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2d7e421f557454/Documents/"/>
    </mc:Choice>
  </mc:AlternateContent>
  <xr:revisionPtr revIDLastSave="14" documentId="8_{B74DF2E5-2322-459A-B41F-93684FAB1037}" xr6:coauthVersionLast="47" xr6:coauthVersionMax="47" xr10:uidLastSave="{C535C191-A0C8-4447-B565-AA034BB47196}"/>
  <bookViews>
    <workbookView xWindow="-108" yWindow="-108" windowWidth="23256" windowHeight="12720" xr2:uid="{FA2DBAF5-D568-4B12-BA6D-432FA658F12A}"/>
  </bookViews>
  <sheets>
    <sheet name="Totals" sheetId="3" r:id="rId1"/>
    <sheet name="Match Data" sheetId="2" state="hidden" r:id="rId2"/>
    <sheet name="Playoff Alliances" sheetId="5" r:id="rId3"/>
    <sheet name="Pick List" sheetId="4" r:id="rId4"/>
    <sheet name="Match Schedule" sheetId="7" state="hidden" r:id="rId5"/>
    <sheet name="1501 Pre-Match" sheetId="6" r:id="rId6"/>
  </sheets>
  <externalReferences>
    <externalReference r:id="rId7"/>
  </externalReferences>
  <definedNames>
    <definedName name="ExternalData_1" localSheetId="1" hidden="1">'Match Data'!$A$1:$BO$456</definedName>
    <definedName name="ExternalData_1" localSheetId="4" hidden="1">'Match Schedule'!$A$1:$H$77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6" l="1"/>
  <c r="V3" i="6" s="1"/>
  <c r="V22" i="6" s="1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2" i="5"/>
  <c r="B4" i="5" s="1"/>
  <c r="N13" i="5"/>
  <c r="F13" i="5"/>
  <c r="C13" i="5"/>
  <c r="U12" i="5"/>
  <c r="N12" i="5"/>
  <c r="M12" i="5"/>
  <c r="I12" i="5"/>
  <c r="F12" i="5"/>
  <c r="E12" i="5"/>
  <c r="C12" i="5"/>
  <c r="N11" i="5"/>
  <c r="F11" i="5"/>
  <c r="C11" i="5"/>
  <c r="F10" i="5"/>
  <c r="C10" i="5"/>
  <c r="F9" i="5"/>
  <c r="C9" i="5"/>
  <c r="F8" i="5"/>
  <c r="C8" i="5"/>
  <c r="V7" i="5"/>
  <c r="R7" i="5"/>
  <c r="N7" i="5"/>
  <c r="F7" i="5"/>
  <c r="C7" i="5"/>
  <c r="R5" i="5"/>
  <c r="F5" i="5"/>
  <c r="C5" i="5"/>
  <c r="R4" i="5"/>
  <c r="M4" i="5"/>
  <c r="J4" i="5"/>
  <c r="I4" i="5"/>
  <c r="F4" i="5"/>
  <c r="E4" i="5"/>
  <c r="C4" i="5"/>
  <c r="Y4" i="5"/>
  <c r="F3" i="5"/>
  <c r="Y2" i="5"/>
  <c r="Y3" i="5" s="1"/>
  <c r="X2" i="5"/>
  <c r="X3" i="5" s="1"/>
  <c r="W2" i="5"/>
  <c r="V2" i="5"/>
  <c r="V3" i="5" s="1"/>
  <c r="U2" i="5"/>
  <c r="U3" i="5" s="1"/>
  <c r="T2" i="5"/>
  <c r="T3" i="5" s="1"/>
  <c r="S2" i="5"/>
  <c r="R2" i="5"/>
  <c r="R3" i="5" s="1"/>
  <c r="Q2" i="5"/>
  <c r="Q3" i="5" s="1"/>
  <c r="P2" i="5"/>
  <c r="P3" i="5" s="1"/>
  <c r="O2" i="5"/>
  <c r="N2" i="5"/>
  <c r="N10" i="5" s="1"/>
  <c r="M2" i="5"/>
  <c r="M3" i="5" s="1"/>
  <c r="L2" i="5"/>
  <c r="L3" i="5" s="1"/>
  <c r="K2" i="5"/>
  <c r="J2" i="5"/>
  <c r="J13" i="5" s="1"/>
  <c r="I2" i="5"/>
  <c r="I3" i="5" s="1"/>
  <c r="H2" i="5"/>
  <c r="H3" i="5" s="1"/>
  <c r="G2" i="5"/>
  <c r="F2" i="5"/>
  <c r="E2" i="5"/>
  <c r="E3" i="5" s="1"/>
  <c r="D2" i="5"/>
  <c r="D3" i="5" s="1"/>
  <c r="C2" i="5"/>
  <c r="C3" i="5" s="1"/>
  <c r="B21" i="5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H36" i="4"/>
  <c r="N36" i="4" s="1"/>
  <c r="H35" i="4"/>
  <c r="N35" i="4" s="1"/>
  <c r="H34" i="4"/>
  <c r="N34" i="4" s="1"/>
  <c r="H33" i="4"/>
  <c r="N33" i="4" s="1"/>
  <c r="H32" i="4"/>
  <c r="N32" i="4" s="1"/>
  <c r="H31" i="4"/>
  <c r="N31" i="4" s="1"/>
  <c r="H30" i="4"/>
  <c r="N30" i="4" s="1"/>
  <c r="H29" i="4"/>
  <c r="N29" i="4" s="1"/>
  <c r="H28" i="4"/>
  <c r="N28" i="4" s="1"/>
  <c r="H27" i="4"/>
  <c r="N27" i="4" s="1"/>
  <c r="H26" i="4"/>
  <c r="N26" i="4" s="1"/>
  <c r="H25" i="4"/>
  <c r="N25" i="4" s="1"/>
  <c r="H24" i="4"/>
  <c r="N24" i="4" s="1"/>
  <c r="H23" i="4"/>
  <c r="N23" i="4" s="1"/>
  <c r="H22" i="4"/>
  <c r="N22" i="4" s="1"/>
  <c r="H21" i="4"/>
  <c r="N21" i="4" s="1"/>
  <c r="H20" i="4"/>
  <c r="N20" i="4" s="1"/>
  <c r="H19" i="4"/>
  <c r="N19" i="4" s="1"/>
  <c r="H18" i="4"/>
  <c r="N18" i="4" s="1"/>
  <c r="H17" i="4"/>
  <c r="N17" i="4" s="1"/>
  <c r="H16" i="4"/>
  <c r="N16" i="4" s="1"/>
  <c r="H15" i="4"/>
  <c r="N15" i="4" s="1"/>
  <c r="H14" i="4"/>
  <c r="N14" i="4" s="1"/>
  <c r="H13" i="4"/>
  <c r="N13" i="4" s="1"/>
  <c r="H12" i="4"/>
  <c r="N12" i="4" s="1"/>
  <c r="H11" i="4"/>
  <c r="N11" i="4" s="1"/>
  <c r="H10" i="4"/>
  <c r="N10" i="4" s="1"/>
  <c r="H9" i="4"/>
  <c r="N9" i="4" s="1"/>
  <c r="H8" i="4"/>
  <c r="N8" i="4" s="1"/>
  <c r="H7" i="4"/>
  <c r="N7" i="4" s="1"/>
  <c r="H6" i="4"/>
  <c r="N6" i="4" s="1"/>
  <c r="H5" i="4"/>
  <c r="N5" i="4" s="1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V18" i="6" l="1"/>
  <c r="V4" i="6"/>
  <c r="V20" i="6"/>
  <c r="V11" i="6"/>
  <c r="V24" i="6"/>
  <c r="V25" i="6" s="1"/>
  <c r="W13" i="6"/>
  <c r="V6" i="6"/>
  <c r="V13" i="6"/>
  <c r="V14" i="6"/>
  <c r="V26" i="6" s="1"/>
  <c r="V27" i="6" s="1"/>
  <c r="X18" i="6"/>
  <c r="V19" i="6"/>
  <c r="V21" i="6"/>
  <c r="V23" i="6"/>
  <c r="W18" i="6"/>
  <c r="J3" i="6"/>
  <c r="N3" i="6"/>
  <c r="B3" i="6"/>
  <c r="R3" i="6"/>
  <c r="F3" i="6"/>
  <c r="V5" i="6"/>
  <c r="V15" i="6"/>
  <c r="Y12" i="5"/>
  <c r="X4" i="5"/>
  <c r="V10" i="5"/>
  <c r="V11" i="5"/>
  <c r="V12" i="5"/>
  <c r="V4" i="5"/>
  <c r="V9" i="5"/>
  <c r="V13" i="5"/>
  <c r="V5" i="5"/>
  <c r="V8" i="5"/>
  <c r="U4" i="5"/>
  <c r="R8" i="5"/>
  <c r="R9" i="5"/>
  <c r="R10" i="5"/>
  <c r="R13" i="5"/>
  <c r="R11" i="5"/>
  <c r="R12" i="5"/>
  <c r="Q12" i="5"/>
  <c r="Q4" i="5"/>
  <c r="Q6" i="5" s="1"/>
  <c r="N8" i="5"/>
  <c r="N4" i="5"/>
  <c r="N9" i="5"/>
  <c r="N3" i="5"/>
  <c r="N5" i="5"/>
  <c r="J7" i="5"/>
  <c r="J9" i="5"/>
  <c r="J11" i="5"/>
  <c r="J12" i="5"/>
  <c r="J3" i="5"/>
  <c r="J5" i="5"/>
  <c r="J8" i="5"/>
  <c r="J10" i="5"/>
  <c r="G3" i="5"/>
  <c r="G13" i="5"/>
  <c r="G11" i="5"/>
  <c r="G10" i="5"/>
  <c r="G9" i="5"/>
  <c r="G5" i="5"/>
  <c r="G12" i="5"/>
  <c r="G4" i="5"/>
  <c r="G8" i="5"/>
  <c r="G7" i="5"/>
  <c r="K3" i="5"/>
  <c r="K13" i="5"/>
  <c r="K10" i="5"/>
  <c r="K9" i="5"/>
  <c r="K8" i="5"/>
  <c r="K12" i="5"/>
  <c r="K4" i="5"/>
  <c r="K11" i="5"/>
  <c r="K7" i="5"/>
  <c r="K5" i="5"/>
  <c r="S3" i="5"/>
  <c r="S11" i="5"/>
  <c r="S10" i="5"/>
  <c r="S9" i="5"/>
  <c r="S8" i="5"/>
  <c r="S12" i="5"/>
  <c r="S4" i="5"/>
  <c r="S13" i="5"/>
  <c r="S7" i="5"/>
  <c r="S5" i="5"/>
  <c r="W3" i="5"/>
  <c r="W4" i="5"/>
  <c r="W13" i="5"/>
  <c r="W10" i="5"/>
  <c r="W9" i="5"/>
  <c r="W8" i="5"/>
  <c r="W12" i="5"/>
  <c r="W11" i="5"/>
  <c r="W7" i="5"/>
  <c r="W5" i="5"/>
  <c r="B3" i="5"/>
  <c r="B13" i="5"/>
  <c r="B11" i="5"/>
  <c r="B9" i="5"/>
  <c r="B8" i="5"/>
  <c r="B12" i="5"/>
  <c r="B10" i="5"/>
  <c r="O3" i="5"/>
  <c r="O13" i="5"/>
  <c r="O11" i="5"/>
  <c r="O10" i="5"/>
  <c r="O9" i="5"/>
  <c r="O8" i="5"/>
  <c r="O5" i="5"/>
  <c r="O12" i="5"/>
  <c r="O4" i="5"/>
  <c r="O7" i="5"/>
  <c r="B5" i="5"/>
  <c r="B7" i="5"/>
  <c r="D5" i="5"/>
  <c r="H5" i="5"/>
  <c r="L5" i="5"/>
  <c r="P5" i="5"/>
  <c r="T5" i="5"/>
  <c r="X5" i="5"/>
  <c r="X6" i="5" s="1"/>
  <c r="D7" i="5"/>
  <c r="H7" i="5"/>
  <c r="L7" i="5"/>
  <c r="P7" i="5"/>
  <c r="T7" i="5"/>
  <c r="X7" i="5"/>
  <c r="D8" i="5"/>
  <c r="H8" i="5"/>
  <c r="L8" i="5"/>
  <c r="P8" i="5"/>
  <c r="T8" i="5"/>
  <c r="X8" i="5"/>
  <c r="D9" i="5"/>
  <c r="H9" i="5"/>
  <c r="L9" i="5"/>
  <c r="P9" i="5"/>
  <c r="T9" i="5"/>
  <c r="X9" i="5"/>
  <c r="D10" i="5"/>
  <c r="H10" i="5"/>
  <c r="L10" i="5"/>
  <c r="P10" i="5"/>
  <c r="T10" i="5"/>
  <c r="X10" i="5"/>
  <c r="D11" i="5"/>
  <c r="H11" i="5"/>
  <c r="L11" i="5"/>
  <c r="P11" i="5"/>
  <c r="T11" i="5"/>
  <c r="X11" i="5"/>
  <c r="D13" i="5"/>
  <c r="H13" i="5"/>
  <c r="L13" i="5"/>
  <c r="P13" i="5"/>
  <c r="T13" i="5"/>
  <c r="X13" i="5"/>
  <c r="D4" i="5"/>
  <c r="H4" i="5"/>
  <c r="L4" i="5"/>
  <c r="P4" i="5"/>
  <c r="T4" i="5"/>
  <c r="E5" i="5"/>
  <c r="E6" i="5" s="1"/>
  <c r="I5" i="5"/>
  <c r="I6" i="5" s="1"/>
  <c r="M5" i="5"/>
  <c r="M6" i="5" s="1"/>
  <c r="Q5" i="5"/>
  <c r="U5" i="5"/>
  <c r="U6" i="5" s="1"/>
  <c r="Y5" i="5"/>
  <c r="Y6" i="5" s="1"/>
  <c r="E7" i="5"/>
  <c r="I7" i="5"/>
  <c r="M7" i="5"/>
  <c r="Q7" i="5"/>
  <c r="U7" i="5"/>
  <c r="Y7" i="5"/>
  <c r="E8" i="5"/>
  <c r="I8" i="5"/>
  <c r="M8" i="5"/>
  <c r="Q8" i="5"/>
  <c r="U8" i="5"/>
  <c r="Y8" i="5"/>
  <c r="E9" i="5"/>
  <c r="I9" i="5"/>
  <c r="M9" i="5"/>
  <c r="Q9" i="5"/>
  <c r="U9" i="5"/>
  <c r="Y9" i="5"/>
  <c r="E10" i="5"/>
  <c r="I10" i="5"/>
  <c r="M10" i="5"/>
  <c r="Q10" i="5"/>
  <c r="U10" i="5"/>
  <c r="Y10" i="5"/>
  <c r="E11" i="5"/>
  <c r="I11" i="5"/>
  <c r="M11" i="5"/>
  <c r="Q11" i="5"/>
  <c r="U11" i="5"/>
  <c r="Y11" i="5"/>
  <c r="D12" i="5"/>
  <c r="H12" i="5"/>
  <c r="L12" i="5"/>
  <c r="P12" i="5"/>
  <c r="T12" i="5"/>
  <c r="X12" i="5"/>
  <c r="E13" i="5"/>
  <c r="I13" i="5"/>
  <c r="M13" i="5"/>
  <c r="Q13" i="5"/>
  <c r="U13" i="5"/>
  <c r="Y13" i="5"/>
  <c r="C14" i="5"/>
  <c r="C6" i="5"/>
  <c r="F14" i="5"/>
  <c r="F6" i="5"/>
  <c r="R6" i="5"/>
  <c r="B24" i="6" l="1"/>
  <c r="B20" i="6"/>
  <c r="B18" i="6"/>
  <c r="C13" i="6"/>
  <c r="B11" i="6"/>
  <c r="B4" i="6"/>
  <c r="B23" i="6"/>
  <c r="B21" i="6"/>
  <c r="B19" i="6"/>
  <c r="D18" i="6"/>
  <c r="B14" i="6"/>
  <c r="B13" i="6"/>
  <c r="B6" i="6"/>
  <c r="B22" i="6"/>
  <c r="C18" i="6"/>
  <c r="N24" i="6"/>
  <c r="N25" i="6" s="1"/>
  <c r="N20" i="6"/>
  <c r="N18" i="6"/>
  <c r="O13" i="6"/>
  <c r="N11" i="6"/>
  <c r="N4" i="6"/>
  <c r="N6" i="6"/>
  <c r="N22" i="6"/>
  <c r="O18" i="6"/>
  <c r="N23" i="6"/>
  <c r="N21" i="6"/>
  <c r="N19" i="6"/>
  <c r="P18" i="6"/>
  <c r="N14" i="6"/>
  <c r="N13" i="6"/>
  <c r="R24" i="6"/>
  <c r="R20" i="6"/>
  <c r="R18" i="6"/>
  <c r="S13" i="6"/>
  <c r="R11" i="6"/>
  <c r="R4" i="6"/>
  <c r="R22" i="6"/>
  <c r="S18" i="6"/>
  <c r="R23" i="6"/>
  <c r="R21" i="6"/>
  <c r="R19" i="6"/>
  <c r="T18" i="6"/>
  <c r="R14" i="6"/>
  <c r="R13" i="6"/>
  <c r="R6" i="6"/>
  <c r="F22" i="6"/>
  <c r="G18" i="6"/>
  <c r="F11" i="6"/>
  <c r="F23" i="6"/>
  <c r="F21" i="6"/>
  <c r="F19" i="6"/>
  <c r="H18" i="6"/>
  <c r="F14" i="6"/>
  <c r="F13" i="6"/>
  <c r="F6" i="6"/>
  <c r="F24" i="6"/>
  <c r="F20" i="6"/>
  <c r="F18" i="6"/>
  <c r="G13" i="6"/>
  <c r="F4" i="6"/>
  <c r="J23" i="6"/>
  <c r="J21" i="6"/>
  <c r="J19" i="6"/>
  <c r="L18" i="6"/>
  <c r="J14" i="6"/>
  <c r="J13" i="6"/>
  <c r="J6" i="6"/>
  <c r="J24" i="6"/>
  <c r="J25" i="6" s="1"/>
  <c r="J20" i="6"/>
  <c r="J18" i="6"/>
  <c r="K13" i="6"/>
  <c r="J11" i="6"/>
  <c r="J4" i="6"/>
  <c r="J22" i="6"/>
  <c r="K18" i="6"/>
  <c r="L6" i="5"/>
  <c r="N14" i="5"/>
  <c r="H6" i="5"/>
  <c r="B6" i="5"/>
  <c r="G14" i="5"/>
  <c r="G6" i="5"/>
  <c r="J6" i="5"/>
  <c r="P14" i="5"/>
  <c r="M14" i="5"/>
  <c r="M15" i="5" s="1"/>
  <c r="M16" i="5" s="1"/>
  <c r="H14" i="5"/>
  <c r="Y14" i="5"/>
  <c r="Y15" i="5" s="1"/>
  <c r="Y16" i="5" s="1"/>
  <c r="L14" i="5"/>
  <c r="D6" i="5"/>
  <c r="P6" i="5"/>
  <c r="S6" i="5"/>
  <c r="K14" i="5"/>
  <c r="K6" i="5"/>
  <c r="J14" i="5"/>
  <c r="N6" i="5"/>
  <c r="R14" i="5"/>
  <c r="R15" i="5" s="1"/>
  <c r="R16" i="5" s="1"/>
  <c r="U14" i="5"/>
  <c r="U15" i="5" s="1"/>
  <c r="U16" i="5" s="1"/>
  <c r="T14" i="5"/>
  <c r="V14" i="5"/>
  <c r="V6" i="5"/>
  <c r="X14" i="5"/>
  <c r="X15" i="5" s="1"/>
  <c r="X16" i="5" s="1"/>
  <c r="W14" i="5"/>
  <c r="W6" i="5"/>
  <c r="T6" i="5"/>
  <c r="T15" i="5" s="1"/>
  <c r="T16" i="5" s="1"/>
  <c r="S14" i="5"/>
  <c r="S15" i="5" s="1"/>
  <c r="S16" i="5" s="1"/>
  <c r="O6" i="5"/>
  <c r="D14" i="5"/>
  <c r="B14" i="5"/>
  <c r="I14" i="5"/>
  <c r="I15" i="5" s="1"/>
  <c r="I16" i="5" s="1"/>
  <c r="Q14" i="5"/>
  <c r="Q15" i="5" s="1"/>
  <c r="Q16" i="5" s="1"/>
  <c r="O14" i="5"/>
  <c r="C15" i="5"/>
  <c r="C16" i="5" s="1"/>
  <c r="E14" i="5"/>
  <c r="E15" i="5" s="1"/>
  <c r="E16" i="5" s="1"/>
  <c r="F15" i="5"/>
  <c r="F16" i="5" s="1"/>
  <c r="N15" i="5" l="1"/>
  <c r="J5" i="6"/>
  <c r="F5" i="6"/>
  <c r="R26" i="6"/>
  <c r="R27" i="6" s="1"/>
  <c r="R15" i="6"/>
  <c r="R25" i="6"/>
  <c r="B26" i="6"/>
  <c r="B27" i="6" s="1"/>
  <c r="B15" i="6"/>
  <c r="F25" i="6"/>
  <c r="N8" i="6"/>
  <c r="N5" i="6"/>
  <c r="J26" i="6"/>
  <c r="J27" i="6" s="1"/>
  <c r="J15" i="6"/>
  <c r="F26" i="6"/>
  <c r="F27" i="6" s="1"/>
  <c r="F15" i="6"/>
  <c r="R5" i="6"/>
  <c r="N26" i="6"/>
  <c r="N27" i="6" s="1"/>
  <c r="N15" i="6"/>
  <c r="B5" i="6"/>
  <c r="B7" i="6" s="1"/>
  <c r="B8" i="6"/>
  <c r="B25" i="6"/>
  <c r="J15" i="5"/>
  <c r="J16" i="5" s="1"/>
  <c r="H15" i="5"/>
  <c r="H16" i="5" s="1"/>
  <c r="H18" i="5" s="1"/>
  <c r="L15" i="5"/>
  <c r="L16" i="5" s="1"/>
  <c r="B15" i="5"/>
  <c r="B16" i="5" s="1"/>
  <c r="P15" i="5"/>
  <c r="P16" i="5" s="1"/>
  <c r="V15" i="5"/>
  <c r="V16" i="5" s="1"/>
  <c r="T18" i="5" s="1"/>
  <c r="G15" i="5"/>
  <c r="G16" i="5" s="1"/>
  <c r="E18" i="5" s="1"/>
  <c r="O15" i="5"/>
  <c r="O16" i="5" s="1"/>
  <c r="K15" i="5"/>
  <c r="K16" i="5" s="1"/>
  <c r="D15" i="5"/>
  <c r="D16" i="5" s="1"/>
  <c r="W15" i="5"/>
  <c r="W16" i="5" s="1"/>
  <c r="W18" i="5" s="1"/>
  <c r="Q17" i="5"/>
  <c r="Q18" i="5"/>
  <c r="H17" i="5"/>
  <c r="N16" i="5"/>
  <c r="N7" i="6" l="1"/>
  <c r="K18" i="5"/>
  <c r="N18" i="5"/>
  <c r="B18" i="5"/>
  <c r="E17" i="5"/>
  <c r="T17" i="5"/>
  <c r="N17" i="5"/>
  <c r="K17" i="5"/>
  <c r="W17" i="5"/>
  <c r="B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5FD489-40C5-445F-94B6-7EA5BB672221}" keepAlive="1" name="Query - Match Data" description="Connection to the 'Match Data' query in the workbook." type="5" refreshedVersion="8" background="1" saveData="1">
    <dbPr connection="Provider=Microsoft.Mashup.OleDb.1;Data Source=$Workbook$;Location=&quot;Match Data&quot;;Extended Properties=&quot;&quot;" command="SELECT * FROM [Match Data]"/>
  </connection>
  <connection id="2" xr16:uid="{0B2F993B-BDB7-4525-874A-DD209EC663A5}" keepAlive="1" name="Query - Match Schedule" description="Connection to the 'Match Schedule' query in the workbook." type="5" refreshedVersion="8" background="1" saveData="1">
    <dbPr connection="Provider=Microsoft.Mashup.OleDb.1;Data Source=$Workbook$;Location=&quot;Match Schedule&quot;;Extended Properties=&quot;&quot;" command="SELECT * FROM [Match Schedule]"/>
  </connection>
</connections>
</file>

<file path=xl/sharedStrings.xml><?xml version="1.0" encoding="utf-8"?>
<sst xmlns="http://schemas.openxmlformats.org/spreadsheetml/2006/main" count="4141" uniqueCount="358">
  <si>
    <t>matchKey</t>
  </si>
  <si>
    <t>matchnumber</t>
  </si>
  <si>
    <t>alliance</t>
  </si>
  <si>
    <t>startTime</t>
  </si>
  <si>
    <t>eventKey</t>
  </si>
  <si>
    <t>reportedWinningAlliance</t>
  </si>
  <si>
    <t>reportedRedScore</t>
  </si>
  <si>
    <t>reportedBlueScore</t>
  </si>
  <si>
    <t>scoutname</t>
  </si>
  <si>
    <t>teamNumber</t>
  </si>
  <si>
    <t>teamOccurrence</t>
  </si>
  <si>
    <t>noshow</t>
  </si>
  <si>
    <t>autonote1</t>
  </si>
  <si>
    <t>autonote2</t>
  </si>
  <si>
    <t>autonote3</t>
  </si>
  <si>
    <t>autonote4</t>
  </si>
  <si>
    <t>autonote5</t>
  </si>
  <si>
    <t>autonote6</t>
  </si>
  <si>
    <t>autonote7</t>
  </si>
  <si>
    <t>autonote8</t>
  </si>
  <si>
    <t>startingpos</t>
  </si>
  <si>
    <t>StartA</t>
  </si>
  <si>
    <t>StartB</t>
  </si>
  <si>
    <t>StartC</t>
  </si>
  <si>
    <t>StartD</t>
  </si>
  <si>
    <t>autoamp</t>
  </si>
  <si>
    <t>autospeaker</t>
  </si>
  <si>
    <t>leave</t>
  </si>
  <si>
    <t>AutoScore</t>
  </si>
  <si>
    <t>teleopamp</t>
  </si>
  <si>
    <t>teleopspeaker</t>
  </si>
  <si>
    <t>amplifications</t>
  </si>
  <si>
    <t>passednotes</t>
  </si>
  <si>
    <t>shotfromsubwoofer</t>
  </si>
  <si>
    <t>shotfrompodium</t>
  </si>
  <si>
    <t>shotfromwing</t>
  </si>
  <si>
    <t>shotfromoutside</t>
  </si>
  <si>
    <t>teleoptrap</t>
  </si>
  <si>
    <t>climbtime</t>
  </si>
  <si>
    <t>onstageorder</t>
  </si>
  <si>
    <t>Park</t>
  </si>
  <si>
    <t>OnstageFirst</t>
  </si>
  <si>
    <t>OnstageSecond</t>
  </si>
  <si>
    <t>OnstageThird</t>
  </si>
  <si>
    <t>Climbed</t>
  </si>
  <si>
    <t>harmonizeqty</t>
  </si>
  <si>
    <t>HarmonizeWith1</t>
  </si>
  <si>
    <t>HarmonizeWith2</t>
  </si>
  <si>
    <t>buddy</t>
  </si>
  <si>
    <t>TeleopScoreUnamplified</t>
  </si>
  <si>
    <t>TeleopScoreAmplified</t>
  </si>
  <si>
    <t>TeleopScoreAveraged</t>
  </si>
  <si>
    <t>spotlit</t>
  </si>
  <si>
    <t>Spotlit1</t>
  </si>
  <si>
    <t>Spotlit2</t>
  </si>
  <si>
    <t>Spotlit3</t>
  </si>
  <si>
    <t>floorpickup</t>
  </si>
  <si>
    <t>sourcepickup</t>
  </si>
  <si>
    <t>understage</t>
  </si>
  <si>
    <t>playeddefense</t>
  </si>
  <si>
    <t>receiveddefense</t>
  </si>
  <si>
    <t>died</t>
  </si>
  <si>
    <t>tipped</t>
  </si>
  <si>
    <t>broke</t>
  </si>
  <si>
    <t>Unamplified Score</t>
  </si>
  <si>
    <t>Amplified Score</t>
  </si>
  <si>
    <t>AverageScore</t>
  </si>
  <si>
    <t>2024incmp_qm1</t>
  </si>
  <si>
    <t>red</t>
  </si>
  <si>
    <t>2024incmp</t>
  </si>
  <si>
    <t/>
  </si>
  <si>
    <t>Aviv (3494)</t>
  </si>
  <si>
    <t>1</t>
  </si>
  <si>
    <t>b</t>
  </si>
  <si>
    <t>0</t>
  </si>
  <si>
    <t>shivani 868</t>
  </si>
  <si>
    <t>a</t>
  </si>
  <si>
    <t>blue</t>
  </si>
  <si>
    <t>Anwesha (4982)</t>
  </si>
  <si>
    <t>c</t>
  </si>
  <si>
    <t>Juana (829)</t>
  </si>
  <si>
    <t>Jonathan (3940)</t>
  </si>
  <si>
    <t>Sarah. (1501)</t>
  </si>
  <si>
    <t>2024incmp_qm2</t>
  </si>
  <si>
    <t>Elvis (4982)</t>
  </si>
  <si>
    <t>5</t>
  </si>
  <si>
    <t>Evan (3494)</t>
  </si>
  <si>
    <t>Tamanna (868)</t>
  </si>
  <si>
    <t>3</t>
  </si>
  <si>
    <t>Jennie (1501)</t>
  </si>
  <si>
    <t>2024incmp_qm3</t>
  </si>
  <si>
    <t>2</t>
  </si>
  <si>
    <t>2024incmp_qm4</t>
  </si>
  <si>
    <t>2024incmp_qm5</t>
  </si>
  <si>
    <t>d</t>
  </si>
  <si>
    <t>2024incmp_qm6</t>
  </si>
  <si>
    <t>9</t>
  </si>
  <si>
    <t>2024incmp_qm7</t>
  </si>
  <si>
    <t>2024incmp_qm8</t>
  </si>
  <si>
    <t>Jake (4982)</t>
  </si>
  <si>
    <t>12</t>
  </si>
  <si>
    <t>2024incmp_qm9</t>
  </si>
  <si>
    <t>Kai 3494</t>
  </si>
  <si>
    <t>2024incmp_qm10</t>
  </si>
  <si>
    <t>2024incmp_qm11</t>
  </si>
  <si>
    <t>2024incmp_qm12</t>
  </si>
  <si>
    <t>2024incmp_qm13</t>
  </si>
  <si>
    <t>6</t>
  </si>
  <si>
    <t>2024incmp_qm14</t>
  </si>
  <si>
    <t>7</t>
  </si>
  <si>
    <t>2024incmp_qm15</t>
  </si>
  <si>
    <t>2024incmp_qm16</t>
  </si>
  <si>
    <t>4</t>
  </si>
  <si>
    <t>2024incmp_qm17</t>
  </si>
  <si>
    <t>Ben (3494)</t>
  </si>
  <si>
    <t>Caitlin (461)</t>
  </si>
  <si>
    <t>2024incmp_qm18</t>
  </si>
  <si>
    <t>Jack 3494</t>
  </si>
  <si>
    <t>2024incmp_qm19</t>
  </si>
  <si>
    <t>2024incmp_qm20</t>
  </si>
  <si>
    <t>2024incmp_qm21</t>
  </si>
  <si>
    <t>2024incmp_qm22</t>
  </si>
  <si>
    <t>Ewan (45)</t>
  </si>
  <si>
    <t>Braelen 868</t>
  </si>
  <si>
    <t>Levi 1501</t>
  </si>
  <si>
    <t>2024incmp_qm23</t>
  </si>
  <si>
    <t>2024incmp_qm24</t>
  </si>
  <si>
    <t>Jessica (3494)</t>
  </si>
  <si>
    <t>2024incmp_qm25</t>
  </si>
  <si>
    <t>2024incmp_qm26</t>
  </si>
  <si>
    <t>2024incmp_qm27</t>
  </si>
  <si>
    <t>2024incmp_qm28</t>
  </si>
  <si>
    <t>2024incmp_qm29</t>
  </si>
  <si>
    <t>2024incmp_qm30</t>
  </si>
  <si>
    <t>2024incmp_qm31</t>
  </si>
  <si>
    <t>2024incmp_qm32</t>
  </si>
  <si>
    <t>Rishabh (3494)</t>
  </si>
  <si>
    <t>2024incmp_qm33</t>
  </si>
  <si>
    <t>Kai</t>
  </si>
  <si>
    <t>Crystal (5188)</t>
  </si>
  <si>
    <t>2024incmp_qm34</t>
  </si>
  <si>
    <t>Kai (3494)</t>
  </si>
  <si>
    <t>2024incmp_qm35</t>
  </si>
  <si>
    <t>2024incmp_qm36</t>
  </si>
  <si>
    <t>Milla (7617)</t>
  </si>
  <si>
    <t>10</t>
  </si>
  <si>
    <t>Jordin (5402)</t>
  </si>
  <si>
    <t>Ethan (5484)</t>
  </si>
  <si>
    <t>Beau (5010)</t>
  </si>
  <si>
    <t>2024incmp_qm37</t>
  </si>
  <si>
    <t>Ramiyah (6721)</t>
  </si>
  <si>
    <t>2024incmp_qm38</t>
  </si>
  <si>
    <t>8</t>
  </si>
  <si>
    <t>2024incmp_qm39</t>
  </si>
  <si>
    <t>2024incmp_qm40</t>
  </si>
  <si>
    <t>2024incmp_qm41</t>
  </si>
  <si>
    <t>Fernando (5010)</t>
  </si>
  <si>
    <t>2024incmp_qm42</t>
  </si>
  <si>
    <t>Riley (7617)</t>
  </si>
  <si>
    <t>2024incmp_qm43</t>
  </si>
  <si>
    <t>Valeria (5402)</t>
  </si>
  <si>
    <t>2024incmp_qm44</t>
  </si>
  <si>
    <t>2024incmp_qm45</t>
  </si>
  <si>
    <t>2024incmp_qm46</t>
  </si>
  <si>
    <t>David (5484)</t>
  </si>
  <si>
    <t>Esteban(5010)</t>
  </si>
  <si>
    <t>2024incmp_qm47</t>
  </si>
  <si>
    <t>2024incmp_qm48</t>
  </si>
  <si>
    <t>Zach (5188)</t>
  </si>
  <si>
    <t>2024incmp_qm49</t>
  </si>
  <si>
    <t>2024incmp_qm50</t>
  </si>
  <si>
    <t>2024incmp_qm51</t>
  </si>
  <si>
    <t>Gillian (7617)</t>
  </si>
  <si>
    <t>Linus(5010)</t>
  </si>
  <si>
    <t>2024incmp_qm52</t>
  </si>
  <si>
    <t>2024incmp_qm53</t>
  </si>
  <si>
    <t>2024incmp_qm54</t>
  </si>
  <si>
    <t>2024incmp_qm55</t>
  </si>
  <si>
    <t>2024incmp_qm56</t>
  </si>
  <si>
    <t>2024incmp_qm57</t>
  </si>
  <si>
    <t>Marie (7617)</t>
  </si>
  <si>
    <t>Erick (5402)</t>
  </si>
  <si>
    <t>Shelby (5402)</t>
  </si>
  <si>
    <t>2024incmp_qm58</t>
  </si>
  <si>
    <t>Ryland (461)</t>
  </si>
  <si>
    <t>2024incmp_qm59</t>
  </si>
  <si>
    <t>2024incmp_qm60</t>
  </si>
  <si>
    <t>2024incmp_qm61</t>
  </si>
  <si>
    <t>2024incmp_qm62</t>
  </si>
  <si>
    <t>2024incmp_qm63</t>
  </si>
  <si>
    <t>Benjamin (7617)</t>
  </si>
  <si>
    <t>2024incmp_qm64</t>
  </si>
  <si>
    <t>11</t>
  </si>
  <si>
    <t>2024incmp_qm65</t>
  </si>
  <si>
    <t>2024incmp_qm66</t>
  </si>
  <si>
    <t>2024incmp_qm67</t>
  </si>
  <si>
    <t>2024incmp_qm68</t>
  </si>
  <si>
    <t>2024incmp_qm69</t>
  </si>
  <si>
    <t>2024incmp_qm70</t>
  </si>
  <si>
    <t>2024incmp_qm71</t>
  </si>
  <si>
    <t xml:space="preserve">Gavin (5188) </t>
  </si>
  <si>
    <t>2024incmp_qm72</t>
  </si>
  <si>
    <t>2024incmp_qm73</t>
  </si>
  <si>
    <t>2024incmp_qm74</t>
  </si>
  <si>
    <t>2024incmp_qm75</t>
  </si>
  <si>
    <t>2024incmp_qm76</t>
  </si>
  <si>
    <t>Team Number</t>
  </si>
  <si>
    <t>Matches Played</t>
  </si>
  <si>
    <t>No-Show</t>
  </si>
  <si>
    <t>Auto-Amp</t>
  </si>
  <si>
    <t>Auto-Speaker</t>
  </si>
  <si>
    <t>Leave</t>
  </si>
  <si>
    <t>Teleop-Amp</t>
  </si>
  <si>
    <t>Teleop-Speaker</t>
  </si>
  <si>
    <t>Amplifications</t>
  </si>
  <si>
    <t>Teleop-Trap</t>
  </si>
  <si>
    <t>Grand Total</t>
  </si>
  <si>
    <t>Pick</t>
  </si>
  <si>
    <t>Team</t>
  </si>
  <si>
    <t>Taken</t>
  </si>
  <si>
    <t>Matches</t>
  </si>
  <si>
    <t>Auto</t>
  </si>
  <si>
    <t>Telop &amp; End Game</t>
  </si>
  <si>
    <t>Total All Scores</t>
  </si>
  <si>
    <t>Total Spotlite</t>
  </si>
  <si>
    <t>Exit Zone</t>
  </si>
  <si>
    <t xml:space="preserve">Amp Placed </t>
  </si>
  <si>
    <t>Speaker Placed</t>
  </si>
  <si>
    <t>Auto Score</t>
  </si>
  <si>
    <t>OnStage</t>
  </si>
  <si>
    <t>Parked</t>
  </si>
  <si>
    <t>Telop Score</t>
  </si>
  <si>
    <t> </t>
  </si>
  <si>
    <t>#</t>
  </si>
  <si>
    <t>Auto-Leave</t>
  </si>
  <si>
    <t>Auto-Score</t>
  </si>
  <si>
    <t>Amplification</t>
  </si>
  <si>
    <t>TeleopScore-Unamplified</t>
  </si>
  <si>
    <t>TeleopScore-Amplified</t>
  </si>
  <si>
    <t>TeleopScore-Averaged</t>
  </si>
  <si>
    <t>Endgame-Park</t>
  </si>
  <si>
    <t>Endgame-Climbed</t>
  </si>
  <si>
    <t>Endgame-Spotlit</t>
  </si>
  <si>
    <t>Unamplified-Score</t>
  </si>
  <si>
    <t>Amplified-Score</t>
  </si>
  <si>
    <t>Average-Score</t>
  </si>
  <si>
    <t>All</t>
  </si>
  <si>
    <t xml:space="preserve">Captain </t>
  </si>
  <si>
    <t>#1</t>
  </si>
  <si>
    <t>#2</t>
  </si>
  <si>
    <t xml:space="preserve"> # 1</t>
  </si>
  <si>
    <t xml:space="preserve"> # 5</t>
  </si>
  <si>
    <t xml:space="preserve"> # 2</t>
  </si>
  <si>
    <t xml:space="preserve"> # 6</t>
  </si>
  <si>
    <t xml:space="preserve"> # 3</t>
  </si>
  <si>
    <t xml:space="preserve"> # 7</t>
  </si>
  <si>
    <t xml:space="preserve"> # 4</t>
  </si>
  <si>
    <t xml:space="preserve"> # 8</t>
  </si>
  <si>
    <t>Alliance 1</t>
  </si>
  <si>
    <t>Alliance 2</t>
  </si>
  <si>
    <t>Alliance 3</t>
  </si>
  <si>
    <t>Alliance 4</t>
  </si>
  <si>
    <t>Alliance 5</t>
  </si>
  <si>
    <t>Alliance 6</t>
  </si>
  <si>
    <t>Alliance 7</t>
  </si>
  <si>
    <t>Alliance 8</t>
  </si>
  <si>
    <t>Auto Amp</t>
  </si>
  <si>
    <t>Auto Speaker</t>
  </si>
  <si>
    <t>Total Auto Score</t>
  </si>
  <si>
    <t>Telop Amp</t>
  </si>
  <si>
    <t>Telop Speaker</t>
  </si>
  <si>
    <t>Telop Trap</t>
  </si>
  <si>
    <t>OnStage 1</t>
  </si>
  <si>
    <t>OnStage 2</t>
  </si>
  <si>
    <t>OnStage 3</t>
  </si>
  <si>
    <t>Total Telop Score</t>
  </si>
  <si>
    <t>Ind Total Score:</t>
  </si>
  <si>
    <t>Ind Average Score</t>
  </si>
  <si>
    <t>Alliance Total Score</t>
  </si>
  <si>
    <t>Alliance Avg Scores</t>
  </si>
  <si>
    <t>matches Played</t>
  </si>
  <si>
    <t>Sum of OnstageFirst</t>
  </si>
  <si>
    <t>Sum of OnstageSecond</t>
  </si>
  <si>
    <t>Sum of OnstageThird</t>
  </si>
  <si>
    <t xml:space="preserve">Team Pre-Match Stats Report </t>
  </si>
  <si>
    <t>Match Number</t>
  </si>
  <si>
    <t>Red Alliance</t>
  </si>
  <si>
    <t>Blue Alliance</t>
  </si>
  <si>
    <t># of Matches</t>
  </si>
  <si>
    <t>Avg Score</t>
  </si>
  <si>
    <t>Total Score</t>
  </si>
  <si>
    <t>Alliance Avg</t>
  </si>
  <si>
    <t>Alliance Total</t>
  </si>
  <si>
    <t>Pre Match</t>
  </si>
  <si>
    <t>Location</t>
  </si>
  <si>
    <t xml:space="preserve">A </t>
  </si>
  <si>
    <t>S</t>
  </si>
  <si>
    <t>T</t>
  </si>
  <si>
    <t>Notes  Placed</t>
  </si>
  <si>
    <t xml:space="preserve">Total Auto </t>
  </si>
  <si>
    <t>Avg Auto</t>
  </si>
  <si>
    <t>Tele OP / End Game</t>
  </si>
  <si>
    <t>Piece Place</t>
  </si>
  <si>
    <t>Harmonized W / 1</t>
  </si>
  <si>
    <t>Harmonized W / 2</t>
  </si>
  <si>
    <t xml:space="preserve">Spotlit </t>
  </si>
  <si>
    <t>Total Teleop</t>
  </si>
  <si>
    <t>Avg Telop</t>
  </si>
  <si>
    <t xml:space="preserve">Total Points </t>
  </si>
  <si>
    <t xml:space="preserve">Total Avg Points </t>
  </si>
  <si>
    <t>Auto Pick-up</t>
  </si>
  <si>
    <t>Pick-up No.</t>
  </si>
  <si>
    <t>Shooting Loc</t>
  </si>
  <si>
    <t>P</t>
  </si>
  <si>
    <t>W</t>
  </si>
  <si>
    <t>O</t>
  </si>
  <si>
    <t xml:space="preserve">Number </t>
  </si>
  <si>
    <t>red1</t>
  </si>
  <si>
    <t>red2</t>
  </si>
  <si>
    <t>red3</t>
  </si>
  <si>
    <t>blue1</t>
  </si>
  <si>
    <t>blue2</t>
  </si>
  <si>
    <t>blue3</t>
  </si>
  <si>
    <t>Sum of harmonizeqty</t>
  </si>
  <si>
    <t>Sum of HarmonizeWith1</t>
  </si>
  <si>
    <t>Sum of HarmonizeWith2</t>
  </si>
  <si>
    <t>Sum of buddy</t>
  </si>
  <si>
    <t>Sum of Spotlit1</t>
  </si>
  <si>
    <t>Sum of Spotlit2</t>
  </si>
  <si>
    <t>Sum of Spotlit3</t>
  </si>
  <si>
    <t>Sum of floorpickup</t>
  </si>
  <si>
    <t>Sum of sourcepickup</t>
  </si>
  <si>
    <t>Sum of understage</t>
  </si>
  <si>
    <t>Sum of playeddefense</t>
  </si>
  <si>
    <t>Sum of receiveddefense</t>
  </si>
  <si>
    <t>Sum of died</t>
  </si>
  <si>
    <t>Sum of tipped</t>
  </si>
  <si>
    <t>Sum of broke</t>
  </si>
  <si>
    <t>Count of passednotes</t>
  </si>
  <si>
    <t>Sum of shotfromsubwoofer</t>
  </si>
  <si>
    <t>Sum of shotfrompodium</t>
  </si>
  <si>
    <t>Sum of shotfromwing</t>
  </si>
  <si>
    <t>Sum of shotfromoutside</t>
  </si>
  <si>
    <t>Sum of StartA</t>
  </si>
  <si>
    <t>Sum of StartB</t>
  </si>
  <si>
    <t>Sum of StartC</t>
  </si>
  <si>
    <t>Sum of StartD</t>
  </si>
  <si>
    <t>Sum of autonote1</t>
  </si>
  <si>
    <t>Sum of autonote2</t>
  </si>
  <si>
    <t>Sum of autonote3</t>
  </si>
  <si>
    <t>Sum of autonote4</t>
  </si>
  <si>
    <t>Sum of autonote5</t>
  </si>
  <si>
    <t>Sum of autonote6</t>
  </si>
  <si>
    <t>Sum of autonote7</t>
  </si>
  <si>
    <t>Sum of autonote8</t>
  </si>
  <si>
    <t>Count of startingpos</t>
  </si>
  <si>
    <t>Event Key</t>
  </si>
  <si>
    <t>2024incmp_qm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</si>
</sst>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2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</font>
    <font>
      <sz val="20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E786A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D883FF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FE786A"/>
        <bgColor indexed="64"/>
      </patternFill>
    </fill>
    <fill>
      <patternFill patternType="solid">
        <fgColor rgb="FFF2CEEF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</fills>
  <borders count="1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rgb="FF000000"/>
      </right>
      <top style="double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double">
        <color rgb="FF000000"/>
      </top>
      <bottom style="thin">
        <color indexed="64"/>
      </bottom>
      <diagonal/>
    </border>
    <border>
      <left/>
      <right style="medium">
        <color rgb="FF000000"/>
      </right>
      <top style="double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2" fillId="3" borderId="9" xfId="0" applyFont="1" applyFill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4" borderId="12" xfId="0" applyFont="1" applyFill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2" fillId="3" borderId="19" xfId="0" applyFont="1" applyFill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textRotation="90" wrapText="1"/>
    </xf>
    <xf numFmtId="0" fontId="2" fillId="4" borderId="22" xfId="0" applyFont="1" applyFill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2" fillId="5" borderId="18" xfId="0" applyFont="1" applyFill="1" applyBorder="1" applyAlignment="1">
      <alignment horizontal="center" vertical="center" textRotation="90" wrapText="1"/>
    </xf>
    <xf numFmtId="0" fontId="2" fillId="2" borderId="25" xfId="0" applyFont="1" applyFill="1" applyBorder="1" applyAlignment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 vertical="center" textRotation="90" wrapText="1"/>
    </xf>
    <xf numFmtId="0" fontId="4" fillId="6" borderId="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2" fillId="7" borderId="42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8" borderId="50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6" fillId="0" borderId="37" xfId="0" applyFont="1" applyBorder="1" applyAlignment="1" applyProtection="1">
      <alignment horizontal="center" vertical="center"/>
      <protection locked="0"/>
    </xf>
    <xf numFmtId="0" fontId="11" fillId="0" borderId="59" xfId="0" applyFont="1" applyBorder="1" applyAlignment="1" applyProtection="1">
      <alignment horizontal="center" vertical="center"/>
      <protection locked="0"/>
    </xf>
    <xf numFmtId="0" fontId="11" fillId="0" borderId="60" xfId="0" applyFont="1" applyBorder="1" applyAlignment="1" applyProtection="1">
      <alignment horizontal="center" vertical="center"/>
      <protection locked="0"/>
    </xf>
    <xf numFmtId="0" fontId="11" fillId="0" borderId="62" xfId="0" applyFont="1" applyBorder="1" applyAlignment="1" applyProtection="1">
      <alignment horizontal="center" vertical="center"/>
      <protection locked="0"/>
    </xf>
    <xf numFmtId="0" fontId="11" fillId="0" borderId="63" xfId="0" applyFont="1" applyBorder="1" applyAlignment="1" applyProtection="1">
      <alignment horizontal="center" vertical="center"/>
      <protection locked="0"/>
    </xf>
    <xf numFmtId="0" fontId="11" fillId="0" borderId="64" xfId="0" applyFont="1" applyBorder="1" applyAlignment="1" applyProtection="1">
      <alignment horizontal="center" vertical="center"/>
      <protection locked="0"/>
    </xf>
    <xf numFmtId="0" fontId="11" fillId="0" borderId="65" xfId="0" applyFont="1" applyBorder="1" applyAlignment="1" applyProtection="1">
      <alignment horizontal="center" vertical="center"/>
      <protection locked="0"/>
    </xf>
    <xf numFmtId="0" fontId="11" fillId="0" borderId="67" xfId="0" applyFont="1" applyBorder="1" applyAlignment="1" applyProtection="1">
      <alignment horizontal="center" vertical="center"/>
      <protection locked="0"/>
    </xf>
    <xf numFmtId="0" fontId="11" fillId="0" borderId="68" xfId="0" applyFont="1" applyBorder="1" applyAlignment="1" applyProtection="1">
      <alignment horizontal="center" vertical="center"/>
      <protection locked="0"/>
    </xf>
    <xf numFmtId="0" fontId="12" fillId="9" borderId="70" xfId="0" applyFont="1" applyFill="1" applyBorder="1" applyAlignment="1" applyProtection="1">
      <alignment horizontal="center" vertical="center"/>
    </xf>
    <xf numFmtId="0" fontId="12" fillId="9" borderId="71" xfId="0" applyFont="1" applyFill="1" applyBorder="1" applyAlignment="1" applyProtection="1">
      <alignment horizontal="center" vertical="center"/>
    </xf>
    <xf numFmtId="0" fontId="12" fillId="9" borderId="72" xfId="0" applyFont="1" applyFill="1" applyBorder="1" applyAlignment="1" applyProtection="1">
      <alignment horizontal="center" vertical="center"/>
    </xf>
    <xf numFmtId="0" fontId="12" fillId="9" borderId="73" xfId="0" applyFont="1" applyFill="1" applyBorder="1" applyAlignment="1" applyProtection="1">
      <alignment horizontal="center" vertical="center"/>
    </xf>
    <xf numFmtId="0" fontId="12" fillId="9" borderId="74" xfId="0" applyFont="1" applyFill="1" applyBorder="1" applyAlignment="1" applyProtection="1">
      <alignment horizontal="center" vertical="center"/>
    </xf>
    <xf numFmtId="0" fontId="2" fillId="10" borderId="75" xfId="0" applyFont="1" applyFill="1" applyBorder="1" applyAlignment="1" applyProtection="1">
      <alignment horizontal="center" vertical="center"/>
    </xf>
    <xf numFmtId="0" fontId="2" fillId="10" borderId="77" xfId="0" applyFont="1" applyFill="1" applyBorder="1" applyAlignment="1" applyProtection="1">
      <alignment horizontal="center" vertical="center"/>
    </xf>
    <xf numFmtId="0" fontId="2" fillId="10" borderId="76" xfId="0" applyFont="1" applyFill="1" applyBorder="1" applyAlignment="1" applyProtection="1">
      <alignment horizontal="center" vertical="center"/>
    </xf>
    <xf numFmtId="0" fontId="12" fillId="9" borderId="79" xfId="0" applyFont="1" applyFill="1" applyBorder="1" applyAlignment="1" applyProtection="1">
      <alignment horizontal="center" vertical="center"/>
    </xf>
    <xf numFmtId="0" fontId="6" fillId="0" borderId="37" xfId="0" applyFont="1" applyBorder="1" applyAlignment="1" applyProtection="1">
      <alignment horizontal="center" vertical="center"/>
    </xf>
    <xf numFmtId="0" fontId="13" fillId="11" borderId="83" xfId="0" applyFont="1" applyFill="1" applyBorder="1" applyAlignment="1" applyProtection="1">
      <alignment horizontal="center" vertical="center"/>
    </xf>
    <xf numFmtId="0" fontId="6" fillId="11" borderId="84" xfId="0" applyFont="1" applyFill="1" applyBorder="1" applyAlignment="1" applyProtection="1">
      <alignment horizontal="center" vertical="center"/>
    </xf>
    <xf numFmtId="0" fontId="6" fillId="11" borderId="85" xfId="0" applyFont="1" applyFill="1" applyBorder="1" applyAlignment="1" applyProtection="1">
      <alignment horizontal="center" vertical="center"/>
    </xf>
    <xf numFmtId="0" fontId="12" fillId="9" borderId="37" xfId="0" applyFont="1" applyFill="1" applyBorder="1" applyAlignment="1" applyProtection="1">
      <alignment horizontal="center" vertical="center"/>
    </xf>
    <xf numFmtId="0" fontId="12" fillId="9" borderId="8" xfId="0" applyFont="1" applyFill="1" applyBorder="1" applyAlignment="1" applyProtection="1">
      <alignment horizontal="center" vertical="center"/>
    </xf>
    <xf numFmtId="0" fontId="6" fillId="11" borderId="86" xfId="0" applyFont="1" applyFill="1" applyBorder="1" applyAlignment="1" applyProtection="1">
      <alignment horizontal="center" vertical="center"/>
    </xf>
    <xf numFmtId="0" fontId="6" fillId="11" borderId="66" xfId="0" applyFont="1" applyFill="1" applyBorder="1" applyAlignment="1" applyProtection="1">
      <alignment horizontal="center" vertical="center"/>
    </xf>
    <xf numFmtId="0" fontId="6" fillId="11" borderId="80" xfId="0" applyFont="1" applyFill="1" applyBorder="1" applyAlignment="1" applyProtection="1">
      <alignment horizontal="center" vertical="center"/>
    </xf>
    <xf numFmtId="0" fontId="6" fillId="11" borderId="81" xfId="0" applyFont="1" applyFill="1" applyBorder="1" applyAlignment="1" applyProtection="1">
      <alignment horizontal="center" vertical="center"/>
    </xf>
    <xf numFmtId="0" fontId="6" fillId="11" borderId="82" xfId="0" applyFont="1" applyFill="1" applyBorder="1" applyAlignment="1" applyProtection="1">
      <alignment horizontal="center" vertical="center"/>
    </xf>
    <xf numFmtId="0" fontId="6" fillId="11" borderId="87" xfId="0" applyFont="1" applyFill="1" applyBorder="1" applyAlignment="1" applyProtection="1">
      <alignment horizontal="center" vertical="center"/>
    </xf>
    <xf numFmtId="0" fontId="6" fillId="11" borderId="88" xfId="0" applyFont="1" applyFill="1" applyBorder="1" applyAlignment="1" applyProtection="1">
      <alignment horizontal="center" vertical="center"/>
    </xf>
    <xf numFmtId="0" fontId="12" fillId="9" borderId="66" xfId="0" applyFont="1" applyFill="1" applyBorder="1" applyAlignment="1" applyProtection="1">
      <alignment horizontal="center" vertical="center"/>
    </xf>
    <xf numFmtId="0" fontId="6" fillId="7" borderId="86" xfId="0" applyFont="1" applyFill="1" applyBorder="1" applyAlignment="1" applyProtection="1">
      <alignment horizontal="center" vertical="center"/>
    </xf>
    <xf numFmtId="0" fontId="6" fillId="7" borderId="66" xfId="0" applyFont="1" applyFill="1" applyBorder="1" applyAlignment="1" applyProtection="1">
      <alignment horizontal="center" vertical="center"/>
    </xf>
    <xf numFmtId="0" fontId="6" fillId="7" borderId="84" xfId="0" applyFont="1" applyFill="1" applyBorder="1" applyAlignment="1" applyProtection="1">
      <alignment horizontal="center" vertical="center"/>
    </xf>
    <xf numFmtId="0" fontId="6" fillId="7" borderId="89" xfId="0" applyFont="1" applyFill="1" applyBorder="1" applyAlignment="1" applyProtection="1">
      <alignment horizontal="center" vertical="center"/>
    </xf>
    <xf numFmtId="0" fontId="6" fillId="7" borderId="90" xfId="0" applyFont="1" applyFill="1" applyBorder="1" applyAlignment="1" applyProtection="1">
      <alignment horizontal="center" vertical="center"/>
    </xf>
    <xf numFmtId="0" fontId="6" fillId="7" borderId="87" xfId="0" applyFont="1" applyFill="1" applyBorder="1" applyAlignment="1" applyProtection="1">
      <alignment horizontal="center" vertical="center"/>
    </xf>
    <xf numFmtId="0" fontId="6" fillId="7" borderId="88" xfId="0" applyFont="1" applyFill="1" applyBorder="1" applyAlignment="1" applyProtection="1">
      <alignment horizontal="center" vertical="center"/>
    </xf>
    <xf numFmtId="0" fontId="6" fillId="12" borderId="83" xfId="0" applyFont="1" applyFill="1" applyBorder="1" applyAlignment="1" applyProtection="1">
      <alignment horizontal="center" vertical="center"/>
    </xf>
    <xf numFmtId="0" fontId="6" fillId="12" borderId="91" xfId="0" applyFont="1" applyFill="1" applyBorder="1" applyAlignment="1" applyProtection="1">
      <alignment horizontal="center" vertical="center"/>
    </xf>
    <xf numFmtId="0" fontId="6" fillId="12" borderId="66" xfId="0" applyFont="1" applyFill="1" applyBorder="1" applyAlignment="1" applyProtection="1">
      <alignment horizontal="center" vertical="center"/>
    </xf>
    <xf numFmtId="0" fontId="6" fillId="12" borderId="92" xfId="0" applyFont="1" applyFill="1" applyBorder="1" applyAlignment="1" applyProtection="1">
      <alignment horizontal="center" vertical="center"/>
    </xf>
    <xf numFmtId="0" fontId="6" fillId="12" borderId="93" xfId="0" applyFont="1" applyFill="1" applyBorder="1" applyAlignment="1" applyProtection="1">
      <alignment horizontal="center" vertical="center"/>
    </xf>
    <xf numFmtId="0" fontId="6" fillId="12" borderId="94" xfId="0" applyFont="1" applyFill="1" applyBorder="1" applyAlignment="1" applyProtection="1">
      <alignment horizontal="center" vertical="center"/>
    </xf>
    <xf numFmtId="167" fontId="2" fillId="12" borderId="66" xfId="0" applyNumberFormat="1" applyFont="1" applyFill="1" applyBorder="1" applyAlignment="1" applyProtection="1">
      <alignment horizontal="center" vertical="center"/>
    </xf>
    <xf numFmtId="167" fontId="2" fillId="12" borderId="92" xfId="0" applyNumberFormat="1" applyFont="1" applyFill="1" applyBorder="1" applyAlignment="1" applyProtection="1">
      <alignment horizontal="center" vertical="center"/>
    </xf>
    <xf numFmtId="167" fontId="2" fillId="12" borderId="93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2" fillId="9" borderId="0" xfId="0" applyFont="1" applyFill="1" applyAlignment="1" applyProtection="1">
      <alignment horizontal="center" vertical="center"/>
    </xf>
    <xf numFmtId="0" fontId="10" fillId="0" borderId="53" xfId="0" applyFont="1" applyBorder="1" applyAlignment="1" applyProtection="1">
      <alignment horizontal="center" vertical="center"/>
    </xf>
    <xf numFmtId="0" fontId="10" fillId="0" borderId="54" xfId="0" applyFont="1" applyBorder="1" applyAlignment="1" applyProtection="1">
      <alignment horizontal="center" vertical="center"/>
    </xf>
    <xf numFmtId="0" fontId="10" fillId="0" borderId="55" xfId="0" applyFont="1" applyBorder="1" applyAlignment="1" applyProtection="1">
      <alignment horizontal="center" vertical="center"/>
    </xf>
    <xf numFmtId="0" fontId="10" fillId="0" borderId="56" xfId="0" applyFont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/>
    </xf>
    <xf numFmtId="0" fontId="10" fillId="0" borderId="54" xfId="0" applyFont="1" applyBorder="1" applyAlignment="1" applyProtection="1">
      <alignment horizontal="center" vertical="center"/>
    </xf>
    <xf numFmtId="0" fontId="10" fillId="0" borderId="57" xfId="0" applyFont="1" applyBorder="1" applyAlignment="1" applyProtection="1">
      <alignment horizontal="center" vertical="center"/>
    </xf>
    <xf numFmtId="0" fontId="10" fillId="0" borderId="58" xfId="0" applyFont="1" applyBorder="1" applyAlignment="1" applyProtection="1">
      <alignment horizontal="center" vertical="center"/>
    </xf>
    <xf numFmtId="0" fontId="10" fillId="0" borderId="37" xfId="0" applyFont="1" applyBorder="1" applyAlignment="1" applyProtection="1">
      <alignment horizontal="center" vertical="center"/>
    </xf>
    <xf numFmtId="0" fontId="10" fillId="0" borderId="66" xfId="0" applyFont="1" applyBorder="1" applyAlignment="1" applyProtection="1">
      <alignment horizontal="center" vertical="center"/>
    </xf>
    <xf numFmtId="0" fontId="10" fillId="0" borderId="61" xfId="0" applyFont="1" applyBorder="1" applyAlignment="1" applyProtection="1">
      <alignment horizontal="center" vertical="center"/>
    </xf>
    <xf numFmtId="0" fontId="10" fillId="0" borderId="69" xfId="0" applyFont="1" applyBorder="1" applyAlignment="1" applyProtection="1">
      <alignment horizontal="center" vertical="center"/>
    </xf>
    <xf numFmtId="0" fontId="6" fillId="7" borderId="29" xfId="0" applyFont="1" applyFill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6" fillId="7" borderId="36" xfId="0" applyFont="1" applyFill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6" fillId="7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6" fillId="8" borderId="29" xfId="0" applyFont="1" applyFill="1" applyBorder="1" applyAlignment="1" applyProtection="1">
      <alignment horizontal="center" vertical="center"/>
      <protection locked="0"/>
    </xf>
    <xf numFmtId="0" fontId="6" fillId="8" borderId="36" xfId="0" applyFont="1" applyFill="1" applyBorder="1" applyAlignment="1" applyProtection="1">
      <alignment horizontal="center" vertical="center"/>
      <protection locked="0"/>
    </xf>
    <xf numFmtId="0" fontId="6" fillId="8" borderId="7" xfId="0" applyFont="1" applyFill="1" applyBorder="1" applyAlignment="1" applyProtection="1">
      <alignment horizontal="center" vertical="center"/>
      <protection locked="0"/>
    </xf>
    <xf numFmtId="0" fontId="6" fillId="8" borderId="44" xfId="0" applyFont="1" applyFill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8" borderId="47" xfId="0" applyFont="1" applyFill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8" borderId="50" xfId="0" applyFont="1" applyFill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16" fillId="0" borderId="52" xfId="0" applyFont="1" applyBorder="1" applyAlignment="1" applyProtection="1">
      <alignment horizontal="center" vertical="center"/>
      <protection locked="0"/>
    </xf>
    <xf numFmtId="0" fontId="14" fillId="0" borderId="83" xfId="0" applyFont="1" applyBorder="1" applyAlignment="1" applyProtection="1">
      <alignment horizontal="center" vertical="center" wrapText="1"/>
    </xf>
    <xf numFmtId="0" fontId="14" fillId="0" borderId="91" xfId="0" applyFont="1" applyBorder="1" applyAlignment="1" applyProtection="1">
      <alignment horizontal="center" vertical="center" wrapText="1"/>
    </xf>
    <xf numFmtId="0" fontId="14" fillId="0" borderId="95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 vertical="center" wrapText="1"/>
    </xf>
    <xf numFmtId="0" fontId="15" fillId="13" borderId="96" xfId="0" applyFont="1" applyFill="1" applyBorder="1" applyAlignment="1" applyProtection="1">
      <alignment horizontal="center" vertical="center" wrapText="1"/>
    </xf>
    <xf numFmtId="0" fontId="15" fillId="13" borderId="97" xfId="0" applyFont="1" applyFill="1" applyBorder="1" applyAlignment="1" applyProtection="1">
      <alignment horizontal="center" vertical="center" wrapText="1"/>
    </xf>
    <xf numFmtId="0" fontId="15" fillId="13" borderId="98" xfId="0" applyFont="1" applyFill="1" applyBorder="1" applyAlignment="1" applyProtection="1">
      <alignment horizontal="center" vertical="center" wrapText="1"/>
    </xf>
    <xf numFmtId="0" fontId="15" fillId="14" borderId="99" xfId="0" applyFont="1" applyFill="1" applyBorder="1" applyAlignment="1" applyProtection="1">
      <alignment horizontal="center" vertical="center"/>
    </xf>
    <xf numFmtId="0" fontId="15" fillId="14" borderId="98" xfId="0" applyFont="1" applyFill="1" applyBorder="1" applyAlignment="1" applyProtection="1">
      <alignment horizontal="center" vertical="center"/>
    </xf>
    <xf numFmtId="0" fontId="15" fillId="14" borderId="6" xfId="0" applyFont="1" applyFill="1" applyBorder="1" applyAlignment="1" applyProtection="1">
      <alignment horizontal="center" vertical="center"/>
    </xf>
    <xf numFmtId="0" fontId="17" fillId="0" borderId="2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5" fillId="15" borderId="66" xfId="0" applyFont="1" applyFill="1" applyBorder="1" applyAlignment="1" applyProtection="1">
      <alignment horizontal="center" vertical="center" wrapText="1"/>
    </xf>
    <xf numFmtId="0" fontId="19" fillId="15" borderId="99" xfId="0" applyFont="1" applyFill="1" applyBorder="1" applyAlignment="1" applyProtection="1">
      <alignment horizontal="center" vertical="center" wrapText="1"/>
    </xf>
    <xf numFmtId="0" fontId="19" fillId="15" borderId="98" xfId="0" applyFont="1" applyFill="1" applyBorder="1" applyAlignment="1" applyProtection="1">
      <alignment horizontal="center" vertical="center" wrapText="1"/>
    </xf>
    <xf numFmtId="2" fontId="20" fillId="16" borderId="66" xfId="0" applyNumberFormat="1" applyFont="1" applyFill="1" applyBorder="1" applyAlignment="1" applyProtection="1">
      <alignment horizontal="center" vertical="center" wrapText="1"/>
    </xf>
    <xf numFmtId="2" fontId="9" fillId="16" borderId="3" xfId="0" applyNumberFormat="1" applyFont="1" applyFill="1" applyBorder="1" applyAlignment="1" applyProtection="1">
      <alignment horizontal="center" vertical="center" wrapText="1"/>
    </xf>
    <xf numFmtId="2" fontId="9" fillId="16" borderId="4" xfId="0" applyNumberFormat="1" applyFont="1" applyFill="1" applyBorder="1" applyAlignment="1" applyProtection="1">
      <alignment horizontal="center" vertical="center" wrapText="1"/>
    </xf>
    <xf numFmtId="2" fontId="9" fillId="16" borderId="100" xfId="0" applyNumberFormat="1" applyFont="1" applyFill="1" applyBorder="1" applyAlignment="1" applyProtection="1">
      <alignment horizontal="center" vertical="center" wrapText="1"/>
    </xf>
    <xf numFmtId="2" fontId="9" fillId="16" borderId="101" xfId="0" applyNumberFormat="1" applyFont="1" applyFill="1" applyBorder="1" applyAlignment="1" applyProtection="1">
      <alignment horizontal="center" vertical="center" wrapText="1"/>
    </xf>
    <xf numFmtId="2" fontId="9" fillId="16" borderId="102" xfId="0" applyNumberFormat="1" applyFont="1" applyFill="1" applyBorder="1" applyAlignment="1" applyProtection="1">
      <alignment horizontal="center" vertical="center" wrapText="1"/>
    </xf>
    <xf numFmtId="2" fontId="9" fillId="16" borderId="5" xfId="0" applyNumberFormat="1" applyFont="1" applyFill="1" applyBorder="1" applyAlignment="1" applyProtection="1">
      <alignment horizontal="center" vertical="center" wrapText="1"/>
    </xf>
    <xf numFmtId="0" fontId="20" fillId="17" borderId="8" xfId="0" applyFont="1" applyFill="1" applyBorder="1" applyAlignment="1" applyProtection="1">
      <alignment horizontal="center" vertical="center" wrapText="1"/>
    </xf>
    <xf numFmtId="0" fontId="20" fillId="17" borderId="103" xfId="0" applyFont="1" applyFill="1" applyBorder="1" applyAlignment="1" applyProtection="1">
      <alignment horizontal="center" vertical="center" wrapText="1"/>
    </xf>
    <xf numFmtId="0" fontId="20" fillId="17" borderId="0" xfId="0" applyFont="1" applyFill="1" applyAlignment="1" applyProtection="1">
      <alignment horizontal="center" vertical="center" wrapText="1"/>
    </xf>
    <xf numFmtId="2" fontId="21" fillId="16" borderId="3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0" fontId="21" fillId="16" borderId="69" xfId="0" applyFont="1" applyFill="1" applyBorder="1" applyAlignment="1" applyProtection="1">
      <alignment horizontal="center" vertical="center"/>
    </xf>
    <xf numFmtId="0" fontId="9" fillId="16" borderId="69" xfId="0" applyFont="1" applyFill="1" applyBorder="1" applyAlignment="1" applyProtection="1">
      <alignment horizontal="center" vertical="center" wrapText="1"/>
    </xf>
    <xf numFmtId="0" fontId="9" fillId="16" borderId="18" xfId="0" applyFont="1" applyFill="1" applyBorder="1" applyAlignment="1" applyProtection="1">
      <alignment horizontal="center" vertical="center" wrapText="1"/>
    </xf>
    <xf numFmtId="0" fontId="9" fillId="16" borderId="104" xfId="0" applyFont="1" applyFill="1" applyBorder="1" applyAlignment="1" applyProtection="1">
      <alignment horizontal="center" vertical="center" wrapText="1"/>
    </xf>
    <xf numFmtId="0" fontId="15" fillId="18" borderId="83" xfId="0" applyFont="1" applyFill="1" applyBorder="1" applyAlignment="1" applyProtection="1">
      <alignment horizontal="center" vertical="center" wrapText="1"/>
    </xf>
    <xf numFmtId="0" fontId="15" fillId="18" borderId="91" xfId="0" applyFont="1" applyFill="1" applyBorder="1" applyAlignment="1" applyProtection="1">
      <alignment horizontal="center" vertical="center" wrapText="1"/>
    </xf>
    <xf numFmtId="0" fontId="15" fillId="18" borderId="95" xfId="0" applyFont="1" applyFill="1" applyBorder="1" applyAlignment="1" applyProtection="1">
      <alignment horizontal="center" vertical="center" wrapText="1"/>
    </xf>
    <xf numFmtId="0" fontId="19" fillId="8" borderId="105" xfId="0" applyFont="1" applyFill="1" applyBorder="1" applyAlignment="1" applyProtection="1">
      <alignment horizontal="center" vertical="center" wrapText="1"/>
    </xf>
    <xf numFmtId="0" fontId="19" fillId="8" borderId="91" xfId="0" applyFont="1" applyFill="1" applyBorder="1" applyAlignment="1" applyProtection="1">
      <alignment horizontal="center" vertical="center" wrapText="1"/>
    </xf>
    <xf numFmtId="0" fontId="19" fillId="8" borderId="95" xfId="0" applyFont="1" applyFill="1" applyBorder="1" applyAlignment="1" applyProtection="1">
      <alignment horizontal="center" vertical="center" wrapText="1"/>
    </xf>
    <xf numFmtId="0" fontId="5" fillId="0" borderId="52" xfId="0" applyFont="1" applyBorder="1" applyAlignment="1" applyProtection="1">
      <alignment horizontal="center" vertical="center"/>
    </xf>
    <xf numFmtId="0" fontId="8" fillId="0" borderId="96" xfId="0" applyFont="1" applyBorder="1" applyAlignment="1" applyProtection="1">
      <alignment horizontal="center" vertical="center" wrapText="1"/>
    </xf>
    <xf numFmtId="0" fontId="8" fillId="0" borderId="97" xfId="0" applyFont="1" applyBorder="1" applyAlignment="1" applyProtection="1">
      <alignment horizontal="center" vertical="center" wrapText="1"/>
    </xf>
    <xf numFmtId="0" fontId="8" fillId="0" borderId="106" xfId="0" applyFont="1" applyBorder="1" applyAlignment="1" applyProtection="1">
      <alignment horizontal="center" vertical="center" wrapText="1"/>
    </xf>
    <xf numFmtId="0" fontId="18" fillId="0" borderId="66" xfId="0" applyFont="1" applyBorder="1" applyAlignment="1" applyProtection="1">
      <alignment horizontal="center" vertical="center"/>
    </xf>
    <xf numFmtId="0" fontId="18" fillId="0" borderId="107" xfId="0" applyFont="1" applyBorder="1" applyAlignment="1" applyProtection="1">
      <alignment horizontal="center" vertical="center"/>
    </xf>
    <xf numFmtId="0" fontId="18" fillId="0" borderId="87" xfId="0" applyFont="1" applyBorder="1" applyAlignment="1" applyProtection="1">
      <alignment horizontal="center" vertical="center"/>
    </xf>
    <xf numFmtId="0" fontId="18" fillId="19" borderId="92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5" fillId="20" borderId="8" xfId="0" applyFont="1" applyFill="1" applyBorder="1" applyAlignment="1" applyProtection="1">
      <alignment horizontal="center" vertical="center"/>
    </xf>
    <xf numFmtId="0" fontId="8" fillId="20" borderId="9" xfId="0" applyFont="1" applyFill="1" applyBorder="1" applyAlignment="1" applyProtection="1">
      <alignment horizontal="center" vertical="center" wrapText="1"/>
    </xf>
    <xf numFmtId="0" fontId="8" fillId="19" borderId="0" xfId="0" applyFont="1" applyFill="1" applyAlignment="1" applyProtection="1">
      <alignment horizontal="center" vertical="center" wrapText="1"/>
    </xf>
    <xf numFmtId="0" fontId="18" fillId="6" borderId="22" xfId="0" applyFont="1" applyFill="1" applyBorder="1" applyAlignment="1" applyProtection="1">
      <alignment horizontal="center" vertical="center"/>
    </xf>
    <xf numFmtId="0" fontId="21" fillId="17" borderId="3" xfId="0" applyFont="1" applyFill="1" applyBorder="1" applyAlignment="1" applyProtection="1">
      <alignment horizontal="center" vertical="center"/>
    </xf>
    <xf numFmtId="0" fontId="20" fillId="17" borderId="3" xfId="0" applyFont="1" applyFill="1" applyBorder="1" applyAlignment="1" applyProtection="1">
      <alignment horizontal="center" vertical="center" wrapText="1"/>
    </xf>
    <xf numFmtId="0" fontId="20" fillId="17" borderId="4" xfId="0" applyFont="1" applyFill="1" applyBorder="1" applyAlignment="1" applyProtection="1">
      <alignment horizontal="center" vertical="center" wrapText="1"/>
    </xf>
    <xf numFmtId="0" fontId="20" fillId="17" borderId="5" xfId="0" applyFont="1" applyFill="1" applyBorder="1" applyAlignment="1" applyProtection="1">
      <alignment horizontal="center" vertical="center" wrapText="1"/>
    </xf>
    <xf numFmtId="0" fontId="21" fillId="21" borderId="8" xfId="0" applyFont="1" applyFill="1" applyBorder="1" applyAlignment="1" applyProtection="1">
      <alignment horizontal="center" vertical="center"/>
    </xf>
    <xf numFmtId="2" fontId="20" fillId="22" borderId="108" xfId="0" applyNumberFormat="1" applyFont="1" applyFill="1" applyBorder="1" applyAlignment="1" applyProtection="1">
      <alignment horizontal="center" vertical="center" wrapText="1"/>
    </xf>
    <xf numFmtId="2" fontId="20" fillId="22" borderId="92" xfId="0" applyNumberFormat="1" applyFont="1" applyFill="1" applyBorder="1" applyAlignment="1" applyProtection="1">
      <alignment horizontal="center" vertical="center" wrapText="1"/>
    </xf>
    <xf numFmtId="2" fontId="20" fillId="22" borderId="109" xfId="0" applyNumberFormat="1" applyFont="1" applyFill="1" applyBorder="1" applyAlignment="1" applyProtection="1">
      <alignment horizontal="center" vertical="center" wrapText="1"/>
    </xf>
    <xf numFmtId="0" fontId="15" fillId="23" borderId="3" xfId="0" applyFont="1" applyFill="1" applyBorder="1" applyAlignment="1" applyProtection="1">
      <alignment horizontal="center" vertical="center" wrapText="1"/>
    </xf>
    <xf numFmtId="0" fontId="15" fillId="23" borderId="4" xfId="0" applyFont="1" applyFill="1" applyBorder="1" applyAlignment="1" applyProtection="1">
      <alignment horizontal="center" vertical="center" wrapText="1"/>
    </xf>
    <xf numFmtId="0" fontId="15" fillId="23" borderId="98" xfId="0" applyFont="1" applyFill="1" applyBorder="1" applyAlignment="1" applyProtection="1">
      <alignment horizontal="center" vertical="center" wrapText="1"/>
    </xf>
    <xf numFmtId="0" fontId="15" fillId="23" borderId="6" xfId="0" applyFont="1" applyFill="1" applyBorder="1" applyAlignment="1" applyProtection="1">
      <alignment horizontal="center" vertical="center" wrapText="1"/>
    </xf>
    <xf numFmtId="0" fontId="18" fillId="0" borderId="92" xfId="0" applyFont="1" applyBorder="1" applyAlignment="1" applyProtection="1">
      <alignment horizontal="center" vertical="center"/>
    </xf>
    <xf numFmtId="0" fontId="8" fillId="20" borderId="13" xfId="0" applyFont="1" applyFill="1" applyBorder="1" applyAlignment="1" applyProtection="1">
      <alignment horizontal="center" vertical="center" wrapText="1"/>
    </xf>
    <xf numFmtId="0" fontId="5" fillId="0" borderId="99" xfId="0" applyFont="1" applyBorder="1" applyAlignment="1" applyProtection="1">
      <alignment horizontal="center" vertical="center"/>
    </xf>
    <xf numFmtId="0" fontId="19" fillId="0" borderId="100" xfId="0" applyFont="1" applyBorder="1" applyAlignment="1" applyProtection="1">
      <alignment horizontal="center" vertical="center" wrapText="1"/>
    </xf>
    <xf numFmtId="0" fontId="19" fillId="0" borderId="101" xfId="0" applyFont="1" applyBorder="1" applyAlignment="1" applyProtection="1">
      <alignment horizontal="center" vertical="center" wrapText="1"/>
    </xf>
    <xf numFmtId="0" fontId="19" fillId="0" borderId="110" xfId="0" applyFont="1" applyBorder="1" applyAlignment="1" applyProtection="1">
      <alignment horizontal="center" vertical="center" wrapText="1"/>
    </xf>
    <xf numFmtId="0" fontId="5" fillId="24" borderId="96" xfId="0" applyFont="1" applyFill="1" applyBorder="1" applyAlignment="1" applyProtection="1">
      <alignment horizontal="center" vertical="center"/>
    </xf>
    <xf numFmtId="0" fontId="19" fillId="24" borderId="99" xfId="0" applyFont="1" applyFill="1" applyBorder="1" applyAlignment="1" applyProtection="1">
      <alignment horizontal="center" vertical="center" wrapText="1"/>
    </xf>
    <xf numFmtId="0" fontId="19" fillId="24" borderId="98" xfId="0" applyFont="1" applyFill="1" applyBorder="1" applyAlignment="1" applyProtection="1">
      <alignment horizontal="center" vertical="center" wrapText="1"/>
    </xf>
    <xf numFmtId="0" fontId="5" fillId="24" borderId="69" xfId="0" applyFont="1" applyFill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21" fillId="25" borderId="8" xfId="0" applyFont="1" applyFill="1" applyBorder="1" applyAlignment="1" applyProtection="1">
      <alignment horizontal="center" vertical="center"/>
    </xf>
    <xf numFmtId="0" fontId="21" fillId="22" borderId="105" xfId="0" applyFont="1" applyFill="1" applyBorder="1" applyAlignment="1" applyProtection="1">
      <alignment horizontal="center" vertical="center"/>
    </xf>
    <xf numFmtId="2" fontId="9" fillId="22" borderId="103" xfId="0" applyNumberFormat="1" applyFont="1" applyFill="1" applyBorder="1" applyAlignment="1" applyProtection="1">
      <alignment horizontal="center" vertical="center" wrapText="1"/>
    </xf>
    <xf numFmtId="2" fontId="9" fillId="22" borderId="0" xfId="0" applyNumberFormat="1" applyFont="1" applyFill="1" applyAlignment="1" applyProtection="1">
      <alignment horizontal="center" vertical="center" wrapText="1"/>
    </xf>
    <xf numFmtId="2" fontId="9" fillId="22" borderId="15" xfId="0" applyNumberFormat="1" applyFont="1" applyFill="1" applyBorder="1" applyAlignment="1" applyProtection="1">
      <alignment horizontal="center" vertical="center" wrapText="1"/>
    </xf>
    <xf numFmtId="0" fontId="21" fillId="25" borderId="52" xfId="0" applyFont="1" applyFill="1" applyBorder="1" applyAlignment="1" applyProtection="1">
      <alignment horizontal="center" vertical="center"/>
    </xf>
    <xf numFmtId="0" fontId="21" fillId="22" borderId="22" xfId="0" applyFont="1" applyFill="1" applyBorder="1" applyAlignment="1" applyProtection="1">
      <alignment horizontal="center" vertical="center"/>
    </xf>
    <xf numFmtId="168" fontId="9" fillId="22" borderId="4" xfId="0" applyNumberFormat="1" applyFont="1" applyFill="1" applyBorder="1" applyAlignment="1" applyProtection="1">
      <alignment horizontal="center" vertical="center" wrapText="1"/>
    </xf>
    <xf numFmtId="168" fontId="9" fillId="22" borderId="5" xfId="0" applyNumberFormat="1" applyFont="1" applyFill="1" applyBorder="1" applyAlignment="1" applyProtection="1">
      <alignment horizontal="center" vertical="center" wrapText="1"/>
    </xf>
    <xf numFmtId="0" fontId="15" fillId="26" borderId="69" xfId="0" applyFont="1" applyFill="1" applyBorder="1" applyAlignment="1" applyProtection="1">
      <alignment horizontal="center" vertical="center" wrapText="1"/>
    </xf>
    <xf numFmtId="0" fontId="15" fillId="26" borderId="18" xfId="0" applyFont="1" applyFill="1" applyBorder="1" applyAlignment="1" applyProtection="1">
      <alignment horizontal="center" vertical="center" wrapText="1"/>
    </xf>
    <xf numFmtId="0" fontId="15" fillId="26" borderId="111" xfId="0" applyFont="1" applyFill="1" applyBorder="1" applyAlignment="1" applyProtection="1">
      <alignment horizontal="center" vertical="center" wrapText="1"/>
    </xf>
    <xf numFmtId="0" fontId="18" fillId="27" borderId="103" xfId="0" applyFont="1" applyFill="1" applyBorder="1" applyAlignment="1" applyProtection="1">
      <alignment horizontal="center" vertical="center"/>
    </xf>
    <xf numFmtId="0" fontId="18" fillId="27" borderId="78" xfId="0" applyFont="1" applyFill="1" applyBorder="1" applyAlignment="1" applyProtection="1">
      <alignment horizontal="center" vertical="center"/>
    </xf>
    <xf numFmtId="0" fontId="18" fillId="27" borderId="13" xfId="0" applyFont="1" applyFill="1" applyBorder="1" applyAlignment="1" applyProtection="1">
      <alignment horizontal="center" vertical="center"/>
    </xf>
    <xf numFmtId="0" fontId="5" fillId="27" borderId="27" xfId="0" applyFont="1" applyFill="1" applyBorder="1" applyAlignment="1" applyProtection="1">
      <alignment horizontal="center" vertical="center"/>
    </xf>
    <xf numFmtId="0" fontId="8" fillId="0" borderId="100" xfId="0" applyFont="1" applyBorder="1" applyAlignment="1" applyProtection="1">
      <alignment horizontal="center" vertical="center" wrapText="1"/>
    </xf>
    <xf numFmtId="0" fontId="8" fillId="0" borderId="101" xfId="0" applyFont="1" applyBorder="1" applyAlignment="1" applyProtection="1">
      <alignment horizontal="center" vertical="center" wrapText="1"/>
    </xf>
    <xf numFmtId="0" fontId="8" fillId="0" borderId="110" xfId="0" applyFont="1" applyBorder="1" applyAlignment="1" applyProtection="1">
      <alignment horizontal="center" vertical="center" wrapText="1"/>
    </xf>
    <xf numFmtId="0" fontId="18" fillId="27" borderId="27" xfId="0" applyFont="1" applyFill="1" applyBorder="1" applyAlignment="1" applyProtection="1">
      <alignment horizontal="center" vertical="center"/>
    </xf>
    <xf numFmtId="0" fontId="18" fillId="28" borderId="103" xfId="0" applyFont="1" applyFill="1" applyBorder="1" applyAlignment="1" applyProtection="1">
      <alignment horizontal="center" vertical="center"/>
    </xf>
    <xf numFmtId="0" fontId="18" fillId="28" borderId="78" xfId="0" applyFont="1" applyFill="1" applyBorder="1" applyAlignment="1" applyProtection="1">
      <alignment horizontal="center" vertical="center"/>
    </xf>
    <xf numFmtId="0" fontId="18" fillId="28" borderId="13" xfId="0" applyFont="1" applyFill="1" applyBorder="1" applyAlignment="1" applyProtection="1">
      <alignment horizontal="center" vertical="center"/>
    </xf>
    <xf numFmtId="0" fontId="18" fillId="28" borderId="27" xfId="0" applyFont="1" applyFill="1" applyBorder="1" applyAlignment="1" applyProtection="1">
      <alignment horizontal="center" vertical="center"/>
    </xf>
    <xf numFmtId="0" fontId="18" fillId="0" borderId="49" xfId="0" applyFont="1" applyBorder="1" applyAlignment="1" applyProtection="1">
      <alignment horizontal="center" vertical="center"/>
    </xf>
    <xf numFmtId="0" fontId="5" fillId="0" borderId="49" xfId="0" applyFont="1" applyBorder="1" applyAlignment="1" applyProtection="1">
      <alignment horizontal="center" vertic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ss%20(1501)\Downloads\2024INMIS%20(1).xlsx" TargetMode="External"/><Relationship Id="rId1" Type="http://schemas.openxmlformats.org/officeDocument/2006/relationships/externalLinkPath" Target="file:///C:\Users\Ross%20(1501)\Downloads\2024INM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eld Diagram"/>
      <sheetName val="Red Human Player Scouting "/>
      <sheetName val="Blue Human Player Scouting"/>
      <sheetName val="Schedule"/>
      <sheetName val="Totals Sheet"/>
      <sheetName val="Match Data"/>
      <sheetName val="Averages"/>
      <sheetName val="Maximums"/>
      <sheetName val="1501 Pre-Match"/>
      <sheetName val="1501 Ranks"/>
      <sheetName val="1501 Pick List "/>
      <sheetName val="Playoff Alliances"/>
      <sheetName val="1501 Red Strategy Sheet"/>
      <sheetName val="1501 Blue Strategy Sheet"/>
      <sheetName val="1501 Paper Pit Scouting "/>
      <sheetName val="1501 Paper Match Scouting"/>
      <sheetName val="1501 Stand Scouting 11 x 17 "/>
      <sheetName val="1501 Stand Scouting 8 12 x 11"/>
      <sheetName val="1501 Scouting Schedule "/>
      <sheetName val="Event Scouting Schedule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A1" t="str">
            <v>Row Labels</v>
          </cell>
          <cell r="H1" t="str">
            <v>Auto Note 1</v>
          </cell>
          <cell r="I1" t="str">
            <v>Auto Note 2</v>
          </cell>
          <cell r="J1" t="str">
            <v>Auto Note 3</v>
          </cell>
          <cell r="K1" t="str">
            <v>Auto Note 4</v>
          </cell>
          <cell r="L1" t="str">
            <v>Auto Note 5</v>
          </cell>
          <cell r="M1" t="str">
            <v>Auto Note 6</v>
          </cell>
          <cell r="N1" t="str">
            <v>Auto Note 7</v>
          </cell>
          <cell r="O1" t="str">
            <v>Auto Note 8</v>
          </cell>
          <cell r="V1" t="str">
            <v>Shot From Sub</v>
          </cell>
          <cell r="W1" t="str">
            <v>Shot From Podium</v>
          </cell>
          <cell r="X1" t="str">
            <v>Shot From Wing</v>
          </cell>
          <cell r="Y1" t="str">
            <v>Shot From Outside</v>
          </cell>
        </row>
        <row r="2">
          <cell r="A2">
            <v>45</v>
          </cell>
          <cell r="H2">
            <v>5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V2">
            <v>7</v>
          </cell>
          <cell r="W2">
            <v>0</v>
          </cell>
          <cell r="X2">
            <v>1</v>
          </cell>
          <cell r="Y2">
            <v>0</v>
          </cell>
        </row>
        <row r="3">
          <cell r="A3">
            <v>71</v>
          </cell>
          <cell r="H3">
            <v>0</v>
          </cell>
          <cell r="I3">
            <v>3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V3">
            <v>10</v>
          </cell>
          <cell r="W3">
            <v>0</v>
          </cell>
          <cell r="X3">
            <v>0</v>
          </cell>
          <cell r="Y3">
            <v>0</v>
          </cell>
        </row>
        <row r="4">
          <cell r="A4">
            <v>135</v>
          </cell>
          <cell r="H4">
            <v>9</v>
          </cell>
          <cell r="I4">
            <v>5</v>
          </cell>
          <cell r="J4">
            <v>1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V4">
            <v>9</v>
          </cell>
          <cell r="W4">
            <v>1</v>
          </cell>
          <cell r="X4">
            <v>3</v>
          </cell>
          <cell r="Y4">
            <v>1</v>
          </cell>
        </row>
        <row r="5">
          <cell r="A5">
            <v>328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>
            <v>461</v>
          </cell>
          <cell r="H6">
            <v>2</v>
          </cell>
          <cell r="I6">
            <v>1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V6">
            <v>8</v>
          </cell>
          <cell r="W6">
            <v>0</v>
          </cell>
          <cell r="X6">
            <v>1</v>
          </cell>
          <cell r="Y6">
            <v>0</v>
          </cell>
        </row>
        <row r="7">
          <cell r="A7">
            <v>829</v>
          </cell>
          <cell r="H7">
            <v>3</v>
          </cell>
          <cell r="I7">
            <v>4</v>
          </cell>
          <cell r="J7">
            <v>5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V7">
            <v>6</v>
          </cell>
          <cell r="W7">
            <v>0</v>
          </cell>
          <cell r="X7">
            <v>0</v>
          </cell>
          <cell r="Y7">
            <v>0</v>
          </cell>
        </row>
        <row r="8">
          <cell r="A8">
            <v>1024</v>
          </cell>
          <cell r="H8">
            <v>5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V8">
            <v>9</v>
          </cell>
          <cell r="W8">
            <v>0</v>
          </cell>
          <cell r="X8">
            <v>0</v>
          </cell>
          <cell r="Y8">
            <v>0</v>
          </cell>
        </row>
        <row r="9">
          <cell r="A9">
            <v>1501</v>
          </cell>
          <cell r="H9">
            <v>6</v>
          </cell>
          <cell r="I9">
            <v>6</v>
          </cell>
          <cell r="J9">
            <v>6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V9">
            <v>5</v>
          </cell>
          <cell r="W9">
            <v>3</v>
          </cell>
          <cell r="X9">
            <v>9</v>
          </cell>
          <cell r="Y9">
            <v>3</v>
          </cell>
        </row>
        <row r="10">
          <cell r="A10">
            <v>1555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V10">
            <v>10</v>
          </cell>
          <cell r="W10">
            <v>2</v>
          </cell>
          <cell r="X10">
            <v>0</v>
          </cell>
          <cell r="Y10">
            <v>0</v>
          </cell>
        </row>
        <row r="11">
          <cell r="A11">
            <v>1646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V11">
            <v>9</v>
          </cell>
          <cell r="W11">
            <v>0</v>
          </cell>
          <cell r="X11">
            <v>1</v>
          </cell>
          <cell r="Y11">
            <v>0</v>
          </cell>
        </row>
        <row r="12">
          <cell r="A12">
            <v>2171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</row>
        <row r="13">
          <cell r="A13">
            <v>2197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V13">
            <v>11</v>
          </cell>
          <cell r="W13">
            <v>1</v>
          </cell>
          <cell r="X13">
            <v>0</v>
          </cell>
          <cell r="Y13">
            <v>0</v>
          </cell>
        </row>
        <row r="14">
          <cell r="A14">
            <v>2867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V14">
            <v>3</v>
          </cell>
          <cell r="W14">
            <v>0</v>
          </cell>
          <cell r="X14">
            <v>2</v>
          </cell>
          <cell r="Y14">
            <v>0</v>
          </cell>
        </row>
        <row r="15">
          <cell r="A15">
            <v>2909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</row>
        <row r="16">
          <cell r="A16">
            <v>3147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V16">
            <v>7</v>
          </cell>
          <cell r="W16">
            <v>1</v>
          </cell>
          <cell r="X16">
            <v>0</v>
          </cell>
          <cell r="Y16">
            <v>0</v>
          </cell>
        </row>
        <row r="17">
          <cell r="A17">
            <v>3176</v>
          </cell>
          <cell r="H17">
            <v>7</v>
          </cell>
          <cell r="I17">
            <v>8</v>
          </cell>
          <cell r="J17">
            <v>2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V17">
            <v>7</v>
          </cell>
          <cell r="W17">
            <v>2</v>
          </cell>
          <cell r="X17">
            <v>1</v>
          </cell>
          <cell r="Y17">
            <v>0</v>
          </cell>
        </row>
        <row r="18">
          <cell r="A18">
            <v>3865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V18">
            <v>2</v>
          </cell>
          <cell r="W18">
            <v>0</v>
          </cell>
          <cell r="X18">
            <v>2</v>
          </cell>
          <cell r="Y18">
            <v>1</v>
          </cell>
        </row>
        <row r="19">
          <cell r="A19">
            <v>3936</v>
          </cell>
          <cell r="H19">
            <v>2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V19">
            <v>4</v>
          </cell>
          <cell r="W19">
            <v>0</v>
          </cell>
          <cell r="X19">
            <v>1</v>
          </cell>
          <cell r="Y19">
            <v>1</v>
          </cell>
        </row>
        <row r="20">
          <cell r="A20">
            <v>3940</v>
          </cell>
          <cell r="H20">
            <v>4</v>
          </cell>
          <cell r="I20">
            <v>6</v>
          </cell>
          <cell r="J20">
            <v>2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1</v>
          </cell>
          <cell r="V20">
            <v>5</v>
          </cell>
          <cell r="W20">
            <v>1</v>
          </cell>
          <cell r="X20">
            <v>4</v>
          </cell>
          <cell r="Y20">
            <v>0</v>
          </cell>
        </row>
        <row r="21">
          <cell r="A21">
            <v>4272</v>
          </cell>
          <cell r="H21">
            <v>3</v>
          </cell>
          <cell r="I21">
            <v>2</v>
          </cell>
          <cell r="J21">
            <v>3</v>
          </cell>
          <cell r="K21">
            <v>1</v>
          </cell>
          <cell r="L21">
            <v>1</v>
          </cell>
          <cell r="M21">
            <v>1</v>
          </cell>
          <cell r="N21">
            <v>0</v>
          </cell>
          <cell r="O21">
            <v>0</v>
          </cell>
          <cell r="V21">
            <v>5</v>
          </cell>
          <cell r="W21">
            <v>3</v>
          </cell>
          <cell r="X21">
            <v>6</v>
          </cell>
          <cell r="Y21">
            <v>0</v>
          </cell>
        </row>
        <row r="22">
          <cell r="A22">
            <v>5402</v>
          </cell>
          <cell r="H22">
            <v>7</v>
          </cell>
          <cell r="I22">
            <v>4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3</v>
          </cell>
          <cell r="O22">
            <v>0</v>
          </cell>
          <cell r="V22">
            <v>10</v>
          </cell>
          <cell r="W22">
            <v>0</v>
          </cell>
          <cell r="X22">
            <v>3</v>
          </cell>
          <cell r="Y22">
            <v>0</v>
          </cell>
        </row>
        <row r="23">
          <cell r="A23">
            <v>5484</v>
          </cell>
          <cell r="H23">
            <v>2</v>
          </cell>
          <cell r="I23">
            <v>4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V23">
            <v>6</v>
          </cell>
          <cell r="W23">
            <v>0</v>
          </cell>
          <cell r="X23">
            <v>0</v>
          </cell>
          <cell r="Y23">
            <v>0</v>
          </cell>
        </row>
        <row r="24">
          <cell r="A24">
            <v>6721</v>
          </cell>
          <cell r="H24">
            <v>3</v>
          </cell>
          <cell r="I24">
            <v>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V24">
            <v>5</v>
          </cell>
          <cell r="W24">
            <v>1</v>
          </cell>
          <cell r="X24">
            <v>0</v>
          </cell>
          <cell r="Y24">
            <v>0</v>
          </cell>
        </row>
        <row r="25">
          <cell r="A25">
            <v>6956</v>
          </cell>
          <cell r="H25">
            <v>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V25">
            <v>3</v>
          </cell>
          <cell r="W25">
            <v>1</v>
          </cell>
          <cell r="X25">
            <v>1</v>
          </cell>
          <cell r="Y25">
            <v>1</v>
          </cell>
        </row>
        <row r="26">
          <cell r="A26">
            <v>7198</v>
          </cell>
          <cell r="H26">
            <v>4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V26">
            <v>4</v>
          </cell>
          <cell r="W26">
            <v>0</v>
          </cell>
          <cell r="X26">
            <v>2</v>
          </cell>
          <cell r="Y26">
            <v>1</v>
          </cell>
        </row>
        <row r="27">
          <cell r="A27">
            <v>7477</v>
          </cell>
          <cell r="H27">
            <v>3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V27">
            <v>4</v>
          </cell>
          <cell r="W27">
            <v>0</v>
          </cell>
          <cell r="X27">
            <v>3</v>
          </cell>
          <cell r="Y27">
            <v>1</v>
          </cell>
        </row>
        <row r="28">
          <cell r="A28">
            <v>8103</v>
          </cell>
          <cell r="H28">
            <v>3</v>
          </cell>
          <cell r="I28">
            <v>4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V28">
            <v>6</v>
          </cell>
          <cell r="W28">
            <v>0</v>
          </cell>
          <cell r="X28">
            <v>1</v>
          </cell>
          <cell r="Y28">
            <v>1</v>
          </cell>
        </row>
        <row r="29">
          <cell r="A29">
            <v>9071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V29">
            <v>1</v>
          </cell>
          <cell r="W29">
            <v>0</v>
          </cell>
          <cell r="X29">
            <v>1</v>
          </cell>
          <cell r="Y29">
            <v>0</v>
          </cell>
        </row>
        <row r="30">
          <cell r="A30">
            <v>9119</v>
          </cell>
          <cell r="H30">
            <v>3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V30">
            <v>0</v>
          </cell>
          <cell r="W30">
            <v>0</v>
          </cell>
          <cell r="X30">
            <v>2</v>
          </cell>
          <cell r="Y30">
            <v>1</v>
          </cell>
        </row>
        <row r="31">
          <cell r="A31">
            <v>9431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V31">
            <v>2</v>
          </cell>
          <cell r="W31">
            <v>1</v>
          </cell>
          <cell r="X31">
            <v>1</v>
          </cell>
          <cell r="Y31">
            <v>1</v>
          </cell>
        </row>
        <row r="32">
          <cell r="A32">
            <v>9530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V32">
            <v>0</v>
          </cell>
          <cell r="W32">
            <v>2</v>
          </cell>
          <cell r="X32">
            <v>1</v>
          </cell>
          <cell r="Y32">
            <v>0</v>
          </cell>
        </row>
        <row r="33">
          <cell r="A33">
            <v>9554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V33">
            <v>1</v>
          </cell>
          <cell r="W33">
            <v>0</v>
          </cell>
          <cell r="X33">
            <v>1</v>
          </cell>
          <cell r="Y33">
            <v>0</v>
          </cell>
        </row>
        <row r="34">
          <cell r="A34" t="str">
            <v>Grand Total</v>
          </cell>
          <cell r="H34">
            <v>79</v>
          </cell>
          <cell r="I34">
            <v>56</v>
          </cell>
          <cell r="J34">
            <v>21</v>
          </cell>
          <cell r="K34">
            <v>2</v>
          </cell>
          <cell r="L34">
            <v>1</v>
          </cell>
          <cell r="M34">
            <v>1</v>
          </cell>
          <cell r="N34">
            <v>4</v>
          </cell>
          <cell r="O34">
            <v>2</v>
          </cell>
          <cell r="V34">
            <v>163</v>
          </cell>
          <cell r="W34">
            <v>19</v>
          </cell>
          <cell r="X34">
            <v>47</v>
          </cell>
          <cell r="Y34">
            <v>12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  <sheetData sheetId="10">
        <row r="36">
          <cell r="D36">
            <v>12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 (1501)" refreshedDate="45390.466979745368" createdVersion="8" refreshedVersion="8" minRefreshableVersion="3" recordCount="455" xr:uid="{9DE6C0B9-DFCF-4237-B98E-FAE4113C136A}">
  <cacheSource type="worksheet">
    <worksheetSource name="Match_Data"/>
  </cacheSource>
  <cacheFields count="67">
    <cacheField name="matchKey" numFmtId="0">
      <sharedItems/>
    </cacheField>
    <cacheField name="matchnumber" numFmtId="0">
      <sharedItems containsSemiMixedTypes="0" containsString="0" containsNumber="1" containsInteger="1" minValue="1" maxValue="76"/>
    </cacheField>
    <cacheField name="alliance" numFmtId="0">
      <sharedItems/>
    </cacheField>
    <cacheField name="startTime" numFmtId="22">
      <sharedItems containsNonDate="0" containsString="0" containsBlank="1"/>
    </cacheField>
    <cacheField name="eventKey" numFmtId="0">
      <sharedItems/>
    </cacheField>
    <cacheField name="reportedWinningAlliance" numFmtId="0">
      <sharedItems/>
    </cacheField>
    <cacheField name="reportedRedScore" numFmtId="0">
      <sharedItems containsSemiMixedTypes="0" containsString="0" containsNumber="1" containsInteger="1" minValue="-1" maxValue="-1"/>
    </cacheField>
    <cacheField name="reportedBlueScore" numFmtId="0">
      <sharedItems containsSemiMixedTypes="0" containsString="0" containsNumber="1" containsInteger="1" minValue="-1" maxValue="-1"/>
    </cacheField>
    <cacheField name="scoutname" numFmtId="0">
      <sharedItems/>
    </cacheField>
    <cacheField name="teamNumber" numFmtId="0">
      <sharedItems containsSemiMixedTypes="0" containsString="0" containsNumber="1" containsInteger="1" minValue="45" maxValue="9491" count="38">
        <n v="1501"/>
        <n v="2197"/>
        <n v="3176"/>
        <n v="3865"/>
        <n v="5010"/>
        <n v="6498"/>
        <n v="829"/>
        <n v="1741"/>
        <n v="1747"/>
        <n v="4926"/>
        <n v="7617"/>
        <n v="8103"/>
        <n v="135"/>
        <n v="292"/>
        <n v="1024"/>
        <n v="3940"/>
        <n v="5484"/>
        <n v="9431"/>
        <n v="3147"/>
        <n v="4982"/>
        <n v="5188"/>
        <n v="5402"/>
        <n v="7454"/>
        <n v="9491"/>
        <n v="234"/>
        <n v="461"/>
        <n v="868"/>
        <n v="1018"/>
        <n v="3487"/>
        <n v="8430"/>
        <n v="1720"/>
        <n v="3494"/>
        <n v="4272"/>
        <n v="6721"/>
        <n v="7457"/>
        <n v="7657"/>
        <n v="45"/>
        <n v="1646"/>
      </sharedItems>
    </cacheField>
    <cacheField name="teamOccurrence" numFmtId="0">
      <sharedItems/>
    </cacheField>
    <cacheField name="noshow" numFmtId="0">
      <sharedItems containsSemiMixedTypes="0" containsString="0" containsNumber="1" containsInteger="1" minValue="0" maxValue="0"/>
    </cacheField>
    <cacheField name="autonote1" numFmtId="0">
      <sharedItems containsSemiMixedTypes="0" containsString="0" containsNumber="1" containsInteger="1" minValue="0" maxValue="1"/>
    </cacheField>
    <cacheField name="autonote2" numFmtId="0">
      <sharedItems containsSemiMixedTypes="0" containsString="0" containsNumber="1" containsInteger="1" minValue="0" maxValue="1"/>
    </cacheField>
    <cacheField name="autonote3" numFmtId="0">
      <sharedItems containsSemiMixedTypes="0" containsString="0" containsNumber="1" containsInteger="1" minValue="0" maxValue="1"/>
    </cacheField>
    <cacheField name="autonote4" numFmtId="0">
      <sharedItems containsSemiMixedTypes="0" containsString="0" containsNumber="1" containsInteger="1" minValue="0" maxValue="1"/>
    </cacheField>
    <cacheField name="autonote5" numFmtId="0">
      <sharedItems containsSemiMixedTypes="0" containsString="0" containsNumber="1" containsInteger="1" minValue="0" maxValue="1"/>
    </cacheField>
    <cacheField name="autonote6" numFmtId="0">
      <sharedItems containsSemiMixedTypes="0" containsString="0" containsNumber="1" containsInteger="1" minValue="0" maxValue="1"/>
    </cacheField>
    <cacheField name="autonote7" numFmtId="0">
      <sharedItems containsSemiMixedTypes="0" containsString="0" containsNumber="1" containsInteger="1" minValue="0" maxValue="1"/>
    </cacheField>
    <cacheField name="autonote8" numFmtId="0">
      <sharedItems containsSemiMixedTypes="0" containsString="0" containsNumber="1" containsInteger="1" minValue="0" maxValue="1"/>
    </cacheField>
    <cacheField name="startingpos" numFmtId="0">
      <sharedItems/>
    </cacheField>
    <cacheField name="StartA" numFmtId="0">
      <sharedItems containsSemiMixedTypes="0" containsString="0" containsNumber="1" containsInteger="1" minValue="0" maxValue="1"/>
    </cacheField>
    <cacheField name="StartB" numFmtId="0">
      <sharedItems containsSemiMixedTypes="0" containsString="0" containsNumber="1" containsInteger="1" minValue="0" maxValue="1"/>
    </cacheField>
    <cacheField name="StartC" numFmtId="0">
      <sharedItems containsSemiMixedTypes="0" containsString="0" containsNumber="1" containsInteger="1" minValue="0" maxValue="1"/>
    </cacheField>
    <cacheField name="StartD" numFmtId="0">
      <sharedItems containsSemiMixedTypes="0" containsString="0" containsNumber="1" containsInteger="1" minValue="0" maxValue="1"/>
    </cacheField>
    <cacheField name="autoamp" numFmtId="0">
      <sharedItems containsSemiMixedTypes="0" containsString="0" containsNumber="1" containsInteger="1" minValue="0" maxValue="1"/>
    </cacheField>
    <cacheField name="autospeaker" numFmtId="0">
      <sharedItems containsSemiMixedTypes="0" containsString="0" containsNumber="1" containsInteger="1" minValue="0" maxValue="6"/>
    </cacheField>
    <cacheField name="leave" numFmtId="0">
      <sharedItems containsSemiMixedTypes="0" containsString="0" containsNumber="1" containsInteger="1" minValue="0" maxValue="1"/>
    </cacheField>
    <cacheField name="AutoScore" numFmtId="0">
      <sharedItems containsSemiMixedTypes="0" containsString="0" containsNumber="1" containsInteger="1" minValue="0" maxValue="32"/>
    </cacheField>
    <cacheField name="teleopamp" numFmtId="0">
      <sharedItems containsSemiMixedTypes="0" containsString="0" containsNumber="1" containsInteger="1" minValue="0" maxValue="9"/>
    </cacheField>
    <cacheField name="teleopspeaker" numFmtId="0">
      <sharedItems containsSemiMixedTypes="0" containsString="0" containsNumber="1" containsInteger="1" minValue="0" maxValue="14"/>
    </cacheField>
    <cacheField name="amplifications" numFmtId="0">
      <sharedItems containsSemiMixedTypes="0" containsString="0" containsNumber="1" containsInteger="1" minValue="0" maxValue="5"/>
    </cacheField>
    <cacheField name="passednotes" numFmtId="0">
      <sharedItems/>
    </cacheField>
    <cacheField name="shotfromsubwoofer" numFmtId="0">
      <sharedItems containsSemiMixedTypes="0" containsString="0" containsNumber="1" containsInteger="1" minValue="0" maxValue="1"/>
    </cacheField>
    <cacheField name="shotfrompodium" numFmtId="0">
      <sharedItems containsSemiMixedTypes="0" containsString="0" containsNumber="1" containsInteger="1" minValue="0" maxValue="1"/>
    </cacheField>
    <cacheField name="shotfromwing" numFmtId="0">
      <sharedItems containsSemiMixedTypes="0" containsString="0" containsNumber="1" containsInteger="1" minValue="0" maxValue="1"/>
    </cacheField>
    <cacheField name="shotfromoutside" numFmtId="0">
      <sharedItems containsSemiMixedTypes="0" containsString="0" containsNumber="1" containsInteger="1" minValue="0" maxValue="1"/>
    </cacheField>
    <cacheField name="teleoptrap" numFmtId="0">
      <sharedItems containsSemiMixedTypes="0" containsString="0" containsNumber="1" containsInteger="1" minValue="0" maxValue="1"/>
    </cacheField>
    <cacheField name="climbtime" numFmtId="0">
      <sharedItems containsSemiMixedTypes="0" containsString="0" containsNumber="1" containsInteger="1" minValue="0" maxValue="64"/>
    </cacheField>
    <cacheField name="onstageorder" numFmtId="0">
      <sharedItems containsSemiMixedTypes="0" containsString="0" containsNumber="1" containsInteger="1" minValue="0" maxValue="4"/>
    </cacheField>
    <cacheField name="Park" numFmtId="0">
      <sharedItems containsSemiMixedTypes="0" containsString="0" containsNumber="1" containsInteger="1" minValue="0" maxValue="1"/>
    </cacheField>
    <cacheField name="OnstageFirst" numFmtId="0">
      <sharedItems containsSemiMixedTypes="0" containsString="0" containsNumber="1" containsInteger="1" minValue="0" maxValue="1"/>
    </cacheField>
    <cacheField name="OnstageSecond" numFmtId="0">
      <sharedItems containsSemiMixedTypes="0" containsString="0" containsNumber="1" containsInteger="1" minValue="0" maxValue="1"/>
    </cacheField>
    <cacheField name="OnstageThird" numFmtId="0">
      <sharedItems containsSemiMixedTypes="0" containsString="0" containsNumber="1" containsInteger="1" minValue="0" maxValue="1"/>
    </cacheField>
    <cacheField name="Climbed" numFmtId="0">
      <sharedItems containsSemiMixedTypes="0" containsString="0" containsNumber="1" containsInteger="1" minValue="0" maxValue="1"/>
    </cacheField>
    <cacheField name="harmonizeqty" numFmtId="0">
      <sharedItems containsSemiMixedTypes="0" containsString="0" containsNumber="1" containsInteger="1" minValue="0" maxValue="2"/>
    </cacheField>
    <cacheField name="HarmonizeWith1" numFmtId="0">
      <sharedItems containsSemiMixedTypes="0" containsString="0" containsNumber="1" containsInteger="1" minValue="0" maxValue="1"/>
    </cacheField>
    <cacheField name="HarmonizeWith2" numFmtId="0">
      <sharedItems containsSemiMixedTypes="0" containsString="0" containsNumber="1" containsInteger="1" minValue="0" maxValue="1"/>
    </cacheField>
    <cacheField name="buddy" numFmtId="0">
      <sharedItems containsSemiMixedTypes="0" containsString="0" containsNumber="1" containsInteger="1" minValue="0" maxValue="1"/>
    </cacheField>
    <cacheField name="TeleopScoreUnamplified" numFmtId="0">
      <sharedItems containsSemiMixedTypes="0" containsString="0" containsNumber="1" containsInteger="1" minValue="0" maxValue="31"/>
    </cacheField>
    <cacheField name="TeleopScoreAmplified" numFmtId="0">
      <sharedItems containsSemiMixedTypes="0" containsString="0" containsNumber="1" containsInteger="1" minValue="0" maxValue="74"/>
    </cacheField>
    <cacheField name="TeleopScoreAveraged" numFmtId="0">
      <sharedItems containsSemiMixedTypes="0" containsString="0" containsNumber="1" minValue="0" maxValue="52"/>
    </cacheField>
    <cacheField name="spotlit" numFmtId="0">
      <sharedItems containsSemiMixedTypes="0" containsString="0" containsNumber="1" containsInteger="1" minValue="0" maxValue="3"/>
    </cacheField>
    <cacheField name="Spotlit1" numFmtId="0">
      <sharedItems containsSemiMixedTypes="0" containsString="0" containsNumber="1" containsInteger="1" minValue="0" maxValue="1"/>
    </cacheField>
    <cacheField name="Spotlit2" numFmtId="0">
      <sharedItems containsSemiMixedTypes="0" containsString="0" containsNumber="1" containsInteger="1" minValue="0" maxValue="1"/>
    </cacheField>
    <cacheField name="Spotlit3" numFmtId="0">
      <sharedItems containsSemiMixedTypes="0" containsString="0" containsNumber="1" containsInteger="1" minValue="0" maxValue="1"/>
    </cacheField>
    <cacheField name="floorpickup" numFmtId="0">
      <sharedItems containsSemiMixedTypes="0" containsString="0" containsNumber="1" containsInteger="1" minValue="0" maxValue="1"/>
    </cacheField>
    <cacheField name="sourcepickup" numFmtId="0">
      <sharedItems containsSemiMixedTypes="0" containsString="0" containsNumber="1" containsInteger="1" minValue="0" maxValue="1"/>
    </cacheField>
    <cacheField name="understage" numFmtId="0">
      <sharedItems containsSemiMixedTypes="0" containsString="0" containsNumber="1" containsInteger="1" minValue="0" maxValue="1"/>
    </cacheField>
    <cacheField name="playeddefense" numFmtId="0">
      <sharedItems containsSemiMixedTypes="0" containsString="0" containsNumber="1" containsInteger="1" minValue="0" maxValue="1"/>
    </cacheField>
    <cacheField name="receiveddefense" numFmtId="0">
      <sharedItems containsSemiMixedTypes="0" containsString="0" containsNumber="1" containsInteger="1" minValue="0" maxValue="1"/>
    </cacheField>
    <cacheField name="died" numFmtId="0">
      <sharedItems containsSemiMixedTypes="0" containsString="0" containsNumber="1" containsInteger="1" minValue="0" maxValue="1"/>
    </cacheField>
    <cacheField name="tipped" numFmtId="0">
      <sharedItems containsSemiMixedTypes="0" containsString="0" containsNumber="1" containsInteger="1" minValue="0" maxValue="0"/>
    </cacheField>
    <cacheField name="broke" numFmtId="0">
      <sharedItems containsSemiMixedTypes="0" containsString="0" containsNumber="1" containsInteger="1" minValue="0" maxValue="1"/>
    </cacheField>
    <cacheField name="Unamplified Score" numFmtId="0">
      <sharedItems containsSemiMixedTypes="0" containsString="0" containsNumber="1" containsInteger="1" minValue="0" maxValue="53"/>
    </cacheField>
    <cacheField name="Amplified Score" numFmtId="0">
      <sharedItems containsSemiMixedTypes="0" containsString="0" containsNumber="1" containsInteger="1" minValue="0" maxValue="83"/>
    </cacheField>
    <cacheField name="AverageScore" numFmtId="0">
      <sharedItems containsSemiMixedTypes="0" containsString="0" containsNumber="1" minValue="0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">
  <r>
    <s v="2024incmp_qm1"/>
    <n v="1"/>
    <s v="red"/>
    <m/>
    <s v="2024incmp"/>
    <s v=""/>
    <n v="-1"/>
    <n v="-1"/>
    <s v="Aviv (3494)"/>
    <x v="0"/>
    <s v="1"/>
    <n v="0"/>
    <n v="0"/>
    <n v="1"/>
    <n v="1"/>
    <n v="1"/>
    <n v="0"/>
    <n v="0"/>
    <n v="0"/>
    <n v="0"/>
    <s v="b"/>
    <n v="0"/>
    <n v="1"/>
    <n v="0"/>
    <n v="0"/>
    <n v="0"/>
    <n v="4"/>
    <n v="1"/>
    <n v="22"/>
    <n v="2"/>
    <n v="1"/>
    <n v="1"/>
    <s v="0"/>
    <n v="0"/>
    <n v="0"/>
    <n v="1"/>
    <n v="0"/>
    <n v="0"/>
    <n v="20"/>
    <n v="1"/>
    <n v="0"/>
    <n v="1"/>
    <n v="0"/>
    <n v="0"/>
    <n v="1"/>
    <n v="0"/>
    <n v="0"/>
    <n v="0"/>
    <n v="0"/>
    <n v="7"/>
    <n v="16"/>
    <n v="11.5"/>
    <n v="0"/>
    <n v="0"/>
    <n v="0"/>
    <n v="0"/>
    <n v="1"/>
    <n v="0"/>
    <n v="0"/>
    <n v="0"/>
    <n v="1"/>
    <n v="0"/>
    <n v="0"/>
    <n v="1"/>
    <n v="29"/>
    <n v="38"/>
    <n v="33.5"/>
  </r>
  <r>
    <s v="2024incmp_qm1"/>
    <n v="1"/>
    <s v="red"/>
    <m/>
    <s v="2024incmp"/>
    <s v=""/>
    <n v="-1"/>
    <n v="-1"/>
    <s v="shivani 868"/>
    <x v="1"/>
    <s v="1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4"/>
    <n v="0"/>
    <s v="1"/>
    <n v="1"/>
    <n v="0"/>
    <n v="0"/>
    <n v="0"/>
    <n v="0"/>
    <n v="24"/>
    <n v="2"/>
    <n v="0"/>
    <n v="0"/>
    <n v="1"/>
    <n v="0"/>
    <n v="1"/>
    <n v="1"/>
    <n v="1"/>
    <n v="0"/>
    <n v="0"/>
    <n v="13"/>
    <n v="25"/>
    <n v="19"/>
    <n v="0"/>
    <n v="0"/>
    <n v="0"/>
    <n v="0"/>
    <n v="1"/>
    <n v="0"/>
    <n v="1"/>
    <n v="0"/>
    <n v="1"/>
    <n v="0"/>
    <n v="0"/>
    <n v="0"/>
    <n v="18"/>
    <n v="30"/>
    <n v="24"/>
  </r>
  <r>
    <s v="2024incmp_qm1"/>
    <n v="1"/>
    <s v="blue"/>
    <m/>
    <s v="2024incmp"/>
    <s v=""/>
    <n v="-1"/>
    <n v="-1"/>
    <s v="Anwesha (4982)"/>
    <x v="2"/>
    <s v="1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0"/>
    <n v="0"/>
    <n v="0"/>
    <s v="0"/>
    <n v="0"/>
    <n v="0"/>
    <n v="0"/>
    <n v="0"/>
    <n v="0"/>
    <n v="7"/>
    <n v="2"/>
    <n v="0"/>
    <n v="0"/>
    <n v="1"/>
    <n v="0"/>
    <n v="1"/>
    <n v="1"/>
    <n v="1"/>
    <n v="0"/>
    <n v="0"/>
    <n v="5"/>
    <n v="5"/>
    <n v="5"/>
    <n v="0"/>
    <n v="0"/>
    <n v="0"/>
    <n v="0"/>
    <n v="1"/>
    <n v="0"/>
    <n v="0"/>
    <n v="1"/>
    <n v="1"/>
    <n v="0"/>
    <n v="0"/>
    <n v="0"/>
    <n v="12"/>
    <n v="12"/>
    <n v="12"/>
  </r>
  <r>
    <s v="2024incmp_qm1"/>
    <n v="1"/>
    <s v="blue"/>
    <m/>
    <s v="2024incmp"/>
    <s v=""/>
    <n v="-1"/>
    <n v="-1"/>
    <s v="Juana (829)"/>
    <x v="3"/>
    <s v="1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5"/>
    <n v="2"/>
    <n v="0"/>
    <n v="0"/>
    <n v="1"/>
    <n v="0"/>
    <n v="1"/>
    <n v="2"/>
    <n v="0"/>
    <n v="1"/>
    <n v="0"/>
    <n v="7"/>
    <n v="7"/>
    <n v="7"/>
    <n v="0"/>
    <n v="0"/>
    <n v="0"/>
    <n v="0"/>
    <n v="0"/>
    <n v="0"/>
    <n v="0"/>
    <n v="1"/>
    <n v="0"/>
    <n v="0"/>
    <n v="0"/>
    <n v="0"/>
    <n v="7"/>
    <n v="7"/>
    <n v="7"/>
  </r>
  <r>
    <s v="2024incmp_qm1"/>
    <n v="1"/>
    <s v="blue"/>
    <m/>
    <s v="2024incmp"/>
    <s v=""/>
    <n v="-1"/>
    <n v="-1"/>
    <s v="Jonathan (3940)"/>
    <x v="4"/>
    <s v="1"/>
    <n v="0"/>
    <n v="1"/>
    <n v="1"/>
    <n v="1"/>
    <n v="0"/>
    <n v="0"/>
    <n v="0"/>
    <n v="0"/>
    <n v="0"/>
    <s v="b"/>
    <n v="0"/>
    <n v="1"/>
    <n v="0"/>
    <n v="0"/>
    <n v="0"/>
    <n v="2"/>
    <n v="1"/>
    <n v="12"/>
    <n v="7"/>
    <n v="3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3"/>
    <n v="43"/>
    <n v="28"/>
    <n v="0"/>
    <n v="0"/>
    <n v="0"/>
    <n v="0"/>
    <n v="1"/>
    <n v="0"/>
    <n v="1"/>
    <n v="0"/>
    <n v="1"/>
    <n v="0"/>
    <n v="0"/>
    <n v="0"/>
    <n v="25"/>
    <n v="55"/>
    <n v="40"/>
  </r>
  <r>
    <s v="2024incmp_qm1"/>
    <n v="1"/>
    <s v="red"/>
    <m/>
    <s v="2024incmp"/>
    <s v=""/>
    <n v="-1"/>
    <n v="-1"/>
    <s v="Sarah. (1501)"/>
    <x v="5"/>
    <s v="1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1"/>
    <n v="3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7"/>
    <n v="19"/>
    <n v="13"/>
    <n v="0"/>
    <n v="0"/>
    <n v="0"/>
    <n v="0"/>
    <n v="1"/>
    <n v="0"/>
    <n v="0"/>
    <n v="0"/>
    <n v="0"/>
    <n v="0"/>
    <n v="0"/>
    <n v="0"/>
    <n v="14"/>
    <n v="26"/>
    <n v="20"/>
  </r>
  <r>
    <s v="2024incmp_qm2"/>
    <n v="2"/>
    <s v="blue"/>
    <m/>
    <s v="2024incmp"/>
    <s v=""/>
    <n v="-1"/>
    <n v="-1"/>
    <s v="Elvis (4982)"/>
    <x v="6"/>
    <s v="1"/>
    <n v="0"/>
    <n v="1"/>
    <n v="0"/>
    <n v="0"/>
    <n v="1"/>
    <n v="1"/>
    <n v="0"/>
    <n v="0"/>
    <n v="0"/>
    <s v="a"/>
    <n v="1"/>
    <n v="0"/>
    <n v="0"/>
    <n v="0"/>
    <n v="0"/>
    <n v="3"/>
    <n v="1"/>
    <n v="17"/>
    <n v="4"/>
    <n v="5"/>
    <n v="0"/>
    <s v="1"/>
    <n v="0"/>
    <n v="0"/>
    <n v="0"/>
    <n v="0"/>
    <n v="0"/>
    <n v="3"/>
    <n v="3"/>
    <n v="0"/>
    <n v="0"/>
    <n v="0"/>
    <n v="1"/>
    <n v="1"/>
    <n v="2"/>
    <n v="0"/>
    <n v="1"/>
    <n v="0"/>
    <n v="21"/>
    <n v="48"/>
    <n v="34.5"/>
    <n v="0"/>
    <n v="0"/>
    <n v="0"/>
    <n v="0"/>
    <n v="1"/>
    <n v="0"/>
    <n v="0"/>
    <n v="0"/>
    <n v="0"/>
    <n v="0"/>
    <n v="0"/>
    <n v="0"/>
    <n v="38"/>
    <n v="65"/>
    <n v="51.5"/>
  </r>
  <r>
    <s v="2024incmp_qm2"/>
    <n v="2"/>
    <s v="blue"/>
    <m/>
    <s v="2024incmp"/>
    <s v=""/>
    <n v="-1"/>
    <n v="-1"/>
    <s v="Juana (829)"/>
    <x v="7"/>
    <s v="1"/>
    <n v="0"/>
    <n v="0"/>
    <n v="1"/>
    <n v="0"/>
    <n v="0"/>
    <n v="0"/>
    <n v="0"/>
    <n v="0"/>
    <n v="0"/>
    <s v="c"/>
    <n v="0"/>
    <n v="0"/>
    <n v="1"/>
    <n v="0"/>
    <n v="0"/>
    <n v="2"/>
    <n v="0"/>
    <n v="10"/>
    <n v="0"/>
    <n v="5"/>
    <n v="0"/>
    <s v="5"/>
    <n v="1"/>
    <n v="0"/>
    <n v="0"/>
    <n v="0"/>
    <n v="0"/>
    <n v="6"/>
    <n v="3"/>
    <n v="0"/>
    <n v="0"/>
    <n v="0"/>
    <n v="1"/>
    <n v="1"/>
    <n v="0"/>
    <n v="0"/>
    <n v="0"/>
    <n v="0"/>
    <n v="13"/>
    <n v="28"/>
    <n v="20.5"/>
    <n v="0"/>
    <n v="0"/>
    <n v="0"/>
    <n v="0"/>
    <n v="1"/>
    <n v="1"/>
    <n v="0"/>
    <n v="0"/>
    <n v="0"/>
    <n v="0"/>
    <n v="0"/>
    <n v="0"/>
    <n v="23"/>
    <n v="38"/>
    <n v="30.5"/>
  </r>
  <r>
    <s v="2024incmp_qm2"/>
    <n v="2"/>
    <s v="red"/>
    <m/>
    <s v="2024incmp"/>
    <s v=""/>
    <n v="-1"/>
    <n v="-1"/>
    <s v="Evan (3494)"/>
    <x v="8"/>
    <s v="1"/>
    <n v="0"/>
    <n v="1"/>
    <n v="1"/>
    <n v="0"/>
    <n v="0"/>
    <n v="0"/>
    <n v="0"/>
    <n v="0"/>
    <n v="0"/>
    <s v="b"/>
    <n v="0"/>
    <n v="1"/>
    <n v="0"/>
    <n v="0"/>
    <n v="0"/>
    <n v="2"/>
    <n v="0"/>
    <n v="10"/>
    <n v="0"/>
    <n v="7"/>
    <n v="0"/>
    <s v="0"/>
    <n v="0"/>
    <n v="0"/>
    <n v="0"/>
    <n v="0"/>
    <n v="0"/>
    <n v="5"/>
    <n v="3"/>
    <n v="0"/>
    <n v="0"/>
    <n v="0"/>
    <n v="1"/>
    <n v="1"/>
    <n v="2"/>
    <n v="0"/>
    <n v="1"/>
    <n v="0"/>
    <n v="21"/>
    <n v="42"/>
    <n v="31.5"/>
    <n v="0"/>
    <n v="0"/>
    <n v="0"/>
    <n v="0"/>
    <n v="1"/>
    <n v="1"/>
    <n v="0"/>
    <n v="0"/>
    <n v="1"/>
    <n v="0"/>
    <n v="0"/>
    <n v="0"/>
    <n v="31"/>
    <n v="52"/>
    <n v="41.5"/>
  </r>
  <r>
    <s v="2024incmp_qm2"/>
    <n v="2"/>
    <s v="red"/>
    <m/>
    <s v="2024incmp"/>
    <s v=""/>
    <n v="-1"/>
    <n v="-1"/>
    <s v="Tamanna (868)"/>
    <x v="9"/>
    <s v="1"/>
    <n v="0"/>
    <n v="0"/>
    <n v="1"/>
    <n v="0"/>
    <n v="1"/>
    <n v="0"/>
    <n v="0"/>
    <n v="0"/>
    <n v="0"/>
    <s v="a"/>
    <n v="1"/>
    <n v="0"/>
    <n v="0"/>
    <n v="0"/>
    <n v="0"/>
    <n v="2"/>
    <n v="1"/>
    <n v="12"/>
    <n v="0"/>
    <n v="2"/>
    <n v="2"/>
    <s v="3"/>
    <n v="1"/>
    <n v="0"/>
    <n v="0"/>
    <n v="0"/>
    <n v="0"/>
    <n v="20"/>
    <n v="1"/>
    <n v="0"/>
    <n v="1"/>
    <n v="0"/>
    <n v="0"/>
    <n v="1"/>
    <n v="1"/>
    <n v="1"/>
    <n v="0"/>
    <n v="0"/>
    <n v="9"/>
    <n v="15"/>
    <n v="12"/>
    <n v="0"/>
    <n v="0"/>
    <n v="0"/>
    <n v="0"/>
    <n v="1"/>
    <n v="0"/>
    <n v="1"/>
    <n v="0"/>
    <n v="1"/>
    <n v="0"/>
    <n v="0"/>
    <n v="0"/>
    <n v="21"/>
    <n v="27"/>
    <n v="24"/>
  </r>
  <r>
    <s v="2024incmp_qm2"/>
    <n v="2"/>
    <s v="red"/>
    <m/>
    <s v="2024incmp"/>
    <s v=""/>
    <n v="-1"/>
    <n v="-1"/>
    <s v="Jennie (1501)"/>
    <x v="10"/>
    <s v="1"/>
    <n v="0"/>
    <n v="0"/>
    <n v="0"/>
    <n v="0"/>
    <n v="0"/>
    <n v="0"/>
    <n v="0"/>
    <n v="0"/>
    <n v="0"/>
    <s v="c"/>
    <n v="0"/>
    <n v="0"/>
    <n v="1"/>
    <n v="0"/>
    <n v="0"/>
    <n v="0"/>
    <n v="0"/>
    <n v="0"/>
    <n v="1"/>
    <n v="4"/>
    <n v="0"/>
    <s v="0"/>
    <n v="1"/>
    <n v="0"/>
    <n v="1"/>
    <n v="0"/>
    <n v="0"/>
    <n v="0"/>
    <n v="3"/>
    <n v="0"/>
    <n v="0"/>
    <n v="0"/>
    <n v="1"/>
    <n v="1"/>
    <n v="1"/>
    <n v="1"/>
    <n v="0"/>
    <n v="0"/>
    <n v="14"/>
    <n v="29"/>
    <n v="21.5"/>
    <n v="0"/>
    <n v="0"/>
    <n v="0"/>
    <n v="0"/>
    <n v="0"/>
    <n v="1"/>
    <n v="1"/>
    <n v="1"/>
    <n v="0"/>
    <n v="0"/>
    <n v="0"/>
    <n v="0"/>
    <n v="14"/>
    <n v="29"/>
    <n v="21.5"/>
  </r>
  <r>
    <s v="2024incmp_qm2"/>
    <n v="2"/>
    <s v="blue"/>
    <m/>
    <s v="2024incmp"/>
    <s v=""/>
    <n v="-1"/>
    <n v="-1"/>
    <s v="Jonathan (3940)"/>
    <x v="11"/>
    <s v="1"/>
    <n v="0"/>
    <n v="1"/>
    <n v="1"/>
    <n v="1"/>
    <n v="0"/>
    <n v="0"/>
    <n v="0"/>
    <n v="0"/>
    <n v="0"/>
    <s v="b"/>
    <n v="0"/>
    <n v="1"/>
    <n v="0"/>
    <n v="0"/>
    <n v="0"/>
    <n v="2"/>
    <n v="1"/>
    <n v="12"/>
    <n v="0"/>
    <n v="6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0"/>
    <n v="1"/>
    <n v="0"/>
    <n v="1"/>
    <n v="1"/>
    <n v="0"/>
    <n v="0"/>
    <n v="24"/>
    <n v="42"/>
    <n v="33"/>
  </r>
  <r>
    <s v="2024incmp_qm3"/>
    <n v="3"/>
    <s v="red"/>
    <m/>
    <s v="2024incmp"/>
    <s v=""/>
    <n v="-1"/>
    <n v="-1"/>
    <s v="Evan (3494)"/>
    <x v="12"/>
    <s v="1"/>
    <n v="0"/>
    <n v="1"/>
    <n v="0"/>
    <n v="0"/>
    <n v="0"/>
    <n v="0"/>
    <n v="0"/>
    <n v="0"/>
    <n v="0"/>
    <s v="c"/>
    <n v="0"/>
    <n v="0"/>
    <n v="1"/>
    <n v="0"/>
    <n v="0"/>
    <n v="0"/>
    <n v="1"/>
    <n v="2"/>
    <n v="0"/>
    <n v="8"/>
    <n v="2"/>
    <s v="0"/>
    <n v="1"/>
    <n v="0"/>
    <n v="0"/>
    <n v="0"/>
    <n v="0"/>
    <n v="3"/>
    <n v="4"/>
    <n v="1"/>
    <n v="0"/>
    <n v="0"/>
    <n v="0"/>
    <n v="0"/>
    <n v="2"/>
    <n v="0"/>
    <n v="1"/>
    <n v="0"/>
    <n v="21"/>
    <n v="45"/>
    <n v="33"/>
    <n v="0"/>
    <n v="0"/>
    <n v="0"/>
    <n v="0"/>
    <n v="1"/>
    <n v="1"/>
    <n v="1"/>
    <n v="0"/>
    <n v="1"/>
    <n v="0"/>
    <n v="0"/>
    <n v="0"/>
    <n v="23"/>
    <n v="47"/>
    <n v="35"/>
  </r>
  <r>
    <s v="2024incmp_qm3"/>
    <n v="3"/>
    <s v="red"/>
    <m/>
    <s v="2024incmp"/>
    <s v=""/>
    <n v="-1"/>
    <n v="-1"/>
    <s v="Tamanna (868)"/>
    <x v="13"/>
    <s v="1"/>
    <n v="0"/>
    <n v="1"/>
    <n v="1"/>
    <n v="1"/>
    <n v="0"/>
    <n v="0"/>
    <n v="0"/>
    <n v="0"/>
    <n v="0"/>
    <s v="b"/>
    <n v="0"/>
    <n v="1"/>
    <n v="0"/>
    <n v="0"/>
    <n v="0"/>
    <n v="2"/>
    <n v="1"/>
    <n v="12"/>
    <n v="5"/>
    <n v="3"/>
    <n v="2"/>
    <s v="0"/>
    <n v="1"/>
    <n v="0"/>
    <n v="0"/>
    <n v="0"/>
    <n v="0"/>
    <n v="0"/>
    <n v="0"/>
    <n v="0"/>
    <n v="0"/>
    <n v="0"/>
    <n v="0"/>
    <n v="0"/>
    <n v="0"/>
    <n v="0"/>
    <n v="0"/>
    <n v="0"/>
    <n v="11"/>
    <n v="35"/>
    <n v="23"/>
    <n v="0"/>
    <n v="0"/>
    <n v="0"/>
    <n v="0"/>
    <n v="1"/>
    <n v="0"/>
    <n v="1"/>
    <n v="1"/>
    <n v="1"/>
    <n v="0"/>
    <n v="0"/>
    <n v="0"/>
    <n v="23"/>
    <n v="47"/>
    <n v="35"/>
  </r>
  <r>
    <s v="2024incmp_qm3"/>
    <n v="3"/>
    <s v="blue"/>
    <m/>
    <s v="2024incmp"/>
    <s v=""/>
    <n v="-1"/>
    <n v="-1"/>
    <s v="Elvis (4982)"/>
    <x v="14"/>
    <s v="1"/>
    <n v="0"/>
    <n v="1"/>
    <n v="1"/>
    <n v="1"/>
    <n v="0"/>
    <n v="0"/>
    <n v="0"/>
    <n v="0"/>
    <n v="0"/>
    <s v=""/>
    <n v="0"/>
    <n v="0"/>
    <n v="0"/>
    <n v="0"/>
    <n v="0"/>
    <n v="4"/>
    <n v="0"/>
    <n v="20"/>
    <n v="1"/>
    <n v="7"/>
    <n v="0"/>
    <s v="0"/>
    <n v="0"/>
    <n v="0"/>
    <n v="0"/>
    <n v="0"/>
    <n v="0"/>
    <n v="6"/>
    <n v="2"/>
    <n v="0"/>
    <n v="0"/>
    <n v="1"/>
    <n v="0"/>
    <n v="1"/>
    <n v="2"/>
    <n v="0"/>
    <n v="1"/>
    <n v="0"/>
    <n v="22"/>
    <n v="46"/>
    <n v="34"/>
    <n v="0"/>
    <n v="0"/>
    <n v="0"/>
    <n v="0"/>
    <n v="1"/>
    <n v="0"/>
    <n v="1"/>
    <n v="0"/>
    <n v="0"/>
    <n v="0"/>
    <n v="0"/>
    <n v="0"/>
    <n v="42"/>
    <n v="66"/>
    <n v="54"/>
  </r>
  <r>
    <s v="2024incmp_qm3"/>
    <n v="3"/>
    <s v="blue"/>
    <m/>
    <s v="2024incmp"/>
    <s v=""/>
    <n v="-1"/>
    <n v="-1"/>
    <s v="Juana (829)"/>
    <x v="15"/>
    <s v="1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4"/>
    <n v="1"/>
    <n v="0"/>
    <s v="2"/>
    <n v="1"/>
    <n v="0"/>
    <n v="0"/>
    <n v="0"/>
    <n v="0"/>
    <n v="0"/>
    <n v="0"/>
    <n v="0"/>
    <n v="0"/>
    <n v="0"/>
    <n v="0"/>
    <n v="0"/>
    <n v="0"/>
    <n v="0"/>
    <n v="0"/>
    <n v="0"/>
    <n v="6"/>
    <n v="21"/>
    <n v="13.5"/>
    <n v="0"/>
    <n v="0"/>
    <n v="0"/>
    <n v="0"/>
    <n v="1"/>
    <n v="1"/>
    <n v="0"/>
    <n v="0"/>
    <n v="0"/>
    <n v="0"/>
    <n v="0"/>
    <n v="0"/>
    <n v="13"/>
    <n v="28"/>
    <n v="20.5"/>
  </r>
  <r>
    <s v="2024incmp_qm3"/>
    <n v="3"/>
    <s v="red"/>
    <m/>
    <s v="2024incmp"/>
    <s v=""/>
    <n v="-1"/>
    <n v="-1"/>
    <s v="Jennie (1501)"/>
    <x v="16"/>
    <s v="1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1"/>
    <n v="2"/>
    <s v="0"/>
    <n v="0"/>
    <n v="0"/>
    <n v="0"/>
    <n v="0"/>
    <n v="0"/>
    <n v="0"/>
    <n v="4"/>
    <n v="1"/>
    <n v="0"/>
    <n v="0"/>
    <n v="0"/>
    <n v="0"/>
    <n v="0"/>
    <n v="0"/>
    <n v="0"/>
    <n v="0"/>
    <n v="3"/>
    <n v="6"/>
    <n v="4.5"/>
    <n v="0"/>
    <n v="0"/>
    <n v="0"/>
    <n v="0"/>
    <n v="0"/>
    <n v="1"/>
    <n v="0"/>
    <n v="0"/>
    <n v="0"/>
    <n v="0"/>
    <n v="0"/>
    <n v="0"/>
    <n v="3"/>
    <n v="6"/>
    <n v="4.5"/>
  </r>
  <r>
    <s v="2024incmp_qm3"/>
    <n v="3"/>
    <s v="blue"/>
    <m/>
    <s v="2024incmp"/>
    <s v=""/>
    <n v="-1"/>
    <n v="-1"/>
    <s v="Jonathan (3940)"/>
    <x v="17"/>
    <s v="1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2024incmp_qm4"/>
    <n v="4"/>
    <s v="blue"/>
    <m/>
    <s v="2024incmp"/>
    <s v=""/>
    <n v="-1"/>
    <n v="-1"/>
    <s v="Anwesha (4982)"/>
    <x v="18"/>
    <s v="1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0"/>
    <n v="2"/>
    <n v="0"/>
    <s v="0"/>
    <n v="0"/>
    <n v="0"/>
    <n v="1"/>
    <n v="0"/>
    <n v="0"/>
    <n v="10"/>
    <n v="1"/>
    <n v="0"/>
    <n v="1"/>
    <n v="0"/>
    <n v="0"/>
    <n v="1"/>
    <n v="1"/>
    <n v="1"/>
    <n v="0"/>
    <n v="0"/>
    <n v="9"/>
    <n v="15"/>
    <n v="12"/>
    <n v="0"/>
    <n v="0"/>
    <n v="0"/>
    <n v="0"/>
    <n v="1"/>
    <n v="0"/>
    <n v="1"/>
    <n v="1"/>
    <n v="1"/>
    <n v="0"/>
    <n v="0"/>
    <n v="0"/>
    <n v="16"/>
    <n v="22"/>
    <n v="19"/>
  </r>
  <r>
    <s v="2024incmp_qm4"/>
    <n v="4"/>
    <s v="red"/>
    <m/>
    <s v="2024incmp"/>
    <s v=""/>
    <n v="-1"/>
    <n v="-1"/>
    <s v="Evan (3494)"/>
    <x v="19"/>
    <s v="1"/>
    <n v="0"/>
    <n v="1"/>
    <n v="1"/>
    <n v="0"/>
    <n v="0"/>
    <n v="0"/>
    <n v="0"/>
    <n v="0"/>
    <n v="0"/>
    <s v="b"/>
    <n v="0"/>
    <n v="1"/>
    <n v="0"/>
    <n v="0"/>
    <n v="0"/>
    <n v="2"/>
    <n v="0"/>
    <n v="10"/>
    <n v="2"/>
    <n v="3"/>
    <n v="2"/>
    <s v="0"/>
    <n v="1"/>
    <n v="0"/>
    <n v="0"/>
    <n v="0"/>
    <n v="0"/>
    <n v="3"/>
    <n v="3"/>
    <n v="0"/>
    <n v="0"/>
    <n v="0"/>
    <n v="1"/>
    <n v="1"/>
    <n v="2"/>
    <n v="0"/>
    <n v="1"/>
    <n v="0"/>
    <n v="15"/>
    <n v="30"/>
    <n v="22.5"/>
    <n v="0"/>
    <n v="0"/>
    <n v="0"/>
    <n v="0"/>
    <n v="1"/>
    <n v="1"/>
    <n v="1"/>
    <n v="1"/>
    <n v="1"/>
    <n v="0"/>
    <n v="0"/>
    <n v="0"/>
    <n v="25"/>
    <n v="40"/>
    <n v="32.5"/>
  </r>
  <r>
    <s v="2024incmp_qm4"/>
    <n v="4"/>
    <s v="blue"/>
    <m/>
    <s v="2024incmp"/>
    <s v=""/>
    <n v="-1"/>
    <n v="-1"/>
    <s v="Juana (829)"/>
    <x v="20"/>
    <s v="1"/>
    <n v="0"/>
    <n v="0"/>
    <n v="0"/>
    <n v="0"/>
    <n v="1"/>
    <n v="0"/>
    <n v="0"/>
    <n v="0"/>
    <n v="0"/>
    <s v="a"/>
    <n v="1"/>
    <n v="0"/>
    <n v="0"/>
    <n v="0"/>
    <n v="0"/>
    <n v="1"/>
    <n v="1"/>
    <n v="7"/>
    <n v="0"/>
    <n v="5"/>
    <n v="0"/>
    <s v="0"/>
    <n v="1"/>
    <n v="1"/>
    <n v="0"/>
    <n v="0"/>
    <n v="0"/>
    <n v="0"/>
    <n v="4"/>
    <n v="1"/>
    <n v="0"/>
    <n v="0"/>
    <n v="0"/>
    <n v="0"/>
    <n v="0"/>
    <n v="0"/>
    <n v="0"/>
    <n v="0"/>
    <n v="11"/>
    <n v="26"/>
    <n v="18.5"/>
    <n v="0"/>
    <n v="0"/>
    <n v="0"/>
    <n v="0"/>
    <n v="1"/>
    <n v="1"/>
    <n v="0"/>
    <n v="0"/>
    <n v="1"/>
    <n v="0"/>
    <n v="0"/>
    <n v="0"/>
    <n v="18"/>
    <n v="33"/>
    <n v="25.5"/>
  </r>
  <r>
    <s v="2024incmp_qm4"/>
    <n v="4"/>
    <s v="blue"/>
    <m/>
    <s v="2024incmp"/>
    <s v=""/>
    <n v="-1"/>
    <n v="-1"/>
    <s v="Jonathan (3940)"/>
    <x v="21"/>
    <s v="1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4"/>
    <n v="4"/>
    <n v="0"/>
    <s v="0"/>
    <n v="0"/>
    <n v="0"/>
    <n v="0"/>
    <n v="0"/>
    <n v="0"/>
    <n v="15"/>
    <n v="1"/>
    <n v="0"/>
    <n v="1"/>
    <n v="0"/>
    <n v="0"/>
    <n v="1"/>
    <n v="1"/>
    <n v="1"/>
    <n v="0"/>
    <n v="0"/>
    <n v="17"/>
    <n v="41"/>
    <n v="29"/>
    <n v="0"/>
    <n v="0"/>
    <n v="0"/>
    <n v="0"/>
    <n v="1"/>
    <n v="0"/>
    <n v="1"/>
    <n v="0"/>
    <n v="1"/>
    <n v="0"/>
    <n v="0"/>
    <n v="0"/>
    <n v="39"/>
    <n v="63"/>
    <n v="51"/>
  </r>
  <r>
    <s v="2024incmp_qm4"/>
    <n v="4"/>
    <s v="red"/>
    <m/>
    <s v="2024incmp"/>
    <s v=""/>
    <n v="-1"/>
    <n v="-1"/>
    <s v="Tamanna (868)"/>
    <x v="22"/>
    <s v="1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2"/>
    <n v="2"/>
    <n v="2"/>
    <s v="0"/>
    <n v="1"/>
    <n v="0"/>
    <n v="0"/>
    <n v="0"/>
    <n v="0"/>
    <n v="10"/>
    <n v="0"/>
    <n v="0"/>
    <n v="0"/>
    <n v="0"/>
    <n v="0"/>
    <n v="0"/>
    <n v="0"/>
    <n v="0"/>
    <n v="0"/>
    <n v="0"/>
    <n v="6"/>
    <n v="18"/>
    <n v="12"/>
    <n v="0"/>
    <n v="0"/>
    <n v="0"/>
    <n v="0"/>
    <n v="0"/>
    <n v="1"/>
    <n v="1"/>
    <n v="0"/>
    <n v="1"/>
    <n v="0"/>
    <n v="0"/>
    <n v="0"/>
    <n v="11"/>
    <n v="23"/>
    <n v="17"/>
  </r>
  <r>
    <s v="2024incmp_qm4"/>
    <n v="4"/>
    <s v="red"/>
    <m/>
    <s v="2024incmp"/>
    <s v=""/>
    <n v="-1"/>
    <n v="-1"/>
    <s v="Jennie (1501)"/>
    <x v="23"/>
    <s v="1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2"/>
    <n v="2"/>
    <n v="2"/>
  </r>
  <r>
    <s v="2024incmp_qm5"/>
    <n v="5"/>
    <s v="blue"/>
    <m/>
    <s v="2024incmp"/>
    <s v=""/>
    <n v="-1"/>
    <n v="-1"/>
    <s v="Anwesha (4982)"/>
    <x v="24"/>
    <s v="1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2"/>
    <n v="3"/>
    <n v="4"/>
    <s v="3"/>
    <n v="0"/>
    <n v="0"/>
    <n v="1"/>
    <n v="0"/>
    <n v="0"/>
    <n v="3"/>
    <n v="3"/>
    <n v="0"/>
    <n v="0"/>
    <n v="0"/>
    <n v="1"/>
    <n v="1"/>
    <n v="1"/>
    <n v="1"/>
    <n v="0"/>
    <n v="0"/>
    <n v="13"/>
    <n v="28"/>
    <n v="20.5"/>
    <n v="0"/>
    <n v="0"/>
    <n v="0"/>
    <n v="0"/>
    <n v="1"/>
    <n v="0"/>
    <n v="0"/>
    <n v="0"/>
    <n v="0"/>
    <n v="0"/>
    <n v="0"/>
    <n v="0"/>
    <n v="13"/>
    <n v="28"/>
    <n v="20.5"/>
  </r>
  <r>
    <s v="2024incmp_qm5"/>
    <n v="5"/>
    <s v="blue"/>
    <m/>
    <s v="2024incmp"/>
    <s v=""/>
    <n v="-1"/>
    <n v="-1"/>
    <s v="Juana (829)"/>
    <x v="25"/>
    <s v="1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1"/>
    <n v="6"/>
    <n v="0"/>
    <s v="2"/>
    <n v="1"/>
    <n v="0"/>
    <n v="1"/>
    <n v="0"/>
    <n v="0"/>
    <n v="0"/>
    <n v="0"/>
    <n v="0"/>
    <n v="0"/>
    <n v="0"/>
    <n v="0"/>
    <n v="0"/>
    <n v="0"/>
    <n v="0"/>
    <n v="0"/>
    <n v="0"/>
    <n v="13"/>
    <n v="34"/>
    <n v="23.5"/>
    <n v="0"/>
    <n v="0"/>
    <n v="0"/>
    <n v="0"/>
    <n v="1"/>
    <n v="1"/>
    <n v="0"/>
    <n v="0"/>
    <n v="0"/>
    <n v="0"/>
    <n v="0"/>
    <n v="0"/>
    <n v="18"/>
    <n v="39"/>
    <n v="28.5"/>
  </r>
  <r>
    <s v="2024incmp_qm5"/>
    <n v="5"/>
    <s v="blue"/>
    <m/>
    <s v="2024incmp"/>
    <s v=""/>
    <n v="-1"/>
    <n v="-1"/>
    <s v="Jonathan (3940)"/>
    <x v="26"/>
    <s v="1"/>
    <n v="0"/>
    <n v="1"/>
    <n v="1"/>
    <n v="1"/>
    <n v="1"/>
    <n v="1"/>
    <n v="0"/>
    <n v="0"/>
    <n v="0"/>
    <s v="b"/>
    <n v="0"/>
    <n v="1"/>
    <n v="0"/>
    <n v="0"/>
    <n v="0"/>
    <n v="6"/>
    <n v="1"/>
    <n v="32"/>
    <n v="3"/>
    <n v="2"/>
    <n v="0"/>
    <s v="0"/>
    <n v="1"/>
    <n v="1"/>
    <n v="1"/>
    <n v="0"/>
    <n v="1"/>
    <n v="20"/>
    <n v="0"/>
    <n v="0"/>
    <n v="0"/>
    <n v="0"/>
    <n v="0"/>
    <n v="0"/>
    <n v="0"/>
    <n v="0"/>
    <n v="0"/>
    <n v="0"/>
    <n v="12"/>
    <n v="27"/>
    <n v="19.5"/>
    <n v="0"/>
    <n v="0"/>
    <n v="0"/>
    <n v="0"/>
    <n v="1"/>
    <n v="1"/>
    <n v="0"/>
    <n v="1"/>
    <n v="0"/>
    <n v="0"/>
    <n v="0"/>
    <n v="1"/>
    <n v="44"/>
    <n v="59"/>
    <n v="51.5"/>
  </r>
  <r>
    <s v="2024incmp_qm5"/>
    <n v="5"/>
    <s v="red"/>
    <m/>
    <s v="2024incmp"/>
    <s v=""/>
    <n v="-1"/>
    <n v="-1"/>
    <s v="Evan (3494)"/>
    <x v="27"/>
    <s v="1"/>
    <n v="0"/>
    <n v="0"/>
    <n v="1"/>
    <n v="0"/>
    <n v="0"/>
    <n v="0"/>
    <n v="0"/>
    <n v="0"/>
    <n v="0"/>
    <s v="b"/>
    <n v="0"/>
    <n v="1"/>
    <n v="0"/>
    <n v="0"/>
    <n v="0"/>
    <n v="1"/>
    <n v="0"/>
    <n v="5"/>
    <n v="1"/>
    <n v="6"/>
    <n v="2"/>
    <s v="0"/>
    <n v="1"/>
    <n v="0"/>
    <n v="0"/>
    <n v="0"/>
    <n v="0"/>
    <n v="7"/>
    <n v="2"/>
    <n v="0"/>
    <n v="0"/>
    <n v="1"/>
    <n v="0"/>
    <n v="1"/>
    <n v="2"/>
    <n v="0"/>
    <n v="1"/>
    <n v="0"/>
    <n v="20"/>
    <n v="41"/>
    <n v="30.5"/>
    <n v="0"/>
    <n v="0"/>
    <n v="0"/>
    <n v="0"/>
    <n v="1"/>
    <n v="1"/>
    <n v="1"/>
    <n v="1"/>
    <n v="1"/>
    <n v="0"/>
    <n v="0"/>
    <n v="0"/>
    <n v="25"/>
    <n v="46"/>
    <n v="35.5"/>
  </r>
  <r>
    <s v="2024incmp_qm5"/>
    <n v="5"/>
    <s v="red"/>
    <m/>
    <s v="2024incmp"/>
    <s v=""/>
    <n v="-1"/>
    <n v="-1"/>
    <s v="Tamanna (868)"/>
    <x v="28"/>
    <s v="1"/>
    <n v="0"/>
    <n v="1"/>
    <n v="0"/>
    <n v="0"/>
    <n v="0"/>
    <n v="0"/>
    <n v="0"/>
    <n v="0"/>
    <n v="0"/>
    <s v="a"/>
    <n v="1"/>
    <n v="0"/>
    <n v="0"/>
    <n v="0"/>
    <n v="1"/>
    <n v="0"/>
    <n v="0"/>
    <n v="2"/>
    <n v="1"/>
    <n v="3"/>
    <n v="2"/>
    <s v="1"/>
    <n v="0"/>
    <n v="0"/>
    <n v="0"/>
    <n v="0"/>
    <n v="0"/>
    <n v="0"/>
    <n v="0"/>
    <n v="0"/>
    <n v="0"/>
    <n v="0"/>
    <n v="0"/>
    <n v="0"/>
    <n v="0"/>
    <n v="0"/>
    <n v="0"/>
    <n v="0"/>
    <n v="7"/>
    <n v="19"/>
    <n v="13"/>
    <n v="0"/>
    <n v="0"/>
    <n v="0"/>
    <n v="0"/>
    <n v="1"/>
    <n v="0"/>
    <n v="1"/>
    <n v="0"/>
    <n v="0"/>
    <n v="0"/>
    <n v="0"/>
    <n v="0"/>
    <n v="9"/>
    <n v="21"/>
    <n v="15"/>
  </r>
  <r>
    <s v="2024incmp_qm5"/>
    <n v="5"/>
    <s v="red"/>
    <m/>
    <s v="2024incmp"/>
    <s v=""/>
    <n v="-1"/>
    <n v="-1"/>
    <s v="Jennie (1501)"/>
    <x v="29"/>
    <s v="1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3"/>
    <n v="0"/>
    <n v="2"/>
    <s v="0"/>
    <n v="0"/>
    <n v="0"/>
    <n v="0"/>
    <n v="0"/>
    <n v="0"/>
    <n v="0"/>
    <n v="0"/>
    <n v="0"/>
    <n v="0"/>
    <n v="0"/>
    <n v="0"/>
    <n v="0"/>
    <n v="1"/>
    <n v="1"/>
    <n v="0"/>
    <n v="0"/>
    <n v="5"/>
    <n v="14"/>
    <n v="9.5"/>
    <n v="0"/>
    <n v="0"/>
    <n v="0"/>
    <n v="0"/>
    <n v="0"/>
    <n v="1"/>
    <n v="0"/>
    <n v="0"/>
    <n v="0"/>
    <n v="0"/>
    <n v="0"/>
    <n v="0"/>
    <n v="7"/>
    <n v="16"/>
    <n v="11.5"/>
  </r>
  <r>
    <s v="2024incmp_qm6"/>
    <n v="6"/>
    <s v="red"/>
    <m/>
    <s v="2024incmp"/>
    <s v=""/>
    <n v="-1"/>
    <n v="-1"/>
    <s v="Evan (3494)"/>
    <x v="30"/>
    <s v="1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8"/>
    <n v="3"/>
    <s v="0"/>
    <n v="1"/>
    <n v="0"/>
    <n v="0"/>
    <n v="0"/>
    <n v="0"/>
    <n v="2"/>
    <n v="4"/>
    <n v="1"/>
    <n v="0"/>
    <n v="0"/>
    <n v="0"/>
    <n v="0"/>
    <n v="2"/>
    <n v="0"/>
    <n v="1"/>
    <n v="0"/>
    <n v="21"/>
    <n v="45"/>
    <n v="33"/>
    <n v="0"/>
    <n v="0"/>
    <n v="0"/>
    <n v="0"/>
    <n v="1"/>
    <n v="1"/>
    <n v="1"/>
    <n v="1"/>
    <n v="1"/>
    <n v="0"/>
    <n v="0"/>
    <n v="0"/>
    <n v="26"/>
    <n v="50"/>
    <n v="38"/>
  </r>
  <r>
    <s v="2024incmp_qm6"/>
    <n v="6"/>
    <s v="red"/>
    <m/>
    <s v="2024incmp"/>
    <s v=""/>
    <n v="-1"/>
    <n v="-1"/>
    <s v="Tamanna (868)"/>
    <x v="31"/>
    <s v="1"/>
    <n v="0"/>
    <n v="1"/>
    <n v="0"/>
    <n v="0"/>
    <n v="1"/>
    <n v="1"/>
    <n v="1"/>
    <n v="0"/>
    <n v="0"/>
    <s v="a"/>
    <n v="1"/>
    <n v="0"/>
    <n v="0"/>
    <n v="0"/>
    <n v="1"/>
    <n v="0"/>
    <n v="0"/>
    <n v="2"/>
    <n v="6"/>
    <n v="0"/>
    <n v="2"/>
    <s v="1"/>
    <n v="0"/>
    <n v="0"/>
    <n v="0"/>
    <n v="0"/>
    <n v="1"/>
    <n v="15"/>
    <n v="1"/>
    <n v="0"/>
    <n v="1"/>
    <n v="0"/>
    <n v="0"/>
    <n v="1"/>
    <n v="0"/>
    <n v="0"/>
    <n v="0"/>
    <n v="0"/>
    <n v="14"/>
    <n v="32"/>
    <n v="23"/>
    <n v="0"/>
    <n v="0"/>
    <n v="0"/>
    <n v="0"/>
    <n v="1"/>
    <n v="0"/>
    <n v="1"/>
    <n v="1"/>
    <n v="0"/>
    <n v="0"/>
    <n v="0"/>
    <n v="0"/>
    <n v="16"/>
    <n v="34"/>
    <n v="25"/>
  </r>
  <r>
    <s v="2024incmp_qm6"/>
    <n v="6"/>
    <s v="blue"/>
    <m/>
    <s v="2024incmp"/>
    <s v=""/>
    <n v="-1"/>
    <n v="-1"/>
    <s v="Anwesha (4982)"/>
    <x v="32"/>
    <s v="1"/>
    <n v="0"/>
    <n v="0"/>
    <n v="0"/>
    <n v="0"/>
    <n v="0"/>
    <n v="0"/>
    <n v="0"/>
    <n v="0"/>
    <n v="1"/>
    <s v="c"/>
    <n v="0"/>
    <n v="0"/>
    <n v="1"/>
    <n v="0"/>
    <n v="0"/>
    <n v="0"/>
    <n v="1"/>
    <n v="2"/>
    <n v="5"/>
    <n v="1"/>
    <n v="3"/>
    <s v="0"/>
    <n v="0"/>
    <n v="0"/>
    <n v="1"/>
    <n v="0"/>
    <n v="0"/>
    <n v="2"/>
    <n v="3"/>
    <n v="0"/>
    <n v="0"/>
    <n v="0"/>
    <n v="1"/>
    <n v="1"/>
    <n v="0"/>
    <n v="0"/>
    <n v="0"/>
    <n v="0"/>
    <n v="10"/>
    <n v="28"/>
    <n v="19"/>
    <n v="0"/>
    <n v="0"/>
    <n v="0"/>
    <n v="0"/>
    <n v="1"/>
    <n v="0"/>
    <n v="1"/>
    <n v="0"/>
    <n v="1"/>
    <n v="0"/>
    <n v="0"/>
    <n v="0"/>
    <n v="12"/>
    <n v="30"/>
    <n v="21"/>
  </r>
  <r>
    <s v="2024incmp_qm6"/>
    <n v="6"/>
    <s v="blue"/>
    <m/>
    <s v="2024incmp"/>
    <s v=""/>
    <n v="-1"/>
    <n v="-1"/>
    <s v="Juana (829)"/>
    <x v="33"/>
    <s v="1"/>
    <n v="0"/>
    <n v="0"/>
    <n v="1"/>
    <n v="0"/>
    <n v="0"/>
    <n v="0"/>
    <n v="0"/>
    <n v="0"/>
    <n v="0"/>
    <s v="b"/>
    <n v="0"/>
    <n v="1"/>
    <n v="0"/>
    <n v="0"/>
    <n v="0"/>
    <n v="2"/>
    <n v="1"/>
    <n v="12"/>
    <n v="0"/>
    <n v="2"/>
    <n v="0"/>
    <s v="9"/>
    <n v="1"/>
    <n v="0"/>
    <n v="0"/>
    <n v="0"/>
    <n v="0"/>
    <n v="10"/>
    <n v="1"/>
    <n v="0"/>
    <n v="1"/>
    <n v="0"/>
    <n v="0"/>
    <n v="1"/>
    <n v="0"/>
    <n v="0"/>
    <n v="0"/>
    <n v="0"/>
    <n v="7"/>
    <n v="13"/>
    <n v="10"/>
    <n v="0"/>
    <n v="0"/>
    <n v="0"/>
    <n v="0"/>
    <n v="0"/>
    <n v="1"/>
    <n v="0"/>
    <n v="0"/>
    <n v="0"/>
    <n v="0"/>
    <n v="0"/>
    <n v="0"/>
    <n v="19"/>
    <n v="25"/>
    <n v="22"/>
  </r>
  <r>
    <s v="2024incmp_qm6"/>
    <n v="6"/>
    <s v="blue"/>
    <m/>
    <s v="2024incmp"/>
    <s v=""/>
    <n v="-1"/>
    <n v="-1"/>
    <s v="Jonathan (3940)"/>
    <x v="34"/>
    <s v="1"/>
    <n v="0"/>
    <n v="1"/>
    <n v="0"/>
    <n v="0"/>
    <n v="1"/>
    <n v="1"/>
    <n v="0"/>
    <n v="0"/>
    <n v="0"/>
    <s v="a"/>
    <n v="1"/>
    <n v="0"/>
    <n v="0"/>
    <n v="0"/>
    <n v="0"/>
    <n v="1"/>
    <n v="1"/>
    <n v="7"/>
    <n v="1"/>
    <n v="2"/>
    <n v="2"/>
    <s v="0"/>
    <n v="1"/>
    <n v="0"/>
    <n v="0"/>
    <n v="0"/>
    <n v="0"/>
    <n v="0"/>
    <n v="0"/>
    <n v="0"/>
    <n v="0"/>
    <n v="0"/>
    <n v="0"/>
    <n v="0"/>
    <n v="0"/>
    <n v="0"/>
    <n v="0"/>
    <n v="0"/>
    <n v="5"/>
    <n v="14"/>
    <n v="9.5"/>
    <n v="0"/>
    <n v="0"/>
    <n v="0"/>
    <n v="0"/>
    <n v="1"/>
    <n v="0"/>
    <n v="0"/>
    <n v="1"/>
    <n v="0"/>
    <n v="0"/>
    <n v="0"/>
    <n v="1"/>
    <n v="12"/>
    <n v="21"/>
    <n v="16.5"/>
  </r>
  <r>
    <s v="2024incmp_qm6"/>
    <n v="6"/>
    <s v="red"/>
    <m/>
    <s v="2024incmp"/>
    <s v=""/>
    <n v="-1"/>
    <n v="-1"/>
    <s v="Jennie (1501)"/>
    <x v="35"/>
    <s v="1"/>
    <n v="0"/>
    <n v="0"/>
    <n v="0"/>
    <n v="0"/>
    <n v="0"/>
    <n v="0"/>
    <n v="0"/>
    <n v="0"/>
    <n v="0"/>
    <s v="b"/>
    <n v="0"/>
    <n v="1"/>
    <n v="0"/>
    <n v="0"/>
    <n v="0"/>
    <n v="3"/>
    <n v="1"/>
    <n v="17"/>
    <n v="0"/>
    <n v="4"/>
    <n v="2"/>
    <s v="0"/>
    <n v="0"/>
    <n v="0"/>
    <n v="0"/>
    <n v="0"/>
    <n v="0"/>
    <n v="0"/>
    <n v="1"/>
    <n v="0"/>
    <n v="1"/>
    <n v="0"/>
    <n v="0"/>
    <n v="1"/>
    <n v="2"/>
    <n v="0"/>
    <n v="1"/>
    <n v="0"/>
    <n v="15"/>
    <n v="27"/>
    <n v="21"/>
    <n v="0"/>
    <n v="0"/>
    <n v="0"/>
    <n v="0"/>
    <n v="1"/>
    <n v="1"/>
    <n v="0"/>
    <n v="0"/>
    <n v="0"/>
    <n v="0"/>
    <n v="0"/>
    <n v="0"/>
    <n v="32"/>
    <n v="44"/>
    <n v="38"/>
  </r>
  <r>
    <s v="2024incmp_qm7"/>
    <n v="7"/>
    <s v="red"/>
    <m/>
    <s v="2024incmp"/>
    <s v=""/>
    <n v="-1"/>
    <n v="-1"/>
    <s v="Aviv (3494)"/>
    <x v="36"/>
    <s v="1"/>
    <n v="0"/>
    <n v="0"/>
    <n v="0"/>
    <n v="0"/>
    <n v="0"/>
    <n v="0"/>
    <n v="1"/>
    <n v="1"/>
    <n v="0"/>
    <s v="c"/>
    <n v="0"/>
    <n v="0"/>
    <n v="1"/>
    <n v="0"/>
    <n v="0"/>
    <n v="2"/>
    <n v="1"/>
    <n v="12"/>
    <n v="3"/>
    <n v="8"/>
    <n v="3"/>
    <s v="0"/>
    <n v="1"/>
    <n v="0"/>
    <n v="1"/>
    <n v="0"/>
    <n v="0"/>
    <n v="0"/>
    <n v="4"/>
    <n v="1"/>
    <n v="0"/>
    <n v="0"/>
    <n v="0"/>
    <n v="0"/>
    <n v="0"/>
    <n v="0"/>
    <n v="0"/>
    <n v="0"/>
    <n v="20"/>
    <n v="53"/>
    <n v="36.5"/>
    <n v="1"/>
    <n v="1"/>
    <n v="0"/>
    <n v="0"/>
    <n v="1"/>
    <n v="1"/>
    <n v="1"/>
    <n v="0"/>
    <n v="0"/>
    <n v="0"/>
    <n v="0"/>
    <n v="0"/>
    <n v="32"/>
    <n v="65"/>
    <n v="48.5"/>
  </r>
  <r>
    <s v="2024incmp_qm7"/>
    <n v="7"/>
    <s v="blue"/>
    <m/>
    <s v="2024incmp"/>
    <s v=""/>
    <n v="-1"/>
    <n v="-1"/>
    <s v="Anwesha (4982)"/>
    <x v="13"/>
    <s v="2"/>
    <n v="0"/>
    <n v="0"/>
    <n v="0"/>
    <n v="0"/>
    <n v="0"/>
    <n v="0"/>
    <n v="0"/>
    <n v="0"/>
    <n v="1"/>
    <s v="c"/>
    <n v="0"/>
    <n v="0"/>
    <n v="1"/>
    <n v="0"/>
    <n v="0"/>
    <n v="1"/>
    <n v="0"/>
    <n v="5"/>
    <n v="0"/>
    <n v="7"/>
    <n v="0"/>
    <s v="0"/>
    <n v="1"/>
    <n v="1"/>
    <n v="1"/>
    <n v="0"/>
    <n v="0"/>
    <n v="0"/>
    <n v="4"/>
    <n v="1"/>
    <n v="0"/>
    <n v="0"/>
    <n v="0"/>
    <n v="0"/>
    <n v="0"/>
    <n v="0"/>
    <n v="0"/>
    <n v="0"/>
    <n v="15"/>
    <n v="36"/>
    <n v="25.5"/>
    <n v="0"/>
    <n v="0"/>
    <n v="0"/>
    <n v="0"/>
    <n v="1"/>
    <n v="0"/>
    <n v="1"/>
    <n v="0"/>
    <n v="1"/>
    <n v="0"/>
    <n v="0"/>
    <n v="0"/>
    <n v="20"/>
    <n v="41"/>
    <n v="30.5"/>
  </r>
  <r>
    <s v="2024incmp_qm7"/>
    <n v="7"/>
    <s v="blue"/>
    <m/>
    <s v="2024incmp"/>
    <s v=""/>
    <n v="-1"/>
    <n v="-1"/>
    <s v="Juana (829)"/>
    <x v="37"/>
    <s v="1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2024incmp_qm7"/>
    <n v="7"/>
    <s v="red"/>
    <m/>
    <s v="2024incmp"/>
    <s v=""/>
    <n v="-1"/>
    <n v="-1"/>
    <s v="shivani 868"/>
    <x v="7"/>
    <s v="2"/>
    <n v="0"/>
    <n v="1"/>
    <n v="1"/>
    <n v="1"/>
    <n v="1"/>
    <n v="0"/>
    <n v="0"/>
    <n v="0"/>
    <n v="0"/>
    <s v="b"/>
    <n v="0"/>
    <n v="1"/>
    <n v="0"/>
    <n v="0"/>
    <n v="0"/>
    <n v="4"/>
    <n v="0"/>
    <n v="20"/>
    <n v="0"/>
    <n v="2"/>
    <n v="0"/>
    <s v="5"/>
    <n v="1"/>
    <n v="0"/>
    <n v="1"/>
    <n v="0"/>
    <n v="0"/>
    <n v="18"/>
    <n v="2"/>
    <n v="0"/>
    <n v="0"/>
    <n v="1"/>
    <n v="0"/>
    <n v="1"/>
    <n v="2"/>
    <n v="0"/>
    <n v="1"/>
    <n v="0"/>
    <n v="11"/>
    <n v="17"/>
    <n v="14"/>
    <n v="0"/>
    <n v="0"/>
    <n v="0"/>
    <n v="0"/>
    <n v="1"/>
    <n v="0"/>
    <n v="0"/>
    <n v="0"/>
    <n v="0"/>
    <n v="0"/>
    <n v="0"/>
    <n v="0"/>
    <n v="31"/>
    <n v="37"/>
    <n v="34"/>
  </r>
  <r>
    <s v="2024incmp_qm7"/>
    <n v="7"/>
    <s v="blue"/>
    <m/>
    <s v="2024incmp"/>
    <s v=""/>
    <n v="-1"/>
    <n v="-1"/>
    <s v="Jonathan (3940)"/>
    <x v="5"/>
    <s v="2"/>
    <n v="0"/>
    <n v="0"/>
    <n v="1"/>
    <n v="0"/>
    <n v="0"/>
    <n v="0"/>
    <n v="1"/>
    <n v="0"/>
    <n v="0"/>
    <s v="b"/>
    <n v="0"/>
    <n v="1"/>
    <n v="0"/>
    <n v="0"/>
    <n v="0"/>
    <n v="2"/>
    <n v="1"/>
    <n v="12"/>
    <n v="4"/>
    <n v="2"/>
    <n v="0"/>
    <s v="0"/>
    <n v="1"/>
    <n v="0"/>
    <n v="1"/>
    <n v="0"/>
    <n v="0"/>
    <n v="0"/>
    <n v="0"/>
    <n v="0"/>
    <n v="0"/>
    <n v="0"/>
    <n v="0"/>
    <n v="0"/>
    <n v="0"/>
    <n v="0"/>
    <n v="0"/>
    <n v="0"/>
    <n v="8"/>
    <n v="26"/>
    <n v="17"/>
    <n v="0"/>
    <n v="0"/>
    <n v="0"/>
    <n v="0"/>
    <n v="1"/>
    <n v="0"/>
    <n v="1"/>
    <n v="0"/>
    <n v="0"/>
    <n v="0"/>
    <n v="0"/>
    <n v="0"/>
    <n v="20"/>
    <n v="38"/>
    <n v="29"/>
  </r>
  <r>
    <s v="2024incmp_qm7"/>
    <n v="7"/>
    <s v="red"/>
    <m/>
    <s v="2024incmp"/>
    <s v=""/>
    <n v="-1"/>
    <n v="-1"/>
    <s v="Sarah. (1501)"/>
    <x v="17"/>
    <s v="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5"/>
    <n v="5"/>
    <n v="5"/>
  </r>
  <r>
    <s v="2024incmp_qm8"/>
    <n v="8"/>
    <s v="red"/>
    <m/>
    <s v="2024incmp"/>
    <s v=""/>
    <n v="-1"/>
    <n v="-1"/>
    <s v="Evan (3494)"/>
    <x v="6"/>
    <s v="2"/>
    <n v="0"/>
    <n v="0"/>
    <n v="0"/>
    <n v="0"/>
    <n v="1"/>
    <n v="0"/>
    <n v="0"/>
    <n v="0"/>
    <n v="0"/>
    <s v="a"/>
    <n v="1"/>
    <n v="0"/>
    <n v="0"/>
    <n v="0"/>
    <n v="0"/>
    <n v="1"/>
    <n v="1"/>
    <n v="7"/>
    <n v="3"/>
    <n v="3"/>
    <n v="3"/>
    <s v="1"/>
    <n v="1"/>
    <n v="1"/>
    <n v="0"/>
    <n v="0"/>
    <n v="0"/>
    <n v="0"/>
    <n v="4"/>
    <n v="1"/>
    <n v="0"/>
    <n v="0"/>
    <n v="0"/>
    <n v="0"/>
    <n v="2"/>
    <n v="0"/>
    <n v="1"/>
    <n v="0"/>
    <n v="14"/>
    <n v="32"/>
    <n v="23"/>
    <n v="0"/>
    <n v="0"/>
    <n v="0"/>
    <n v="0"/>
    <n v="1"/>
    <n v="1"/>
    <n v="1"/>
    <n v="0"/>
    <n v="1"/>
    <n v="0"/>
    <n v="0"/>
    <n v="0"/>
    <n v="21"/>
    <n v="39"/>
    <n v="30"/>
  </r>
  <r>
    <s v="2024incmp_qm8"/>
    <n v="8"/>
    <s v="blue"/>
    <m/>
    <s v="2024incmp"/>
    <s v=""/>
    <n v="-1"/>
    <n v="-1"/>
    <s v="Jake (4982)"/>
    <x v="1"/>
    <s v="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6"/>
    <n v="0"/>
    <s v="0"/>
    <n v="1"/>
    <n v="0"/>
    <n v="0"/>
    <n v="0"/>
    <n v="0"/>
    <n v="9"/>
    <n v="1"/>
    <n v="0"/>
    <n v="1"/>
    <n v="0"/>
    <n v="0"/>
    <n v="1"/>
    <n v="0"/>
    <n v="0"/>
    <n v="0"/>
    <n v="0"/>
    <n v="15"/>
    <n v="33"/>
    <n v="24"/>
    <n v="0"/>
    <n v="0"/>
    <n v="0"/>
    <n v="0"/>
    <n v="1"/>
    <n v="0"/>
    <n v="1"/>
    <n v="0"/>
    <n v="0"/>
    <n v="0"/>
    <n v="0"/>
    <n v="0"/>
    <n v="20"/>
    <n v="38"/>
    <n v="29"/>
  </r>
  <r>
    <s v="2024incmp_qm8"/>
    <n v="8"/>
    <s v="red"/>
    <m/>
    <s v="2024incmp"/>
    <s v=""/>
    <n v="-1"/>
    <n v="-1"/>
    <s v="Tamanna (868)"/>
    <x v="15"/>
    <s v="2"/>
    <n v="0"/>
    <n v="0"/>
    <n v="0"/>
    <n v="0"/>
    <n v="0"/>
    <n v="0"/>
    <n v="0"/>
    <n v="0"/>
    <n v="1"/>
    <s v="c"/>
    <n v="0"/>
    <n v="0"/>
    <n v="1"/>
    <n v="0"/>
    <n v="0"/>
    <n v="1"/>
    <n v="0"/>
    <n v="5"/>
    <n v="4"/>
    <n v="4"/>
    <n v="0"/>
    <s v="0"/>
    <n v="1"/>
    <n v="1"/>
    <n v="0"/>
    <n v="0"/>
    <n v="0"/>
    <n v="10"/>
    <n v="1"/>
    <n v="0"/>
    <n v="1"/>
    <n v="0"/>
    <n v="0"/>
    <n v="1"/>
    <n v="0"/>
    <n v="0"/>
    <n v="0"/>
    <n v="0"/>
    <n v="15"/>
    <n v="39"/>
    <n v="27"/>
    <n v="0"/>
    <n v="0"/>
    <n v="0"/>
    <n v="0"/>
    <n v="1"/>
    <n v="0"/>
    <n v="1"/>
    <n v="0"/>
    <n v="1"/>
    <n v="0"/>
    <n v="0"/>
    <n v="0"/>
    <n v="20"/>
    <n v="44"/>
    <n v="32"/>
  </r>
  <r>
    <s v="2024incmp_qm8"/>
    <n v="8"/>
    <s v="blue"/>
    <m/>
    <s v="2024incmp"/>
    <s v=""/>
    <n v="-1"/>
    <n v="-1"/>
    <s v="Juana (829)"/>
    <x v="4"/>
    <s v="2"/>
    <n v="0"/>
    <n v="0"/>
    <n v="0"/>
    <n v="0"/>
    <n v="0"/>
    <n v="0"/>
    <n v="0"/>
    <n v="1"/>
    <n v="1"/>
    <s v="c"/>
    <n v="0"/>
    <n v="0"/>
    <n v="1"/>
    <n v="0"/>
    <n v="0"/>
    <n v="0"/>
    <n v="1"/>
    <n v="2"/>
    <n v="6"/>
    <n v="2"/>
    <n v="0"/>
    <s v="0"/>
    <n v="1"/>
    <n v="0"/>
    <n v="0"/>
    <n v="0"/>
    <n v="0"/>
    <n v="7"/>
    <n v="1"/>
    <n v="0"/>
    <n v="1"/>
    <n v="0"/>
    <n v="0"/>
    <n v="1"/>
    <n v="0"/>
    <n v="0"/>
    <n v="0"/>
    <n v="0"/>
    <n v="13"/>
    <n v="37"/>
    <n v="25"/>
    <n v="0"/>
    <n v="0"/>
    <n v="0"/>
    <n v="0"/>
    <n v="1"/>
    <n v="1"/>
    <n v="0"/>
    <n v="0"/>
    <n v="0"/>
    <n v="0"/>
    <n v="0"/>
    <n v="0"/>
    <n v="15"/>
    <n v="39"/>
    <n v="27"/>
  </r>
  <r>
    <s v="2024incmp_qm8"/>
    <n v="8"/>
    <s v="red"/>
    <m/>
    <s v="2024incmp"/>
    <s v=""/>
    <n v="-1"/>
    <n v="-1"/>
    <s v="Jennie (1501)"/>
    <x v="21"/>
    <s v="2"/>
    <n v="0"/>
    <n v="0"/>
    <n v="0"/>
    <n v="0"/>
    <n v="0"/>
    <n v="0"/>
    <n v="0"/>
    <n v="0"/>
    <n v="0"/>
    <s v="b"/>
    <n v="0"/>
    <n v="1"/>
    <n v="0"/>
    <n v="0"/>
    <n v="0"/>
    <n v="0"/>
    <n v="1"/>
    <n v="2"/>
    <n v="0"/>
    <n v="6"/>
    <n v="0"/>
    <s v="0"/>
    <n v="0"/>
    <n v="0"/>
    <n v="0"/>
    <n v="0"/>
    <n v="0"/>
    <n v="0"/>
    <n v="2"/>
    <n v="0"/>
    <n v="0"/>
    <n v="1"/>
    <n v="0"/>
    <n v="1"/>
    <n v="1"/>
    <n v="1"/>
    <n v="0"/>
    <n v="0"/>
    <n v="17"/>
    <n v="35"/>
    <n v="26"/>
    <n v="0"/>
    <n v="0"/>
    <n v="0"/>
    <n v="0"/>
    <n v="0"/>
    <n v="1"/>
    <n v="1"/>
    <n v="0"/>
    <n v="0"/>
    <n v="0"/>
    <n v="0"/>
    <n v="0"/>
    <n v="19"/>
    <n v="37"/>
    <n v="28"/>
  </r>
  <r>
    <s v="2024incmp_qm8"/>
    <n v="8"/>
    <s v="blue"/>
    <m/>
    <s v="2024incmp"/>
    <s v=""/>
    <n v="-1"/>
    <n v="-1"/>
    <s v="Jonathan (3940)"/>
    <x v="16"/>
    <s v="2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0"/>
    <n v="1"/>
    <n v="0"/>
    <s v="12"/>
    <n v="1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1"/>
    <n v="0"/>
    <n v="1"/>
    <n v="0"/>
    <n v="0"/>
    <n v="0"/>
    <n v="0"/>
    <n v="0"/>
    <n v="24"/>
    <n v="27"/>
    <n v="25.5"/>
  </r>
  <r>
    <s v="2024incmp_qm9"/>
    <n v="9"/>
    <s v="blue"/>
    <m/>
    <s v="2024incmp"/>
    <s v=""/>
    <n v="-1"/>
    <n v="-1"/>
    <s v="Elvis (4982)"/>
    <x v="24"/>
    <s v="2"/>
    <n v="0"/>
    <n v="0"/>
    <n v="0"/>
    <n v="0"/>
    <n v="0"/>
    <n v="0"/>
    <n v="0"/>
    <n v="0"/>
    <n v="1"/>
    <s v="c"/>
    <n v="0"/>
    <n v="0"/>
    <n v="1"/>
    <n v="0"/>
    <n v="0"/>
    <n v="2"/>
    <n v="1"/>
    <n v="12"/>
    <n v="2"/>
    <n v="4"/>
    <n v="0"/>
    <s v="0"/>
    <n v="1"/>
    <n v="0"/>
    <n v="1"/>
    <n v="0"/>
    <n v="0"/>
    <n v="13"/>
    <n v="2"/>
    <n v="0"/>
    <n v="0"/>
    <n v="1"/>
    <n v="0"/>
    <n v="1"/>
    <n v="2"/>
    <n v="0"/>
    <n v="1"/>
    <n v="0"/>
    <n v="17"/>
    <n v="35"/>
    <n v="26"/>
    <n v="0"/>
    <n v="0"/>
    <n v="0"/>
    <n v="0"/>
    <n v="1"/>
    <n v="0"/>
    <n v="0"/>
    <n v="0"/>
    <n v="0"/>
    <n v="0"/>
    <n v="0"/>
    <n v="0"/>
    <n v="29"/>
    <n v="47"/>
    <n v="38"/>
  </r>
  <r>
    <s v="2024incmp_qm9"/>
    <n v="9"/>
    <s v="red"/>
    <m/>
    <s v="2024incmp"/>
    <s v=""/>
    <n v="-1"/>
    <n v="-1"/>
    <s v="Aviv (3494)"/>
    <x v="27"/>
    <s v="2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4"/>
    <n v="3"/>
    <n v="2"/>
    <s v="0"/>
    <n v="1"/>
    <n v="0"/>
    <n v="0"/>
    <n v="0"/>
    <n v="0"/>
    <n v="0"/>
    <n v="0"/>
    <n v="0"/>
    <n v="0"/>
    <n v="0"/>
    <n v="0"/>
    <n v="0"/>
    <n v="0"/>
    <n v="0"/>
    <n v="0"/>
    <n v="0"/>
    <n v="10"/>
    <n v="31"/>
    <n v="20.5"/>
    <n v="0"/>
    <n v="0"/>
    <n v="0"/>
    <n v="0"/>
    <n v="1"/>
    <n v="1"/>
    <n v="1"/>
    <n v="0"/>
    <n v="0"/>
    <n v="0"/>
    <n v="0"/>
    <n v="0"/>
    <n v="10"/>
    <n v="31"/>
    <n v="20.5"/>
  </r>
  <r>
    <s v="2024incmp_qm9"/>
    <n v="9"/>
    <s v="blue"/>
    <m/>
    <s v="2024incmp"/>
    <s v=""/>
    <n v="-1"/>
    <n v="-1"/>
    <s v="Juana (829)"/>
    <x v="0"/>
    <s v="2"/>
    <n v="0"/>
    <n v="0"/>
    <n v="1"/>
    <n v="1"/>
    <n v="1"/>
    <n v="0"/>
    <n v="0"/>
    <n v="0"/>
    <n v="0"/>
    <s v="b"/>
    <n v="0"/>
    <n v="1"/>
    <n v="0"/>
    <n v="0"/>
    <n v="0"/>
    <n v="4"/>
    <n v="0"/>
    <n v="20"/>
    <n v="2"/>
    <n v="3"/>
    <n v="0"/>
    <s v="0"/>
    <n v="1"/>
    <n v="0"/>
    <n v="0"/>
    <n v="0"/>
    <n v="1"/>
    <n v="20"/>
    <n v="1"/>
    <n v="0"/>
    <n v="1"/>
    <n v="0"/>
    <n v="0"/>
    <n v="1"/>
    <n v="0"/>
    <n v="0"/>
    <n v="0"/>
    <n v="0"/>
    <n v="16"/>
    <n v="31"/>
    <n v="23.5"/>
    <n v="0"/>
    <n v="0"/>
    <n v="0"/>
    <n v="0"/>
    <n v="1"/>
    <n v="1"/>
    <n v="0"/>
    <n v="0"/>
    <n v="0"/>
    <n v="0"/>
    <n v="0"/>
    <n v="0"/>
    <n v="36"/>
    <n v="51"/>
    <n v="43.5"/>
  </r>
  <r>
    <s v="2024incmp_qm9"/>
    <n v="9"/>
    <s v="red"/>
    <m/>
    <s v="2024incmp"/>
    <s v=""/>
    <n v="-1"/>
    <n v="-1"/>
    <s v="Kai 3494"/>
    <x v="8"/>
    <s v="2"/>
    <n v="0"/>
    <n v="0"/>
    <n v="0"/>
    <n v="0"/>
    <n v="0"/>
    <n v="0"/>
    <n v="0"/>
    <n v="0"/>
    <n v="0"/>
    <s v=""/>
    <n v="0"/>
    <n v="0"/>
    <n v="0"/>
    <n v="0"/>
    <n v="0"/>
    <n v="0"/>
    <n v="0"/>
    <n v="0"/>
    <n v="1"/>
    <n v="1"/>
    <n v="0"/>
    <s v="0"/>
    <n v="1"/>
    <n v="0"/>
    <n v="1"/>
    <n v="0"/>
    <n v="0"/>
    <n v="9"/>
    <n v="2"/>
    <n v="0"/>
    <n v="0"/>
    <n v="1"/>
    <n v="0"/>
    <n v="1"/>
    <n v="2"/>
    <n v="0"/>
    <n v="1"/>
    <n v="0"/>
    <n v="10"/>
    <n v="16"/>
    <n v="13"/>
    <n v="0"/>
    <n v="0"/>
    <n v="0"/>
    <n v="0"/>
    <n v="1"/>
    <n v="1"/>
    <n v="0"/>
    <n v="1"/>
    <n v="0"/>
    <n v="0"/>
    <n v="0"/>
    <n v="0"/>
    <n v="10"/>
    <n v="16"/>
    <n v="13"/>
  </r>
  <r>
    <s v="2024incmp_qm9"/>
    <n v="9"/>
    <s v="blue"/>
    <m/>
    <s v="2024incmp"/>
    <s v=""/>
    <n v="-1"/>
    <n v="-1"/>
    <s v="Jonathan (3940)"/>
    <x v="28"/>
    <s v="2"/>
    <n v="0"/>
    <n v="0"/>
    <n v="0"/>
    <n v="0"/>
    <n v="0"/>
    <n v="0"/>
    <n v="0"/>
    <n v="0"/>
    <n v="0"/>
    <s v="a"/>
    <n v="1"/>
    <n v="0"/>
    <n v="0"/>
    <n v="0"/>
    <n v="1"/>
    <n v="0"/>
    <n v="1"/>
    <n v="4"/>
    <n v="0"/>
    <n v="1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1"/>
    <n v="0"/>
    <n v="1"/>
    <n v="0"/>
    <n v="1"/>
    <n v="0"/>
    <n v="0"/>
    <n v="0"/>
    <n v="6"/>
    <n v="9"/>
    <n v="7.5"/>
  </r>
  <r>
    <s v="2024incmp_qm9"/>
    <n v="9"/>
    <s v="red"/>
    <m/>
    <s v="2024incmp"/>
    <s v=""/>
    <n v="-1"/>
    <n v="-1"/>
    <s v="Jennie (1501)"/>
    <x v="23"/>
    <s v="2"/>
    <n v="0"/>
    <n v="0"/>
    <n v="0"/>
    <n v="0"/>
    <n v="0"/>
    <n v="0"/>
    <n v="0"/>
    <n v="0"/>
    <n v="0"/>
    <s v="b"/>
    <n v="0"/>
    <n v="1"/>
    <n v="0"/>
    <n v="0"/>
    <n v="0"/>
    <n v="0"/>
    <n v="1"/>
    <n v="2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2"/>
    <n v="2"/>
    <n v="2"/>
  </r>
  <r>
    <s v="2024incmp_qm10"/>
    <n v="10"/>
    <s v="red"/>
    <m/>
    <s v="2024incmp"/>
    <s v=""/>
    <n v="-1"/>
    <n v="-1"/>
    <s v="Aviv (3494)"/>
    <x v="12"/>
    <s v="2"/>
    <n v="0"/>
    <n v="1"/>
    <n v="0"/>
    <n v="0"/>
    <n v="0"/>
    <n v="0"/>
    <n v="0"/>
    <n v="0"/>
    <n v="0"/>
    <s v="c"/>
    <n v="0"/>
    <n v="0"/>
    <n v="1"/>
    <n v="0"/>
    <n v="0"/>
    <n v="1"/>
    <n v="1"/>
    <n v="7"/>
    <n v="0"/>
    <n v="4"/>
    <n v="1"/>
    <s v="0"/>
    <n v="1"/>
    <n v="0"/>
    <n v="0"/>
    <n v="0"/>
    <n v="0"/>
    <n v="0"/>
    <n v="0"/>
    <n v="0"/>
    <n v="0"/>
    <n v="0"/>
    <n v="0"/>
    <n v="0"/>
    <n v="0"/>
    <n v="0"/>
    <n v="0"/>
    <n v="0"/>
    <n v="8"/>
    <n v="20"/>
    <n v="14"/>
    <n v="1"/>
    <n v="1"/>
    <n v="0"/>
    <n v="0"/>
    <n v="1"/>
    <n v="1"/>
    <n v="1"/>
    <n v="0"/>
    <n v="0"/>
    <n v="0"/>
    <n v="0"/>
    <n v="0"/>
    <n v="15"/>
    <n v="27"/>
    <n v="21"/>
  </r>
  <r>
    <s v="2024incmp_qm10"/>
    <n v="10"/>
    <s v="blue"/>
    <m/>
    <s v="2024incmp"/>
    <s v=""/>
    <n v="-1"/>
    <n v="-1"/>
    <s v="Elvis (4982)"/>
    <x v="26"/>
    <s v="2"/>
    <n v="0"/>
    <n v="1"/>
    <n v="1"/>
    <n v="1"/>
    <n v="1"/>
    <n v="1"/>
    <n v="0"/>
    <n v="0"/>
    <n v="0"/>
    <s v="b"/>
    <n v="0"/>
    <n v="1"/>
    <n v="0"/>
    <n v="0"/>
    <n v="0"/>
    <n v="6"/>
    <n v="1"/>
    <n v="32"/>
    <n v="2"/>
    <n v="6"/>
    <n v="0"/>
    <s v="0"/>
    <n v="1"/>
    <n v="0"/>
    <n v="1"/>
    <n v="0"/>
    <n v="0"/>
    <n v="3"/>
    <n v="3"/>
    <n v="0"/>
    <n v="0"/>
    <n v="0"/>
    <n v="1"/>
    <n v="1"/>
    <n v="2"/>
    <n v="0"/>
    <n v="1"/>
    <n v="0"/>
    <n v="21"/>
    <n v="45"/>
    <n v="33"/>
    <n v="0"/>
    <n v="0"/>
    <n v="0"/>
    <n v="0"/>
    <n v="1"/>
    <n v="0"/>
    <n v="0"/>
    <n v="0"/>
    <n v="0"/>
    <n v="0"/>
    <n v="0"/>
    <n v="0"/>
    <n v="53"/>
    <n v="77"/>
    <n v="65"/>
  </r>
  <r>
    <s v="2024incmp_qm10"/>
    <n v="10"/>
    <s v="red"/>
    <m/>
    <s v="2024incmp"/>
    <s v=""/>
    <n v="-1"/>
    <n v="-1"/>
    <s v="Kai 3494"/>
    <x v="14"/>
    <s v="2"/>
    <n v="0"/>
    <n v="0"/>
    <n v="0"/>
    <n v="0"/>
    <n v="0"/>
    <n v="0"/>
    <n v="0"/>
    <n v="0"/>
    <n v="0"/>
    <s v=""/>
    <n v="0"/>
    <n v="0"/>
    <n v="0"/>
    <n v="0"/>
    <n v="0"/>
    <n v="0"/>
    <n v="0"/>
    <n v="0"/>
    <n v="2"/>
    <n v="4"/>
    <n v="1"/>
    <s v="0"/>
    <n v="1"/>
    <n v="0"/>
    <n v="0"/>
    <n v="0"/>
    <n v="0"/>
    <n v="3"/>
    <n v="4"/>
    <n v="1"/>
    <n v="0"/>
    <n v="0"/>
    <n v="0"/>
    <n v="0"/>
    <n v="2"/>
    <n v="0"/>
    <n v="1"/>
    <n v="0"/>
    <n v="15"/>
    <n v="33"/>
    <n v="24"/>
    <n v="1"/>
    <n v="1"/>
    <n v="0"/>
    <n v="0"/>
    <n v="1"/>
    <n v="1"/>
    <n v="0"/>
    <n v="0"/>
    <n v="0"/>
    <n v="0"/>
    <n v="0"/>
    <n v="0"/>
    <n v="15"/>
    <n v="33"/>
    <n v="24"/>
  </r>
  <r>
    <s v="2024incmp_qm10"/>
    <n v="10"/>
    <s v="red"/>
    <m/>
    <s v="2024incmp"/>
    <s v=""/>
    <n v="-1"/>
    <n v="-1"/>
    <s v="Sarah. (1501)"/>
    <x v="30"/>
    <s v="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1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0"/>
    <n v="0"/>
    <n v="0"/>
    <n v="0"/>
    <n v="0"/>
    <n v="0"/>
    <n v="0"/>
    <n v="0"/>
    <n v="7"/>
    <n v="10"/>
    <n v="8.5"/>
  </r>
  <r>
    <s v="2024incmp_qm10"/>
    <n v="10"/>
    <s v="blue"/>
    <m/>
    <s v="2024incmp"/>
    <s v=""/>
    <n v="-1"/>
    <n v="-1"/>
    <s v="Juana (829)"/>
    <x v="18"/>
    <s v="2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3"/>
    <n v="2"/>
    <n v="0"/>
    <s v="0"/>
    <n v="1"/>
    <n v="0"/>
    <n v="0"/>
    <n v="0"/>
    <n v="0"/>
    <n v="5"/>
    <n v="3"/>
    <n v="0"/>
    <n v="0"/>
    <n v="0"/>
    <n v="1"/>
    <n v="1"/>
    <n v="0"/>
    <n v="0"/>
    <n v="0"/>
    <n v="0"/>
    <n v="10"/>
    <n v="25"/>
    <n v="17.5"/>
    <n v="0"/>
    <n v="0"/>
    <n v="0"/>
    <n v="0"/>
    <n v="1"/>
    <n v="1"/>
    <n v="0"/>
    <n v="0"/>
    <n v="0"/>
    <n v="0"/>
    <n v="0"/>
    <n v="0"/>
    <n v="17"/>
    <n v="32"/>
    <n v="24.5"/>
  </r>
  <r>
    <s v="2024incmp_qm10"/>
    <n v="10"/>
    <s v="blue"/>
    <m/>
    <s v="2024incmp"/>
    <s v=""/>
    <n v="-1"/>
    <n v="-1"/>
    <s v="Jonathan (3940)"/>
    <x v="32"/>
    <s v="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2"/>
    <n v="2"/>
    <n v="0"/>
    <s v="1"/>
    <n v="0"/>
    <n v="0"/>
    <n v="0"/>
    <n v="0"/>
    <n v="0"/>
    <n v="20"/>
    <n v="1"/>
    <n v="0"/>
    <n v="1"/>
    <n v="0"/>
    <n v="0"/>
    <n v="1"/>
    <n v="1"/>
    <n v="1"/>
    <n v="0"/>
    <n v="0"/>
    <n v="11"/>
    <n v="23"/>
    <n v="17"/>
    <n v="0"/>
    <n v="0"/>
    <n v="0"/>
    <n v="0"/>
    <n v="1"/>
    <n v="0"/>
    <n v="0"/>
    <n v="0"/>
    <n v="1"/>
    <n v="0"/>
    <n v="0"/>
    <n v="0"/>
    <n v="16"/>
    <n v="28"/>
    <n v="22"/>
  </r>
  <r>
    <s v="2024incmp_qm11"/>
    <n v="11"/>
    <s v="red"/>
    <m/>
    <s v="2024incmp"/>
    <s v=""/>
    <n v="-1"/>
    <n v="-1"/>
    <s v="Aviv (3494)"/>
    <x v="25"/>
    <s v="2"/>
    <n v="0"/>
    <n v="0"/>
    <n v="1"/>
    <n v="0"/>
    <n v="0"/>
    <n v="0"/>
    <n v="0"/>
    <n v="0"/>
    <n v="0"/>
    <s v="b"/>
    <n v="0"/>
    <n v="1"/>
    <n v="0"/>
    <n v="0"/>
    <n v="0"/>
    <n v="2"/>
    <n v="0"/>
    <n v="10"/>
    <n v="4"/>
    <n v="3"/>
    <n v="2"/>
    <s v="0"/>
    <n v="1"/>
    <n v="0"/>
    <n v="0"/>
    <n v="0"/>
    <n v="0"/>
    <n v="4"/>
    <n v="1"/>
    <n v="0"/>
    <n v="1"/>
    <n v="0"/>
    <n v="0"/>
    <n v="1"/>
    <n v="0"/>
    <n v="0"/>
    <n v="0"/>
    <n v="0"/>
    <n v="13"/>
    <n v="34"/>
    <n v="23.5"/>
    <n v="0"/>
    <n v="0"/>
    <n v="0"/>
    <n v="0"/>
    <n v="1"/>
    <n v="1"/>
    <n v="1"/>
    <n v="0"/>
    <n v="0"/>
    <n v="0"/>
    <n v="0"/>
    <n v="0"/>
    <n v="23"/>
    <n v="44"/>
    <n v="33.5"/>
  </r>
  <r>
    <s v="2024incmp_qm11"/>
    <n v="11"/>
    <s v="blue"/>
    <m/>
    <s v="2024incmp"/>
    <s v=""/>
    <n v="-1"/>
    <n v="-1"/>
    <s v="Elvis (4982)"/>
    <x v="31"/>
    <s v="2"/>
    <n v="0"/>
    <n v="0"/>
    <n v="0"/>
    <n v="0"/>
    <n v="1"/>
    <n v="1"/>
    <n v="1"/>
    <n v="0"/>
    <n v="0"/>
    <s v="a"/>
    <n v="1"/>
    <n v="0"/>
    <n v="0"/>
    <n v="0"/>
    <n v="1"/>
    <n v="0"/>
    <n v="0"/>
    <n v="2"/>
    <n v="5"/>
    <n v="0"/>
    <n v="0"/>
    <s v="3"/>
    <n v="0"/>
    <n v="0"/>
    <n v="0"/>
    <n v="0"/>
    <n v="1"/>
    <n v="0"/>
    <n v="2"/>
    <n v="0"/>
    <n v="0"/>
    <n v="1"/>
    <n v="0"/>
    <n v="1"/>
    <n v="2"/>
    <n v="0"/>
    <n v="1"/>
    <n v="0"/>
    <n v="17"/>
    <n v="32"/>
    <n v="24.5"/>
    <n v="0"/>
    <n v="0"/>
    <n v="0"/>
    <n v="0"/>
    <n v="1"/>
    <n v="0"/>
    <n v="0"/>
    <n v="0"/>
    <n v="0"/>
    <n v="0"/>
    <n v="0"/>
    <n v="0"/>
    <n v="19"/>
    <n v="34"/>
    <n v="26.5"/>
  </r>
  <r>
    <s v="2024incmp_qm11"/>
    <n v="11"/>
    <s v="red"/>
    <m/>
    <s v="2024incmp"/>
    <s v=""/>
    <n v="-1"/>
    <n v="-1"/>
    <s v="Kai 3494"/>
    <x v="3"/>
    <s v="2"/>
    <n v="0"/>
    <n v="0"/>
    <n v="0"/>
    <n v="0"/>
    <n v="0"/>
    <n v="0"/>
    <n v="0"/>
    <n v="0"/>
    <n v="0"/>
    <s v="d"/>
    <n v="0"/>
    <n v="0"/>
    <n v="0"/>
    <n v="1"/>
    <n v="0"/>
    <n v="0"/>
    <n v="0"/>
    <n v="0"/>
    <n v="0"/>
    <n v="0"/>
    <n v="0"/>
    <s v="0"/>
    <n v="0"/>
    <n v="0"/>
    <n v="0"/>
    <n v="0"/>
    <n v="0"/>
    <n v="10"/>
    <n v="4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1"/>
    <n v="0"/>
    <n v="0"/>
    <n v="0"/>
    <n v="0"/>
    <n v="1"/>
    <n v="1"/>
    <n v="1"/>
  </r>
  <r>
    <s v="2024incmp_qm11"/>
    <n v="11"/>
    <s v="blue"/>
    <m/>
    <s v="2024incmp"/>
    <s v=""/>
    <n v="-1"/>
    <n v="-1"/>
    <s v="Juana (829)"/>
    <x v="9"/>
    <s v="2"/>
    <n v="0"/>
    <n v="1"/>
    <n v="0"/>
    <n v="0"/>
    <n v="0"/>
    <n v="0"/>
    <n v="0"/>
    <n v="0"/>
    <n v="0"/>
    <s v="b"/>
    <n v="0"/>
    <n v="1"/>
    <n v="0"/>
    <n v="0"/>
    <n v="0"/>
    <n v="2"/>
    <n v="0"/>
    <n v="10"/>
    <n v="0"/>
    <n v="3"/>
    <n v="0"/>
    <s v="0"/>
    <n v="1"/>
    <n v="0"/>
    <n v="0"/>
    <n v="0"/>
    <n v="0"/>
    <n v="5"/>
    <n v="3"/>
    <n v="0"/>
    <n v="0"/>
    <n v="0"/>
    <n v="1"/>
    <n v="1"/>
    <n v="0"/>
    <n v="0"/>
    <n v="0"/>
    <n v="0"/>
    <n v="9"/>
    <n v="18"/>
    <n v="13.5"/>
    <n v="0"/>
    <n v="0"/>
    <n v="0"/>
    <n v="0"/>
    <n v="1"/>
    <n v="0"/>
    <n v="1"/>
    <n v="1"/>
    <n v="1"/>
    <n v="0"/>
    <n v="0"/>
    <n v="0"/>
    <n v="19"/>
    <n v="28"/>
    <n v="23.5"/>
  </r>
  <r>
    <s v="2024incmp_qm11"/>
    <n v="11"/>
    <s v="red"/>
    <m/>
    <s v="2024incmp"/>
    <s v=""/>
    <n v="-1"/>
    <n v="-1"/>
    <s v="Sarah. (1501)"/>
    <x v="19"/>
    <s v="2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7"/>
    <n v="7"/>
    <n v="7"/>
  </r>
  <r>
    <s v="2024incmp_qm11"/>
    <n v="11"/>
    <s v="blue"/>
    <m/>
    <s v="2024incmp"/>
    <s v=""/>
    <n v="-1"/>
    <n v="-1"/>
    <s v="Jonathan (3940)"/>
    <x v="34"/>
    <s v="2"/>
    <n v="0"/>
    <n v="0"/>
    <n v="0"/>
    <n v="0"/>
    <n v="0"/>
    <n v="1"/>
    <n v="1"/>
    <n v="0"/>
    <n v="1"/>
    <s v="d"/>
    <n v="0"/>
    <n v="0"/>
    <n v="0"/>
    <n v="1"/>
    <n v="0"/>
    <n v="0"/>
    <n v="1"/>
    <n v="2"/>
    <n v="0"/>
    <n v="8"/>
    <n v="0"/>
    <s v="0"/>
    <n v="0"/>
    <n v="0"/>
    <n v="0"/>
    <n v="0"/>
    <n v="1"/>
    <n v="0"/>
    <n v="0"/>
    <n v="0"/>
    <n v="0"/>
    <n v="0"/>
    <n v="0"/>
    <n v="0"/>
    <n v="0"/>
    <n v="0"/>
    <n v="0"/>
    <n v="0"/>
    <n v="21"/>
    <n v="45"/>
    <n v="33"/>
    <n v="0"/>
    <n v="0"/>
    <n v="0"/>
    <n v="0"/>
    <n v="1"/>
    <n v="0"/>
    <n v="1"/>
    <n v="0"/>
    <n v="1"/>
    <n v="0"/>
    <n v="0"/>
    <n v="0"/>
    <n v="23"/>
    <n v="47"/>
    <n v="35"/>
  </r>
  <r>
    <s v="2024incmp_qm12"/>
    <n v="12"/>
    <s v="red"/>
    <m/>
    <s v="2024incmp"/>
    <s v=""/>
    <n v="-1"/>
    <n v="-1"/>
    <s v="Aviv (3494)"/>
    <x v="36"/>
    <s v="2"/>
    <n v="0"/>
    <n v="0"/>
    <n v="0"/>
    <n v="0"/>
    <n v="0"/>
    <n v="0"/>
    <n v="0"/>
    <n v="1"/>
    <n v="0"/>
    <s v="c"/>
    <n v="0"/>
    <n v="0"/>
    <n v="1"/>
    <n v="0"/>
    <n v="0"/>
    <n v="1"/>
    <n v="1"/>
    <n v="7"/>
    <n v="3"/>
    <n v="4"/>
    <n v="1"/>
    <s v="0"/>
    <n v="0"/>
    <n v="0"/>
    <n v="1"/>
    <n v="0"/>
    <n v="0"/>
    <n v="20"/>
    <n v="1"/>
    <n v="0"/>
    <n v="1"/>
    <n v="0"/>
    <n v="0"/>
    <n v="1"/>
    <n v="1"/>
    <n v="1"/>
    <n v="0"/>
    <n v="0"/>
    <n v="16"/>
    <n v="37"/>
    <n v="26.5"/>
    <n v="2"/>
    <n v="0"/>
    <n v="1"/>
    <n v="0"/>
    <n v="1"/>
    <n v="1"/>
    <n v="1"/>
    <n v="0"/>
    <n v="0"/>
    <n v="0"/>
    <n v="0"/>
    <n v="0"/>
    <n v="23"/>
    <n v="44"/>
    <n v="33.5"/>
  </r>
  <r>
    <s v="2024incmp_qm12"/>
    <n v="12"/>
    <s v="blue"/>
    <m/>
    <s v="2024incmp"/>
    <s v=""/>
    <n v="-1"/>
    <n v="-1"/>
    <s v="Elvis (4982)"/>
    <x v="37"/>
    <s v="2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2024incmp_qm12"/>
    <n v="12"/>
    <s v="red"/>
    <m/>
    <s v="2024incmp"/>
    <s v=""/>
    <n v="-1"/>
    <n v="-1"/>
    <s v="Kai 3494"/>
    <x v="20"/>
    <s v="2"/>
    <n v="0"/>
    <n v="0"/>
    <n v="1"/>
    <n v="1"/>
    <n v="0"/>
    <n v="0"/>
    <n v="0"/>
    <n v="0"/>
    <n v="0"/>
    <s v="b"/>
    <n v="0"/>
    <n v="1"/>
    <n v="0"/>
    <n v="0"/>
    <n v="0"/>
    <n v="3"/>
    <n v="0"/>
    <n v="15"/>
    <n v="0"/>
    <n v="1"/>
    <n v="0"/>
    <s v="0"/>
    <n v="1"/>
    <n v="0"/>
    <n v="0"/>
    <n v="0"/>
    <n v="0"/>
    <n v="0"/>
    <n v="4"/>
    <n v="1"/>
    <n v="0"/>
    <n v="0"/>
    <n v="0"/>
    <n v="0"/>
    <n v="2"/>
    <n v="0"/>
    <n v="1"/>
    <n v="0"/>
    <n v="7"/>
    <n v="10"/>
    <n v="8.5"/>
    <n v="0"/>
    <n v="0"/>
    <n v="0"/>
    <n v="0"/>
    <n v="1"/>
    <n v="0"/>
    <n v="0"/>
    <n v="1"/>
    <n v="0"/>
    <n v="0"/>
    <n v="0"/>
    <n v="0"/>
    <n v="22"/>
    <n v="25"/>
    <n v="23.5"/>
  </r>
  <r>
    <s v="2024incmp_qm12"/>
    <n v="12"/>
    <s v="blue"/>
    <m/>
    <s v="2024incmp"/>
    <s v=""/>
    <n v="-1"/>
    <n v="-1"/>
    <s v="Juana (829)"/>
    <x v="33"/>
    <s v="2"/>
    <n v="0"/>
    <n v="0"/>
    <n v="1"/>
    <n v="0"/>
    <n v="0"/>
    <n v="0"/>
    <n v="0"/>
    <n v="0"/>
    <n v="0"/>
    <s v="b"/>
    <n v="0"/>
    <n v="1"/>
    <n v="0"/>
    <n v="0"/>
    <n v="0"/>
    <n v="2"/>
    <n v="1"/>
    <n v="12"/>
    <n v="0"/>
    <n v="4"/>
    <n v="0"/>
    <s v="0"/>
    <n v="1"/>
    <n v="0"/>
    <n v="0"/>
    <n v="0"/>
    <n v="0"/>
    <n v="5"/>
    <n v="2"/>
    <n v="0"/>
    <n v="0"/>
    <n v="1"/>
    <n v="0"/>
    <n v="1"/>
    <n v="2"/>
    <n v="0"/>
    <n v="1"/>
    <n v="0"/>
    <n v="15"/>
    <n v="27"/>
    <n v="21"/>
    <n v="0"/>
    <n v="0"/>
    <n v="0"/>
    <n v="0"/>
    <n v="1"/>
    <n v="0"/>
    <n v="0"/>
    <n v="0"/>
    <n v="1"/>
    <n v="1"/>
    <n v="0"/>
    <n v="0"/>
    <n v="27"/>
    <n v="39"/>
    <n v="33"/>
  </r>
  <r>
    <s v="2024incmp_qm12"/>
    <n v="12"/>
    <s v="red"/>
    <m/>
    <s v="2024incmp"/>
    <s v=""/>
    <n v="-1"/>
    <n v="-1"/>
    <s v="Sarah. (1501)"/>
    <x v="11"/>
    <s v="2"/>
    <n v="0"/>
    <n v="0"/>
    <n v="0"/>
    <n v="0"/>
    <n v="0"/>
    <n v="0"/>
    <n v="0"/>
    <n v="0"/>
    <n v="0"/>
    <s v="a"/>
    <n v="1"/>
    <n v="0"/>
    <n v="0"/>
    <n v="0"/>
    <n v="0"/>
    <n v="1"/>
    <n v="1"/>
    <n v="7"/>
    <n v="0"/>
    <n v="8"/>
    <n v="0"/>
    <s v="0"/>
    <n v="0"/>
    <n v="0"/>
    <n v="0"/>
    <n v="0"/>
    <n v="0"/>
    <n v="0"/>
    <n v="0"/>
    <n v="0"/>
    <n v="0"/>
    <n v="0"/>
    <n v="0"/>
    <n v="0"/>
    <n v="1"/>
    <n v="1"/>
    <n v="0"/>
    <n v="0"/>
    <n v="18"/>
    <n v="42"/>
    <n v="30"/>
    <n v="0"/>
    <n v="0"/>
    <n v="0"/>
    <n v="0"/>
    <n v="1"/>
    <n v="0"/>
    <n v="0"/>
    <n v="0"/>
    <n v="0"/>
    <n v="0"/>
    <n v="0"/>
    <n v="0"/>
    <n v="25"/>
    <n v="49"/>
    <n v="37"/>
  </r>
  <r>
    <s v="2024incmp_qm12"/>
    <n v="12"/>
    <s v="blue"/>
    <m/>
    <s v="2024incmp"/>
    <s v=""/>
    <n v="-1"/>
    <n v="-1"/>
    <s v="Jonathan (3940)"/>
    <x v="29"/>
    <s v="2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6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6"/>
    <n v="24"/>
    <n v="15"/>
    <n v="0"/>
    <n v="0"/>
    <n v="0"/>
    <n v="0"/>
    <n v="0"/>
    <n v="1"/>
    <n v="0"/>
    <n v="0"/>
    <n v="1"/>
    <n v="0"/>
    <n v="0"/>
    <n v="0"/>
    <n v="8"/>
    <n v="26"/>
    <n v="17"/>
  </r>
  <r>
    <s v="2024incmp_qm13"/>
    <n v="13"/>
    <s v="blue"/>
    <m/>
    <s v="2024incmp"/>
    <s v=""/>
    <n v="-1"/>
    <n v="-1"/>
    <s v="Anwesha (4982)"/>
    <x v="8"/>
    <s v="3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6"/>
    <n v="0"/>
    <s v="1"/>
    <n v="1"/>
    <n v="0"/>
    <n v="1"/>
    <n v="0"/>
    <n v="0"/>
    <n v="2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0"/>
    <n v="0"/>
    <n v="0"/>
    <n v="0"/>
    <n v="0"/>
    <n v="0"/>
    <n v="0"/>
    <n v="12"/>
    <n v="30"/>
    <n v="21"/>
  </r>
  <r>
    <s v="2024incmp_qm13"/>
    <n v="13"/>
    <s v="blue"/>
    <m/>
    <s v="2024incmp"/>
    <s v=""/>
    <n v="-1"/>
    <n v="-1"/>
    <s v="Juana (829)"/>
    <x v="2"/>
    <s v="2"/>
    <n v="0"/>
    <n v="0"/>
    <n v="1"/>
    <n v="1"/>
    <n v="0"/>
    <n v="0"/>
    <n v="1"/>
    <n v="0"/>
    <n v="0"/>
    <s v="b"/>
    <n v="0"/>
    <n v="1"/>
    <n v="0"/>
    <n v="0"/>
    <n v="0"/>
    <n v="2"/>
    <n v="0"/>
    <n v="10"/>
    <n v="4"/>
    <n v="1"/>
    <n v="0"/>
    <s v="3"/>
    <n v="1"/>
    <n v="0"/>
    <n v="0"/>
    <n v="0"/>
    <n v="0"/>
    <n v="5"/>
    <n v="2"/>
    <n v="0"/>
    <n v="0"/>
    <n v="1"/>
    <n v="0"/>
    <n v="1"/>
    <n v="0"/>
    <n v="0"/>
    <n v="0"/>
    <n v="0"/>
    <n v="9"/>
    <n v="24"/>
    <n v="16.5"/>
    <n v="0"/>
    <n v="0"/>
    <n v="0"/>
    <n v="0"/>
    <n v="1"/>
    <n v="0"/>
    <n v="0"/>
    <n v="0"/>
    <n v="0"/>
    <n v="0"/>
    <n v="0"/>
    <n v="0"/>
    <n v="19"/>
    <n v="34"/>
    <n v="26.5"/>
  </r>
  <r>
    <s v="2024incmp_qm13"/>
    <n v="13"/>
    <s v="red"/>
    <m/>
    <s v="2024incmp"/>
    <s v=""/>
    <n v="-1"/>
    <n v="-1"/>
    <s v="Aviv (3494)"/>
    <x v="16"/>
    <s v="3"/>
    <n v="0"/>
    <n v="0"/>
    <n v="1"/>
    <n v="0"/>
    <n v="0"/>
    <n v="0"/>
    <n v="0"/>
    <n v="0"/>
    <n v="0"/>
    <s v="b"/>
    <n v="0"/>
    <n v="1"/>
    <n v="0"/>
    <n v="0"/>
    <n v="0"/>
    <n v="2"/>
    <n v="0"/>
    <n v="10"/>
    <n v="0"/>
    <n v="7"/>
    <n v="3"/>
    <s v="6"/>
    <n v="1"/>
    <n v="0"/>
    <n v="0"/>
    <n v="0"/>
    <n v="0"/>
    <n v="0"/>
    <n v="4"/>
    <n v="1"/>
    <n v="0"/>
    <n v="0"/>
    <n v="0"/>
    <n v="0"/>
    <n v="0"/>
    <n v="0"/>
    <n v="0"/>
    <n v="0"/>
    <n v="15"/>
    <n v="36"/>
    <n v="25.5"/>
    <n v="1"/>
    <n v="1"/>
    <n v="0"/>
    <n v="0"/>
    <n v="1"/>
    <n v="1"/>
    <n v="1"/>
    <n v="0"/>
    <n v="0"/>
    <n v="0"/>
    <n v="0"/>
    <n v="0"/>
    <n v="25"/>
    <n v="46"/>
    <n v="35.5"/>
  </r>
  <r>
    <s v="2024incmp_qm13"/>
    <n v="13"/>
    <s v="red"/>
    <m/>
    <s v="2024incmp"/>
    <s v=""/>
    <n v="-1"/>
    <n v="-1"/>
    <s v="Kai 3494"/>
    <x v="22"/>
    <s v="2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3"/>
    <n v="3"/>
    <n v="0"/>
    <s v="0"/>
    <n v="0"/>
    <n v="0"/>
    <n v="0"/>
    <n v="0"/>
    <n v="0"/>
    <n v="3"/>
    <n v="1"/>
    <n v="0"/>
    <n v="1"/>
    <n v="0"/>
    <n v="0"/>
    <n v="1"/>
    <n v="2"/>
    <n v="0"/>
    <n v="1"/>
    <n v="0"/>
    <n v="16"/>
    <n v="34"/>
    <n v="25"/>
    <n v="0"/>
    <n v="0"/>
    <n v="0"/>
    <n v="0"/>
    <n v="0"/>
    <n v="1"/>
    <n v="0"/>
    <n v="0"/>
    <n v="0"/>
    <n v="0"/>
    <n v="0"/>
    <n v="0"/>
    <n v="23"/>
    <n v="41"/>
    <n v="32"/>
  </r>
  <r>
    <s v="2024incmp_qm13"/>
    <n v="13"/>
    <s v="red"/>
    <m/>
    <s v="2024incmp"/>
    <s v=""/>
    <n v="-1"/>
    <n v="-1"/>
    <s v="Sarah. (1501)"/>
    <x v="10"/>
    <s v="2"/>
    <n v="0"/>
    <n v="0"/>
    <n v="0"/>
    <n v="0"/>
    <n v="0"/>
    <n v="0"/>
    <n v="0"/>
    <n v="0"/>
    <n v="0"/>
    <s v="a"/>
    <n v="1"/>
    <n v="0"/>
    <n v="0"/>
    <n v="0"/>
    <n v="0"/>
    <n v="2"/>
    <n v="1"/>
    <n v="12"/>
    <n v="3"/>
    <n v="2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7"/>
    <n v="22"/>
    <n v="14.5"/>
    <n v="0"/>
    <n v="0"/>
    <n v="0"/>
    <n v="0"/>
    <n v="1"/>
    <n v="1"/>
    <n v="0"/>
    <n v="0"/>
    <n v="0"/>
    <n v="0"/>
    <n v="0"/>
    <n v="0"/>
    <n v="19"/>
    <n v="34"/>
    <n v="26.5"/>
  </r>
  <r>
    <s v="2024incmp_qm13"/>
    <n v="13"/>
    <s v="blue"/>
    <m/>
    <s v="2024incmp"/>
    <s v=""/>
    <n v="-1"/>
    <n v="-1"/>
    <s v="Jonathan (3940)"/>
    <x v="35"/>
    <s v="2"/>
    <n v="0"/>
    <n v="0"/>
    <n v="0"/>
    <n v="0"/>
    <n v="0"/>
    <n v="0"/>
    <n v="0"/>
    <n v="1"/>
    <n v="0"/>
    <s v="c"/>
    <n v="0"/>
    <n v="0"/>
    <n v="1"/>
    <n v="0"/>
    <n v="0"/>
    <n v="1"/>
    <n v="1"/>
    <n v="7"/>
    <n v="2"/>
    <n v="0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2"/>
    <n v="8"/>
    <n v="5"/>
    <n v="0"/>
    <n v="0"/>
    <n v="0"/>
    <n v="0"/>
    <n v="1"/>
    <n v="0"/>
    <n v="0"/>
    <n v="0"/>
    <n v="0"/>
    <n v="1"/>
    <n v="0"/>
    <n v="0"/>
    <n v="9"/>
    <n v="15"/>
    <n v="12"/>
  </r>
  <r>
    <s v="2024incmp_qm14"/>
    <n v="14"/>
    <s v="red"/>
    <m/>
    <s v="2024incmp"/>
    <s v=""/>
    <n v="-1"/>
    <n v="-1"/>
    <s v="Aviv (3494)"/>
    <x v="24"/>
    <s v="3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2"/>
    <n v="3"/>
    <n v="1"/>
    <s v="0"/>
    <n v="0"/>
    <n v="0"/>
    <n v="1"/>
    <n v="0"/>
    <n v="0"/>
    <n v="0"/>
    <n v="4"/>
    <n v="1"/>
    <n v="0"/>
    <n v="0"/>
    <n v="0"/>
    <n v="0"/>
    <n v="0"/>
    <n v="0"/>
    <n v="0"/>
    <n v="0"/>
    <n v="9"/>
    <n v="24"/>
    <n v="16.5"/>
    <n v="0"/>
    <n v="0"/>
    <n v="0"/>
    <n v="0"/>
    <n v="1"/>
    <n v="1"/>
    <n v="0"/>
    <n v="1"/>
    <n v="0"/>
    <n v="0"/>
    <n v="0"/>
    <n v="0"/>
    <n v="16"/>
    <n v="31"/>
    <n v="23.5"/>
  </r>
  <r>
    <s v="2024incmp_qm14"/>
    <n v="14"/>
    <s v="blue"/>
    <m/>
    <s v="2024incmp"/>
    <s v=""/>
    <n v="-1"/>
    <n v="-1"/>
    <s v="Anwesha (4982)"/>
    <x v="26"/>
    <s v="3"/>
    <n v="0"/>
    <n v="1"/>
    <n v="1"/>
    <n v="1"/>
    <n v="1"/>
    <n v="1"/>
    <n v="0"/>
    <n v="0"/>
    <n v="0"/>
    <s v="b"/>
    <n v="0"/>
    <n v="1"/>
    <n v="0"/>
    <n v="0"/>
    <n v="0"/>
    <n v="6"/>
    <n v="0"/>
    <n v="30"/>
    <n v="5"/>
    <n v="3"/>
    <n v="0"/>
    <s v="0"/>
    <n v="1"/>
    <n v="1"/>
    <n v="1"/>
    <n v="0"/>
    <n v="0"/>
    <n v="25"/>
    <n v="1"/>
    <n v="0"/>
    <n v="1"/>
    <n v="0"/>
    <n v="0"/>
    <n v="1"/>
    <n v="0"/>
    <n v="0"/>
    <n v="0"/>
    <n v="0"/>
    <n v="14"/>
    <n v="38"/>
    <n v="26"/>
    <n v="0"/>
    <n v="0"/>
    <n v="0"/>
    <n v="0"/>
    <n v="1"/>
    <n v="1"/>
    <n v="0"/>
    <n v="0"/>
    <n v="0"/>
    <n v="0"/>
    <n v="0"/>
    <n v="0"/>
    <n v="44"/>
    <n v="68"/>
    <n v="56"/>
  </r>
  <r>
    <s v="2024incmp_qm14"/>
    <n v="14"/>
    <s v="blue"/>
    <m/>
    <s v="2024incmp"/>
    <s v=""/>
    <n v="-1"/>
    <n v="-1"/>
    <s v="Juana (829)"/>
    <x v="7"/>
    <s v="3"/>
    <n v="0"/>
    <n v="0"/>
    <n v="0"/>
    <n v="0"/>
    <n v="0"/>
    <n v="0"/>
    <n v="0"/>
    <n v="1"/>
    <n v="0"/>
    <s v="d"/>
    <n v="0"/>
    <n v="0"/>
    <n v="0"/>
    <n v="1"/>
    <n v="0"/>
    <n v="1"/>
    <n v="0"/>
    <n v="5"/>
    <n v="0"/>
    <n v="4"/>
    <n v="0"/>
    <s v="7"/>
    <n v="1"/>
    <n v="0"/>
    <n v="0"/>
    <n v="0"/>
    <n v="0"/>
    <n v="5"/>
    <n v="0"/>
    <n v="0"/>
    <n v="0"/>
    <n v="0"/>
    <n v="0"/>
    <n v="0"/>
    <n v="0"/>
    <n v="0"/>
    <n v="0"/>
    <n v="0"/>
    <n v="8"/>
    <n v="20"/>
    <n v="14"/>
    <n v="0"/>
    <n v="0"/>
    <n v="0"/>
    <n v="0"/>
    <n v="1"/>
    <n v="0"/>
    <n v="0"/>
    <n v="0"/>
    <n v="0"/>
    <n v="0"/>
    <n v="0"/>
    <n v="0"/>
    <n v="13"/>
    <n v="25"/>
    <n v="19"/>
  </r>
  <r>
    <s v="2024incmp_qm14"/>
    <n v="14"/>
    <s v="blue"/>
    <m/>
    <s v="2024incmp"/>
    <s v=""/>
    <n v="-1"/>
    <n v="-1"/>
    <s v="Jonathan (3940)"/>
    <x v="15"/>
    <s v="3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0"/>
    <n v="0"/>
    <s v="0"/>
    <n v="1"/>
    <n v="0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5"/>
    <n v="5"/>
    <n v="5"/>
  </r>
  <r>
    <s v="2024incmp_qm14"/>
    <n v="14"/>
    <s v="red"/>
    <m/>
    <s v="2024incmp"/>
    <s v=""/>
    <n v="-1"/>
    <n v="-1"/>
    <s v="shivani 868"/>
    <x v="32"/>
    <s v="3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2024incmp_qm14"/>
    <n v="14"/>
    <s v="red"/>
    <m/>
    <s v="2024incmp"/>
    <s v=""/>
    <n v="-1"/>
    <n v="-1"/>
    <s v="Sarah. (1501)"/>
    <x v="21"/>
    <s v="3"/>
    <n v="0"/>
    <n v="0"/>
    <n v="0"/>
    <n v="0"/>
    <n v="0"/>
    <n v="0"/>
    <n v="0"/>
    <n v="0"/>
    <n v="0"/>
    <s v="b"/>
    <n v="0"/>
    <n v="1"/>
    <n v="0"/>
    <n v="0"/>
    <n v="0"/>
    <n v="1"/>
    <n v="0"/>
    <n v="5"/>
    <n v="0"/>
    <n v="6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0"/>
    <n v="1"/>
    <n v="0"/>
    <n v="0"/>
    <n v="0"/>
    <n v="0"/>
    <n v="0"/>
    <n v="17"/>
    <n v="35"/>
    <n v="26"/>
  </r>
  <r>
    <s v="2024incmp_qm15"/>
    <n v="15"/>
    <s v="blue"/>
    <m/>
    <s v="2024incmp"/>
    <s v=""/>
    <n v="-1"/>
    <n v="-1"/>
    <s v="Anwesha (4982)"/>
    <x v="12"/>
    <s v="3"/>
    <n v="0"/>
    <n v="1"/>
    <n v="1"/>
    <n v="1"/>
    <n v="0"/>
    <n v="0"/>
    <n v="0"/>
    <n v="0"/>
    <n v="0"/>
    <s v="b"/>
    <n v="0"/>
    <n v="1"/>
    <n v="0"/>
    <n v="0"/>
    <n v="0"/>
    <n v="2"/>
    <n v="0"/>
    <n v="10"/>
    <n v="0"/>
    <n v="10"/>
    <n v="0"/>
    <s v="0"/>
    <n v="1"/>
    <n v="0"/>
    <n v="1"/>
    <n v="0"/>
    <n v="0"/>
    <n v="0"/>
    <n v="4"/>
    <n v="1"/>
    <n v="0"/>
    <n v="0"/>
    <n v="0"/>
    <n v="0"/>
    <n v="0"/>
    <n v="0"/>
    <n v="0"/>
    <n v="0"/>
    <n v="21"/>
    <n v="51"/>
    <n v="36"/>
    <n v="0"/>
    <n v="0"/>
    <n v="0"/>
    <n v="0"/>
    <n v="1"/>
    <n v="0"/>
    <n v="1"/>
    <n v="0"/>
    <n v="1"/>
    <n v="0"/>
    <n v="0"/>
    <n v="0"/>
    <n v="31"/>
    <n v="61"/>
    <n v="46"/>
  </r>
  <r>
    <s v="2024incmp_qm15"/>
    <n v="15"/>
    <s v="red"/>
    <m/>
    <s v="2024incmp"/>
    <s v=""/>
    <n v="-1"/>
    <n v="-1"/>
    <s v="Aviv (3494)"/>
    <x v="30"/>
    <s v="3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0"/>
    <n v="2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5"/>
    <n v="5"/>
    <n v="5"/>
  </r>
  <r>
    <s v="2024incmp_qm15"/>
    <n v="15"/>
    <s v="red"/>
    <m/>
    <s v="2024incmp"/>
    <s v=""/>
    <n v="-1"/>
    <n v="-1"/>
    <s v="shivani 868"/>
    <x v="18"/>
    <s v="3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2"/>
    <n v="3"/>
    <n v="0"/>
    <s v="0"/>
    <n v="1"/>
    <n v="0"/>
    <n v="0"/>
    <n v="0"/>
    <n v="0"/>
    <n v="19"/>
    <n v="1"/>
    <n v="0"/>
    <n v="1"/>
    <n v="0"/>
    <n v="0"/>
    <n v="1"/>
    <n v="1"/>
    <n v="1"/>
    <n v="0"/>
    <n v="0"/>
    <n v="13"/>
    <n v="28"/>
    <n v="20.5"/>
    <n v="0"/>
    <n v="0"/>
    <n v="0"/>
    <n v="0"/>
    <n v="1"/>
    <n v="0"/>
    <n v="1"/>
    <n v="0"/>
    <n v="0"/>
    <n v="0"/>
    <n v="0"/>
    <n v="0"/>
    <n v="20"/>
    <n v="35"/>
    <n v="27.5"/>
  </r>
  <r>
    <s v="2024incmp_qm15"/>
    <n v="15"/>
    <s v="blue"/>
    <m/>
    <s v="2024incmp"/>
    <s v=""/>
    <n v="-1"/>
    <n v="-1"/>
    <s v="Juana (829)"/>
    <x v="3"/>
    <s v="3"/>
    <n v="0"/>
    <n v="0"/>
    <n v="0"/>
    <n v="0"/>
    <n v="0"/>
    <n v="0"/>
    <n v="0"/>
    <n v="0"/>
    <n v="0"/>
    <s v="d"/>
    <n v="0"/>
    <n v="0"/>
    <n v="0"/>
    <n v="1"/>
    <n v="0"/>
    <n v="0"/>
    <n v="0"/>
    <n v="0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2024incmp_qm15"/>
    <n v="15"/>
    <s v="red"/>
    <m/>
    <s v="2024incmp"/>
    <s v=""/>
    <n v="-1"/>
    <n v="-1"/>
    <s v="Sarah. (1501)"/>
    <x v="4"/>
    <s v="3"/>
    <n v="0"/>
    <n v="0"/>
    <n v="0"/>
    <n v="0"/>
    <n v="0"/>
    <n v="0"/>
    <n v="0"/>
    <n v="0"/>
    <n v="0"/>
    <s v="b"/>
    <n v="0"/>
    <n v="1"/>
    <n v="0"/>
    <n v="0"/>
    <n v="0"/>
    <n v="3"/>
    <n v="1"/>
    <n v="17"/>
    <n v="2"/>
    <n v="4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10"/>
    <n v="28"/>
    <n v="19"/>
    <n v="0"/>
    <n v="0"/>
    <n v="0"/>
    <n v="0"/>
    <n v="1"/>
    <n v="0"/>
    <n v="1"/>
    <n v="0"/>
    <n v="1"/>
    <n v="0"/>
    <n v="0"/>
    <n v="0"/>
    <n v="27"/>
    <n v="45"/>
    <n v="36"/>
  </r>
  <r>
    <s v="2024incmp_qm15"/>
    <n v="15"/>
    <s v="blue"/>
    <m/>
    <s v="2024incmp"/>
    <s v=""/>
    <n v="-1"/>
    <n v="-1"/>
    <s v="Jonathan (3940)"/>
    <x v="23"/>
    <s v="3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0"/>
    <n v="0"/>
    <n v="0"/>
    <s v="0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2"/>
    <n v="2"/>
    <n v="2"/>
  </r>
  <r>
    <s v="2024incmp_qm16"/>
    <n v="16"/>
    <s v="red"/>
    <m/>
    <s v="2024incmp"/>
    <s v=""/>
    <n v="-1"/>
    <n v="-1"/>
    <s v="Aviv (3494)"/>
    <x v="36"/>
    <s v="3"/>
    <n v="0"/>
    <n v="1"/>
    <n v="1"/>
    <n v="1"/>
    <n v="0"/>
    <n v="0"/>
    <n v="0"/>
    <n v="0"/>
    <n v="0"/>
    <s v="b"/>
    <n v="0"/>
    <n v="1"/>
    <n v="0"/>
    <n v="0"/>
    <n v="0"/>
    <n v="2"/>
    <n v="1"/>
    <n v="12"/>
    <n v="2"/>
    <n v="6"/>
    <n v="1"/>
    <s v="0"/>
    <n v="1"/>
    <n v="1"/>
    <n v="0"/>
    <n v="0"/>
    <n v="0"/>
    <n v="0"/>
    <n v="4"/>
    <n v="1"/>
    <n v="0"/>
    <n v="0"/>
    <n v="0"/>
    <n v="0"/>
    <n v="0"/>
    <n v="0"/>
    <n v="0"/>
    <n v="0"/>
    <n v="15"/>
    <n v="39"/>
    <n v="27"/>
    <n v="0"/>
    <n v="0"/>
    <n v="0"/>
    <n v="0"/>
    <n v="1"/>
    <n v="1"/>
    <n v="1"/>
    <n v="0"/>
    <n v="0"/>
    <n v="0"/>
    <n v="0"/>
    <n v="0"/>
    <n v="27"/>
    <n v="51"/>
    <n v="39"/>
  </r>
  <r>
    <s v="2024incmp_qm16"/>
    <n v="16"/>
    <s v="red"/>
    <m/>
    <s v="2024incmp"/>
    <s v=""/>
    <n v="-1"/>
    <n v="-1"/>
    <s v="shivani 868"/>
    <x v="27"/>
    <s v="3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1"/>
    <n v="3"/>
    <n v="0"/>
    <s v="0"/>
    <n v="1"/>
    <n v="0"/>
    <n v="0"/>
    <n v="0"/>
    <n v="0"/>
    <n v="7"/>
    <n v="1"/>
    <n v="0"/>
    <n v="1"/>
    <n v="0"/>
    <n v="0"/>
    <n v="1"/>
    <n v="0"/>
    <n v="0"/>
    <n v="0"/>
    <n v="0"/>
    <n v="10"/>
    <n v="22"/>
    <n v="16"/>
    <n v="0"/>
    <n v="0"/>
    <n v="0"/>
    <n v="0"/>
    <n v="1"/>
    <n v="0"/>
    <n v="1"/>
    <n v="0"/>
    <n v="1"/>
    <n v="0"/>
    <n v="0"/>
    <n v="0"/>
    <n v="17"/>
    <n v="29"/>
    <n v="23"/>
  </r>
  <r>
    <s v="2024incmp_qm16"/>
    <n v="16"/>
    <s v="red"/>
    <m/>
    <s v="2024incmp"/>
    <s v=""/>
    <n v="-1"/>
    <n v="-1"/>
    <s v="Sarah. (1501)"/>
    <x v="37"/>
    <s v="3"/>
    <n v="0"/>
    <n v="0"/>
    <n v="0"/>
    <n v="0"/>
    <n v="0"/>
    <n v="0"/>
    <n v="0"/>
    <n v="0"/>
    <n v="0"/>
    <s v="a"/>
    <n v="1"/>
    <n v="0"/>
    <n v="0"/>
    <n v="0"/>
    <n v="0"/>
    <n v="0"/>
    <n v="1"/>
    <n v="2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</r>
  <r>
    <s v="2024incmp_qm16"/>
    <n v="16"/>
    <s v="blue"/>
    <m/>
    <s v="2024incmp"/>
    <s v=""/>
    <n v="-1"/>
    <n v="-1"/>
    <s v="Anwesha (4982)"/>
    <x v="19"/>
    <s v="3"/>
    <n v="0"/>
    <n v="0"/>
    <n v="0"/>
    <n v="1"/>
    <n v="0"/>
    <n v="1"/>
    <n v="0"/>
    <n v="0"/>
    <n v="0"/>
    <s v="b"/>
    <n v="0"/>
    <n v="1"/>
    <n v="0"/>
    <n v="0"/>
    <n v="0"/>
    <n v="1"/>
    <n v="1"/>
    <n v="7"/>
    <n v="0"/>
    <n v="1"/>
    <n v="0"/>
    <s v="4"/>
    <n v="1"/>
    <n v="0"/>
    <n v="0"/>
    <n v="0"/>
    <n v="0"/>
    <n v="3"/>
    <n v="1"/>
    <n v="0"/>
    <n v="1"/>
    <n v="0"/>
    <n v="0"/>
    <n v="1"/>
    <n v="0"/>
    <n v="0"/>
    <n v="0"/>
    <n v="0"/>
    <n v="5"/>
    <n v="8"/>
    <n v="6.5"/>
    <n v="0"/>
    <n v="0"/>
    <n v="0"/>
    <n v="0"/>
    <n v="1"/>
    <n v="0"/>
    <n v="0"/>
    <n v="1"/>
    <n v="0"/>
    <n v="0"/>
    <n v="0"/>
    <n v="0"/>
    <n v="12"/>
    <n v="15"/>
    <n v="13.5"/>
  </r>
  <r>
    <s v="2024incmp_qm16"/>
    <n v="16"/>
    <s v="blue"/>
    <m/>
    <s v="2024incmp"/>
    <s v=""/>
    <n v="-1"/>
    <n v="-1"/>
    <s v="Juana (829)"/>
    <x v="5"/>
    <s v="3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3"/>
    <n v="4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1"/>
    <n v="32"/>
    <n v="21.5"/>
    <n v="0"/>
    <n v="0"/>
    <n v="0"/>
    <n v="0"/>
    <n v="1"/>
    <n v="0"/>
    <n v="0"/>
    <n v="0"/>
    <n v="1"/>
    <n v="0"/>
    <n v="0"/>
    <n v="0"/>
    <n v="13"/>
    <n v="34"/>
    <n v="23.5"/>
  </r>
  <r>
    <s v="2024incmp_qm16"/>
    <n v="16"/>
    <s v="blue"/>
    <m/>
    <s v="2024incmp"/>
    <s v=""/>
    <n v="-1"/>
    <n v="-1"/>
    <s v="Jonathan (3940)"/>
    <x v="34"/>
    <s v="3"/>
    <n v="0"/>
    <n v="1"/>
    <n v="0"/>
    <n v="0"/>
    <n v="1"/>
    <n v="1"/>
    <n v="1"/>
    <n v="0"/>
    <n v="0"/>
    <s v="a"/>
    <n v="1"/>
    <n v="0"/>
    <n v="0"/>
    <n v="0"/>
    <n v="0"/>
    <n v="4"/>
    <n v="1"/>
    <n v="22"/>
    <n v="2"/>
    <n v="5"/>
    <n v="0"/>
    <s v="0"/>
    <n v="0"/>
    <n v="0"/>
    <n v="0"/>
    <n v="0"/>
    <n v="0"/>
    <n v="15"/>
    <n v="0"/>
    <n v="0"/>
    <n v="0"/>
    <n v="0"/>
    <n v="0"/>
    <n v="0"/>
    <n v="0"/>
    <n v="0"/>
    <n v="0"/>
    <n v="0"/>
    <n v="12"/>
    <n v="33"/>
    <n v="22.5"/>
    <n v="0"/>
    <n v="0"/>
    <n v="0"/>
    <n v="0"/>
    <n v="1"/>
    <n v="0"/>
    <n v="1"/>
    <n v="0"/>
    <n v="1"/>
    <n v="0"/>
    <n v="0"/>
    <n v="0"/>
    <n v="34"/>
    <n v="55"/>
    <n v="44.5"/>
  </r>
  <r>
    <s v="2024incmp_qm17"/>
    <n v="17"/>
    <s v="blue"/>
    <m/>
    <s v="2024incmp"/>
    <s v=""/>
    <n v="-1"/>
    <n v="-1"/>
    <s v="Aviv (3494)"/>
    <x v="14"/>
    <s v="3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1"/>
    <n v="7"/>
    <n v="0"/>
    <s v="0"/>
    <n v="1"/>
    <n v="0"/>
    <n v="0"/>
    <n v="0"/>
    <n v="0"/>
    <n v="13"/>
    <n v="0"/>
    <n v="0"/>
    <n v="0"/>
    <n v="0"/>
    <n v="0"/>
    <n v="0"/>
    <n v="0"/>
    <n v="0"/>
    <n v="0"/>
    <n v="0"/>
    <n v="15"/>
    <n v="39"/>
    <n v="27"/>
    <n v="0"/>
    <n v="0"/>
    <n v="0"/>
    <n v="0"/>
    <n v="1"/>
    <n v="1"/>
    <n v="1"/>
    <n v="0"/>
    <n v="0"/>
    <n v="0"/>
    <n v="0"/>
    <n v="0"/>
    <n v="22"/>
    <n v="46"/>
    <n v="34"/>
  </r>
  <r>
    <s v="2024incmp_qm17"/>
    <n v="17"/>
    <s v="blue"/>
    <m/>
    <s v="2024incmp"/>
    <s v=""/>
    <n v="-1"/>
    <n v="-1"/>
    <s v="Jake (4982)"/>
    <x v="0"/>
    <s v="3"/>
    <n v="0"/>
    <n v="0"/>
    <n v="1"/>
    <n v="0"/>
    <n v="0"/>
    <n v="0"/>
    <n v="1"/>
    <n v="0"/>
    <n v="0"/>
    <s v="b"/>
    <n v="0"/>
    <n v="1"/>
    <n v="0"/>
    <n v="0"/>
    <n v="0"/>
    <n v="2"/>
    <n v="0"/>
    <n v="10"/>
    <n v="3"/>
    <n v="1"/>
    <n v="0"/>
    <s v="0"/>
    <n v="0"/>
    <n v="0"/>
    <n v="0"/>
    <n v="0"/>
    <n v="1"/>
    <n v="15"/>
    <n v="1"/>
    <n v="0"/>
    <n v="1"/>
    <n v="0"/>
    <n v="0"/>
    <n v="1"/>
    <n v="0"/>
    <n v="0"/>
    <n v="0"/>
    <n v="0"/>
    <n v="13"/>
    <n v="25"/>
    <n v="19"/>
    <n v="0"/>
    <n v="0"/>
    <n v="0"/>
    <n v="0"/>
    <n v="1"/>
    <n v="0"/>
    <n v="1"/>
    <n v="0"/>
    <n v="0"/>
    <n v="0"/>
    <n v="0"/>
    <n v="0"/>
    <n v="23"/>
    <n v="35"/>
    <n v="29"/>
  </r>
  <r>
    <s v="2024incmp_qm17"/>
    <n v="17"/>
    <s v="red"/>
    <m/>
    <s v="2024incmp"/>
    <s v=""/>
    <n v="-1"/>
    <n v="-1"/>
    <s v="Ben (3494)"/>
    <x v="9"/>
    <s v="3"/>
    <n v="0"/>
    <n v="1"/>
    <n v="0"/>
    <n v="0"/>
    <n v="1"/>
    <n v="0"/>
    <n v="0"/>
    <n v="0"/>
    <n v="0"/>
    <s v="a"/>
    <n v="1"/>
    <n v="0"/>
    <n v="0"/>
    <n v="0"/>
    <n v="0"/>
    <n v="1"/>
    <n v="0"/>
    <n v="5"/>
    <n v="2"/>
    <n v="4"/>
    <n v="0"/>
    <s v="0"/>
    <n v="1"/>
    <n v="0"/>
    <n v="0"/>
    <n v="0"/>
    <n v="0"/>
    <n v="4"/>
    <n v="2"/>
    <n v="0"/>
    <n v="0"/>
    <n v="1"/>
    <n v="0"/>
    <n v="1"/>
    <n v="2"/>
    <n v="0"/>
    <n v="1"/>
    <n v="0"/>
    <n v="17"/>
    <n v="35"/>
    <n v="26"/>
    <n v="0"/>
    <n v="0"/>
    <n v="0"/>
    <n v="0"/>
    <n v="1"/>
    <n v="0"/>
    <n v="0"/>
    <n v="0"/>
    <n v="0"/>
    <n v="0"/>
    <n v="0"/>
    <n v="0"/>
    <n v="22"/>
    <n v="40"/>
    <n v="31"/>
  </r>
  <r>
    <s v="2024incmp_qm17"/>
    <n v="17"/>
    <s v="blue"/>
    <m/>
    <s v="2024incmp"/>
    <s v=""/>
    <n v="-1"/>
    <n v="-1"/>
    <s v="Jonathan (3940)"/>
    <x v="33"/>
    <s v="3"/>
    <n v="0"/>
    <n v="0"/>
    <n v="0"/>
    <n v="0"/>
    <n v="0"/>
    <n v="0"/>
    <n v="0"/>
    <n v="0"/>
    <n v="0"/>
    <s v="a"/>
    <n v="1"/>
    <n v="0"/>
    <n v="0"/>
    <n v="0"/>
    <n v="0"/>
    <n v="1"/>
    <n v="1"/>
    <n v="7"/>
    <n v="0"/>
    <n v="0"/>
    <n v="0"/>
    <s v="0"/>
    <n v="0"/>
    <n v="0"/>
    <n v="0"/>
    <n v="0"/>
    <n v="0"/>
    <n v="0"/>
    <n v="1"/>
    <n v="0"/>
    <n v="1"/>
    <n v="0"/>
    <n v="0"/>
    <n v="1"/>
    <n v="0"/>
    <n v="0"/>
    <n v="0"/>
    <n v="0"/>
    <n v="3"/>
    <n v="3"/>
    <n v="3"/>
    <n v="0"/>
    <n v="0"/>
    <n v="0"/>
    <n v="0"/>
    <n v="1"/>
    <n v="0"/>
    <n v="1"/>
    <n v="0"/>
    <n v="1"/>
    <n v="0"/>
    <n v="0"/>
    <n v="0"/>
    <n v="10"/>
    <n v="10"/>
    <n v="10"/>
  </r>
  <r>
    <s v="2024incmp_qm17"/>
    <n v="17"/>
    <s v="red"/>
    <m/>
    <s v="2024incmp"/>
    <s v=""/>
    <n v="-1"/>
    <n v="-1"/>
    <s v="shivani 868"/>
    <x v="35"/>
    <s v="3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0"/>
    <n v="0"/>
    <n v="1"/>
    <s v="6"/>
    <n v="0"/>
    <n v="0"/>
    <n v="0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7"/>
    <n v="17"/>
    <n v="17"/>
  </r>
  <r>
    <s v="2024incmp_qm17"/>
    <n v="17"/>
    <s v="red"/>
    <m/>
    <s v="2024incmp"/>
    <s v=""/>
    <n v="-1"/>
    <n v="-1"/>
    <s v="Caitlin (461)"/>
    <x v="29"/>
    <s v="3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1"/>
    <n v="0"/>
    <n v="0"/>
    <s v="0"/>
    <n v="0"/>
    <n v="0"/>
    <n v="0"/>
    <n v="0"/>
    <n v="0"/>
    <n v="27"/>
    <n v="1"/>
    <n v="0"/>
    <n v="1"/>
    <n v="0"/>
    <n v="0"/>
    <n v="1"/>
    <n v="2"/>
    <n v="0"/>
    <n v="1"/>
    <n v="0"/>
    <n v="8"/>
    <n v="11"/>
    <n v="9.5"/>
    <n v="0"/>
    <n v="0"/>
    <n v="0"/>
    <n v="0"/>
    <n v="0"/>
    <n v="1"/>
    <n v="0"/>
    <n v="1"/>
    <n v="0"/>
    <n v="0"/>
    <n v="0"/>
    <n v="0"/>
    <n v="10"/>
    <n v="13"/>
    <n v="11.5"/>
  </r>
  <r>
    <s v="2024incmp_qm18"/>
    <n v="18"/>
    <s v="red"/>
    <m/>
    <s v="2024incmp"/>
    <s v=""/>
    <n v="-1"/>
    <n v="-1"/>
    <s v="Jake (4982)"/>
    <x v="13"/>
    <s v="3"/>
    <n v="0"/>
    <n v="1"/>
    <n v="0"/>
    <n v="0"/>
    <n v="1"/>
    <n v="0"/>
    <n v="0"/>
    <n v="0"/>
    <n v="0"/>
    <s v="a"/>
    <n v="1"/>
    <n v="0"/>
    <n v="0"/>
    <n v="0"/>
    <n v="0"/>
    <n v="3"/>
    <n v="0"/>
    <n v="15"/>
    <n v="0"/>
    <n v="6"/>
    <n v="0"/>
    <s v="5"/>
    <n v="1"/>
    <n v="0"/>
    <n v="0"/>
    <n v="0"/>
    <n v="0"/>
    <n v="8"/>
    <n v="1"/>
    <n v="0"/>
    <n v="1"/>
    <n v="0"/>
    <n v="0"/>
    <n v="1"/>
    <n v="0"/>
    <n v="0"/>
    <n v="0"/>
    <n v="0"/>
    <n v="15"/>
    <n v="33"/>
    <n v="24"/>
    <n v="0"/>
    <n v="0"/>
    <n v="0"/>
    <n v="0"/>
    <n v="1"/>
    <n v="0"/>
    <n v="1"/>
    <n v="0"/>
    <n v="0"/>
    <n v="0"/>
    <n v="0"/>
    <n v="0"/>
    <n v="30"/>
    <n v="48"/>
    <n v="39"/>
  </r>
  <r>
    <s v="2024incmp_qm18"/>
    <n v="18"/>
    <s v="blue"/>
    <m/>
    <s v="2024incmp"/>
    <s v=""/>
    <n v="-1"/>
    <n v="-1"/>
    <s v="shivani 868"/>
    <x v="1"/>
    <s v="3"/>
    <n v="0"/>
    <n v="0"/>
    <n v="0"/>
    <n v="0"/>
    <n v="0"/>
    <n v="0"/>
    <n v="0"/>
    <n v="0"/>
    <n v="0"/>
    <s v=""/>
    <n v="0"/>
    <n v="0"/>
    <n v="0"/>
    <n v="0"/>
    <n v="0"/>
    <n v="1"/>
    <n v="0"/>
    <n v="5"/>
    <n v="0"/>
    <n v="6"/>
    <n v="0"/>
    <s v="0"/>
    <n v="1"/>
    <n v="0"/>
    <n v="0"/>
    <n v="0"/>
    <n v="0"/>
    <n v="15"/>
    <n v="1"/>
    <n v="0"/>
    <n v="1"/>
    <n v="0"/>
    <n v="0"/>
    <n v="1"/>
    <n v="0"/>
    <n v="0"/>
    <n v="0"/>
    <n v="0"/>
    <n v="15"/>
    <n v="33"/>
    <n v="24"/>
    <n v="0"/>
    <n v="0"/>
    <n v="0"/>
    <n v="0"/>
    <n v="1"/>
    <n v="0"/>
    <n v="1"/>
    <n v="0"/>
    <n v="0"/>
    <n v="0"/>
    <n v="0"/>
    <n v="0"/>
    <n v="20"/>
    <n v="38"/>
    <n v="29"/>
  </r>
  <r>
    <s v="2024incmp_qm18"/>
    <n v="18"/>
    <s v="blue"/>
    <m/>
    <s v="2024incmp"/>
    <s v=""/>
    <n v="-1"/>
    <n v="-1"/>
    <s v="Ben (3494)"/>
    <x v="28"/>
    <s v="3"/>
    <n v="0"/>
    <n v="1"/>
    <n v="0"/>
    <n v="0"/>
    <n v="0"/>
    <n v="0"/>
    <n v="0"/>
    <n v="0"/>
    <n v="0"/>
    <s v="a"/>
    <n v="1"/>
    <n v="0"/>
    <n v="0"/>
    <n v="0"/>
    <n v="0"/>
    <n v="0"/>
    <n v="0"/>
    <n v="0"/>
    <n v="4"/>
    <n v="2"/>
    <n v="2"/>
    <s v="0"/>
    <n v="1"/>
    <n v="0"/>
    <n v="0"/>
    <n v="0"/>
    <n v="0"/>
    <n v="0"/>
    <n v="4"/>
    <n v="1"/>
    <n v="0"/>
    <n v="0"/>
    <n v="0"/>
    <n v="0"/>
    <n v="2"/>
    <n v="0"/>
    <n v="1"/>
    <n v="0"/>
    <n v="13"/>
    <n v="31"/>
    <n v="22"/>
    <n v="0"/>
    <n v="0"/>
    <n v="0"/>
    <n v="0"/>
    <n v="1"/>
    <n v="0"/>
    <n v="1"/>
    <n v="0"/>
    <n v="1"/>
    <n v="0"/>
    <n v="0"/>
    <n v="0"/>
    <n v="13"/>
    <n v="31"/>
    <n v="22"/>
  </r>
  <r>
    <s v="2024incmp_qm18"/>
    <n v="18"/>
    <s v="blue"/>
    <m/>
    <s v="2024incmp"/>
    <s v=""/>
    <n v="-1"/>
    <n v="-1"/>
    <s v="Jack 3494"/>
    <x v="20"/>
    <s v="3"/>
    <n v="0"/>
    <n v="0"/>
    <n v="0"/>
    <n v="0"/>
    <n v="0"/>
    <n v="0"/>
    <n v="1"/>
    <n v="0"/>
    <n v="1"/>
    <s v="c"/>
    <n v="0"/>
    <n v="0"/>
    <n v="1"/>
    <n v="0"/>
    <n v="0"/>
    <n v="2"/>
    <n v="0"/>
    <n v="10"/>
    <n v="0"/>
    <n v="2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5"/>
    <n v="11"/>
    <n v="8"/>
    <n v="0"/>
    <n v="0"/>
    <n v="0"/>
    <n v="0"/>
    <n v="1"/>
    <n v="0"/>
    <n v="1"/>
    <n v="0"/>
    <n v="0"/>
    <n v="0"/>
    <n v="0"/>
    <n v="0"/>
    <n v="15"/>
    <n v="21"/>
    <n v="18"/>
  </r>
  <r>
    <s v="2024incmp_qm18"/>
    <n v="18"/>
    <s v="red"/>
    <m/>
    <s v="2024incmp"/>
    <s v=""/>
    <n v="-1"/>
    <n v="-1"/>
    <s v="Aviv (3494)"/>
    <x v="10"/>
    <s v="3"/>
    <n v="0"/>
    <n v="0"/>
    <n v="0"/>
    <n v="1"/>
    <n v="0"/>
    <n v="0"/>
    <n v="0"/>
    <n v="0"/>
    <n v="0"/>
    <s v="c"/>
    <n v="0"/>
    <n v="0"/>
    <n v="1"/>
    <n v="0"/>
    <n v="0"/>
    <n v="1"/>
    <n v="1"/>
    <n v="7"/>
    <n v="5"/>
    <n v="0"/>
    <n v="2"/>
    <s v="0"/>
    <n v="0"/>
    <n v="0"/>
    <n v="0"/>
    <n v="0"/>
    <n v="0"/>
    <n v="10"/>
    <n v="1"/>
    <n v="0"/>
    <n v="1"/>
    <n v="0"/>
    <n v="0"/>
    <n v="1"/>
    <n v="1"/>
    <n v="1"/>
    <n v="0"/>
    <n v="0"/>
    <n v="10"/>
    <n v="25"/>
    <n v="17.5"/>
    <n v="0"/>
    <n v="0"/>
    <n v="0"/>
    <n v="0"/>
    <n v="1"/>
    <n v="1"/>
    <n v="1"/>
    <n v="0"/>
    <n v="0"/>
    <n v="0"/>
    <n v="0"/>
    <n v="0"/>
    <n v="17"/>
    <n v="32"/>
    <n v="24.5"/>
  </r>
  <r>
    <s v="2024incmp_qm18"/>
    <n v="18"/>
    <s v="red"/>
    <m/>
    <s v="2024incmp"/>
    <s v=""/>
    <n v="-1"/>
    <n v="-1"/>
    <s v="Caitlin (461)"/>
    <x v="11"/>
    <s v="3"/>
    <n v="0"/>
    <n v="0"/>
    <n v="0"/>
    <n v="0"/>
    <n v="0"/>
    <n v="0"/>
    <n v="0"/>
    <n v="0"/>
    <n v="0"/>
    <s v="b"/>
    <n v="0"/>
    <n v="1"/>
    <n v="0"/>
    <n v="0"/>
    <n v="0"/>
    <n v="1"/>
    <n v="0"/>
    <n v="5"/>
    <n v="0"/>
    <n v="6"/>
    <n v="0"/>
    <s v="0"/>
    <n v="1"/>
    <n v="0"/>
    <n v="0"/>
    <n v="0"/>
    <n v="0"/>
    <n v="6"/>
    <n v="2"/>
    <n v="0"/>
    <n v="0"/>
    <n v="1"/>
    <n v="0"/>
    <n v="1"/>
    <n v="2"/>
    <n v="0"/>
    <n v="1"/>
    <n v="0"/>
    <n v="19"/>
    <n v="37"/>
    <n v="28"/>
    <n v="0"/>
    <n v="0"/>
    <n v="0"/>
    <n v="0"/>
    <n v="1"/>
    <n v="0"/>
    <n v="0"/>
    <n v="0"/>
    <n v="0"/>
    <n v="0"/>
    <n v="0"/>
    <n v="0"/>
    <n v="24"/>
    <n v="42"/>
    <n v="33"/>
  </r>
  <r>
    <s v="2024incmp_qm19"/>
    <n v="19"/>
    <s v="red"/>
    <m/>
    <s v="2024incmp"/>
    <s v=""/>
    <n v="-1"/>
    <n v="-1"/>
    <s v="Jake (4982)"/>
    <x v="25"/>
    <s v="3"/>
    <n v="0"/>
    <n v="0"/>
    <n v="0"/>
    <n v="0"/>
    <n v="0"/>
    <n v="0"/>
    <n v="0"/>
    <n v="1"/>
    <n v="1"/>
    <s v="c"/>
    <n v="0"/>
    <n v="0"/>
    <n v="1"/>
    <n v="0"/>
    <n v="0"/>
    <n v="2"/>
    <n v="0"/>
    <n v="10"/>
    <n v="0"/>
    <n v="14"/>
    <n v="0"/>
    <s v="0"/>
    <n v="1"/>
    <n v="0"/>
    <n v="0"/>
    <n v="0"/>
    <n v="0"/>
    <n v="10"/>
    <n v="1"/>
    <n v="0"/>
    <n v="1"/>
    <n v="0"/>
    <n v="0"/>
    <n v="1"/>
    <n v="0"/>
    <n v="0"/>
    <n v="0"/>
    <n v="0"/>
    <n v="31"/>
    <n v="73"/>
    <n v="52"/>
    <n v="0"/>
    <n v="0"/>
    <n v="0"/>
    <n v="0"/>
    <n v="1"/>
    <n v="0"/>
    <n v="1"/>
    <n v="0"/>
    <n v="0"/>
    <n v="0"/>
    <n v="0"/>
    <n v="0"/>
    <n v="41"/>
    <n v="83"/>
    <n v="62"/>
  </r>
  <r>
    <s v="2024incmp_qm19"/>
    <n v="19"/>
    <s v="blue"/>
    <m/>
    <s v="2024incmp"/>
    <s v=""/>
    <n v="-1"/>
    <n v="-1"/>
    <s v="shivani 868"/>
    <x v="6"/>
    <s v="3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0"/>
    <n v="6"/>
    <n v="0"/>
    <s v="0"/>
    <n v="1"/>
    <n v="1"/>
    <n v="1"/>
    <n v="0"/>
    <n v="0"/>
    <n v="0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0"/>
    <n v="1"/>
    <n v="0"/>
    <n v="0"/>
    <n v="0"/>
    <n v="0"/>
    <n v="0"/>
    <n v="29"/>
    <n v="47"/>
    <n v="38"/>
  </r>
  <r>
    <s v="2024incmp_qm19"/>
    <n v="19"/>
    <s v="red"/>
    <m/>
    <s v="2024incmp"/>
    <s v=""/>
    <n v="-1"/>
    <n v="-1"/>
    <s v="Aviv (3494)"/>
    <x v="2"/>
    <s v="3"/>
    <n v="0"/>
    <n v="0"/>
    <n v="1"/>
    <n v="0"/>
    <n v="0"/>
    <n v="0"/>
    <n v="0"/>
    <n v="0"/>
    <n v="0"/>
    <s v="b"/>
    <n v="0"/>
    <n v="1"/>
    <n v="0"/>
    <n v="0"/>
    <n v="0"/>
    <n v="1"/>
    <n v="0"/>
    <n v="5"/>
    <n v="0"/>
    <n v="2"/>
    <n v="2"/>
    <s v="0"/>
    <n v="1"/>
    <n v="0"/>
    <n v="0"/>
    <n v="0"/>
    <n v="0"/>
    <n v="0"/>
    <n v="4"/>
    <n v="1"/>
    <n v="0"/>
    <n v="0"/>
    <n v="0"/>
    <n v="0"/>
    <n v="0"/>
    <n v="0"/>
    <n v="0"/>
    <n v="0"/>
    <n v="5"/>
    <n v="11"/>
    <n v="8"/>
    <n v="2"/>
    <n v="0"/>
    <n v="1"/>
    <n v="0"/>
    <n v="1"/>
    <n v="1"/>
    <n v="0"/>
    <n v="0"/>
    <n v="0"/>
    <n v="0"/>
    <n v="0"/>
    <n v="0"/>
    <n v="10"/>
    <n v="16"/>
    <n v="13"/>
  </r>
  <r>
    <s v="2024incmp_qm19"/>
    <n v="19"/>
    <s v="red"/>
    <m/>
    <s v="2024incmp"/>
    <s v=""/>
    <n v="-1"/>
    <n v="-1"/>
    <s v="Caitlin (461)"/>
    <x v="31"/>
    <s v="3"/>
    <n v="0"/>
    <n v="0"/>
    <n v="0"/>
    <n v="0"/>
    <n v="1"/>
    <n v="1"/>
    <n v="0"/>
    <n v="0"/>
    <n v="0"/>
    <s v="a"/>
    <n v="1"/>
    <n v="0"/>
    <n v="0"/>
    <n v="0"/>
    <n v="1"/>
    <n v="0"/>
    <n v="1"/>
    <n v="4"/>
    <n v="5"/>
    <n v="0"/>
    <n v="2"/>
    <s v="0"/>
    <n v="0"/>
    <n v="0"/>
    <n v="0"/>
    <n v="0"/>
    <n v="0"/>
    <n v="25"/>
    <n v="1"/>
    <n v="0"/>
    <n v="1"/>
    <n v="0"/>
    <n v="0"/>
    <n v="1"/>
    <n v="0"/>
    <n v="0"/>
    <n v="0"/>
    <n v="0"/>
    <n v="8"/>
    <n v="23"/>
    <n v="15.5"/>
    <n v="2"/>
    <n v="0"/>
    <n v="1"/>
    <n v="0"/>
    <n v="1"/>
    <n v="0"/>
    <n v="0"/>
    <n v="0"/>
    <n v="0"/>
    <n v="0"/>
    <n v="0"/>
    <n v="0"/>
    <n v="12"/>
    <n v="27"/>
    <n v="19.5"/>
  </r>
  <r>
    <s v="2024incmp_qm19"/>
    <n v="19"/>
    <s v="blue"/>
    <m/>
    <s v="2024incmp"/>
    <s v=""/>
    <n v="-1"/>
    <n v="-1"/>
    <s v="Ben (3494)"/>
    <x v="22"/>
    <s v="3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3"/>
    <n v="1"/>
    <n v="0"/>
    <s v="0"/>
    <n v="1"/>
    <n v="0"/>
    <n v="0"/>
    <n v="0"/>
    <n v="0"/>
    <n v="4"/>
    <n v="0"/>
    <n v="0"/>
    <n v="0"/>
    <n v="0"/>
    <n v="0"/>
    <n v="0"/>
    <n v="2"/>
    <n v="0"/>
    <n v="1"/>
    <n v="0"/>
    <n v="9"/>
    <n v="21"/>
    <n v="15"/>
    <n v="0"/>
    <n v="0"/>
    <n v="0"/>
    <n v="0"/>
    <n v="0"/>
    <n v="1"/>
    <n v="0"/>
    <n v="0"/>
    <n v="0"/>
    <n v="0"/>
    <n v="0"/>
    <n v="0"/>
    <n v="9"/>
    <n v="21"/>
    <n v="15"/>
  </r>
  <r>
    <s v="2024incmp_qm19"/>
    <n v="19"/>
    <s v="blue"/>
    <m/>
    <s v="2024incmp"/>
    <s v=""/>
    <n v="-1"/>
    <n v="-1"/>
    <s v="Jack 3494"/>
    <x v="17"/>
    <s v="3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1"/>
    <n v="0"/>
    <s v="0"/>
    <n v="1"/>
    <n v="0"/>
    <n v="0"/>
    <n v="0"/>
    <n v="0"/>
    <n v="5"/>
    <n v="1"/>
    <n v="0"/>
    <n v="1"/>
    <n v="0"/>
    <n v="0"/>
    <n v="1"/>
    <n v="0"/>
    <n v="0"/>
    <n v="0"/>
    <n v="0"/>
    <n v="5"/>
    <n v="8"/>
    <n v="6.5"/>
    <n v="0"/>
    <n v="0"/>
    <n v="0"/>
    <n v="0"/>
    <n v="0"/>
    <n v="1"/>
    <n v="0"/>
    <n v="0"/>
    <n v="0"/>
    <n v="0"/>
    <n v="0"/>
    <n v="0"/>
    <n v="10"/>
    <n v="13"/>
    <n v="11.5"/>
  </r>
  <r>
    <s v="2024incmp_qm20"/>
    <n v="20"/>
    <s v="red"/>
    <m/>
    <s v="2024incmp"/>
    <s v=""/>
    <n v="-1"/>
    <n v="-1"/>
    <s v="Jake (4982)"/>
    <x v="36"/>
    <s v="4"/>
    <n v="0"/>
    <n v="0"/>
    <n v="0"/>
    <n v="0"/>
    <n v="0"/>
    <n v="0"/>
    <n v="0"/>
    <n v="1"/>
    <n v="0"/>
    <s v="c"/>
    <n v="0"/>
    <n v="0"/>
    <n v="1"/>
    <n v="0"/>
    <n v="0"/>
    <n v="2"/>
    <n v="0"/>
    <n v="10"/>
    <n v="1"/>
    <n v="1"/>
    <n v="2"/>
    <s v="0"/>
    <n v="0"/>
    <n v="0"/>
    <n v="1"/>
    <n v="0"/>
    <n v="0"/>
    <n v="20"/>
    <n v="1"/>
    <n v="0"/>
    <n v="1"/>
    <n v="0"/>
    <n v="0"/>
    <n v="1"/>
    <n v="1"/>
    <n v="1"/>
    <n v="0"/>
    <n v="0"/>
    <n v="8"/>
    <n v="14"/>
    <n v="11"/>
    <n v="0"/>
    <n v="0"/>
    <n v="0"/>
    <n v="0"/>
    <n v="1"/>
    <n v="0"/>
    <n v="1"/>
    <n v="1"/>
    <n v="0"/>
    <n v="0"/>
    <n v="0"/>
    <n v="0"/>
    <n v="18"/>
    <n v="24"/>
    <n v="21"/>
  </r>
  <r>
    <s v="2024incmp_qm20"/>
    <n v="20"/>
    <s v="blue"/>
    <m/>
    <s v="2024incmp"/>
    <s v=""/>
    <n v="-1"/>
    <n v="-1"/>
    <s v="shivani 868"/>
    <x v="12"/>
    <s v="4"/>
    <n v="0"/>
    <n v="0"/>
    <n v="0"/>
    <n v="0"/>
    <n v="0"/>
    <n v="0"/>
    <n v="0"/>
    <n v="0"/>
    <n v="1"/>
    <s v=""/>
    <n v="0"/>
    <n v="0"/>
    <n v="0"/>
    <n v="0"/>
    <n v="0"/>
    <n v="2"/>
    <n v="1"/>
    <n v="12"/>
    <n v="0"/>
    <n v="5"/>
    <n v="0"/>
    <s v="0"/>
    <n v="1"/>
    <n v="0"/>
    <n v="1"/>
    <n v="0"/>
    <n v="0"/>
    <n v="22"/>
    <n v="1"/>
    <n v="0"/>
    <n v="1"/>
    <n v="0"/>
    <n v="0"/>
    <n v="1"/>
    <n v="0"/>
    <n v="0"/>
    <n v="0"/>
    <n v="0"/>
    <n v="13"/>
    <n v="28"/>
    <n v="20.5"/>
    <n v="0"/>
    <n v="0"/>
    <n v="0"/>
    <n v="0"/>
    <n v="1"/>
    <n v="0"/>
    <n v="1"/>
    <n v="0"/>
    <n v="0"/>
    <n v="0"/>
    <n v="0"/>
    <n v="0"/>
    <n v="25"/>
    <n v="40"/>
    <n v="32.5"/>
  </r>
  <r>
    <s v="2024incmp_qm20"/>
    <n v="20"/>
    <s v="red"/>
    <m/>
    <s v="2024incmp"/>
    <s v=""/>
    <n v="-1"/>
    <n v="-1"/>
    <s v="Aviv (3494)"/>
    <x v="26"/>
    <s v="4"/>
    <n v="0"/>
    <n v="0"/>
    <n v="1"/>
    <n v="1"/>
    <n v="1"/>
    <n v="1"/>
    <n v="1"/>
    <n v="0"/>
    <n v="0"/>
    <s v="b"/>
    <n v="0"/>
    <n v="1"/>
    <n v="0"/>
    <n v="0"/>
    <n v="0"/>
    <n v="6"/>
    <n v="0"/>
    <n v="30"/>
    <n v="2"/>
    <n v="4"/>
    <n v="2"/>
    <s v="0"/>
    <n v="0"/>
    <n v="0"/>
    <n v="1"/>
    <n v="0"/>
    <n v="1"/>
    <n v="19"/>
    <n v="0"/>
    <n v="0"/>
    <n v="0"/>
    <n v="0"/>
    <n v="0"/>
    <n v="0"/>
    <n v="0"/>
    <n v="0"/>
    <n v="0"/>
    <n v="0"/>
    <n v="15"/>
    <n v="33"/>
    <n v="24"/>
    <n v="0"/>
    <n v="0"/>
    <n v="0"/>
    <n v="0"/>
    <n v="1"/>
    <n v="1"/>
    <n v="0"/>
    <n v="0"/>
    <n v="0"/>
    <n v="0"/>
    <n v="0"/>
    <n v="0"/>
    <n v="45"/>
    <n v="63"/>
    <n v="54"/>
  </r>
  <r>
    <s v="2024incmp_qm20"/>
    <n v="20"/>
    <s v="blue"/>
    <m/>
    <s v="2024incmp"/>
    <s v=""/>
    <n v="-1"/>
    <n v="-1"/>
    <s v="Ben (3494)"/>
    <x v="27"/>
    <s v="4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2"/>
    <n v="1"/>
    <n v="3"/>
    <s v="0"/>
    <n v="1"/>
    <n v="0"/>
    <n v="0"/>
    <n v="0"/>
    <n v="0"/>
    <n v="2"/>
    <n v="2"/>
    <n v="0"/>
    <n v="0"/>
    <n v="1"/>
    <n v="0"/>
    <n v="1"/>
    <n v="2"/>
    <n v="0"/>
    <n v="1"/>
    <n v="0"/>
    <n v="11"/>
    <n v="20"/>
    <n v="15.5"/>
    <n v="2"/>
    <n v="0"/>
    <n v="1"/>
    <n v="0"/>
    <n v="1"/>
    <n v="0"/>
    <n v="1"/>
    <n v="1"/>
    <n v="1"/>
    <n v="0"/>
    <n v="0"/>
    <n v="0"/>
    <n v="16"/>
    <n v="25"/>
    <n v="20.5"/>
  </r>
  <r>
    <s v="2024incmp_qm20"/>
    <n v="20"/>
    <s v="red"/>
    <m/>
    <s v="2024incmp"/>
    <s v=""/>
    <n v="-1"/>
    <n v="-1"/>
    <s v="Caitlin (461)"/>
    <x v="8"/>
    <s v="4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8"/>
    <n v="0"/>
    <s v="0"/>
    <n v="1"/>
    <n v="0"/>
    <n v="0"/>
    <n v="0"/>
    <n v="0"/>
    <n v="15"/>
    <n v="2"/>
    <n v="0"/>
    <n v="0"/>
    <n v="1"/>
    <n v="0"/>
    <n v="1"/>
    <n v="1"/>
    <n v="1"/>
    <n v="0"/>
    <n v="0"/>
    <n v="21"/>
    <n v="45"/>
    <n v="33"/>
    <n v="0"/>
    <n v="0"/>
    <n v="0"/>
    <n v="0"/>
    <n v="0"/>
    <n v="1"/>
    <n v="0"/>
    <n v="0"/>
    <n v="1"/>
    <n v="0"/>
    <n v="0"/>
    <n v="0"/>
    <n v="21"/>
    <n v="45"/>
    <n v="33"/>
  </r>
  <r>
    <s v="2024incmp_qm20"/>
    <n v="20"/>
    <s v="blue"/>
    <m/>
    <s v="2024incmp"/>
    <s v=""/>
    <n v="-1"/>
    <n v="-1"/>
    <s v="Jack 3494"/>
    <x v="4"/>
    <s v="4"/>
    <n v="0"/>
    <n v="0"/>
    <n v="1"/>
    <n v="0"/>
    <n v="0"/>
    <n v="0"/>
    <n v="0"/>
    <n v="0"/>
    <n v="0"/>
    <s v="b"/>
    <n v="0"/>
    <n v="1"/>
    <n v="0"/>
    <n v="0"/>
    <n v="0"/>
    <n v="4"/>
    <n v="1"/>
    <n v="22"/>
    <n v="5"/>
    <n v="5"/>
    <n v="3"/>
    <s v="0"/>
    <n v="1"/>
    <n v="0"/>
    <n v="0"/>
    <n v="0"/>
    <n v="0"/>
    <n v="0"/>
    <n v="4"/>
    <n v="1"/>
    <n v="0"/>
    <n v="0"/>
    <n v="0"/>
    <n v="0"/>
    <n v="0"/>
    <n v="0"/>
    <n v="0"/>
    <n v="0"/>
    <n v="16"/>
    <n v="46"/>
    <n v="31"/>
    <n v="0"/>
    <n v="0"/>
    <n v="0"/>
    <n v="0"/>
    <n v="1"/>
    <n v="0"/>
    <n v="1"/>
    <n v="0"/>
    <n v="0"/>
    <n v="0"/>
    <n v="0"/>
    <n v="0"/>
    <n v="38"/>
    <n v="68"/>
    <n v="53"/>
  </r>
  <r>
    <s v="2024incmp_qm21"/>
    <n v="21"/>
    <s v="blue"/>
    <m/>
    <s v="2024incmp"/>
    <s v=""/>
    <n v="-1"/>
    <n v="-1"/>
    <s v="shivani 868"/>
    <x v="0"/>
    <s v="4"/>
    <n v="0"/>
    <n v="0"/>
    <n v="0"/>
    <n v="0"/>
    <n v="0"/>
    <n v="0"/>
    <n v="0"/>
    <n v="0"/>
    <n v="0"/>
    <s v="b"/>
    <n v="0"/>
    <n v="1"/>
    <n v="0"/>
    <n v="0"/>
    <n v="0"/>
    <n v="5"/>
    <n v="0"/>
    <n v="25"/>
    <n v="4"/>
    <n v="4"/>
    <n v="1"/>
    <s v="0"/>
    <n v="0"/>
    <n v="0"/>
    <n v="1"/>
    <n v="0"/>
    <n v="0"/>
    <n v="20"/>
    <n v="1"/>
    <n v="0"/>
    <n v="1"/>
    <n v="0"/>
    <n v="0"/>
    <n v="1"/>
    <n v="0"/>
    <n v="0"/>
    <n v="0"/>
    <n v="0"/>
    <n v="15"/>
    <n v="39"/>
    <n v="27"/>
    <n v="1"/>
    <n v="1"/>
    <n v="0"/>
    <n v="0"/>
    <n v="1"/>
    <n v="1"/>
    <n v="0"/>
    <n v="0"/>
    <n v="0"/>
    <n v="0"/>
    <n v="0"/>
    <n v="0"/>
    <n v="40"/>
    <n v="64"/>
    <n v="52"/>
  </r>
  <r>
    <s v="2024incmp_qm21"/>
    <n v="21"/>
    <s v="red"/>
    <m/>
    <s v="2024incmp"/>
    <s v=""/>
    <n v="-1"/>
    <n v="-1"/>
    <s v="Elvis (4982)"/>
    <x v="37"/>
    <s v="4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1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2.5"/>
    <n v="0"/>
    <n v="0"/>
    <n v="0"/>
    <n v="0"/>
    <n v="1"/>
    <n v="0"/>
    <n v="0"/>
    <n v="0"/>
    <n v="0"/>
    <n v="1"/>
    <n v="0"/>
    <n v="0"/>
    <n v="6"/>
    <n v="9"/>
    <n v="7.5"/>
  </r>
  <r>
    <s v="2024incmp_qm21"/>
    <n v="21"/>
    <s v="blue"/>
    <m/>
    <s v="2024incmp"/>
    <s v=""/>
    <n v="-1"/>
    <n v="-1"/>
    <s v="Ben (3494)"/>
    <x v="30"/>
    <s v="4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0"/>
    <n v="0"/>
    <s v="0"/>
    <n v="0"/>
    <n v="0"/>
    <n v="0"/>
    <n v="0"/>
    <n v="0"/>
    <n v="0"/>
    <n v="4"/>
    <n v="1"/>
    <n v="0"/>
    <n v="0"/>
    <n v="0"/>
    <n v="0"/>
    <n v="2"/>
    <n v="0"/>
    <n v="1"/>
    <n v="0"/>
    <n v="5"/>
    <n v="5"/>
    <n v="5"/>
    <n v="0"/>
    <n v="0"/>
    <n v="0"/>
    <n v="0"/>
    <n v="0"/>
    <n v="0"/>
    <n v="1"/>
    <n v="1"/>
    <n v="0"/>
    <n v="0"/>
    <n v="0"/>
    <n v="0"/>
    <n v="10"/>
    <n v="10"/>
    <n v="10"/>
  </r>
  <r>
    <s v="2024incmp_qm21"/>
    <n v="21"/>
    <s v="red"/>
    <m/>
    <s v="2024incmp"/>
    <s v=""/>
    <n v="-1"/>
    <n v="-1"/>
    <s v="Aviv (3494)"/>
    <x v="18"/>
    <s v="4"/>
    <n v="0"/>
    <n v="0"/>
    <n v="0"/>
    <n v="0"/>
    <n v="0"/>
    <n v="0"/>
    <n v="0"/>
    <n v="1"/>
    <n v="1"/>
    <s v="c"/>
    <n v="0"/>
    <n v="0"/>
    <n v="1"/>
    <n v="0"/>
    <n v="0"/>
    <n v="2"/>
    <n v="1"/>
    <n v="12"/>
    <n v="1"/>
    <n v="4"/>
    <n v="3"/>
    <s v="0"/>
    <n v="1"/>
    <n v="0"/>
    <n v="0"/>
    <n v="0"/>
    <n v="1"/>
    <n v="12"/>
    <n v="1"/>
    <n v="0"/>
    <n v="1"/>
    <n v="0"/>
    <n v="0"/>
    <n v="1"/>
    <n v="0"/>
    <n v="0"/>
    <n v="0"/>
    <n v="0"/>
    <n v="17"/>
    <n v="32"/>
    <n v="24.5"/>
    <n v="0"/>
    <n v="0"/>
    <n v="0"/>
    <n v="0"/>
    <n v="0"/>
    <n v="0"/>
    <n v="1"/>
    <n v="0"/>
    <n v="1"/>
    <n v="0"/>
    <n v="0"/>
    <n v="0"/>
    <n v="29"/>
    <n v="44"/>
    <n v="36.5"/>
  </r>
  <r>
    <s v="2024incmp_qm21"/>
    <n v="21"/>
    <s v="red"/>
    <m/>
    <s v="2024incmp"/>
    <s v=""/>
    <n v="-1"/>
    <n v="-1"/>
    <s v="Caitlin (461)"/>
    <x v="19"/>
    <s v="4"/>
    <n v="0"/>
    <n v="1"/>
    <n v="1"/>
    <n v="0"/>
    <n v="1"/>
    <n v="0"/>
    <n v="0"/>
    <n v="0"/>
    <n v="0"/>
    <s v=""/>
    <n v="0"/>
    <n v="0"/>
    <n v="0"/>
    <n v="0"/>
    <n v="0"/>
    <n v="3"/>
    <n v="0"/>
    <n v="15"/>
    <n v="2"/>
    <n v="4"/>
    <n v="0"/>
    <s v="0"/>
    <n v="1"/>
    <n v="0"/>
    <n v="0"/>
    <n v="0"/>
    <n v="0"/>
    <n v="12"/>
    <n v="1"/>
    <n v="0"/>
    <n v="1"/>
    <n v="0"/>
    <n v="0"/>
    <n v="1"/>
    <n v="0"/>
    <n v="0"/>
    <n v="0"/>
    <n v="0"/>
    <n v="13"/>
    <n v="31"/>
    <n v="22"/>
    <n v="0"/>
    <n v="0"/>
    <n v="0"/>
    <n v="0"/>
    <n v="1"/>
    <n v="0"/>
    <n v="0"/>
    <n v="0"/>
    <n v="0"/>
    <n v="0"/>
    <n v="0"/>
    <n v="0"/>
    <n v="28"/>
    <n v="46"/>
    <n v="37"/>
  </r>
  <r>
    <s v="2024incmp_qm21"/>
    <n v="21"/>
    <s v="blue"/>
    <m/>
    <s v="2024incmp"/>
    <s v=""/>
    <n v="-1"/>
    <n v="-1"/>
    <s v="Jack 3494"/>
    <x v="34"/>
    <s v="4"/>
    <n v="0"/>
    <n v="0"/>
    <n v="0"/>
    <n v="0"/>
    <n v="0"/>
    <n v="0"/>
    <n v="0"/>
    <n v="0"/>
    <n v="0"/>
    <s v="d"/>
    <n v="0"/>
    <n v="0"/>
    <n v="0"/>
    <n v="1"/>
    <n v="0"/>
    <n v="2"/>
    <n v="1"/>
    <n v="12"/>
    <n v="2"/>
    <n v="6"/>
    <n v="3"/>
    <s v="0"/>
    <n v="0"/>
    <n v="0"/>
    <n v="1"/>
    <n v="0"/>
    <n v="1"/>
    <n v="0"/>
    <n v="3"/>
    <n v="0"/>
    <n v="0"/>
    <n v="0"/>
    <n v="1"/>
    <n v="1"/>
    <n v="0"/>
    <n v="0"/>
    <n v="0"/>
    <n v="0"/>
    <n v="22"/>
    <n v="46"/>
    <n v="34"/>
    <n v="0"/>
    <n v="0"/>
    <n v="0"/>
    <n v="0"/>
    <n v="1"/>
    <n v="0"/>
    <n v="1"/>
    <n v="0"/>
    <n v="0"/>
    <n v="0"/>
    <n v="0"/>
    <n v="0"/>
    <n v="34"/>
    <n v="58"/>
    <n v="46"/>
  </r>
  <r>
    <s v="2024incmp_qm22"/>
    <n v="22"/>
    <s v="red"/>
    <m/>
    <s v="2024incmp"/>
    <s v=""/>
    <n v="-1"/>
    <n v="-1"/>
    <s v="Elvis (4982)"/>
    <x v="24"/>
    <s v="4"/>
    <n v="0"/>
    <n v="0"/>
    <n v="0"/>
    <n v="0"/>
    <n v="0"/>
    <n v="0"/>
    <n v="0"/>
    <n v="0"/>
    <n v="1"/>
    <s v="c"/>
    <n v="0"/>
    <n v="0"/>
    <n v="1"/>
    <n v="0"/>
    <n v="0"/>
    <n v="0"/>
    <n v="1"/>
    <n v="2"/>
    <n v="3"/>
    <n v="2"/>
    <n v="0"/>
    <s v="0"/>
    <n v="1"/>
    <n v="0"/>
    <n v="0"/>
    <n v="0"/>
    <n v="0"/>
    <n v="3"/>
    <n v="1"/>
    <n v="0"/>
    <n v="1"/>
    <n v="0"/>
    <n v="0"/>
    <n v="1"/>
    <n v="0"/>
    <n v="0"/>
    <n v="0"/>
    <n v="0"/>
    <n v="10"/>
    <n v="25"/>
    <n v="17.5"/>
    <n v="0"/>
    <n v="0"/>
    <n v="0"/>
    <n v="0"/>
    <n v="1"/>
    <n v="0"/>
    <n v="0"/>
    <n v="0"/>
    <n v="0"/>
    <n v="0"/>
    <n v="0"/>
    <n v="0"/>
    <n v="12"/>
    <n v="27"/>
    <n v="19.5"/>
  </r>
  <r>
    <s v="2024incmp_qm22"/>
    <n v="22"/>
    <s v="red"/>
    <m/>
    <s v="2024incmp"/>
    <s v=""/>
    <n v="-1"/>
    <n v="-1"/>
    <s v="Ewan (45)"/>
    <x v="13"/>
    <s v="4"/>
    <n v="0"/>
    <n v="1"/>
    <n v="1"/>
    <n v="1"/>
    <n v="0"/>
    <n v="0"/>
    <n v="0"/>
    <n v="0"/>
    <n v="0"/>
    <s v="b"/>
    <n v="0"/>
    <n v="1"/>
    <n v="0"/>
    <n v="0"/>
    <n v="0"/>
    <n v="3"/>
    <n v="0"/>
    <n v="15"/>
    <n v="1"/>
    <n v="5"/>
    <n v="2"/>
    <s v="0"/>
    <n v="1"/>
    <n v="0"/>
    <n v="0"/>
    <n v="0"/>
    <n v="0"/>
    <n v="0"/>
    <n v="4"/>
    <n v="1"/>
    <n v="0"/>
    <n v="0"/>
    <n v="0"/>
    <n v="0"/>
    <n v="0"/>
    <n v="0"/>
    <n v="0"/>
    <n v="0"/>
    <n v="12"/>
    <n v="30"/>
    <n v="21"/>
    <n v="0"/>
    <n v="0"/>
    <n v="0"/>
    <n v="0"/>
    <n v="1"/>
    <n v="0"/>
    <n v="1"/>
    <n v="0"/>
    <n v="1"/>
    <n v="0"/>
    <n v="0"/>
    <n v="0"/>
    <n v="27"/>
    <n v="45"/>
    <n v="36"/>
  </r>
  <r>
    <s v="2024incmp_qm22"/>
    <n v="22"/>
    <s v="red"/>
    <m/>
    <s v="2024incmp"/>
    <s v=""/>
    <n v="-1"/>
    <n v="-1"/>
    <s v="Caitlin (461)"/>
    <x v="3"/>
    <s v="4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2"/>
    <s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</r>
  <r>
    <s v="2024incmp_qm22"/>
    <n v="22"/>
    <s v="blue"/>
    <m/>
    <s v="2024incmp"/>
    <s v=""/>
    <n v="-1"/>
    <n v="-1"/>
    <s v="Braelen 868"/>
    <x v="16"/>
    <s v="4"/>
    <n v="0"/>
    <n v="0"/>
    <n v="0"/>
    <n v="1"/>
    <n v="0"/>
    <n v="0"/>
    <n v="0"/>
    <n v="0"/>
    <n v="0"/>
    <s v="b"/>
    <n v="0"/>
    <n v="1"/>
    <n v="0"/>
    <n v="0"/>
    <n v="0"/>
    <n v="1"/>
    <n v="0"/>
    <n v="5"/>
    <n v="0"/>
    <n v="5"/>
    <n v="5"/>
    <s v="5"/>
    <n v="1"/>
    <n v="0"/>
    <n v="0"/>
    <n v="0"/>
    <n v="0"/>
    <n v="0"/>
    <n v="4"/>
    <n v="1"/>
    <n v="0"/>
    <n v="0"/>
    <n v="0"/>
    <n v="0"/>
    <n v="0"/>
    <n v="0"/>
    <n v="0"/>
    <n v="0"/>
    <n v="11"/>
    <n v="26"/>
    <n v="18.5"/>
    <n v="0"/>
    <n v="0"/>
    <n v="0"/>
    <n v="0"/>
    <n v="1"/>
    <n v="1"/>
    <n v="1"/>
    <n v="0"/>
    <n v="0"/>
    <n v="0"/>
    <n v="0"/>
    <n v="0"/>
    <n v="16"/>
    <n v="31"/>
    <n v="23.5"/>
  </r>
  <r>
    <s v="2024incmp_qm22"/>
    <n v="22"/>
    <s v="blue"/>
    <m/>
    <s v="2024incmp"/>
    <s v=""/>
    <n v="-1"/>
    <n v="-1"/>
    <s v="Ben (3494)"/>
    <x v="35"/>
    <s v="4"/>
    <n v="0"/>
    <n v="1"/>
    <n v="0"/>
    <n v="0"/>
    <n v="0"/>
    <n v="0"/>
    <n v="0"/>
    <n v="0"/>
    <n v="0"/>
    <s v="a"/>
    <n v="1"/>
    <n v="0"/>
    <n v="0"/>
    <n v="0"/>
    <n v="0"/>
    <n v="1"/>
    <n v="1"/>
    <n v="7"/>
    <n v="0"/>
    <n v="1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3"/>
    <n v="6"/>
    <n v="4.5"/>
    <n v="0"/>
    <n v="0"/>
    <n v="0"/>
    <n v="0"/>
    <n v="1"/>
    <n v="0"/>
    <n v="0"/>
    <n v="1"/>
    <n v="0"/>
    <n v="0"/>
    <n v="0"/>
    <n v="0"/>
    <n v="10"/>
    <n v="13"/>
    <n v="11.5"/>
  </r>
  <r>
    <s v="2024incmp_qm22"/>
    <n v="22"/>
    <s v="blue"/>
    <m/>
    <s v="2024incmp"/>
    <s v=""/>
    <n v="-1"/>
    <n v="-1"/>
    <s v="Levi 1501"/>
    <x v="11"/>
    <s v="4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0"/>
    <n v="7"/>
    <n v="0"/>
    <s v="0"/>
    <n v="1"/>
    <n v="0"/>
    <n v="0"/>
    <n v="0"/>
    <n v="0"/>
    <n v="5"/>
    <n v="2"/>
    <n v="0"/>
    <n v="0"/>
    <n v="1"/>
    <n v="0"/>
    <n v="1"/>
    <n v="0"/>
    <n v="0"/>
    <n v="0"/>
    <n v="0"/>
    <n v="17"/>
    <n v="38"/>
    <n v="27.5"/>
    <n v="0"/>
    <n v="0"/>
    <n v="0"/>
    <n v="0"/>
    <n v="1"/>
    <n v="0"/>
    <n v="1"/>
    <n v="0"/>
    <n v="1"/>
    <n v="0"/>
    <n v="0"/>
    <n v="0"/>
    <n v="19"/>
    <n v="40"/>
    <n v="29.5"/>
  </r>
  <r>
    <s v="2024incmp_qm23"/>
    <n v="23"/>
    <s v="blue"/>
    <m/>
    <s v="2024incmp"/>
    <s v=""/>
    <n v="-1"/>
    <n v="-1"/>
    <s v="Braelen 868"/>
    <x v="14"/>
    <s v="4"/>
    <n v="0"/>
    <n v="1"/>
    <n v="1"/>
    <n v="1"/>
    <n v="0"/>
    <n v="0"/>
    <n v="0"/>
    <n v="0"/>
    <n v="0"/>
    <s v="b"/>
    <n v="0"/>
    <n v="1"/>
    <n v="0"/>
    <n v="0"/>
    <n v="0"/>
    <n v="2"/>
    <n v="1"/>
    <n v="12"/>
    <n v="0"/>
    <n v="3"/>
    <n v="2"/>
    <s v="0"/>
    <n v="0"/>
    <n v="0"/>
    <n v="0"/>
    <n v="0"/>
    <n v="0"/>
    <n v="30"/>
    <n v="1"/>
    <n v="0"/>
    <n v="1"/>
    <n v="0"/>
    <n v="0"/>
    <n v="1"/>
    <n v="0"/>
    <n v="0"/>
    <n v="0"/>
    <n v="0"/>
    <n v="9"/>
    <n v="18"/>
    <n v="13.5"/>
    <n v="1"/>
    <n v="1"/>
    <n v="0"/>
    <n v="0"/>
    <n v="1"/>
    <n v="0"/>
    <n v="1"/>
    <n v="0"/>
    <n v="0"/>
    <n v="0"/>
    <n v="0"/>
    <n v="0"/>
    <n v="21"/>
    <n v="30"/>
    <n v="25.5"/>
  </r>
  <r>
    <s v="2024incmp_qm23"/>
    <n v="23"/>
    <s v="red"/>
    <m/>
    <s v="2024incmp"/>
    <s v=""/>
    <n v="-1"/>
    <n v="-1"/>
    <s v="Elvis (4982)"/>
    <x v="7"/>
    <s v="4"/>
    <n v="0"/>
    <n v="0"/>
    <n v="0"/>
    <n v="0"/>
    <n v="0"/>
    <n v="0"/>
    <n v="0"/>
    <n v="1"/>
    <n v="1"/>
    <s v="c"/>
    <n v="0"/>
    <n v="0"/>
    <n v="1"/>
    <n v="0"/>
    <n v="0"/>
    <n v="2"/>
    <n v="0"/>
    <n v="10"/>
    <n v="0"/>
    <n v="6"/>
    <n v="0"/>
    <s v="3"/>
    <n v="1"/>
    <n v="0"/>
    <n v="0"/>
    <n v="0"/>
    <n v="0"/>
    <n v="10"/>
    <n v="1"/>
    <n v="0"/>
    <n v="1"/>
    <n v="0"/>
    <n v="0"/>
    <n v="1"/>
    <n v="2"/>
    <n v="0"/>
    <n v="1"/>
    <n v="0"/>
    <n v="19"/>
    <n v="37"/>
    <n v="28"/>
    <n v="0"/>
    <n v="0"/>
    <n v="0"/>
    <n v="0"/>
    <n v="1"/>
    <n v="0"/>
    <n v="1"/>
    <n v="0"/>
    <n v="0"/>
    <n v="0"/>
    <n v="0"/>
    <n v="0"/>
    <n v="29"/>
    <n v="47"/>
    <n v="38"/>
  </r>
  <r>
    <s v="2024incmp_qm23"/>
    <n v="23"/>
    <s v="red"/>
    <m/>
    <s v="2024incmp"/>
    <s v=""/>
    <n v="-1"/>
    <n v="-1"/>
    <s v="Ewan (45)"/>
    <x v="2"/>
    <s v="4"/>
    <n v="0"/>
    <n v="0"/>
    <n v="1"/>
    <n v="0"/>
    <n v="0"/>
    <n v="0"/>
    <n v="1"/>
    <n v="0"/>
    <n v="0"/>
    <s v="b"/>
    <n v="0"/>
    <n v="1"/>
    <n v="0"/>
    <n v="0"/>
    <n v="0"/>
    <n v="2"/>
    <n v="0"/>
    <n v="10"/>
    <n v="6"/>
    <n v="0"/>
    <n v="2"/>
    <s v="0"/>
    <n v="0"/>
    <n v="0"/>
    <n v="0"/>
    <n v="0"/>
    <n v="0"/>
    <n v="6"/>
    <n v="2"/>
    <n v="0"/>
    <n v="0"/>
    <n v="1"/>
    <n v="0"/>
    <n v="1"/>
    <n v="0"/>
    <n v="0"/>
    <n v="0"/>
    <n v="0"/>
    <n v="9"/>
    <n v="27"/>
    <n v="18"/>
    <n v="0"/>
    <n v="0"/>
    <n v="0"/>
    <n v="0"/>
    <n v="1"/>
    <n v="0"/>
    <n v="0"/>
    <n v="0"/>
    <n v="0"/>
    <n v="0"/>
    <n v="0"/>
    <n v="0"/>
    <n v="19"/>
    <n v="37"/>
    <n v="28"/>
  </r>
  <r>
    <s v="2024incmp_qm23"/>
    <n v="23"/>
    <s v="blue"/>
    <m/>
    <s v="2024incmp"/>
    <s v=""/>
    <n v="-1"/>
    <n v="-1"/>
    <s v="Ben (3494)"/>
    <x v="31"/>
    <s v="4"/>
    <n v="0"/>
    <n v="1"/>
    <n v="0"/>
    <n v="0"/>
    <n v="1"/>
    <n v="1"/>
    <n v="0"/>
    <n v="0"/>
    <n v="0"/>
    <s v="a"/>
    <n v="1"/>
    <n v="0"/>
    <n v="0"/>
    <n v="0"/>
    <n v="1"/>
    <n v="0"/>
    <n v="0"/>
    <n v="2"/>
    <n v="4"/>
    <n v="0"/>
    <n v="0"/>
    <s v="0"/>
    <n v="0"/>
    <n v="0"/>
    <n v="0"/>
    <n v="0"/>
    <n v="1"/>
    <n v="28"/>
    <n v="0"/>
    <n v="0"/>
    <n v="0"/>
    <n v="0"/>
    <n v="0"/>
    <n v="0"/>
    <n v="2"/>
    <n v="0"/>
    <n v="1"/>
    <n v="0"/>
    <n v="13"/>
    <n v="25"/>
    <n v="19"/>
    <n v="0"/>
    <n v="0"/>
    <n v="0"/>
    <n v="0"/>
    <n v="1"/>
    <n v="0"/>
    <n v="1"/>
    <n v="0"/>
    <n v="0"/>
    <n v="0"/>
    <n v="0"/>
    <n v="0"/>
    <n v="15"/>
    <n v="27"/>
    <n v="21"/>
  </r>
  <r>
    <s v="2024incmp_qm23"/>
    <n v="23"/>
    <s v="red"/>
    <m/>
    <s v="2024incmp"/>
    <s v=""/>
    <n v="-1"/>
    <n v="-1"/>
    <s v="Caitlin (461)"/>
    <x v="20"/>
    <s v="4"/>
    <n v="0"/>
    <n v="1"/>
    <n v="0"/>
    <n v="0"/>
    <n v="0"/>
    <n v="0"/>
    <n v="0"/>
    <n v="0"/>
    <n v="0"/>
    <s v="a"/>
    <n v="1"/>
    <n v="0"/>
    <n v="0"/>
    <n v="0"/>
    <n v="0"/>
    <n v="1"/>
    <n v="1"/>
    <n v="7"/>
    <n v="0"/>
    <n v="1"/>
    <n v="0"/>
    <s v="1"/>
    <n v="1"/>
    <n v="0"/>
    <n v="1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1"/>
    <n v="0"/>
    <n v="0"/>
    <n v="0"/>
    <n v="0"/>
    <n v="0"/>
    <n v="0"/>
    <n v="0"/>
    <n v="9"/>
    <n v="12"/>
    <n v="10.5"/>
  </r>
  <r>
    <s v="2024incmp_qm23"/>
    <n v="23"/>
    <s v="blue"/>
    <m/>
    <s v="2024incmp"/>
    <s v=""/>
    <n v="-1"/>
    <n v="-1"/>
    <s v="Levi 1501"/>
    <x v="23"/>
    <s v="4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0"/>
    <n v="2"/>
    <n v="0"/>
    <s v="0"/>
    <n v="1"/>
    <n v="0"/>
    <n v="0"/>
    <n v="0"/>
    <n v="0"/>
    <n v="20"/>
    <n v="2"/>
    <n v="0"/>
    <n v="0"/>
    <n v="1"/>
    <n v="0"/>
    <n v="1"/>
    <n v="0"/>
    <n v="0"/>
    <n v="0"/>
    <n v="0"/>
    <n v="7"/>
    <n v="13"/>
    <n v="10"/>
    <n v="0"/>
    <n v="0"/>
    <n v="0"/>
    <n v="0"/>
    <n v="0"/>
    <n v="1"/>
    <n v="0"/>
    <n v="0"/>
    <n v="0"/>
    <n v="0"/>
    <n v="0"/>
    <n v="0"/>
    <n v="14"/>
    <n v="20"/>
    <n v="17"/>
  </r>
  <r>
    <s v="2024incmp_qm24"/>
    <n v="24"/>
    <s v="red"/>
    <m/>
    <s v="2024incmp"/>
    <s v=""/>
    <n v="-1"/>
    <n v="-1"/>
    <s v="Elvis (4982)"/>
    <x v="1"/>
    <s v="4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2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4"/>
    <n v="10"/>
    <n v="7"/>
    <n v="0"/>
    <n v="0"/>
    <n v="0"/>
    <n v="0"/>
    <n v="1"/>
    <n v="0"/>
    <n v="0"/>
    <n v="0"/>
    <n v="0"/>
    <n v="1"/>
    <n v="0"/>
    <n v="0"/>
    <n v="9"/>
    <n v="15"/>
    <n v="12"/>
  </r>
  <r>
    <s v="2024incmp_qm24"/>
    <n v="24"/>
    <s v="blue"/>
    <m/>
    <s v="2024incmp"/>
    <s v=""/>
    <n v="-1"/>
    <n v="-1"/>
    <s v="Braelen 868"/>
    <x v="9"/>
    <s v="4"/>
    <n v="0"/>
    <n v="1"/>
    <n v="0"/>
    <n v="0"/>
    <n v="1"/>
    <n v="0"/>
    <n v="0"/>
    <n v="0"/>
    <n v="0"/>
    <s v="a"/>
    <n v="1"/>
    <n v="0"/>
    <n v="0"/>
    <n v="0"/>
    <n v="0"/>
    <n v="3"/>
    <n v="0"/>
    <n v="15"/>
    <n v="6"/>
    <n v="3"/>
    <n v="1"/>
    <s v="0"/>
    <n v="1"/>
    <n v="1"/>
    <n v="0"/>
    <n v="0"/>
    <n v="0"/>
    <n v="15"/>
    <n v="3"/>
    <n v="0"/>
    <n v="0"/>
    <n v="0"/>
    <n v="1"/>
    <n v="1"/>
    <n v="0"/>
    <n v="0"/>
    <n v="0"/>
    <n v="0"/>
    <n v="15"/>
    <n v="42"/>
    <n v="28.5"/>
    <n v="0"/>
    <n v="0"/>
    <n v="0"/>
    <n v="0"/>
    <n v="1"/>
    <n v="0"/>
    <n v="1"/>
    <n v="0"/>
    <n v="0"/>
    <n v="0"/>
    <n v="0"/>
    <n v="0"/>
    <n v="30"/>
    <n v="57"/>
    <n v="43.5"/>
  </r>
  <r>
    <s v="2024incmp_qm24"/>
    <n v="24"/>
    <s v="red"/>
    <m/>
    <s v="2024incmp"/>
    <s v=""/>
    <n v="-1"/>
    <n v="-1"/>
    <s v="Ewan (45)"/>
    <x v="21"/>
    <s v="4"/>
    <n v="0"/>
    <n v="1"/>
    <n v="0"/>
    <n v="0"/>
    <n v="0"/>
    <n v="0"/>
    <n v="0"/>
    <n v="0"/>
    <n v="0"/>
    <s v="b"/>
    <n v="0"/>
    <n v="1"/>
    <n v="0"/>
    <n v="0"/>
    <n v="0"/>
    <n v="1"/>
    <n v="0"/>
    <n v="5"/>
    <n v="2"/>
    <n v="4"/>
    <n v="2"/>
    <s v="0"/>
    <n v="0"/>
    <n v="0"/>
    <n v="1"/>
    <n v="0"/>
    <n v="0"/>
    <n v="2"/>
    <n v="2"/>
    <n v="0"/>
    <n v="0"/>
    <n v="1"/>
    <n v="0"/>
    <n v="1"/>
    <n v="0"/>
    <n v="0"/>
    <n v="0"/>
    <n v="0"/>
    <n v="13"/>
    <n v="31"/>
    <n v="22"/>
    <n v="0"/>
    <n v="0"/>
    <n v="0"/>
    <n v="0"/>
    <n v="1"/>
    <n v="0"/>
    <n v="1"/>
    <n v="1"/>
    <n v="1"/>
    <n v="0"/>
    <n v="0"/>
    <n v="0"/>
    <n v="18"/>
    <n v="36"/>
    <n v="27"/>
  </r>
  <r>
    <s v="2024incmp_qm24"/>
    <n v="24"/>
    <s v="blue"/>
    <m/>
    <s v="2024incmp"/>
    <s v=""/>
    <n v="-1"/>
    <n v="-1"/>
    <s v="Jessica (3494)"/>
    <x v="33"/>
    <s v="4"/>
    <n v="0"/>
    <n v="0"/>
    <n v="1"/>
    <n v="0"/>
    <n v="0"/>
    <n v="0"/>
    <n v="0"/>
    <n v="0"/>
    <n v="0"/>
    <s v="b"/>
    <n v="0"/>
    <n v="1"/>
    <n v="0"/>
    <n v="0"/>
    <n v="0"/>
    <n v="1"/>
    <n v="0"/>
    <n v="5"/>
    <n v="0"/>
    <n v="3"/>
    <n v="0"/>
    <s v="0"/>
    <n v="1"/>
    <n v="0"/>
    <n v="0"/>
    <n v="0"/>
    <n v="0"/>
    <n v="11"/>
    <n v="0"/>
    <n v="0"/>
    <n v="0"/>
    <n v="0"/>
    <n v="0"/>
    <n v="0"/>
    <n v="0"/>
    <n v="0"/>
    <n v="0"/>
    <n v="0"/>
    <n v="6"/>
    <n v="15"/>
    <n v="10.5"/>
    <n v="0"/>
    <n v="0"/>
    <n v="0"/>
    <n v="0"/>
    <n v="1"/>
    <n v="0"/>
    <n v="1"/>
    <n v="1"/>
    <n v="1"/>
    <n v="0"/>
    <n v="0"/>
    <n v="0"/>
    <n v="11"/>
    <n v="20"/>
    <n v="15.5"/>
  </r>
  <r>
    <s v="2024incmp_qm24"/>
    <n v="24"/>
    <s v="blue"/>
    <m/>
    <s v="2024incmp"/>
    <s v=""/>
    <n v="-1"/>
    <n v="-1"/>
    <s v="Levi 1501"/>
    <x v="22"/>
    <s v="4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1"/>
    <n v="0"/>
    <n v="0"/>
    <s v="3"/>
    <n v="0"/>
    <n v="0"/>
    <n v="0"/>
    <n v="0"/>
    <n v="0"/>
    <n v="12"/>
    <n v="2"/>
    <n v="0"/>
    <n v="0"/>
    <n v="1"/>
    <n v="0"/>
    <n v="1"/>
    <n v="0"/>
    <n v="0"/>
    <n v="0"/>
    <n v="0"/>
    <n v="4"/>
    <n v="7"/>
    <n v="5.5"/>
    <n v="0"/>
    <n v="0"/>
    <n v="0"/>
    <n v="0"/>
    <n v="0"/>
    <n v="1"/>
    <n v="0"/>
    <n v="0"/>
    <n v="1"/>
    <n v="0"/>
    <n v="0"/>
    <n v="0"/>
    <n v="11"/>
    <n v="14"/>
    <n v="12.5"/>
  </r>
  <r>
    <s v="2024incmp_qm24"/>
    <n v="24"/>
    <s v="red"/>
    <m/>
    <s v="2024incmp"/>
    <s v=""/>
    <n v="-1"/>
    <n v="-1"/>
    <s v="Caitlin (461)"/>
    <x v="10"/>
    <s v="4"/>
    <n v="0"/>
    <n v="0"/>
    <n v="1"/>
    <n v="1"/>
    <n v="0"/>
    <n v="0"/>
    <n v="0"/>
    <n v="0"/>
    <n v="0"/>
    <s v="c"/>
    <n v="0"/>
    <n v="0"/>
    <n v="1"/>
    <n v="0"/>
    <n v="0"/>
    <n v="2"/>
    <n v="0"/>
    <n v="10"/>
    <n v="2"/>
    <n v="1"/>
    <n v="0"/>
    <s v="0"/>
    <n v="0"/>
    <n v="0"/>
    <n v="0"/>
    <n v="0"/>
    <n v="0"/>
    <n v="15"/>
    <n v="1"/>
    <n v="0"/>
    <n v="1"/>
    <n v="0"/>
    <n v="0"/>
    <n v="1"/>
    <n v="1"/>
    <n v="1"/>
    <n v="0"/>
    <n v="0"/>
    <n v="9"/>
    <n v="18"/>
    <n v="13.5"/>
    <n v="0"/>
    <n v="0"/>
    <n v="0"/>
    <n v="0"/>
    <n v="0"/>
    <n v="0"/>
    <n v="0"/>
    <n v="1"/>
    <n v="0"/>
    <n v="0"/>
    <n v="0"/>
    <n v="0"/>
    <n v="19"/>
    <n v="28"/>
    <n v="23.5"/>
  </r>
  <r>
    <s v="2024incmp_qm25"/>
    <n v="25"/>
    <s v="blue"/>
    <m/>
    <s v="2024incmp"/>
    <s v=""/>
    <n v="-1"/>
    <n v="-1"/>
    <s v="Braelen 868"/>
    <x v="25"/>
    <s v="4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4"/>
    <n v="4"/>
    <n v="2"/>
    <s v="0"/>
    <n v="1"/>
    <n v="1"/>
    <n v="0"/>
    <n v="0"/>
    <n v="0"/>
    <n v="0"/>
    <n v="1"/>
    <n v="0"/>
    <n v="1"/>
    <n v="0"/>
    <n v="0"/>
    <n v="1"/>
    <n v="2"/>
    <n v="0"/>
    <n v="1"/>
    <n v="0"/>
    <n v="19"/>
    <n v="43"/>
    <n v="31"/>
    <n v="0"/>
    <n v="0"/>
    <n v="0"/>
    <n v="0"/>
    <n v="1"/>
    <n v="0"/>
    <n v="1"/>
    <n v="0"/>
    <n v="0"/>
    <n v="0"/>
    <n v="0"/>
    <n v="0"/>
    <n v="24"/>
    <n v="48"/>
    <n v="36"/>
  </r>
  <r>
    <s v="2024incmp_qm25"/>
    <n v="25"/>
    <s v="red"/>
    <m/>
    <s v="2024incmp"/>
    <s v=""/>
    <n v="-1"/>
    <n v="-1"/>
    <s v="Anwesha (4982)"/>
    <x v="6"/>
    <s v="4"/>
    <n v="0"/>
    <n v="1"/>
    <n v="1"/>
    <n v="1"/>
    <n v="0"/>
    <n v="0"/>
    <n v="0"/>
    <n v="0"/>
    <n v="0"/>
    <s v="b"/>
    <n v="0"/>
    <n v="1"/>
    <n v="0"/>
    <n v="0"/>
    <n v="0"/>
    <n v="4"/>
    <n v="0"/>
    <n v="20"/>
    <n v="0"/>
    <n v="9"/>
    <n v="2"/>
    <s v="0"/>
    <n v="1"/>
    <n v="0"/>
    <n v="0"/>
    <n v="0"/>
    <n v="0"/>
    <n v="0"/>
    <n v="4"/>
    <n v="1"/>
    <n v="0"/>
    <n v="0"/>
    <n v="0"/>
    <n v="0"/>
    <n v="0"/>
    <n v="0"/>
    <n v="0"/>
    <n v="0"/>
    <n v="19"/>
    <n v="46"/>
    <n v="32.5"/>
    <n v="0"/>
    <n v="0"/>
    <n v="0"/>
    <n v="0"/>
    <n v="1"/>
    <n v="0"/>
    <n v="0"/>
    <n v="0"/>
    <n v="1"/>
    <n v="0"/>
    <n v="0"/>
    <n v="0"/>
    <n v="39"/>
    <n v="66"/>
    <n v="52.5"/>
  </r>
  <r>
    <s v="2024incmp_qm25"/>
    <n v="25"/>
    <s v="red"/>
    <m/>
    <s v="2024incmp"/>
    <s v=""/>
    <n v="-1"/>
    <n v="-1"/>
    <s v="Ewan (45)"/>
    <x v="28"/>
    <s v="4"/>
    <n v="0"/>
    <n v="1"/>
    <n v="0"/>
    <n v="0"/>
    <n v="0"/>
    <n v="0"/>
    <n v="0"/>
    <n v="0"/>
    <n v="0"/>
    <s v="a"/>
    <n v="1"/>
    <n v="0"/>
    <n v="0"/>
    <n v="0"/>
    <n v="1"/>
    <n v="0"/>
    <n v="0"/>
    <n v="2"/>
    <n v="0"/>
    <n v="1"/>
    <n v="2"/>
    <s v="4"/>
    <n v="1"/>
    <n v="0"/>
    <n v="0"/>
    <n v="0"/>
    <n v="0"/>
    <n v="0"/>
    <n v="4"/>
    <n v="1"/>
    <n v="0"/>
    <n v="0"/>
    <n v="0"/>
    <n v="0"/>
    <n v="0"/>
    <n v="0"/>
    <n v="0"/>
    <n v="0"/>
    <n v="3"/>
    <n v="6"/>
    <n v="4.5"/>
    <n v="0"/>
    <n v="0"/>
    <n v="0"/>
    <n v="0"/>
    <n v="1"/>
    <n v="0"/>
    <n v="1"/>
    <n v="0"/>
    <n v="1"/>
    <n v="0"/>
    <n v="0"/>
    <n v="0"/>
    <n v="5"/>
    <n v="8"/>
    <n v="6.5"/>
  </r>
  <r>
    <s v="2024incmp_qm25"/>
    <n v="25"/>
    <s v="blue"/>
    <m/>
    <s v="2024incmp"/>
    <s v=""/>
    <n v="-1"/>
    <n v="-1"/>
    <s v="Jessica (3494)"/>
    <x v="32"/>
    <s v="4"/>
    <n v="0"/>
    <n v="0"/>
    <n v="1"/>
    <n v="1"/>
    <n v="1"/>
    <n v="0"/>
    <n v="0"/>
    <n v="0"/>
    <n v="0"/>
    <s v="b"/>
    <n v="0"/>
    <n v="1"/>
    <n v="0"/>
    <n v="0"/>
    <n v="0"/>
    <n v="2"/>
    <n v="0"/>
    <n v="10"/>
    <n v="1"/>
    <n v="4"/>
    <n v="0"/>
    <s v="0"/>
    <n v="0"/>
    <n v="0"/>
    <n v="1"/>
    <n v="0"/>
    <n v="0"/>
    <n v="22"/>
    <n v="2"/>
    <n v="0"/>
    <n v="0"/>
    <n v="1"/>
    <n v="0"/>
    <n v="1"/>
    <n v="2"/>
    <n v="0"/>
    <n v="1"/>
    <n v="0"/>
    <n v="16"/>
    <n v="31"/>
    <n v="23.5"/>
    <n v="0"/>
    <n v="0"/>
    <n v="0"/>
    <n v="0"/>
    <n v="1"/>
    <n v="0"/>
    <n v="1"/>
    <n v="0"/>
    <n v="0"/>
    <n v="0"/>
    <n v="0"/>
    <n v="0"/>
    <n v="26"/>
    <n v="41"/>
    <n v="33.5"/>
  </r>
  <r>
    <s v="2024incmp_qm25"/>
    <n v="25"/>
    <s v="red"/>
    <m/>
    <s v="2024incmp"/>
    <s v=""/>
    <n v="-1"/>
    <n v="-1"/>
    <s v="Caitlin (461)"/>
    <x v="5"/>
    <s v="4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3"/>
    <n v="2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7"/>
    <n v="22"/>
    <n v="14.5"/>
    <n v="0"/>
    <n v="0"/>
    <n v="0"/>
    <n v="0"/>
    <n v="1"/>
    <n v="0"/>
    <n v="0"/>
    <n v="0"/>
    <n v="0"/>
    <n v="0"/>
    <n v="0"/>
    <n v="0"/>
    <n v="14"/>
    <n v="29"/>
    <n v="21.5"/>
  </r>
  <r>
    <s v="2024incmp_qm25"/>
    <n v="25"/>
    <s v="blue"/>
    <m/>
    <s v="2024incmp"/>
    <s v=""/>
    <n v="-1"/>
    <n v="-1"/>
    <s v="Levi 1501"/>
    <x v="29"/>
    <s v="4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6"/>
    <n v="0"/>
    <n v="2"/>
    <s v="0"/>
    <n v="0"/>
    <n v="0"/>
    <n v="0"/>
    <n v="0"/>
    <n v="0"/>
    <n v="25"/>
    <n v="2"/>
    <n v="0"/>
    <n v="0"/>
    <n v="1"/>
    <n v="0"/>
    <n v="1"/>
    <n v="1"/>
    <n v="1"/>
    <n v="0"/>
    <n v="0"/>
    <n v="11"/>
    <n v="29"/>
    <n v="20"/>
    <n v="0"/>
    <n v="0"/>
    <n v="0"/>
    <n v="0"/>
    <n v="0"/>
    <n v="1"/>
    <n v="1"/>
    <n v="0"/>
    <n v="0"/>
    <n v="0"/>
    <n v="0"/>
    <n v="0"/>
    <n v="13"/>
    <n v="31"/>
    <n v="22"/>
  </r>
  <r>
    <s v="2024incmp_qm26"/>
    <n v="26"/>
    <s v="blue"/>
    <m/>
    <s v="2024incmp"/>
    <s v=""/>
    <n v="-1"/>
    <n v="-1"/>
    <s v="Braelen 868"/>
    <x v="12"/>
    <s v="5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0"/>
    <n v="5"/>
    <n v="1"/>
    <s v="0"/>
    <n v="0"/>
    <n v="1"/>
    <n v="0"/>
    <n v="0"/>
    <n v="0"/>
    <n v="0"/>
    <n v="4"/>
    <n v="1"/>
    <n v="0"/>
    <n v="0"/>
    <n v="0"/>
    <n v="0"/>
    <n v="0"/>
    <n v="0"/>
    <n v="0"/>
    <n v="0"/>
    <n v="11"/>
    <n v="26"/>
    <n v="18.5"/>
    <n v="0"/>
    <n v="0"/>
    <n v="0"/>
    <n v="0"/>
    <n v="1"/>
    <n v="0"/>
    <n v="1"/>
    <n v="0"/>
    <n v="0"/>
    <n v="0"/>
    <n v="0"/>
    <n v="0"/>
    <n v="13"/>
    <n v="28"/>
    <n v="20.5"/>
  </r>
  <r>
    <s v="2024incmp_qm26"/>
    <n v="26"/>
    <s v="red"/>
    <m/>
    <s v="2024incmp"/>
    <s v=""/>
    <n v="-1"/>
    <n v="-1"/>
    <s v="Anwesha (4982)"/>
    <x v="0"/>
    <s v="5"/>
    <n v="0"/>
    <n v="1"/>
    <n v="1"/>
    <n v="1"/>
    <n v="0"/>
    <n v="1"/>
    <n v="0"/>
    <n v="0"/>
    <n v="0"/>
    <s v="b"/>
    <n v="0"/>
    <n v="1"/>
    <n v="0"/>
    <n v="0"/>
    <n v="0"/>
    <n v="5"/>
    <n v="0"/>
    <n v="25"/>
    <n v="2"/>
    <n v="1"/>
    <n v="1"/>
    <s v="0"/>
    <n v="0"/>
    <n v="0"/>
    <n v="1"/>
    <n v="0"/>
    <n v="1"/>
    <n v="8"/>
    <n v="1"/>
    <n v="0"/>
    <n v="1"/>
    <n v="0"/>
    <n v="0"/>
    <n v="1"/>
    <n v="2"/>
    <n v="0"/>
    <n v="1"/>
    <n v="0"/>
    <n v="16"/>
    <n v="25"/>
    <n v="20.5"/>
    <n v="0"/>
    <n v="0"/>
    <n v="0"/>
    <n v="0"/>
    <n v="1"/>
    <n v="0"/>
    <n v="0"/>
    <n v="0"/>
    <n v="1"/>
    <n v="0"/>
    <n v="0"/>
    <n v="0"/>
    <n v="41"/>
    <n v="50"/>
    <n v="45.5"/>
  </r>
  <r>
    <s v="2024incmp_qm26"/>
    <n v="26"/>
    <s v="red"/>
    <m/>
    <s v="2024incmp"/>
    <s v=""/>
    <n v="-1"/>
    <n v="-1"/>
    <s v="Ewan (45)"/>
    <x v="37"/>
    <s v="5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3"/>
    <n v="3"/>
    <n v="2"/>
    <s v="0"/>
    <n v="0"/>
    <n v="0"/>
    <n v="1"/>
    <n v="0"/>
    <n v="0"/>
    <n v="11"/>
    <n v="2"/>
    <n v="0"/>
    <n v="0"/>
    <n v="1"/>
    <n v="0"/>
    <n v="1"/>
    <n v="0"/>
    <n v="0"/>
    <n v="0"/>
    <n v="0"/>
    <n v="12"/>
    <n v="30"/>
    <n v="21"/>
    <n v="0"/>
    <n v="0"/>
    <n v="0"/>
    <n v="0"/>
    <n v="1"/>
    <n v="0"/>
    <n v="1"/>
    <n v="0"/>
    <n v="1"/>
    <n v="0"/>
    <n v="0"/>
    <n v="0"/>
    <n v="19"/>
    <n v="37"/>
    <n v="28"/>
  </r>
  <r>
    <s v="2024incmp_qm26"/>
    <n v="26"/>
    <s v="blue"/>
    <m/>
    <s v="2024incmp"/>
    <s v=""/>
    <n v="-1"/>
    <n v="-1"/>
    <s v="Jessica (3494)"/>
    <x v="8"/>
    <s v="5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9"/>
    <n v="0"/>
    <s v="0"/>
    <n v="1"/>
    <n v="0"/>
    <n v="0"/>
    <n v="0"/>
    <n v="0"/>
    <n v="13"/>
    <n v="0"/>
    <n v="0"/>
    <n v="0"/>
    <n v="0"/>
    <n v="0"/>
    <n v="0"/>
    <n v="0"/>
    <n v="0"/>
    <n v="0"/>
    <n v="0"/>
    <n v="18"/>
    <n v="45"/>
    <n v="31.5"/>
    <n v="0"/>
    <n v="0"/>
    <n v="0"/>
    <n v="0"/>
    <n v="1"/>
    <n v="0"/>
    <n v="1"/>
    <n v="0"/>
    <n v="0"/>
    <n v="0"/>
    <n v="0"/>
    <n v="0"/>
    <n v="18"/>
    <n v="45"/>
    <n v="31.5"/>
  </r>
  <r>
    <s v="2024incmp_qm26"/>
    <n v="26"/>
    <s v="blue"/>
    <m/>
    <s v="2024incmp"/>
    <s v=""/>
    <n v="-1"/>
    <n v="-1"/>
    <s v="Levi 1501"/>
    <x v="15"/>
    <s v="4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5"/>
    <n v="1"/>
    <n v="0"/>
    <s v="0"/>
    <n v="0"/>
    <n v="0"/>
    <n v="0"/>
    <n v="0"/>
    <n v="1"/>
    <n v="20"/>
    <n v="1"/>
    <n v="0"/>
    <n v="1"/>
    <n v="0"/>
    <n v="0"/>
    <n v="1"/>
    <n v="0"/>
    <n v="0"/>
    <n v="0"/>
    <n v="0"/>
    <n v="15"/>
    <n v="33"/>
    <n v="24"/>
    <n v="0"/>
    <n v="0"/>
    <n v="0"/>
    <n v="0"/>
    <n v="1"/>
    <n v="0"/>
    <n v="1"/>
    <n v="0"/>
    <n v="0"/>
    <n v="0"/>
    <n v="0"/>
    <n v="0"/>
    <n v="37"/>
    <n v="55"/>
    <n v="46"/>
  </r>
  <r>
    <s v="2024incmp_qm26"/>
    <n v="26"/>
    <s v="red"/>
    <m/>
    <s v="2024incmp"/>
    <s v=""/>
    <n v="-1"/>
    <n v="-1"/>
    <s v="Caitlin (461)"/>
    <x v="17"/>
    <s v="4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1"/>
    <n v="0"/>
    <s v="0"/>
    <n v="1"/>
    <n v="0"/>
    <n v="0"/>
    <n v="0"/>
    <n v="0"/>
    <n v="9"/>
    <n v="1"/>
    <n v="0"/>
    <n v="1"/>
    <n v="0"/>
    <n v="0"/>
    <n v="1"/>
    <n v="0"/>
    <n v="0"/>
    <n v="0"/>
    <n v="0"/>
    <n v="5"/>
    <n v="8"/>
    <n v="6.5"/>
    <n v="0"/>
    <n v="0"/>
    <n v="0"/>
    <n v="0"/>
    <n v="0"/>
    <n v="1"/>
    <n v="0"/>
    <n v="1"/>
    <n v="0"/>
    <n v="0"/>
    <n v="0"/>
    <n v="0"/>
    <n v="10"/>
    <n v="13"/>
    <n v="11.5"/>
  </r>
  <r>
    <s v="2024incmp_qm27"/>
    <n v="27"/>
    <s v="blue"/>
    <m/>
    <s v="2024incmp"/>
    <s v=""/>
    <n v="-1"/>
    <n v="-1"/>
    <s v="Braelen 868"/>
    <x v="36"/>
    <s v="5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5"/>
    <n v="3"/>
    <n v="2"/>
    <s v="0"/>
    <n v="1"/>
    <n v="1"/>
    <n v="0"/>
    <n v="0"/>
    <n v="0"/>
    <n v="0"/>
    <n v="0"/>
    <n v="0"/>
    <n v="0"/>
    <n v="0"/>
    <n v="0"/>
    <n v="0"/>
    <n v="0"/>
    <n v="0"/>
    <n v="0"/>
    <n v="0"/>
    <n v="11"/>
    <n v="35"/>
    <n v="23"/>
    <n v="0"/>
    <n v="0"/>
    <n v="0"/>
    <n v="0"/>
    <n v="1"/>
    <n v="0"/>
    <n v="1"/>
    <n v="0"/>
    <n v="0"/>
    <n v="0"/>
    <n v="0"/>
    <n v="0"/>
    <n v="18"/>
    <n v="42"/>
    <n v="30"/>
  </r>
  <r>
    <s v="2024incmp_qm27"/>
    <n v="27"/>
    <s v="red"/>
    <m/>
    <s v="2024incmp"/>
    <s v=""/>
    <n v="-1"/>
    <n v="-1"/>
    <s v="Anwesha (4982)"/>
    <x v="24"/>
    <s v="5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6"/>
    <n v="0"/>
    <s v="0"/>
    <n v="0"/>
    <n v="0"/>
    <n v="1"/>
    <n v="0"/>
    <n v="0"/>
    <n v="0"/>
    <n v="4"/>
    <n v="1"/>
    <n v="0"/>
    <n v="0"/>
    <n v="0"/>
    <n v="0"/>
    <n v="0"/>
    <n v="0"/>
    <n v="0"/>
    <n v="0"/>
    <n v="13"/>
    <n v="31"/>
    <n v="22"/>
    <n v="0"/>
    <n v="0"/>
    <n v="0"/>
    <n v="0"/>
    <n v="1"/>
    <n v="0"/>
    <n v="0"/>
    <n v="1"/>
    <n v="1"/>
    <n v="0"/>
    <n v="0"/>
    <n v="0"/>
    <n v="18"/>
    <n v="36"/>
    <n v="27"/>
  </r>
  <r>
    <s v="2024incmp_qm27"/>
    <n v="27"/>
    <s v="red"/>
    <m/>
    <s v="2024incmp"/>
    <s v=""/>
    <n v="-1"/>
    <n v="-1"/>
    <s v="Ewan (45)"/>
    <x v="18"/>
    <s v="5"/>
    <n v="0"/>
    <n v="1"/>
    <n v="0"/>
    <n v="0"/>
    <n v="1"/>
    <n v="1"/>
    <n v="0"/>
    <n v="0"/>
    <n v="0"/>
    <s v="a"/>
    <n v="1"/>
    <n v="0"/>
    <n v="0"/>
    <n v="0"/>
    <n v="0"/>
    <n v="1"/>
    <n v="0"/>
    <n v="5"/>
    <n v="1"/>
    <n v="2"/>
    <n v="1"/>
    <s v="0"/>
    <n v="1"/>
    <n v="0"/>
    <n v="0"/>
    <n v="0"/>
    <n v="0"/>
    <n v="2"/>
    <n v="1"/>
    <n v="0"/>
    <n v="1"/>
    <n v="0"/>
    <n v="0"/>
    <n v="1"/>
    <n v="0"/>
    <n v="0"/>
    <n v="0"/>
    <n v="0"/>
    <n v="8"/>
    <n v="17"/>
    <n v="12.5"/>
    <n v="0"/>
    <n v="0"/>
    <n v="0"/>
    <n v="0"/>
    <n v="1"/>
    <n v="0"/>
    <n v="1"/>
    <n v="0"/>
    <n v="0"/>
    <n v="1"/>
    <n v="0"/>
    <n v="0"/>
    <n v="13"/>
    <n v="22"/>
    <n v="17.5"/>
  </r>
  <r>
    <s v="2024incmp_qm27"/>
    <n v="27"/>
    <s v="blue"/>
    <m/>
    <s v="2024incmp"/>
    <s v=""/>
    <n v="-1"/>
    <n v="-1"/>
    <s v="Jessica (3494)"/>
    <x v="2"/>
    <s v="5"/>
    <n v="0"/>
    <n v="0"/>
    <n v="1"/>
    <n v="0"/>
    <n v="0"/>
    <n v="0"/>
    <n v="0"/>
    <n v="0"/>
    <n v="0"/>
    <s v="b"/>
    <n v="0"/>
    <n v="1"/>
    <n v="0"/>
    <n v="0"/>
    <n v="0"/>
    <n v="2"/>
    <n v="0"/>
    <n v="10"/>
    <n v="1"/>
    <n v="3"/>
    <n v="0"/>
    <s v="0"/>
    <n v="1"/>
    <n v="0"/>
    <n v="0"/>
    <n v="0"/>
    <n v="0"/>
    <n v="6"/>
    <n v="1"/>
    <n v="0"/>
    <n v="1"/>
    <n v="0"/>
    <n v="0"/>
    <n v="1"/>
    <n v="0"/>
    <n v="0"/>
    <n v="0"/>
    <n v="0"/>
    <n v="10"/>
    <n v="22"/>
    <n v="16"/>
    <n v="0"/>
    <n v="0"/>
    <n v="0"/>
    <n v="0"/>
    <n v="1"/>
    <n v="0"/>
    <n v="0"/>
    <n v="0"/>
    <n v="0"/>
    <n v="0"/>
    <n v="0"/>
    <n v="0"/>
    <n v="20"/>
    <n v="32"/>
    <n v="26"/>
  </r>
  <r>
    <s v="2024incmp_qm27"/>
    <n v="27"/>
    <s v="blue"/>
    <m/>
    <s v="2024incmp"/>
    <s v=""/>
    <n v="-1"/>
    <n v="-1"/>
    <s v="Levi 1501"/>
    <x v="16"/>
    <s v="5"/>
    <n v="0"/>
    <n v="1"/>
    <n v="1"/>
    <n v="0"/>
    <n v="0"/>
    <n v="0"/>
    <n v="0"/>
    <n v="0"/>
    <n v="0"/>
    <s v="b"/>
    <n v="0"/>
    <n v="1"/>
    <n v="0"/>
    <n v="0"/>
    <n v="0"/>
    <n v="3"/>
    <n v="1"/>
    <n v="17"/>
    <n v="0"/>
    <n v="2"/>
    <n v="0"/>
    <s v="9"/>
    <n v="1"/>
    <n v="0"/>
    <n v="0"/>
    <n v="0"/>
    <n v="0"/>
    <n v="0"/>
    <n v="4"/>
    <n v="1"/>
    <n v="0"/>
    <n v="0"/>
    <n v="0"/>
    <n v="0"/>
    <n v="0"/>
    <n v="0"/>
    <n v="0"/>
    <n v="0"/>
    <n v="5"/>
    <n v="11"/>
    <n v="8"/>
    <n v="0"/>
    <n v="0"/>
    <n v="0"/>
    <n v="0"/>
    <n v="1"/>
    <n v="0"/>
    <n v="1"/>
    <n v="1"/>
    <n v="0"/>
    <n v="0"/>
    <n v="0"/>
    <n v="0"/>
    <n v="22"/>
    <n v="28"/>
    <n v="25"/>
  </r>
  <r>
    <s v="2024incmp_qm27"/>
    <n v="27"/>
    <s v="red"/>
    <m/>
    <s v="2024incmp"/>
    <s v=""/>
    <n v="-1"/>
    <n v="-1"/>
    <s v="Caitlin (461)"/>
    <x v="11"/>
    <s v="5"/>
    <n v="0"/>
    <n v="0"/>
    <n v="0"/>
    <n v="0"/>
    <n v="0"/>
    <n v="0"/>
    <n v="0"/>
    <n v="0"/>
    <n v="0"/>
    <s v="b"/>
    <n v="0"/>
    <n v="1"/>
    <n v="0"/>
    <n v="0"/>
    <n v="0"/>
    <n v="1"/>
    <n v="1"/>
    <n v="7"/>
    <n v="0"/>
    <n v="5"/>
    <n v="0"/>
    <s v="0"/>
    <n v="0"/>
    <n v="0"/>
    <n v="0"/>
    <n v="0"/>
    <n v="0"/>
    <n v="15"/>
    <n v="2"/>
    <n v="0"/>
    <n v="0"/>
    <n v="1"/>
    <n v="0"/>
    <n v="1"/>
    <n v="1"/>
    <n v="1"/>
    <n v="0"/>
    <n v="0"/>
    <n v="15"/>
    <n v="30"/>
    <n v="22.5"/>
    <n v="0"/>
    <n v="0"/>
    <n v="0"/>
    <n v="0"/>
    <n v="1"/>
    <n v="0"/>
    <n v="0"/>
    <n v="0"/>
    <n v="0"/>
    <n v="0"/>
    <n v="0"/>
    <n v="0"/>
    <n v="22"/>
    <n v="37"/>
    <n v="29.5"/>
  </r>
  <r>
    <s v="2024incmp_qm28"/>
    <n v="28"/>
    <s v="blue"/>
    <m/>
    <s v="2024incmp"/>
    <s v=""/>
    <n v="-1"/>
    <n v="-1"/>
    <s v="Braelen 868"/>
    <x v="30"/>
    <s v="5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2"/>
    <n v="2"/>
    <n v="2"/>
    <s v="0"/>
    <n v="1"/>
    <n v="0"/>
    <n v="1"/>
    <n v="0"/>
    <n v="0"/>
    <n v="0"/>
    <n v="4"/>
    <n v="1"/>
    <n v="0"/>
    <n v="0"/>
    <n v="0"/>
    <n v="0"/>
    <n v="0"/>
    <n v="0"/>
    <n v="0"/>
    <n v="0"/>
    <n v="7"/>
    <n v="19"/>
    <n v="13"/>
    <n v="0"/>
    <n v="0"/>
    <n v="0"/>
    <n v="0"/>
    <n v="1"/>
    <n v="0"/>
    <n v="1"/>
    <n v="1"/>
    <n v="0"/>
    <n v="0"/>
    <n v="0"/>
    <n v="0"/>
    <n v="12"/>
    <n v="24"/>
    <n v="18"/>
  </r>
  <r>
    <s v="2024incmp_qm28"/>
    <n v="28"/>
    <s v="red"/>
    <m/>
    <s v="2024incmp"/>
    <s v=""/>
    <n v="-1"/>
    <n v="-1"/>
    <s v="Anwesha (4982)"/>
    <x v="7"/>
    <s v="5"/>
    <n v="0"/>
    <n v="1"/>
    <n v="1"/>
    <n v="1"/>
    <n v="1"/>
    <n v="0"/>
    <n v="0"/>
    <n v="0"/>
    <n v="0"/>
    <s v="b"/>
    <n v="0"/>
    <n v="1"/>
    <n v="0"/>
    <n v="0"/>
    <n v="0"/>
    <n v="2"/>
    <n v="1"/>
    <n v="12"/>
    <n v="3"/>
    <n v="3"/>
    <n v="0"/>
    <s v="6"/>
    <n v="0"/>
    <n v="0"/>
    <n v="0"/>
    <n v="0"/>
    <n v="0"/>
    <n v="5"/>
    <n v="1"/>
    <n v="0"/>
    <n v="1"/>
    <n v="0"/>
    <n v="0"/>
    <n v="1"/>
    <n v="0"/>
    <n v="0"/>
    <n v="0"/>
    <n v="0"/>
    <n v="12"/>
    <n v="30"/>
    <n v="21"/>
    <n v="0"/>
    <n v="0"/>
    <n v="0"/>
    <n v="0"/>
    <n v="1"/>
    <n v="0"/>
    <n v="1"/>
    <n v="0"/>
    <n v="1"/>
    <n v="0"/>
    <n v="0"/>
    <n v="0"/>
    <n v="24"/>
    <n v="42"/>
    <n v="33"/>
  </r>
  <r>
    <s v="2024incmp_qm28"/>
    <n v="28"/>
    <s v="blue"/>
    <m/>
    <s v="2024incmp"/>
    <s v=""/>
    <n v="-1"/>
    <n v="-1"/>
    <s v="Jessica (3494)"/>
    <x v="1"/>
    <s v="5"/>
    <n v="0"/>
    <n v="0"/>
    <n v="1"/>
    <n v="1"/>
    <n v="0"/>
    <n v="0"/>
    <n v="0"/>
    <n v="0"/>
    <n v="0"/>
    <s v="b"/>
    <n v="0"/>
    <n v="1"/>
    <n v="0"/>
    <n v="0"/>
    <n v="0"/>
    <n v="3"/>
    <n v="0"/>
    <n v="15"/>
    <n v="0"/>
    <n v="9"/>
    <n v="0"/>
    <s v="0"/>
    <n v="1"/>
    <n v="0"/>
    <n v="0"/>
    <n v="0"/>
    <n v="0"/>
    <n v="10"/>
    <n v="2"/>
    <n v="0"/>
    <n v="0"/>
    <n v="1"/>
    <n v="0"/>
    <n v="1"/>
    <n v="2"/>
    <n v="0"/>
    <n v="1"/>
    <n v="0"/>
    <n v="25"/>
    <n v="52"/>
    <n v="38.5"/>
    <n v="0"/>
    <n v="0"/>
    <n v="0"/>
    <n v="0"/>
    <n v="1"/>
    <n v="0"/>
    <n v="1"/>
    <n v="0"/>
    <n v="0"/>
    <n v="0"/>
    <n v="0"/>
    <n v="0"/>
    <n v="40"/>
    <n v="67"/>
    <n v="53.5"/>
  </r>
  <r>
    <s v="2024incmp_qm28"/>
    <n v="28"/>
    <s v="red"/>
    <m/>
    <s v="2024incmp"/>
    <s v=""/>
    <n v="-1"/>
    <n v="-1"/>
    <s v="Ewan (45)"/>
    <x v="9"/>
    <s v="5"/>
    <n v="0"/>
    <n v="0"/>
    <n v="0"/>
    <n v="0"/>
    <n v="0"/>
    <n v="0"/>
    <n v="0"/>
    <n v="1"/>
    <n v="1"/>
    <s v="d"/>
    <n v="0"/>
    <n v="0"/>
    <n v="0"/>
    <n v="1"/>
    <n v="0"/>
    <n v="1"/>
    <n v="0"/>
    <n v="5"/>
    <n v="3"/>
    <n v="3"/>
    <n v="2"/>
    <s v="0"/>
    <n v="1"/>
    <n v="0"/>
    <n v="0"/>
    <n v="0"/>
    <n v="0"/>
    <n v="0"/>
    <n v="4"/>
    <n v="1"/>
    <n v="0"/>
    <n v="0"/>
    <n v="0"/>
    <n v="0"/>
    <n v="0"/>
    <n v="0"/>
    <n v="0"/>
    <n v="0"/>
    <n v="10"/>
    <n v="28"/>
    <n v="19"/>
    <n v="0"/>
    <n v="0"/>
    <n v="0"/>
    <n v="0"/>
    <n v="1"/>
    <n v="0"/>
    <n v="0"/>
    <n v="0"/>
    <n v="0"/>
    <n v="1"/>
    <n v="0"/>
    <n v="0"/>
    <n v="15"/>
    <n v="33"/>
    <n v="24"/>
  </r>
  <r>
    <s v="2024incmp_qm28"/>
    <n v="28"/>
    <s v="blue"/>
    <m/>
    <s v="2024incmp"/>
    <s v=""/>
    <n v="-1"/>
    <n v="-1"/>
    <s v="Levi 1501"/>
    <x v="22"/>
    <s v="5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3"/>
    <n v="3"/>
    <n v="0"/>
    <s v="0"/>
    <n v="1"/>
    <n v="0"/>
    <n v="0"/>
    <n v="0"/>
    <n v="0"/>
    <n v="10"/>
    <n v="2"/>
    <n v="0"/>
    <n v="0"/>
    <n v="1"/>
    <n v="0"/>
    <n v="1"/>
    <n v="1"/>
    <n v="1"/>
    <n v="0"/>
    <n v="0"/>
    <n v="14"/>
    <n v="32"/>
    <n v="23"/>
    <n v="0"/>
    <n v="0"/>
    <n v="0"/>
    <n v="0"/>
    <n v="0"/>
    <n v="1"/>
    <n v="0"/>
    <n v="0"/>
    <n v="0"/>
    <n v="0"/>
    <n v="0"/>
    <n v="0"/>
    <n v="21"/>
    <n v="39"/>
    <n v="30"/>
  </r>
  <r>
    <s v="2024incmp_qm28"/>
    <n v="28"/>
    <s v="red"/>
    <m/>
    <s v="2024incmp"/>
    <s v=""/>
    <n v="-1"/>
    <n v="-1"/>
    <s v="Caitlin (461)"/>
    <x v="23"/>
    <s v="5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1"/>
    <n v="2"/>
    <s v="0"/>
    <n v="1"/>
    <n v="0"/>
    <n v="0"/>
    <n v="0"/>
    <n v="0"/>
    <n v="25"/>
    <n v="1"/>
    <n v="0"/>
    <n v="1"/>
    <n v="0"/>
    <n v="0"/>
    <n v="1"/>
    <n v="0"/>
    <n v="0"/>
    <n v="0"/>
    <n v="0"/>
    <n v="5"/>
    <n v="8"/>
    <n v="6.5"/>
    <n v="0"/>
    <n v="0"/>
    <n v="0"/>
    <n v="0"/>
    <n v="0"/>
    <n v="1"/>
    <n v="0"/>
    <n v="0"/>
    <n v="1"/>
    <n v="0"/>
    <n v="0"/>
    <n v="0"/>
    <n v="10"/>
    <n v="13"/>
    <n v="11.5"/>
  </r>
  <r>
    <s v="2024incmp_qm29"/>
    <n v="29"/>
    <s v="red"/>
    <m/>
    <s v="2024incmp"/>
    <s v=""/>
    <n v="-1"/>
    <n v="-1"/>
    <s v="Jake (4982)"/>
    <x v="31"/>
    <s v="5"/>
    <n v="0"/>
    <n v="0"/>
    <n v="0"/>
    <n v="0"/>
    <n v="1"/>
    <n v="1"/>
    <n v="1"/>
    <n v="0"/>
    <n v="0"/>
    <s v="a"/>
    <n v="1"/>
    <n v="0"/>
    <n v="0"/>
    <n v="0"/>
    <n v="1"/>
    <n v="0"/>
    <n v="0"/>
    <n v="2"/>
    <n v="9"/>
    <n v="0"/>
    <n v="2"/>
    <s v="0"/>
    <n v="0"/>
    <n v="0"/>
    <n v="0"/>
    <n v="0"/>
    <n v="0"/>
    <n v="15"/>
    <n v="1"/>
    <n v="0"/>
    <n v="1"/>
    <n v="0"/>
    <n v="0"/>
    <n v="1"/>
    <n v="0"/>
    <n v="0"/>
    <n v="0"/>
    <n v="0"/>
    <n v="12"/>
    <n v="39"/>
    <n v="25.5"/>
    <n v="0"/>
    <n v="0"/>
    <n v="0"/>
    <n v="0"/>
    <n v="1"/>
    <n v="0"/>
    <n v="1"/>
    <n v="0"/>
    <n v="0"/>
    <n v="0"/>
    <n v="0"/>
    <n v="0"/>
    <n v="14"/>
    <n v="41"/>
    <n v="27.5"/>
  </r>
  <r>
    <s v="2024incmp_qm29"/>
    <n v="29"/>
    <s v="blue"/>
    <m/>
    <s v="2024incmp"/>
    <s v=""/>
    <n v="-1"/>
    <n v="-1"/>
    <s v="Braelen 868"/>
    <x v="32"/>
    <s v="5"/>
    <n v="0"/>
    <n v="0"/>
    <n v="1"/>
    <n v="1"/>
    <n v="0"/>
    <n v="0"/>
    <n v="0"/>
    <n v="0"/>
    <n v="0"/>
    <s v="b"/>
    <n v="0"/>
    <n v="1"/>
    <n v="0"/>
    <n v="0"/>
    <n v="0"/>
    <n v="1"/>
    <n v="0"/>
    <n v="5"/>
    <n v="4"/>
    <n v="1"/>
    <n v="2"/>
    <s v="2"/>
    <n v="0"/>
    <n v="0"/>
    <n v="0"/>
    <n v="0"/>
    <n v="0"/>
    <n v="10"/>
    <n v="0"/>
    <n v="0"/>
    <n v="0"/>
    <n v="0"/>
    <n v="0"/>
    <n v="0"/>
    <n v="0"/>
    <n v="0"/>
    <n v="0"/>
    <n v="0"/>
    <n v="6"/>
    <n v="21"/>
    <n v="13.5"/>
    <n v="0"/>
    <n v="0"/>
    <n v="0"/>
    <n v="0"/>
    <n v="1"/>
    <n v="0"/>
    <n v="1"/>
    <n v="0"/>
    <n v="0"/>
    <n v="0"/>
    <n v="0"/>
    <n v="0"/>
    <n v="11"/>
    <n v="26"/>
    <n v="18.5"/>
  </r>
  <r>
    <s v="2024incmp_qm29"/>
    <n v="29"/>
    <s v="red"/>
    <m/>
    <s v="2024incmp"/>
    <s v=""/>
    <n v="-1"/>
    <n v="-1"/>
    <s v="Ewan (45)"/>
    <x v="19"/>
    <s v="5"/>
    <n v="0"/>
    <n v="1"/>
    <n v="1"/>
    <n v="1"/>
    <n v="0"/>
    <n v="0"/>
    <n v="0"/>
    <n v="0"/>
    <n v="0"/>
    <s v="b"/>
    <n v="0"/>
    <n v="1"/>
    <n v="0"/>
    <n v="0"/>
    <n v="0"/>
    <n v="1"/>
    <n v="0"/>
    <n v="5"/>
    <n v="0"/>
    <n v="6"/>
    <n v="2"/>
    <s v="0"/>
    <n v="1"/>
    <n v="0"/>
    <n v="0"/>
    <n v="0"/>
    <n v="0"/>
    <n v="7"/>
    <n v="3"/>
    <n v="0"/>
    <n v="0"/>
    <n v="0"/>
    <n v="1"/>
    <n v="1"/>
    <n v="2"/>
    <n v="0"/>
    <n v="1"/>
    <n v="0"/>
    <n v="19"/>
    <n v="37"/>
    <n v="28"/>
    <n v="0"/>
    <n v="0"/>
    <n v="0"/>
    <n v="0"/>
    <n v="1"/>
    <n v="0"/>
    <n v="1"/>
    <n v="1"/>
    <n v="0"/>
    <n v="0"/>
    <n v="0"/>
    <n v="0"/>
    <n v="24"/>
    <n v="42"/>
    <n v="33"/>
  </r>
  <r>
    <s v="2024incmp_qm29"/>
    <n v="29"/>
    <s v="blue"/>
    <m/>
    <s v="2024incmp"/>
    <s v=""/>
    <n v="-1"/>
    <n v="-1"/>
    <s v="Jessica (3494)"/>
    <x v="5"/>
    <s v="5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1"/>
    <n v="7"/>
    <n v="2"/>
    <s v="0"/>
    <n v="1"/>
    <n v="0"/>
    <n v="0"/>
    <n v="0"/>
    <n v="0"/>
    <n v="7"/>
    <n v="1"/>
    <n v="0"/>
    <n v="1"/>
    <n v="0"/>
    <n v="0"/>
    <n v="1"/>
    <n v="2"/>
    <n v="0"/>
    <n v="1"/>
    <n v="0"/>
    <n v="22"/>
    <n v="46"/>
    <n v="34"/>
    <n v="0"/>
    <n v="0"/>
    <n v="0"/>
    <n v="0"/>
    <n v="1"/>
    <n v="0"/>
    <n v="1"/>
    <n v="0"/>
    <n v="1"/>
    <n v="0"/>
    <n v="0"/>
    <n v="0"/>
    <n v="29"/>
    <n v="53"/>
    <n v="41"/>
  </r>
  <r>
    <s v="2024incmp_qm29"/>
    <n v="29"/>
    <s v="blue"/>
    <m/>
    <s v="2024incmp"/>
    <s v=""/>
    <n v="-1"/>
    <n v="-1"/>
    <s v="Levi 1501"/>
    <x v="10"/>
    <s v="5"/>
    <n v="0"/>
    <n v="0"/>
    <n v="0"/>
    <n v="0"/>
    <n v="0"/>
    <n v="0"/>
    <n v="0"/>
    <n v="0"/>
    <n v="0"/>
    <s v="a"/>
    <n v="1"/>
    <n v="0"/>
    <n v="0"/>
    <n v="0"/>
    <n v="0"/>
    <n v="0"/>
    <n v="1"/>
    <n v="2"/>
    <n v="4"/>
    <n v="2"/>
    <n v="0"/>
    <s v="0"/>
    <n v="1"/>
    <n v="0"/>
    <n v="0"/>
    <n v="0"/>
    <n v="0"/>
    <n v="15"/>
    <n v="2"/>
    <n v="0"/>
    <n v="0"/>
    <n v="1"/>
    <n v="0"/>
    <n v="1"/>
    <n v="1"/>
    <n v="1"/>
    <n v="0"/>
    <n v="0"/>
    <n v="13"/>
    <n v="31"/>
    <n v="22"/>
    <n v="0"/>
    <n v="0"/>
    <n v="0"/>
    <n v="0"/>
    <n v="0"/>
    <n v="1"/>
    <n v="1"/>
    <n v="0"/>
    <n v="0"/>
    <n v="0"/>
    <n v="0"/>
    <n v="0"/>
    <n v="15"/>
    <n v="33"/>
    <n v="24"/>
  </r>
  <r>
    <s v="2024incmp_qm29"/>
    <n v="29"/>
    <s v="red"/>
    <m/>
    <s v="2024incmp"/>
    <s v=""/>
    <n v="-1"/>
    <n v="-1"/>
    <s v="Caitlin (461)"/>
    <x v="29"/>
    <s v="5"/>
    <n v="0"/>
    <n v="0"/>
    <n v="0"/>
    <n v="0"/>
    <n v="0"/>
    <n v="0"/>
    <n v="0"/>
    <n v="0"/>
    <n v="0"/>
    <s v=""/>
    <n v="0"/>
    <n v="0"/>
    <n v="0"/>
    <n v="0"/>
    <n v="0"/>
    <n v="0"/>
    <n v="1"/>
    <n v="2"/>
    <n v="4"/>
    <n v="0"/>
    <n v="0"/>
    <s v="2"/>
    <n v="0"/>
    <n v="0"/>
    <n v="0"/>
    <n v="0"/>
    <n v="0"/>
    <n v="8"/>
    <n v="1"/>
    <n v="0"/>
    <n v="1"/>
    <n v="0"/>
    <n v="0"/>
    <n v="1"/>
    <n v="0"/>
    <n v="0"/>
    <n v="0"/>
    <n v="0"/>
    <n v="7"/>
    <n v="19"/>
    <n v="13"/>
    <n v="0"/>
    <n v="0"/>
    <n v="0"/>
    <n v="0"/>
    <n v="0"/>
    <n v="1"/>
    <n v="0"/>
    <n v="0"/>
    <n v="0"/>
    <n v="0"/>
    <n v="0"/>
    <n v="0"/>
    <n v="9"/>
    <n v="21"/>
    <n v="15"/>
  </r>
  <r>
    <s v="2024incmp_qm30"/>
    <n v="30"/>
    <s v="blue"/>
    <m/>
    <s v="2024incmp"/>
    <s v=""/>
    <n v="-1"/>
    <n v="-1"/>
    <s v="Braelen 868"/>
    <x v="6"/>
    <s v="5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3"/>
    <n v="3"/>
    <n v="3"/>
    <s v="0"/>
    <n v="0"/>
    <n v="0"/>
    <n v="0"/>
    <n v="0"/>
    <n v="0"/>
    <n v="10"/>
    <n v="1"/>
    <n v="0"/>
    <n v="1"/>
    <n v="0"/>
    <n v="0"/>
    <n v="1"/>
    <n v="1"/>
    <n v="1"/>
    <n v="0"/>
    <n v="0"/>
    <n v="14"/>
    <n v="32"/>
    <n v="23"/>
    <n v="0"/>
    <n v="0"/>
    <n v="0"/>
    <n v="0"/>
    <n v="1"/>
    <n v="0"/>
    <n v="1"/>
    <n v="0"/>
    <n v="0"/>
    <n v="0"/>
    <n v="0"/>
    <n v="0"/>
    <n v="19"/>
    <n v="37"/>
    <n v="28"/>
  </r>
  <r>
    <s v="2024incmp_qm30"/>
    <n v="30"/>
    <s v="blue"/>
    <m/>
    <s v="2024incmp"/>
    <s v=""/>
    <n v="-1"/>
    <n v="-1"/>
    <s v="Jessica (3494)"/>
    <x v="26"/>
    <s v="5"/>
    <n v="0"/>
    <n v="1"/>
    <n v="1"/>
    <n v="0"/>
    <n v="1"/>
    <n v="0"/>
    <n v="0"/>
    <n v="0"/>
    <n v="0"/>
    <s v="b"/>
    <n v="0"/>
    <n v="1"/>
    <n v="0"/>
    <n v="0"/>
    <n v="0"/>
    <n v="4"/>
    <n v="0"/>
    <n v="20"/>
    <n v="4"/>
    <n v="3"/>
    <n v="0"/>
    <s v="0"/>
    <n v="0"/>
    <n v="0"/>
    <n v="0"/>
    <n v="0"/>
    <n v="0"/>
    <n v="7"/>
    <n v="2"/>
    <n v="0"/>
    <n v="0"/>
    <n v="1"/>
    <n v="0"/>
    <n v="1"/>
    <n v="0"/>
    <n v="0"/>
    <n v="0"/>
    <n v="0"/>
    <n v="13"/>
    <n v="34"/>
    <n v="23.5"/>
    <n v="0"/>
    <n v="0"/>
    <n v="0"/>
    <n v="0"/>
    <n v="1"/>
    <n v="1"/>
    <n v="0"/>
    <n v="0"/>
    <n v="1"/>
    <n v="0"/>
    <n v="0"/>
    <n v="0"/>
    <n v="33"/>
    <n v="54"/>
    <n v="43.5"/>
  </r>
  <r>
    <s v="2024incmp_qm30"/>
    <n v="30"/>
    <s v="red"/>
    <m/>
    <s v="2024incmp"/>
    <s v=""/>
    <n v="-1"/>
    <n v="-1"/>
    <s v="Jake (4982)"/>
    <x v="28"/>
    <s v="5"/>
    <n v="0"/>
    <n v="0"/>
    <n v="0"/>
    <n v="0"/>
    <n v="0"/>
    <n v="0"/>
    <n v="0"/>
    <n v="0"/>
    <n v="0"/>
    <s v="a"/>
    <n v="1"/>
    <n v="0"/>
    <n v="0"/>
    <n v="0"/>
    <n v="0"/>
    <n v="0"/>
    <n v="1"/>
    <n v="2"/>
    <n v="0"/>
    <n v="3"/>
    <n v="0"/>
    <s v="1"/>
    <n v="1"/>
    <n v="0"/>
    <n v="0"/>
    <n v="0"/>
    <n v="0"/>
    <n v="2"/>
    <n v="4"/>
    <n v="1"/>
    <n v="0"/>
    <n v="0"/>
    <n v="0"/>
    <n v="0"/>
    <n v="0"/>
    <n v="0"/>
    <n v="0"/>
    <n v="0"/>
    <n v="7"/>
    <n v="16"/>
    <n v="11.5"/>
    <n v="0"/>
    <n v="0"/>
    <n v="0"/>
    <n v="0"/>
    <n v="1"/>
    <n v="0"/>
    <n v="1"/>
    <n v="0"/>
    <n v="0"/>
    <n v="0"/>
    <n v="0"/>
    <n v="0"/>
    <n v="9"/>
    <n v="18"/>
    <n v="13.5"/>
  </r>
  <r>
    <s v="2024incmp_qm30"/>
    <n v="30"/>
    <s v="blue"/>
    <m/>
    <s v="2024incmp"/>
    <s v=""/>
    <n v="-1"/>
    <n v="-1"/>
    <s v="Levi 1501"/>
    <x v="3"/>
    <s v="5"/>
    <n v="0"/>
    <n v="0"/>
    <n v="0"/>
    <n v="0"/>
    <n v="0"/>
    <n v="0"/>
    <n v="0"/>
    <n v="0"/>
    <n v="0"/>
    <s v="d"/>
    <n v="0"/>
    <n v="0"/>
    <n v="0"/>
    <n v="1"/>
    <n v="0"/>
    <n v="0"/>
    <n v="0"/>
    <n v="0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</r>
  <r>
    <s v="2024incmp_qm30"/>
    <n v="30"/>
    <s v="red"/>
    <m/>
    <s v="2024incmp"/>
    <s v=""/>
    <n v="-1"/>
    <n v="-1"/>
    <s v="Ewan (45)"/>
    <x v="34"/>
    <s v="5"/>
    <n v="0"/>
    <n v="0"/>
    <n v="0"/>
    <n v="0"/>
    <n v="0"/>
    <n v="0"/>
    <n v="1"/>
    <n v="0"/>
    <n v="1"/>
    <s v="d"/>
    <n v="0"/>
    <n v="0"/>
    <n v="0"/>
    <n v="1"/>
    <n v="0"/>
    <n v="1"/>
    <n v="0"/>
    <n v="5"/>
    <n v="2"/>
    <n v="2"/>
    <n v="1"/>
    <s v="0"/>
    <n v="0"/>
    <n v="1"/>
    <n v="1"/>
    <n v="0"/>
    <n v="0"/>
    <n v="0"/>
    <n v="4"/>
    <n v="1"/>
    <n v="0"/>
    <n v="0"/>
    <n v="0"/>
    <n v="0"/>
    <n v="2"/>
    <n v="0"/>
    <n v="1"/>
    <n v="0"/>
    <n v="11"/>
    <n v="23"/>
    <n v="17"/>
    <n v="0"/>
    <n v="0"/>
    <n v="0"/>
    <n v="0"/>
    <n v="1"/>
    <n v="0"/>
    <n v="1"/>
    <n v="0"/>
    <n v="0"/>
    <n v="0"/>
    <n v="0"/>
    <n v="0"/>
    <n v="16"/>
    <n v="28"/>
    <n v="22"/>
  </r>
  <r>
    <s v="2024incmp_qm30"/>
    <n v="30"/>
    <s v="red"/>
    <m/>
    <s v="2024incmp"/>
    <s v=""/>
    <n v="-1"/>
    <n v="-1"/>
    <s v="Caitlin (461)"/>
    <x v="35"/>
    <s v="5"/>
    <n v="0"/>
    <n v="0"/>
    <n v="1"/>
    <n v="1"/>
    <n v="0"/>
    <n v="0"/>
    <n v="0"/>
    <n v="0"/>
    <n v="0"/>
    <s v="b"/>
    <n v="0"/>
    <n v="1"/>
    <n v="0"/>
    <n v="0"/>
    <n v="0"/>
    <n v="3"/>
    <n v="1"/>
    <n v="17"/>
    <n v="0"/>
    <n v="1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1"/>
    <n v="0"/>
    <n v="0"/>
    <n v="1"/>
    <n v="0"/>
    <n v="1"/>
    <n v="0"/>
    <n v="0"/>
    <n v="19"/>
    <n v="22"/>
    <n v="20.5"/>
  </r>
  <r>
    <s v="2024incmp_qm31"/>
    <n v="31"/>
    <s v="red"/>
    <m/>
    <s v="2024incmp"/>
    <s v=""/>
    <n v="-1"/>
    <n v="-1"/>
    <s v="Jake (4982)"/>
    <x v="27"/>
    <s v="5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2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2"/>
    <n v="8"/>
    <n v="5"/>
    <n v="0"/>
    <n v="0"/>
    <n v="0"/>
    <n v="0"/>
    <n v="1"/>
    <n v="0"/>
    <n v="0"/>
    <n v="0"/>
    <n v="1"/>
    <n v="0"/>
    <n v="0"/>
    <n v="0"/>
    <n v="9"/>
    <n v="15"/>
    <n v="12"/>
  </r>
  <r>
    <s v="2024incmp_qm31"/>
    <n v="31"/>
    <s v="red"/>
    <m/>
    <s v="2024incmp"/>
    <s v=""/>
    <n v="-1"/>
    <n v="-1"/>
    <s v="Ewan (45)"/>
    <x v="14"/>
    <s v="5"/>
    <n v="0"/>
    <n v="1"/>
    <n v="0"/>
    <n v="1"/>
    <n v="0"/>
    <n v="0"/>
    <n v="0"/>
    <n v="0"/>
    <n v="0"/>
    <s v="b"/>
    <n v="0"/>
    <n v="1"/>
    <n v="0"/>
    <n v="0"/>
    <n v="0"/>
    <n v="2"/>
    <n v="0"/>
    <n v="10"/>
    <n v="0"/>
    <n v="4"/>
    <n v="0"/>
    <s v="0"/>
    <n v="1"/>
    <n v="0"/>
    <n v="0"/>
    <n v="0"/>
    <n v="0"/>
    <n v="5"/>
    <n v="1"/>
    <n v="0"/>
    <n v="1"/>
    <n v="0"/>
    <n v="0"/>
    <n v="1"/>
    <n v="2"/>
    <n v="0"/>
    <n v="1"/>
    <n v="0"/>
    <n v="15"/>
    <n v="27"/>
    <n v="21"/>
    <n v="0"/>
    <n v="0"/>
    <n v="0"/>
    <n v="0"/>
    <n v="1"/>
    <n v="1"/>
    <n v="1"/>
    <n v="0"/>
    <n v="0"/>
    <n v="0"/>
    <n v="0"/>
    <n v="0"/>
    <n v="25"/>
    <n v="37"/>
    <n v="31"/>
  </r>
  <r>
    <s v="2024incmp_qm31"/>
    <n v="31"/>
    <s v="blue"/>
    <m/>
    <s v="2024incmp"/>
    <s v=""/>
    <n v="-1"/>
    <n v="-1"/>
    <s v="Braelen 868"/>
    <x v="4"/>
    <s v="5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0"/>
    <n v="1"/>
    <s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5"/>
    <n v="5"/>
    <n v="5"/>
  </r>
  <r>
    <s v="2024incmp_qm31"/>
    <n v="31"/>
    <s v="red"/>
    <m/>
    <s v="2024incmp"/>
    <s v=""/>
    <n v="-1"/>
    <n v="-1"/>
    <s v="Caitlin (461)"/>
    <x v="20"/>
    <s v="5"/>
    <n v="0"/>
    <n v="0"/>
    <n v="0"/>
    <n v="0"/>
    <n v="1"/>
    <n v="1"/>
    <n v="0"/>
    <n v="0"/>
    <n v="0"/>
    <s v="a"/>
    <n v="1"/>
    <n v="0"/>
    <n v="0"/>
    <n v="0"/>
    <n v="0"/>
    <n v="2"/>
    <n v="1"/>
    <n v="12"/>
    <n v="0"/>
    <n v="4"/>
    <n v="0"/>
    <s v="0"/>
    <n v="1"/>
    <n v="0"/>
    <n v="1"/>
    <n v="0"/>
    <n v="0"/>
    <n v="0"/>
    <n v="0"/>
    <n v="0"/>
    <n v="0"/>
    <n v="0"/>
    <n v="0"/>
    <n v="0"/>
    <n v="0"/>
    <n v="0"/>
    <n v="0"/>
    <n v="0"/>
    <n v="8"/>
    <n v="20"/>
    <n v="14"/>
    <n v="0"/>
    <n v="0"/>
    <n v="0"/>
    <n v="0"/>
    <n v="0"/>
    <n v="0"/>
    <n v="0"/>
    <n v="0"/>
    <n v="1"/>
    <n v="0"/>
    <n v="0"/>
    <n v="0"/>
    <n v="20"/>
    <n v="32"/>
    <n v="26"/>
  </r>
  <r>
    <s v="2024incmp_qm31"/>
    <n v="31"/>
    <s v="blue"/>
    <m/>
    <s v="2024incmp"/>
    <s v=""/>
    <n v="-1"/>
    <n v="-1"/>
    <s v="Jessica (3494)"/>
    <x v="21"/>
    <s v="5"/>
    <n v="0"/>
    <n v="1"/>
    <n v="0"/>
    <n v="0"/>
    <n v="0"/>
    <n v="0"/>
    <n v="0"/>
    <n v="0"/>
    <n v="0"/>
    <s v="b"/>
    <n v="0"/>
    <n v="1"/>
    <n v="0"/>
    <n v="0"/>
    <n v="0"/>
    <n v="2"/>
    <n v="0"/>
    <n v="10"/>
    <n v="5"/>
    <n v="2"/>
    <n v="0"/>
    <s v="0"/>
    <n v="0"/>
    <n v="0"/>
    <n v="0"/>
    <n v="0"/>
    <n v="0"/>
    <n v="5"/>
    <n v="3"/>
    <n v="0"/>
    <n v="0"/>
    <n v="0"/>
    <n v="1"/>
    <n v="1"/>
    <n v="0"/>
    <n v="0"/>
    <n v="0"/>
    <n v="0"/>
    <n v="12"/>
    <n v="33"/>
    <n v="22.5"/>
    <n v="0"/>
    <n v="0"/>
    <n v="0"/>
    <n v="0"/>
    <n v="1"/>
    <n v="0"/>
    <n v="0"/>
    <n v="0"/>
    <n v="0"/>
    <n v="1"/>
    <n v="0"/>
    <n v="0"/>
    <n v="22"/>
    <n v="43"/>
    <n v="32.5"/>
  </r>
  <r>
    <s v="2024incmp_qm31"/>
    <n v="31"/>
    <s v="blue"/>
    <m/>
    <s v="2024incmp"/>
    <s v=""/>
    <n v="-1"/>
    <n v="-1"/>
    <s v="Levi 1501"/>
    <x v="17"/>
    <s v="5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2"/>
    <n v="0"/>
    <s v="0"/>
    <n v="1"/>
    <n v="0"/>
    <n v="0"/>
    <n v="0"/>
    <n v="0"/>
    <n v="20"/>
    <n v="1"/>
    <n v="0"/>
    <n v="1"/>
    <n v="0"/>
    <n v="0"/>
    <n v="1"/>
    <n v="0"/>
    <n v="0"/>
    <n v="0"/>
    <n v="0"/>
    <n v="7"/>
    <n v="13"/>
    <n v="10"/>
    <n v="0"/>
    <n v="0"/>
    <n v="0"/>
    <n v="0"/>
    <n v="0"/>
    <n v="1"/>
    <n v="0"/>
    <n v="0"/>
    <n v="0"/>
    <n v="0"/>
    <n v="0"/>
    <n v="0"/>
    <n v="12"/>
    <n v="18"/>
    <n v="15"/>
  </r>
  <r>
    <s v="2024incmp_qm32"/>
    <n v="32"/>
    <s v="red"/>
    <m/>
    <s v="2024incmp"/>
    <s v=""/>
    <n v="-1"/>
    <n v="-1"/>
    <s v="Jake (4982)"/>
    <x v="13"/>
    <s v="5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4"/>
    <n v="4"/>
    <n v="0"/>
    <s v="0"/>
    <n v="1"/>
    <n v="0"/>
    <n v="0"/>
    <n v="0"/>
    <n v="0"/>
    <n v="3"/>
    <n v="1"/>
    <n v="0"/>
    <n v="1"/>
    <n v="0"/>
    <n v="0"/>
    <n v="1"/>
    <n v="0"/>
    <n v="0"/>
    <n v="0"/>
    <n v="0"/>
    <n v="15"/>
    <n v="39"/>
    <n v="27"/>
    <n v="0"/>
    <n v="0"/>
    <n v="0"/>
    <n v="0"/>
    <n v="1"/>
    <n v="0"/>
    <n v="0"/>
    <n v="0"/>
    <n v="0"/>
    <n v="0"/>
    <n v="0"/>
    <n v="0"/>
    <n v="32"/>
    <n v="56"/>
    <n v="44"/>
  </r>
  <r>
    <s v="2024incmp_qm32"/>
    <n v="32"/>
    <s v="blue"/>
    <m/>
    <s v="2024incmp"/>
    <s v=""/>
    <n v="-1"/>
    <n v="-1"/>
    <s v="Braelen 868"/>
    <x v="25"/>
    <s v="5"/>
    <n v="0"/>
    <n v="1"/>
    <n v="1"/>
    <n v="0"/>
    <n v="1"/>
    <n v="0"/>
    <n v="0"/>
    <n v="0"/>
    <n v="0"/>
    <s v="b"/>
    <n v="0"/>
    <n v="1"/>
    <n v="0"/>
    <n v="0"/>
    <n v="0"/>
    <n v="3"/>
    <n v="0"/>
    <n v="15"/>
    <n v="4"/>
    <n v="1"/>
    <n v="2"/>
    <s v="0"/>
    <n v="1"/>
    <n v="0"/>
    <n v="0"/>
    <n v="0"/>
    <n v="0"/>
    <n v="6"/>
    <n v="1"/>
    <n v="0"/>
    <n v="1"/>
    <n v="0"/>
    <n v="0"/>
    <n v="1"/>
    <n v="2"/>
    <n v="0"/>
    <n v="1"/>
    <n v="0"/>
    <n v="13"/>
    <n v="28"/>
    <n v="20.5"/>
    <n v="0"/>
    <n v="0"/>
    <n v="0"/>
    <n v="0"/>
    <n v="1"/>
    <n v="0"/>
    <n v="1"/>
    <n v="0"/>
    <n v="0"/>
    <n v="0"/>
    <n v="0"/>
    <n v="0"/>
    <n v="28"/>
    <n v="43"/>
    <n v="35.5"/>
  </r>
  <r>
    <s v="2024incmp_qm32"/>
    <n v="32"/>
    <s v="red"/>
    <m/>
    <s v="2024incmp"/>
    <s v=""/>
    <n v="-1"/>
    <n v="-1"/>
    <s v="Ewan (45)"/>
    <x v="8"/>
    <s v="6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9"/>
    <n v="0"/>
    <s v="0"/>
    <n v="1"/>
    <n v="0"/>
    <n v="0"/>
    <n v="0"/>
    <n v="0"/>
    <n v="5"/>
    <n v="3"/>
    <n v="0"/>
    <n v="0"/>
    <n v="0"/>
    <n v="1"/>
    <n v="1"/>
    <n v="2"/>
    <n v="0"/>
    <n v="1"/>
    <n v="0"/>
    <n v="25"/>
    <n v="52"/>
    <n v="38.5"/>
    <n v="0"/>
    <n v="0"/>
    <n v="0"/>
    <n v="0"/>
    <n v="0"/>
    <n v="1"/>
    <n v="1"/>
    <n v="0"/>
    <n v="0"/>
    <n v="0"/>
    <n v="0"/>
    <n v="0"/>
    <n v="30"/>
    <n v="57"/>
    <n v="43.5"/>
  </r>
  <r>
    <s v="2024incmp_qm32"/>
    <n v="32"/>
    <s v="blue"/>
    <m/>
    <s v="2024incmp"/>
    <s v=""/>
    <n v="-1"/>
    <n v="-1"/>
    <s v="Rishabh (3494)"/>
    <x v="18"/>
    <s v="6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1"/>
    <n v="3"/>
    <n v="2"/>
    <s v="4"/>
    <n v="1"/>
    <n v="0"/>
    <n v="0"/>
    <n v="0"/>
    <n v="0"/>
    <n v="10"/>
    <n v="1"/>
    <n v="0"/>
    <n v="1"/>
    <n v="0"/>
    <n v="0"/>
    <n v="1"/>
    <n v="2"/>
    <n v="0"/>
    <n v="1"/>
    <n v="0"/>
    <n v="14"/>
    <n v="26"/>
    <n v="20"/>
    <n v="0"/>
    <n v="0"/>
    <n v="0"/>
    <n v="0"/>
    <n v="1"/>
    <n v="1"/>
    <n v="0"/>
    <n v="0"/>
    <n v="0"/>
    <n v="0"/>
    <n v="0"/>
    <n v="0"/>
    <n v="19"/>
    <n v="31"/>
    <n v="25"/>
  </r>
  <r>
    <s v="2024incmp_qm32"/>
    <n v="32"/>
    <s v="blue"/>
    <m/>
    <s v="2024incmp"/>
    <s v=""/>
    <n v="-1"/>
    <n v="-1"/>
    <s v="Levi 1501"/>
    <x v="15"/>
    <s v="5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8"/>
    <n v="0"/>
    <s v="0"/>
    <n v="1"/>
    <n v="0"/>
    <n v="0"/>
    <n v="0"/>
    <n v="0"/>
    <n v="20"/>
    <n v="1"/>
    <n v="0"/>
    <n v="1"/>
    <n v="0"/>
    <n v="0"/>
    <n v="1"/>
    <n v="0"/>
    <n v="0"/>
    <n v="0"/>
    <n v="0"/>
    <n v="19"/>
    <n v="43"/>
    <n v="31"/>
    <n v="0"/>
    <n v="0"/>
    <n v="0"/>
    <n v="0"/>
    <n v="1"/>
    <n v="0"/>
    <n v="1"/>
    <n v="0"/>
    <n v="0"/>
    <n v="0"/>
    <n v="0"/>
    <n v="0"/>
    <n v="24"/>
    <n v="48"/>
    <n v="36"/>
  </r>
  <r>
    <s v="2024incmp_qm32"/>
    <n v="32"/>
    <s v="red"/>
    <m/>
    <s v="2024incmp"/>
    <s v=""/>
    <n v="-1"/>
    <n v="-1"/>
    <s v="Caitlin (461)"/>
    <x v="33"/>
    <s v="5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8"/>
    <n v="2"/>
    <s v="0"/>
    <n v="1"/>
    <n v="0"/>
    <n v="0"/>
    <n v="0"/>
    <n v="0"/>
    <n v="8"/>
    <n v="1"/>
    <n v="0"/>
    <n v="1"/>
    <n v="0"/>
    <n v="0"/>
    <n v="1"/>
    <n v="0"/>
    <n v="0"/>
    <n v="0"/>
    <n v="0"/>
    <n v="19"/>
    <n v="43"/>
    <n v="31"/>
    <n v="0"/>
    <n v="0"/>
    <n v="0"/>
    <n v="0"/>
    <n v="1"/>
    <n v="0"/>
    <n v="0"/>
    <n v="0"/>
    <n v="0"/>
    <n v="0"/>
    <n v="0"/>
    <n v="0"/>
    <n v="24"/>
    <n v="48"/>
    <n v="36"/>
  </r>
  <r>
    <s v="2024incmp_qm33"/>
    <n v="33"/>
    <s v="blue"/>
    <m/>
    <s v="2024incmp"/>
    <s v=""/>
    <n v="-1"/>
    <n v="-1"/>
    <s v="Braelen 868"/>
    <x v="36"/>
    <s v="6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1"/>
    <n v="3"/>
    <n v="2"/>
    <s v="0"/>
    <n v="0"/>
    <n v="0"/>
    <n v="0"/>
    <n v="0"/>
    <n v="0"/>
    <n v="14"/>
    <n v="1"/>
    <n v="0"/>
    <n v="1"/>
    <n v="0"/>
    <n v="0"/>
    <n v="1"/>
    <n v="2"/>
    <n v="0"/>
    <n v="1"/>
    <n v="0"/>
    <n v="14"/>
    <n v="26"/>
    <n v="20"/>
    <n v="0"/>
    <n v="0"/>
    <n v="0"/>
    <n v="0"/>
    <n v="1"/>
    <n v="0"/>
    <n v="1"/>
    <n v="0"/>
    <n v="0"/>
    <n v="0"/>
    <n v="0"/>
    <n v="0"/>
    <n v="19"/>
    <n v="31"/>
    <n v="25"/>
  </r>
  <r>
    <s v="2024incmp_qm33"/>
    <n v="33"/>
    <s v="blue"/>
    <m/>
    <s v="2024incmp"/>
    <s v=""/>
    <n v="-1"/>
    <n v="-1"/>
    <s v="Rishabh (3494)"/>
    <x v="0"/>
    <s v="6"/>
    <n v="0"/>
    <n v="0"/>
    <n v="1"/>
    <n v="1"/>
    <n v="0"/>
    <n v="0"/>
    <n v="0"/>
    <n v="0"/>
    <n v="0"/>
    <s v="b"/>
    <n v="0"/>
    <n v="1"/>
    <n v="0"/>
    <n v="0"/>
    <n v="0"/>
    <n v="3"/>
    <n v="1"/>
    <n v="17"/>
    <n v="3"/>
    <n v="2"/>
    <n v="2"/>
    <s v="0"/>
    <n v="1"/>
    <n v="0"/>
    <n v="0"/>
    <n v="0"/>
    <n v="1"/>
    <n v="20"/>
    <n v="1"/>
    <n v="0"/>
    <n v="1"/>
    <n v="0"/>
    <n v="0"/>
    <n v="1"/>
    <n v="2"/>
    <n v="0"/>
    <n v="1"/>
    <n v="0"/>
    <n v="19"/>
    <n v="34"/>
    <n v="26.5"/>
    <n v="0"/>
    <n v="0"/>
    <n v="0"/>
    <n v="0"/>
    <n v="1"/>
    <n v="1"/>
    <n v="0"/>
    <n v="0"/>
    <n v="0"/>
    <n v="0"/>
    <n v="0"/>
    <n v="0"/>
    <n v="36"/>
    <n v="51"/>
    <n v="43.5"/>
  </r>
  <r>
    <s v="2024incmp_qm33"/>
    <n v="33"/>
    <s v="red"/>
    <m/>
    <s v="2024incmp"/>
    <s v=""/>
    <n v="-1"/>
    <n v="-1"/>
    <s v="Elvis (4982)"/>
    <x v="31"/>
    <s v="6"/>
    <n v="0"/>
    <n v="0"/>
    <n v="0"/>
    <n v="0"/>
    <n v="0"/>
    <n v="0"/>
    <n v="0"/>
    <n v="0"/>
    <n v="0"/>
    <s v="a"/>
    <n v="1"/>
    <n v="0"/>
    <n v="0"/>
    <n v="0"/>
    <n v="1"/>
    <n v="0"/>
    <n v="1"/>
    <n v="4"/>
    <n v="4"/>
    <n v="0"/>
    <n v="3"/>
    <s v="3"/>
    <n v="0"/>
    <n v="0"/>
    <n v="0"/>
    <n v="0"/>
    <n v="1"/>
    <n v="19"/>
    <n v="1"/>
    <n v="0"/>
    <n v="1"/>
    <n v="0"/>
    <n v="0"/>
    <n v="1"/>
    <n v="2"/>
    <n v="0"/>
    <n v="1"/>
    <n v="0"/>
    <n v="16"/>
    <n v="28"/>
    <n v="22"/>
    <n v="1"/>
    <n v="1"/>
    <n v="0"/>
    <n v="0"/>
    <n v="1"/>
    <n v="0"/>
    <n v="0"/>
    <n v="0"/>
    <n v="0"/>
    <n v="0"/>
    <n v="0"/>
    <n v="0"/>
    <n v="20"/>
    <n v="32"/>
    <n v="26"/>
  </r>
  <r>
    <s v="2024incmp_qm33"/>
    <n v="33"/>
    <s v="red"/>
    <m/>
    <s v="2024incmp"/>
    <s v=""/>
    <n v="-1"/>
    <n v="-1"/>
    <s v="Ewan (45)"/>
    <x v="32"/>
    <s v="6"/>
    <n v="0"/>
    <n v="1"/>
    <n v="1"/>
    <n v="1"/>
    <n v="0"/>
    <n v="0"/>
    <n v="0"/>
    <n v="0"/>
    <n v="0"/>
    <s v="b"/>
    <n v="0"/>
    <n v="1"/>
    <n v="0"/>
    <n v="0"/>
    <n v="0"/>
    <n v="4"/>
    <n v="0"/>
    <n v="20"/>
    <n v="2"/>
    <n v="6"/>
    <n v="0"/>
    <s v="0"/>
    <n v="1"/>
    <n v="1"/>
    <n v="1"/>
    <n v="0"/>
    <n v="0"/>
    <n v="13"/>
    <n v="2"/>
    <n v="0"/>
    <n v="0"/>
    <n v="1"/>
    <n v="0"/>
    <n v="1"/>
    <n v="2"/>
    <n v="0"/>
    <n v="1"/>
    <n v="0"/>
    <n v="21"/>
    <n v="45"/>
    <n v="33"/>
    <n v="0"/>
    <n v="0"/>
    <n v="0"/>
    <n v="0"/>
    <n v="1"/>
    <n v="1"/>
    <n v="1"/>
    <n v="1"/>
    <n v="0"/>
    <n v="0"/>
    <n v="0"/>
    <n v="0"/>
    <n v="41"/>
    <n v="65"/>
    <n v="53"/>
  </r>
  <r>
    <s v="2024incmp_qm33"/>
    <n v="33"/>
    <s v="red"/>
    <m/>
    <s v="2024incmp"/>
    <s v=""/>
    <n v="-1"/>
    <n v="-1"/>
    <s v="Kai"/>
    <x v="11"/>
    <s v="6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0"/>
    <n v="3"/>
    <n v="0"/>
    <s v="0"/>
    <n v="1"/>
    <n v="0"/>
    <n v="0"/>
    <n v="0"/>
    <n v="0"/>
    <n v="16"/>
    <n v="2"/>
    <n v="0"/>
    <n v="0"/>
    <n v="1"/>
    <n v="0"/>
    <n v="1"/>
    <n v="2"/>
    <n v="0"/>
    <n v="1"/>
    <n v="0"/>
    <n v="13"/>
    <n v="22"/>
    <n v="17.5"/>
    <n v="0"/>
    <n v="0"/>
    <n v="0"/>
    <n v="0"/>
    <n v="1"/>
    <n v="1"/>
    <n v="1"/>
    <n v="0"/>
    <n v="0"/>
    <n v="0"/>
    <n v="0"/>
    <n v="0"/>
    <n v="20"/>
    <n v="29"/>
    <n v="24.5"/>
  </r>
  <r>
    <s v="2024incmp_qm33"/>
    <n v="33"/>
    <s v="blue"/>
    <m/>
    <s v="2024incmp"/>
    <s v=""/>
    <n v="-1"/>
    <n v="-1"/>
    <s v="Crystal (5188)"/>
    <x v="23"/>
    <s v="6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2"/>
    <n v="0"/>
    <s v="0"/>
    <n v="1"/>
    <n v="0"/>
    <n v="0"/>
    <n v="0"/>
    <n v="0"/>
    <n v="4"/>
    <n v="1"/>
    <n v="0"/>
    <n v="1"/>
    <n v="0"/>
    <n v="0"/>
    <n v="1"/>
    <n v="0"/>
    <n v="0"/>
    <n v="0"/>
    <n v="0"/>
    <n v="7"/>
    <n v="13"/>
    <n v="10"/>
    <n v="0"/>
    <n v="0"/>
    <n v="0"/>
    <n v="0"/>
    <n v="0"/>
    <n v="1"/>
    <n v="0"/>
    <n v="0"/>
    <n v="0"/>
    <n v="0"/>
    <n v="0"/>
    <n v="0"/>
    <n v="7"/>
    <n v="13"/>
    <n v="10"/>
  </r>
  <r>
    <s v="2024incmp_qm34"/>
    <n v="34"/>
    <s v="blue"/>
    <m/>
    <s v="2024incmp"/>
    <s v=""/>
    <n v="-1"/>
    <n v="-1"/>
    <s v="Braelen 868"/>
    <x v="12"/>
    <s v="6"/>
    <n v="0"/>
    <n v="0"/>
    <n v="0"/>
    <n v="0"/>
    <n v="0"/>
    <n v="0"/>
    <n v="0"/>
    <n v="0"/>
    <n v="0"/>
    <s v="b"/>
    <n v="0"/>
    <n v="1"/>
    <n v="0"/>
    <n v="0"/>
    <n v="0"/>
    <n v="0"/>
    <n v="0"/>
    <n v="0"/>
    <n v="0"/>
    <n v="10"/>
    <n v="1"/>
    <s v="0"/>
    <n v="1"/>
    <n v="0"/>
    <n v="0"/>
    <n v="0"/>
    <n v="0"/>
    <n v="11"/>
    <n v="1"/>
    <n v="0"/>
    <n v="1"/>
    <n v="0"/>
    <n v="0"/>
    <n v="1"/>
    <n v="2"/>
    <n v="0"/>
    <n v="1"/>
    <n v="0"/>
    <n v="27"/>
    <n v="57"/>
    <n v="42"/>
    <n v="0"/>
    <n v="0"/>
    <n v="0"/>
    <n v="0"/>
    <n v="1"/>
    <n v="0"/>
    <n v="1"/>
    <n v="0"/>
    <n v="0"/>
    <n v="0"/>
    <n v="0"/>
    <n v="0"/>
    <n v="27"/>
    <n v="57"/>
    <n v="42"/>
  </r>
  <r>
    <s v="2024incmp_qm34"/>
    <n v="34"/>
    <s v="red"/>
    <m/>
    <s v="2024incmp"/>
    <s v=""/>
    <n v="-1"/>
    <n v="-1"/>
    <s v="Elvis (4982)"/>
    <x v="3"/>
    <s v="6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64"/>
    <n v="1"/>
    <n v="0"/>
    <n v="1"/>
    <n v="0"/>
    <n v="0"/>
    <n v="1"/>
    <n v="2"/>
    <n v="0"/>
    <n v="1"/>
    <n v="0"/>
    <n v="7"/>
    <n v="7"/>
    <n v="7"/>
    <n v="0"/>
    <n v="0"/>
    <n v="0"/>
    <n v="0"/>
    <n v="0"/>
    <n v="0"/>
    <n v="0"/>
    <n v="1"/>
    <n v="0"/>
    <n v="1"/>
    <n v="0"/>
    <n v="0"/>
    <n v="7"/>
    <n v="7"/>
    <n v="7"/>
  </r>
  <r>
    <s v="2024incmp_qm34"/>
    <n v="34"/>
    <s v="red"/>
    <m/>
    <s v="2024incmp"/>
    <s v=""/>
    <n v="-1"/>
    <n v="-1"/>
    <s v="Ewan (45)"/>
    <x v="5"/>
    <s v="6"/>
    <n v="0"/>
    <n v="0"/>
    <n v="1"/>
    <n v="0"/>
    <n v="0"/>
    <n v="0"/>
    <n v="1"/>
    <n v="0"/>
    <n v="0"/>
    <s v="b"/>
    <n v="0"/>
    <n v="1"/>
    <n v="0"/>
    <n v="0"/>
    <n v="0"/>
    <n v="2"/>
    <n v="1"/>
    <n v="12"/>
    <n v="3"/>
    <n v="5"/>
    <n v="3"/>
    <s v="0"/>
    <n v="1"/>
    <n v="0"/>
    <n v="0"/>
    <n v="0"/>
    <n v="0"/>
    <n v="3"/>
    <n v="2"/>
    <n v="0"/>
    <n v="0"/>
    <n v="1"/>
    <n v="0"/>
    <n v="1"/>
    <n v="2"/>
    <n v="0"/>
    <n v="1"/>
    <n v="0"/>
    <n v="20"/>
    <n v="44"/>
    <n v="32"/>
    <n v="0"/>
    <n v="0"/>
    <n v="0"/>
    <n v="0"/>
    <n v="1"/>
    <n v="1"/>
    <n v="1"/>
    <n v="1"/>
    <n v="0"/>
    <n v="0"/>
    <n v="0"/>
    <n v="0"/>
    <n v="32"/>
    <n v="56"/>
    <n v="44"/>
  </r>
  <r>
    <s v="2024incmp_qm34"/>
    <n v="34"/>
    <s v="red"/>
    <m/>
    <s v="2024incmp"/>
    <s v=""/>
    <n v="-1"/>
    <n v="-1"/>
    <s v="Kai (3494)"/>
    <x v="22"/>
    <s v="6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2"/>
    <n v="3"/>
    <n v="0"/>
    <s v="0"/>
    <n v="0"/>
    <n v="0"/>
    <n v="0"/>
    <n v="0"/>
    <n v="0"/>
    <n v="0"/>
    <n v="2"/>
    <n v="0"/>
    <n v="0"/>
    <n v="1"/>
    <n v="0"/>
    <n v="1"/>
    <n v="2"/>
    <n v="0"/>
    <n v="1"/>
    <n v="0"/>
    <n v="15"/>
    <n v="30"/>
    <n v="22.5"/>
    <n v="0"/>
    <n v="0"/>
    <n v="0"/>
    <n v="0"/>
    <n v="1"/>
    <n v="1"/>
    <n v="0"/>
    <n v="0"/>
    <n v="0"/>
    <n v="0"/>
    <n v="0"/>
    <n v="0"/>
    <n v="17"/>
    <n v="32"/>
    <n v="24.5"/>
  </r>
  <r>
    <s v="2024incmp_qm34"/>
    <n v="34"/>
    <s v="blue"/>
    <m/>
    <s v="2024incmp"/>
    <s v=""/>
    <n v="-1"/>
    <n v="-1"/>
    <s v="Rishabh (3494)"/>
    <x v="10"/>
    <s v="6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3"/>
    <n v="2"/>
    <n v="1"/>
    <s v="0"/>
    <n v="1"/>
    <n v="0"/>
    <n v="0"/>
    <n v="0"/>
    <n v="0"/>
    <n v="17"/>
    <n v="2"/>
    <n v="0"/>
    <n v="0"/>
    <n v="1"/>
    <n v="0"/>
    <n v="1"/>
    <n v="2"/>
    <n v="0"/>
    <n v="1"/>
    <n v="0"/>
    <n v="14"/>
    <n v="29"/>
    <n v="21.5"/>
    <n v="0"/>
    <n v="0"/>
    <n v="0"/>
    <n v="0"/>
    <n v="0"/>
    <n v="1"/>
    <n v="0"/>
    <n v="0"/>
    <n v="0"/>
    <n v="0"/>
    <n v="0"/>
    <n v="0"/>
    <n v="21"/>
    <n v="36"/>
    <n v="28.5"/>
  </r>
  <r>
    <s v="2024incmp_qm34"/>
    <n v="34"/>
    <s v="blue"/>
    <m/>
    <s v="2024incmp"/>
    <s v=""/>
    <n v="-1"/>
    <n v="-1"/>
    <s v="Crystal (5188)"/>
    <x v="29"/>
    <s v="6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5"/>
    <n v="0"/>
    <n v="0"/>
    <s v="2"/>
    <n v="0"/>
    <n v="0"/>
    <n v="0"/>
    <n v="0"/>
    <n v="0"/>
    <n v="23"/>
    <n v="1"/>
    <n v="0"/>
    <n v="1"/>
    <n v="0"/>
    <n v="0"/>
    <n v="1"/>
    <n v="2"/>
    <n v="0"/>
    <n v="1"/>
    <n v="0"/>
    <n v="12"/>
    <n v="27"/>
    <n v="19.5"/>
    <n v="0"/>
    <n v="0"/>
    <n v="0"/>
    <n v="0"/>
    <n v="0"/>
    <n v="1"/>
    <n v="0"/>
    <n v="0"/>
    <n v="0"/>
    <n v="0"/>
    <n v="0"/>
    <n v="0"/>
    <n v="14"/>
    <n v="29"/>
    <n v="21.5"/>
  </r>
  <r>
    <s v="2024incmp_qm35"/>
    <n v="35"/>
    <s v="red"/>
    <m/>
    <s v="2024incmp"/>
    <s v=""/>
    <n v="-1"/>
    <n v="-1"/>
    <s v="Elvis (4982)"/>
    <x v="24"/>
    <s v="6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3"/>
    <n v="6"/>
    <n v="4"/>
    <s v="0"/>
    <n v="1"/>
    <n v="0"/>
    <n v="1"/>
    <n v="0"/>
    <n v="0"/>
    <n v="6"/>
    <n v="2"/>
    <n v="0"/>
    <n v="0"/>
    <n v="1"/>
    <n v="0"/>
    <n v="1"/>
    <n v="2"/>
    <n v="0"/>
    <n v="1"/>
    <n v="0"/>
    <n v="22"/>
    <n v="49"/>
    <n v="35.5"/>
    <n v="1"/>
    <n v="1"/>
    <n v="0"/>
    <n v="0"/>
    <n v="1"/>
    <n v="0"/>
    <n v="0"/>
    <n v="0"/>
    <n v="0"/>
    <n v="0"/>
    <n v="0"/>
    <n v="0"/>
    <n v="24"/>
    <n v="51"/>
    <n v="37.5"/>
  </r>
  <r>
    <s v="2024incmp_qm35"/>
    <n v="35"/>
    <s v="blue"/>
    <m/>
    <s v="2024incmp"/>
    <s v=""/>
    <n v="-1"/>
    <n v="-1"/>
    <s v="Braelen 868"/>
    <x v="37"/>
    <s v="6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4"/>
    <n v="2"/>
    <n v="1"/>
    <s v="0"/>
    <n v="1"/>
    <n v="1"/>
    <n v="1"/>
    <n v="0"/>
    <n v="0"/>
    <n v="0"/>
    <n v="0"/>
    <n v="0"/>
    <n v="0"/>
    <n v="0"/>
    <n v="0"/>
    <n v="0"/>
    <n v="2"/>
    <n v="0"/>
    <n v="1"/>
    <n v="0"/>
    <n v="12"/>
    <n v="30"/>
    <n v="21"/>
    <n v="0"/>
    <n v="0"/>
    <n v="0"/>
    <n v="0"/>
    <n v="1"/>
    <n v="0"/>
    <n v="1"/>
    <n v="0"/>
    <n v="1"/>
    <n v="0"/>
    <n v="0"/>
    <n v="0"/>
    <n v="12"/>
    <n v="30"/>
    <n v="21"/>
  </r>
  <r>
    <s v="2024incmp_qm35"/>
    <n v="35"/>
    <s v="red"/>
    <m/>
    <s v="2024incmp"/>
    <s v=""/>
    <n v="-1"/>
    <n v="-1"/>
    <s v="Ewan (45)"/>
    <x v="7"/>
    <s v="6"/>
    <n v="0"/>
    <n v="0"/>
    <n v="1"/>
    <n v="0"/>
    <n v="0"/>
    <n v="0"/>
    <n v="0"/>
    <n v="0"/>
    <n v="0"/>
    <s v="b"/>
    <n v="0"/>
    <n v="1"/>
    <n v="0"/>
    <n v="0"/>
    <n v="0"/>
    <n v="1"/>
    <n v="0"/>
    <n v="5"/>
    <n v="4"/>
    <n v="2"/>
    <n v="1"/>
    <s v="1"/>
    <n v="0"/>
    <n v="0"/>
    <n v="0"/>
    <n v="0"/>
    <n v="0"/>
    <n v="6"/>
    <n v="4"/>
    <n v="1"/>
    <n v="0"/>
    <n v="0"/>
    <n v="0"/>
    <n v="0"/>
    <n v="2"/>
    <n v="0"/>
    <n v="1"/>
    <n v="0"/>
    <n v="13"/>
    <n v="31"/>
    <n v="22"/>
    <n v="0"/>
    <n v="0"/>
    <n v="0"/>
    <n v="0"/>
    <n v="1"/>
    <n v="1"/>
    <n v="1"/>
    <n v="0"/>
    <n v="0"/>
    <n v="0"/>
    <n v="0"/>
    <n v="0"/>
    <n v="18"/>
    <n v="36"/>
    <n v="27"/>
  </r>
  <r>
    <s v="2024incmp_qm35"/>
    <n v="35"/>
    <s v="red"/>
    <m/>
    <s v="2024incmp"/>
    <s v=""/>
    <n v="-1"/>
    <n v="-1"/>
    <s v="Kai (3494)"/>
    <x v="1"/>
    <s v="6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4"/>
    <n v="0"/>
    <s v="0"/>
    <n v="1"/>
    <n v="0"/>
    <n v="0"/>
    <n v="0"/>
    <n v="0"/>
    <n v="0"/>
    <n v="4"/>
    <n v="1"/>
    <n v="0"/>
    <n v="0"/>
    <n v="0"/>
    <n v="0"/>
    <n v="2"/>
    <n v="0"/>
    <n v="1"/>
    <n v="0"/>
    <n v="13"/>
    <n v="25"/>
    <n v="19"/>
    <n v="0"/>
    <n v="0"/>
    <n v="0"/>
    <n v="0"/>
    <n v="1"/>
    <n v="1"/>
    <n v="0"/>
    <n v="0"/>
    <n v="1"/>
    <n v="0"/>
    <n v="0"/>
    <n v="0"/>
    <n v="18"/>
    <n v="30"/>
    <n v="24"/>
  </r>
  <r>
    <s v="2024incmp_qm35"/>
    <n v="35"/>
    <s v="blue"/>
    <m/>
    <s v="2024incmp"/>
    <s v=""/>
    <n v="-1"/>
    <n v="-1"/>
    <s v="Rishabh (3494)"/>
    <x v="20"/>
    <s v="6"/>
    <n v="0"/>
    <n v="1"/>
    <n v="1"/>
    <n v="0"/>
    <n v="0"/>
    <n v="0"/>
    <n v="0"/>
    <n v="0"/>
    <n v="0"/>
    <s v="b"/>
    <n v="0"/>
    <n v="1"/>
    <n v="0"/>
    <n v="0"/>
    <n v="0"/>
    <n v="3"/>
    <n v="1"/>
    <n v="17"/>
    <n v="0"/>
    <n v="7"/>
    <n v="1"/>
    <s v="0"/>
    <n v="1"/>
    <n v="0"/>
    <n v="1"/>
    <n v="0"/>
    <n v="0"/>
    <n v="0"/>
    <n v="4"/>
    <n v="1"/>
    <n v="0"/>
    <n v="0"/>
    <n v="0"/>
    <n v="0"/>
    <n v="0"/>
    <n v="0"/>
    <n v="0"/>
    <n v="0"/>
    <n v="15"/>
    <n v="36"/>
    <n v="25.5"/>
    <n v="0"/>
    <n v="0"/>
    <n v="0"/>
    <n v="0"/>
    <n v="1"/>
    <n v="1"/>
    <n v="0"/>
    <n v="0"/>
    <n v="1"/>
    <n v="0"/>
    <n v="0"/>
    <n v="0"/>
    <n v="32"/>
    <n v="53"/>
    <n v="42.5"/>
  </r>
  <r>
    <s v="2024incmp_qm35"/>
    <n v="35"/>
    <s v="blue"/>
    <m/>
    <s v="2024incmp"/>
    <s v=""/>
    <n v="-1"/>
    <n v="-1"/>
    <s v="Crystal (5188)"/>
    <x v="35"/>
    <s v="6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2"/>
    <n v="2"/>
    <n v="2"/>
  </r>
  <r>
    <s v="2024incmp_qm36"/>
    <n v="36"/>
    <s v="blue"/>
    <m/>
    <s v="2024incmp"/>
    <s v=""/>
    <n v="-1"/>
    <n v="-1"/>
    <s v="Milla (7617)"/>
    <x v="6"/>
    <s v="6"/>
    <n v="0"/>
    <n v="1"/>
    <n v="0"/>
    <n v="0"/>
    <n v="0"/>
    <n v="0"/>
    <n v="0"/>
    <n v="0"/>
    <n v="0"/>
    <s v="a"/>
    <n v="1"/>
    <n v="0"/>
    <n v="0"/>
    <n v="0"/>
    <n v="0"/>
    <n v="2"/>
    <n v="1"/>
    <n v="12"/>
    <n v="1"/>
    <n v="1"/>
    <n v="0"/>
    <s v="10"/>
    <n v="1"/>
    <n v="0"/>
    <n v="0"/>
    <n v="0"/>
    <n v="0"/>
    <n v="6"/>
    <n v="0"/>
    <n v="0"/>
    <n v="0"/>
    <n v="0"/>
    <n v="0"/>
    <n v="0"/>
    <n v="0"/>
    <n v="0"/>
    <n v="0"/>
    <n v="0"/>
    <n v="3"/>
    <n v="9"/>
    <n v="6"/>
    <n v="0"/>
    <n v="0"/>
    <n v="0"/>
    <n v="0"/>
    <n v="1"/>
    <n v="0"/>
    <n v="0"/>
    <n v="0"/>
    <n v="0"/>
    <n v="0"/>
    <n v="0"/>
    <n v="0"/>
    <n v="15"/>
    <n v="21"/>
    <n v="18"/>
  </r>
  <r>
    <s v="2024incmp_qm36"/>
    <n v="36"/>
    <s v="blue"/>
    <m/>
    <s v="2024incmp"/>
    <s v=""/>
    <n v="-1"/>
    <n v="-1"/>
    <s v="Jordin (5402)"/>
    <x v="14"/>
    <s v="6"/>
    <n v="0"/>
    <n v="0"/>
    <n v="0"/>
    <n v="0"/>
    <n v="0"/>
    <n v="0"/>
    <n v="0"/>
    <n v="0"/>
    <n v="0"/>
    <s v="c"/>
    <n v="0"/>
    <n v="0"/>
    <n v="1"/>
    <n v="0"/>
    <n v="0"/>
    <n v="0"/>
    <n v="0"/>
    <n v="0"/>
    <n v="1"/>
    <n v="5"/>
    <n v="2"/>
    <s v="0"/>
    <n v="1"/>
    <n v="0"/>
    <n v="0"/>
    <n v="0"/>
    <n v="0"/>
    <n v="7"/>
    <n v="2"/>
    <n v="0"/>
    <n v="0"/>
    <n v="1"/>
    <n v="0"/>
    <n v="1"/>
    <n v="0"/>
    <n v="0"/>
    <n v="0"/>
    <n v="0"/>
    <n v="14"/>
    <n v="32"/>
    <n v="23"/>
    <n v="0"/>
    <n v="0"/>
    <n v="0"/>
    <n v="0"/>
    <n v="1"/>
    <n v="0"/>
    <n v="1"/>
    <n v="0"/>
    <n v="0"/>
    <n v="0"/>
    <n v="0"/>
    <n v="0"/>
    <n v="14"/>
    <n v="32"/>
    <n v="23"/>
  </r>
  <r>
    <s v="2024incmp_qm36"/>
    <n v="36"/>
    <s v="red"/>
    <m/>
    <s v="2024incmp"/>
    <s v=""/>
    <n v="-1"/>
    <n v="-1"/>
    <s v="Elvis (4982)"/>
    <x v="28"/>
    <s v="6"/>
    <n v="0"/>
    <n v="0"/>
    <n v="0"/>
    <n v="0"/>
    <n v="0"/>
    <n v="0"/>
    <n v="0"/>
    <n v="0"/>
    <n v="0"/>
    <s v=""/>
    <n v="0"/>
    <n v="0"/>
    <n v="0"/>
    <n v="0"/>
    <n v="0"/>
    <n v="0"/>
    <n v="0"/>
    <n v="0"/>
    <n v="0"/>
    <n v="2"/>
    <n v="2"/>
    <s v="3"/>
    <n v="0"/>
    <n v="0"/>
    <n v="0"/>
    <n v="0"/>
    <n v="0"/>
    <n v="0"/>
    <n v="0"/>
    <n v="0"/>
    <n v="0"/>
    <n v="0"/>
    <n v="0"/>
    <n v="0"/>
    <n v="0"/>
    <n v="0"/>
    <n v="0"/>
    <n v="0"/>
    <n v="4"/>
    <n v="10"/>
    <n v="7"/>
    <n v="0"/>
    <n v="0"/>
    <n v="0"/>
    <n v="0"/>
    <n v="1"/>
    <n v="1"/>
    <n v="1"/>
    <n v="0"/>
    <n v="0"/>
    <n v="0"/>
    <n v="0"/>
    <n v="0"/>
    <n v="4"/>
    <n v="10"/>
    <n v="7"/>
  </r>
  <r>
    <s v="2024incmp_qm36"/>
    <n v="36"/>
    <s v="red"/>
    <m/>
    <s v="2024incmp"/>
    <s v=""/>
    <n v="-1"/>
    <n v="-1"/>
    <s v="Ethan (5484)"/>
    <x v="15"/>
    <s v="6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3"/>
    <n v="4"/>
    <n v="3"/>
    <s v="2"/>
    <n v="1"/>
    <n v="0"/>
    <n v="0"/>
    <n v="0"/>
    <n v="0"/>
    <n v="0"/>
    <n v="4"/>
    <n v="1"/>
    <n v="0"/>
    <n v="0"/>
    <n v="0"/>
    <n v="0"/>
    <n v="0"/>
    <n v="0"/>
    <n v="0"/>
    <n v="0"/>
    <n v="12"/>
    <n v="33"/>
    <n v="22.5"/>
    <n v="0"/>
    <n v="0"/>
    <n v="0"/>
    <n v="0"/>
    <n v="1"/>
    <n v="0"/>
    <n v="1"/>
    <n v="0"/>
    <n v="0"/>
    <n v="0"/>
    <n v="0"/>
    <n v="0"/>
    <n v="34"/>
    <n v="55"/>
    <n v="44.5"/>
  </r>
  <r>
    <s v="2024incmp_qm36"/>
    <n v="36"/>
    <s v="blue"/>
    <m/>
    <s v="2024incmp"/>
    <s v=""/>
    <n v="-1"/>
    <n v="-1"/>
    <s v="Crystal (5188)"/>
    <x v="19"/>
    <s v="6"/>
    <n v="0"/>
    <n v="0"/>
    <n v="1"/>
    <n v="1"/>
    <n v="0"/>
    <n v="0"/>
    <n v="1"/>
    <n v="0"/>
    <n v="0"/>
    <s v="b"/>
    <n v="0"/>
    <n v="1"/>
    <n v="0"/>
    <n v="0"/>
    <n v="0"/>
    <n v="3"/>
    <n v="1"/>
    <n v="17"/>
    <n v="2"/>
    <n v="9"/>
    <n v="0"/>
    <s v="0"/>
    <n v="1"/>
    <n v="0"/>
    <n v="1"/>
    <n v="0"/>
    <n v="0"/>
    <n v="9"/>
    <n v="1"/>
    <n v="0"/>
    <n v="1"/>
    <n v="0"/>
    <n v="0"/>
    <n v="1"/>
    <n v="2"/>
    <n v="0"/>
    <n v="1"/>
    <n v="0"/>
    <n v="27"/>
    <n v="60"/>
    <n v="43.5"/>
    <n v="0"/>
    <n v="0"/>
    <n v="0"/>
    <n v="0"/>
    <n v="1"/>
    <n v="0"/>
    <n v="1"/>
    <n v="0"/>
    <n v="1"/>
    <n v="0"/>
    <n v="0"/>
    <n v="0"/>
    <n v="44"/>
    <n v="77"/>
    <n v="60.5"/>
  </r>
  <r>
    <s v="2024incmp_qm36"/>
    <n v="36"/>
    <s v="red"/>
    <m/>
    <s v="2024incmp"/>
    <s v=""/>
    <n v="-1"/>
    <n v="-1"/>
    <s v="Beau (5010)"/>
    <x v="4"/>
    <s v="6"/>
    <n v="0"/>
    <n v="0"/>
    <n v="1"/>
    <n v="0"/>
    <n v="0"/>
    <n v="0"/>
    <n v="0"/>
    <n v="0"/>
    <n v="0"/>
    <s v="c"/>
    <n v="0"/>
    <n v="0"/>
    <n v="1"/>
    <n v="0"/>
    <n v="0"/>
    <n v="2"/>
    <n v="1"/>
    <n v="12"/>
    <n v="3"/>
    <n v="1"/>
    <n v="0"/>
    <s v="1"/>
    <n v="1"/>
    <n v="0"/>
    <n v="0"/>
    <n v="0"/>
    <n v="0"/>
    <n v="0"/>
    <n v="4"/>
    <n v="1"/>
    <n v="0"/>
    <n v="0"/>
    <n v="0"/>
    <n v="0"/>
    <n v="0"/>
    <n v="0"/>
    <n v="0"/>
    <n v="0"/>
    <n v="6"/>
    <n v="18"/>
    <n v="12"/>
    <n v="0"/>
    <n v="0"/>
    <n v="0"/>
    <n v="0"/>
    <n v="0"/>
    <n v="0"/>
    <n v="1"/>
    <n v="0"/>
    <n v="0"/>
    <n v="0"/>
    <n v="0"/>
    <n v="0"/>
    <n v="18"/>
    <n v="30"/>
    <n v="24"/>
  </r>
  <r>
    <s v="2024incmp_qm37"/>
    <n v="37"/>
    <s v="red"/>
    <m/>
    <s v="2024incmp"/>
    <s v=""/>
    <n v="-1"/>
    <n v="-1"/>
    <s v="Ramiyah (6721)"/>
    <x v="26"/>
    <s v="6"/>
    <n v="0"/>
    <n v="0"/>
    <n v="1"/>
    <n v="0"/>
    <n v="1"/>
    <n v="1"/>
    <n v="0"/>
    <n v="0"/>
    <n v="0"/>
    <s v="b"/>
    <n v="0"/>
    <n v="1"/>
    <n v="0"/>
    <n v="0"/>
    <n v="0"/>
    <n v="4"/>
    <n v="0"/>
    <n v="20"/>
    <n v="5"/>
    <n v="2"/>
    <n v="0"/>
    <s v="0"/>
    <n v="0"/>
    <n v="0"/>
    <n v="0"/>
    <n v="0"/>
    <n v="0"/>
    <n v="10"/>
    <n v="1"/>
    <n v="0"/>
    <n v="1"/>
    <n v="0"/>
    <n v="0"/>
    <n v="1"/>
    <n v="2"/>
    <n v="0"/>
    <n v="1"/>
    <n v="0"/>
    <n v="16"/>
    <n v="37"/>
    <n v="26.5"/>
    <n v="0"/>
    <n v="0"/>
    <n v="0"/>
    <n v="0"/>
    <n v="1"/>
    <n v="1"/>
    <n v="0"/>
    <n v="0"/>
    <n v="0"/>
    <n v="0"/>
    <n v="0"/>
    <n v="0"/>
    <n v="36"/>
    <n v="57"/>
    <n v="46.5"/>
  </r>
  <r>
    <s v="2024incmp_qm37"/>
    <n v="37"/>
    <s v="blue"/>
    <m/>
    <s v="2024incmp"/>
    <s v=""/>
    <n v="-1"/>
    <n v="-1"/>
    <s v="Milla (7617)"/>
    <x v="2"/>
    <s v="6"/>
    <n v="0"/>
    <n v="0"/>
    <n v="0"/>
    <n v="0"/>
    <n v="0"/>
    <n v="0"/>
    <n v="0"/>
    <n v="0"/>
    <n v="0"/>
    <s v="a"/>
    <n v="1"/>
    <n v="0"/>
    <n v="0"/>
    <n v="0"/>
    <n v="0"/>
    <n v="1"/>
    <n v="1"/>
    <n v="7"/>
    <n v="0"/>
    <n v="0"/>
    <n v="0"/>
    <s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7"/>
    <n v="7"/>
    <n v="7"/>
  </r>
  <r>
    <s v="2024incmp_qm37"/>
    <n v="37"/>
    <s v="blue"/>
    <m/>
    <s v="2024incmp"/>
    <s v=""/>
    <n v="-1"/>
    <n v="-1"/>
    <s v="Jordin (5402)"/>
    <x v="9"/>
    <s v="6"/>
    <n v="0"/>
    <n v="0"/>
    <n v="0"/>
    <n v="0"/>
    <n v="0"/>
    <n v="0"/>
    <n v="0"/>
    <n v="0"/>
    <n v="1"/>
    <s v="d"/>
    <n v="0"/>
    <n v="0"/>
    <n v="0"/>
    <n v="1"/>
    <n v="0"/>
    <n v="1"/>
    <n v="1"/>
    <n v="7"/>
    <n v="4"/>
    <n v="1"/>
    <n v="1"/>
    <s v="0"/>
    <n v="0"/>
    <n v="0"/>
    <n v="0"/>
    <n v="0"/>
    <n v="0"/>
    <n v="0"/>
    <n v="0"/>
    <n v="0"/>
    <n v="0"/>
    <n v="0"/>
    <n v="0"/>
    <n v="0"/>
    <n v="0"/>
    <n v="0"/>
    <n v="0"/>
    <n v="0"/>
    <n v="6"/>
    <n v="21"/>
    <n v="13.5"/>
    <n v="0"/>
    <n v="0"/>
    <n v="0"/>
    <n v="0"/>
    <n v="1"/>
    <n v="0"/>
    <n v="1"/>
    <n v="0"/>
    <n v="0"/>
    <n v="1"/>
    <n v="0"/>
    <n v="0"/>
    <n v="13"/>
    <n v="28"/>
    <n v="20.5"/>
  </r>
  <r>
    <s v="2024incmp_qm37"/>
    <n v="37"/>
    <s v="blue"/>
    <m/>
    <s v="2024incmp"/>
    <s v=""/>
    <n v="-1"/>
    <n v="-1"/>
    <s v="Crystal (5188)"/>
    <x v="21"/>
    <s v="6"/>
    <n v="0"/>
    <n v="0"/>
    <n v="0"/>
    <n v="0"/>
    <n v="0"/>
    <n v="0"/>
    <n v="0"/>
    <n v="0"/>
    <n v="0"/>
    <s v="b"/>
    <n v="0"/>
    <n v="1"/>
    <n v="0"/>
    <n v="0"/>
    <n v="0"/>
    <n v="1"/>
    <n v="0"/>
    <n v="5"/>
    <n v="0"/>
    <n v="3"/>
    <n v="0"/>
    <s v="0"/>
    <n v="1"/>
    <n v="0"/>
    <n v="1"/>
    <n v="0"/>
    <n v="0"/>
    <n v="0"/>
    <n v="0"/>
    <n v="0"/>
    <n v="0"/>
    <n v="0"/>
    <n v="0"/>
    <n v="0"/>
    <n v="0"/>
    <n v="0"/>
    <n v="0"/>
    <n v="0"/>
    <n v="6"/>
    <n v="15"/>
    <n v="10.5"/>
    <n v="0"/>
    <n v="0"/>
    <n v="0"/>
    <n v="0"/>
    <n v="0"/>
    <n v="1"/>
    <n v="0"/>
    <n v="0"/>
    <n v="0"/>
    <n v="0"/>
    <n v="0"/>
    <n v="1"/>
    <n v="11"/>
    <n v="20"/>
    <n v="15.5"/>
  </r>
  <r>
    <s v="2024incmp_qm37"/>
    <n v="37"/>
    <s v="red"/>
    <m/>
    <s v="2024incmp"/>
    <s v=""/>
    <n v="-1"/>
    <n v="-1"/>
    <s v="Ethan (5484)"/>
    <x v="34"/>
    <s v="6"/>
    <n v="0"/>
    <n v="0"/>
    <n v="0"/>
    <n v="0"/>
    <n v="0"/>
    <n v="0"/>
    <n v="0"/>
    <n v="0"/>
    <n v="1"/>
    <s v="d"/>
    <n v="0"/>
    <n v="0"/>
    <n v="0"/>
    <n v="1"/>
    <n v="0"/>
    <n v="0"/>
    <n v="1"/>
    <n v="2"/>
    <n v="1"/>
    <n v="0"/>
    <n v="2"/>
    <s v="0"/>
    <n v="0"/>
    <n v="0"/>
    <n v="0"/>
    <n v="0"/>
    <n v="0"/>
    <n v="0"/>
    <n v="4"/>
    <n v="1"/>
    <n v="0"/>
    <n v="0"/>
    <n v="0"/>
    <n v="0"/>
    <n v="0"/>
    <n v="0"/>
    <n v="0"/>
    <n v="0"/>
    <n v="2"/>
    <n v="5"/>
    <n v="3.5"/>
    <n v="0"/>
    <n v="0"/>
    <n v="0"/>
    <n v="0"/>
    <n v="0"/>
    <n v="0"/>
    <n v="1"/>
    <n v="0"/>
    <n v="0"/>
    <n v="1"/>
    <n v="0"/>
    <n v="0"/>
    <n v="4"/>
    <n v="7"/>
    <n v="5.5"/>
  </r>
  <r>
    <s v="2024incmp_qm37"/>
    <n v="37"/>
    <s v="red"/>
    <m/>
    <s v="2024incmp"/>
    <s v=""/>
    <n v="-1"/>
    <n v="-1"/>
    <s v="Beau (5010)"/>
    <x v="17"/>
    <s v="6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0"/>
    <n v="0"/>
    <s v="0"/>
    <n v="0"/>
    <n v="0"/>
    <n v="0"/>
    <n v="0"/>
    <n v="0"/>
    <n v="13"/>
    <n v="1"/>
    <n v="0"/>
    <n v="1"/>
    <n v="0"/>
    <n v="0"/>
    <n v="1"/>
    <n v="1"/>
    <n v="1"/>
    <n v="0"/>
    <n v="0"/>
    <n v="5"/>
    <n v="5"/>
    <n v="5"/>
    <n v="0"/>
    <n v="0"/>
    <n v="0"/>
    <n v="0"/>
    <n v="0"/>
    <n v="1"/>
    <n v="0"/>
    <n v="1"/>
    <n v="0"/>
    <n v="0"/>
    <n v="0"/>
    <n v="0"/>
    <n v="10"/>
    <n v="10"/>
    <n v="10"/>
  </r>
  <r>
    <s v="2024incmp_qm38"/>
    <n v="38"/>
    <s v="blue"/>
    <m/>
    <s v="2024incmp"/>
    <s v=""/>
    <n v="-1"/>
    <n v="-1"/>
    <s v="Milla (7617)"/>
    <x v="13"/>
    <s v="6"/>
    <n v="0"/>
    <n v="1"/>
    <n v="1"/>
    <n v="0"/>
    <n v="0"/>
    <n v="0"/>
    <n v="0"/>
    <n v="0"/>
    <n v="0"/>
    <s v="b"/>
    <n v="0"/>
    <n v="1"/>
    <n v="0"/>
    <n v="0"/>
    <n v="0"/>
    <n v="3"/>
    <n v="0"/>
    <n v="15"/>
    <n v="3"/>
    <n v="3"/>
    <n v="0"/>
    <s v="0"/>
    <n v="1"/>
    <n v="0"/>
    <n v="1"/>
    <n v="0"/>
    <n v="0"/>
    <n v="0"/>
    <n v="4"/>
    <n v="1"/>
    <n v="0"/>
    <n v="0"/>
    <n v="0"/>
    <n v="0"/>
    <n v="0"/>
    <n v="0"/>
    <n v="0"/>
    <n v="0"/>
    <n v="10"/>
    <n v="28"/>
    <n v="19"/>
    <n v="0"/>
    <n v="0"/>
    <n v="0"/>
    <n v="0"/>
    <n v="1"/>
    <n v="0"/>
    <n v="1"/>
    <n v="0"/>
    <n v="0"/>
    <n v="0"/>
    <n v="0"/>
    <n v="0"/>
    <n v="25"/>
    <n v="43"/>
    <n v="34"/>
  </r>
  <r>
    <s v="2024incmp_qm38"/>
    <n v="38"/>
    <s v="red"/>
    <m/>
    <s v="2024incmp"/>
    <s v=""/>
    <n v="-1"/>
    <n v="-1"/>
    <s v="Ramiyah (6721)"/>
    <x v="25"/>
    <s v="6"/>
    <n v="0"/>
    <n v="0"/>
    <n v="0"/>
    <n v="0"/>
    <n v="0"/>
    <n v="0"/>
    <n v="0"/>
    <n v="1"/>
    <n v="1"/>
    <s v="c"/>
    <n v="0"/>
    <n v="0"/>
    <n v="1"/>
    <n v="0"/>
    <n v="0"/>
    <n v="2"/>
    <n v="1"/>
    <n v="12"/>
    <n v="4"/>
    <n v="0"/>
    <n v="2"/>
    <s v="0"/>
    <n v="0"/>
    <n v="0"/>
    <n v="0"/>
    <n v="0"/>
    <n v="0"/>
    <n v="6"/>
    <n v="2"/>
    <n v="0"/>
    <n v="0"/>
    <n v="1"/>
    <n v="0"/>
    <n v="1"/>
    <n v="1"/>
    <n v="1"/>
    <n v="0"/>
    <n v="0"/>
    <n v="9"/>
    <n v="21"/>
    <n v="15"/>
    <n v="0"/>
    <n v="0"/>
    <n v="0"/>
    <n v="0"/>
    <n v="1"/>
    <n v="0"/>
    <n v="1"/>
    <n v="0"/>
    <n v="0"/>
    <n v="0"/>
    <n v="0"/>
    <n v="0"/>
    <n v="21"/>
    <n v="33"/>
    <n v="27"/>
  </r>
  <r>
    <s v="2024incmp_qm38"/>
    <n v="38"/>
    <s v="blue"/>
    <m/>
    <s v="2024incmp"/>
    <s v=""/>
    <n v="-1"/>
    <n v="-1"/>
    <s v="Jordin (5402)"/>
    <x v="27"/>
    <s v="6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3"/>
    <n v="3"/>
    <n v="2"/>
    <s v="0"/>
    <n v="0"/>
    <n v="0"/>
    <n v="0"/>
    <n v="0"/>
    <n v="0"/>
    <n v="0"/>
    <n v="4"/>
    <n v="1"/>
    <n v="0"/>
    <n v="0"/>
    <n v="0"/>
    <n v="0"/>
    <n v="0"/>
    <n v="0"/>
    <n v="0"/>
    <n v="0"/>
    <n v="10"/>
    <n v="28"/>
    <n v="19"/>
    <n v="0"/>
    <n v="0"/>
    <n v="0"/>
    <n v="0"/>
    <n v="0"/>
    <n v="0"/>
    <n v="0"/>
    <n v="0"/>
    <n v="0"/>
    <n v="0"/>
    <n v="0"/>
    <n v="0"/>
    <n v="15"/>
    <n v="33"/>
    <n v="24"/>
  </r>
  <r>
    <s v="2024incmp_qm38"/>
    <n v="38"/>
    <s v="blue"/>
    <m/>
    <s v="2024incmp"/>
    <s v=""/>
    <n v="-1"/>
    <n v="-1"/>
    <s v="Crystal (5188)"/>
    <x v="30"/>
    <s v="6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0"/>
    <n v="1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1"/>
    <n v="0"/>
    <n v="1"/>
    <n v="1"/>
    <n v="0"/>
    <n v="0"/>
    <n v="0"/>
    <n v="0"/>
    <n v="4"/>
    <n v="7"/>
    <n v="5.5"/>
  </r>
  <r>
    <s v="2024incmp_qm38"/>
    <n v="38"/>
    <s v="red"/>
    <m/>
    <s v="2024incmp"/>
    <s v=""/>
    <n v="-1"/>
    <n v="-1"/>
    <s v="Ethan (5484)"/>
    <x v="16"/>
    <s v="6"/>
    <n v="0"/>
    <n v="1"/>
    <n v="1"/>
    <n v="1"/>
    <n v="0"/>
    <n v="0"/>
    <n v="0"/>
    <n v="0"/>
    <n v="0"/>
    <s v="b"/>
    <n v="0"/>
    <n v="1"/>
    <n v="0"/>
    <n v="0"/>
    <n v="0"/>
    <n v="4"/>
    <n v="0"/>
    <n v="20"/>
    <n v="0"/>
    <n v="7"/>
    <n v="2"/>
    <s v="1"/>
    <n v="1"/>
    <n v="0"/>
    <n v="0"/>
    <n v="0"/>
    <n v="0"/>
    <n v="0"/>
    <n v="0"/>
    <n v="0"/>
    <n v="0"/>
    <n v="0"/>
    <n v="0"/>
    <n v="0"/>
    <n v="0"/>
    <n v="0"/>
    <n v="0"/>
    <n v="0"/>
    <n v="14"/>
    <n v="35"/>
    <n v="24.5"/>
    <n v="0"/>
    <n v="0"/>
    <n v="0"/>
    <n v="0"/>
    <n v="1"/>
    <n v="0"/>
    <n v="1"/>
    <n v="0"/>
    <n v="1"/>
    <n v="0"/>
    <n v="0"/>
    <n v="0"/>
    <n v="34"/>
    <n v="55"/>
    <n v="44.5"/>
  </r>
  <r>
    <s v="2024incmp_qm38"/>
    <n v="38"/>
    <s v="red"/>
    <m/>
    <s v="2024incmp"/>
    <s v=""/>
    <n v="-1"/>
    <n v="-1"/>
    <s v="Beau (5010)"/>
    <x v="33"/>
    <s v="6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1"/>
    <n v="0"/>
    <s v="8"/>
    <n v="1"/>
    <n v="0"/>
    <n v="0"/>
    <n v="0"/>
    <n v="0"/>
    <n v="9"/>
    <n v="1"/>
    <n v="0"/>
    <n v="1"/>
    <n v="0"/>
    <n v="0"/>
    <n v="1"/>
    <n v="1"/>
    <n v="1"/>
    <n v="0"/>
    <n v="0"/>
    <n v="7"/>
    <n v="10"/>
    <n v="8.5"/>
    <n v="0"/>
    <n v="0"/>
    <n v="0"/>
    <n v="0"/>
    <n v="1"/>
    <n v="0"/>
    <n v="1"/>
    <n v="0"/>
    <n v="0"/>
    <n v="0"/>
    <n v="0"/>
    <n v="0"/>
    <n v="12"/>
    <n v="15"/>
    <n v="13.5"/>
  </r>
  <r>
    <s v="2024incmp_qm39"/>
    <n v="39"/>
    <s v="blue"/>
    <m/>
    <s v="2024incmp"/>
    <s v=""/>
    <n v="-1"/>
    <n v="-1"/>
    <s v="Milla (7617)"/>
    <x v="36"/>
    <s v="7"/>
    <n v="0"/>
    <n v="0"/>
    <n v="1"/>
    <n v="0"/>
    <n v="0"/>
    <n v="0"/>
    <n v="0"/>
    <n v="0"/>
    <n v="0"/>
    <s v="b"/>
    <n v="0"/>
    <n v="1"/>
    <n v="0"/>
    <n v="0"/>
    <n v="0"/>
    <n v="1"/>
    <n v="1"/>
    <n v="7"/>
    <n v="1"/>
    <n v="7"/>
    <n v="2"/>
    <s v="0"/>
    <n v="1"/>
    <n v="0"/>
    <n v="0"/>
    <n v="0"/>
    <n v="0"/>
    <n v="12"/>
    <n v="2"/>
    <n v="0"/>
    <n v="0"/>
    <n v="1"/>
    <n v="0"/>
    <n v="1"/>
    <n v="1"/>
    <n v="1"/>
    <n v="0"/>
    <n v="0"/>
    <n v="20"/>
    <n v="44"/>
    <n v="32"/>
    <n v="0"/>
    <n v="0"/>
    <n v="0"/>
    <n v="0"/>
    <n v="1"/>
    <n v="0"/>
    <n v="1"/>
    <n v="0"/>
    <n v="1"/>
    <n v="0"/>
    <n v="0"/>
    <n v="0"/>
    <n v="27"/>
    <n v="51"/>
    <n v="39"/>
  </r>
  <r>
    <s v="2024incmp_qm39"/>
    <n v="39"/>
    <s v="red"/>
    <m/>
    <s v="2024incmp"/>
    <s v=""/>
    <n v="-1"/>
    <n v="-1"/>
    <s v="Ramiyah (6721)"/>
    <x v="1"/>
    <s v="7"/>
    <n v="0"/>
    <n v="0"/>
    <n v="1"/>
    <n v="0"/>
    <n v="0"/>
    <n v="0"/>
    <n v="0"/>
    <n v="0"/>
    <n v="0"/>
    <s v="b"/>
    <n v="0"/>
    <n v="1"/>
    <n v="0"/>
    <n v="0"/>
    <n v="1"/>
    <n v="1"/>
    <n v="0"/>
    <n v="7"/>
    <n v="0"/>
    <n v="5"/>
    <n v="0"/>
    <s v="0"/>
    <n v="1"/>
    <n v="0"/>
    <n v="0"/>
    <n v="0"/>
    <n v="0"/>
    <n v="15"/>
    <n v="2"/>
    <n v="0"/>
    <n v="0"/>
    <n v="1"/>
    <n v="0"/>
    <n v="1"/>
    <n v="2"/>
    <n v="0"/>
    <n v="1"/>
    <n v="0"/>
    <n v="17"/>
    <n v="32"/>
    <n v="24.5"/>
    <n v="0"/>
    <n v="0"/>
    <n v="0"/>
    <n v="0"/>
    <n v="1"/>
    <n v="0"/>
    <n v="1"/>
    <n v="0"/>
    <n v="0"/>
    <n v="0"/>
    <n v="0"/>
    <n v="0"/>
    <n v="24"/>
    <n v="39"/>
    <n v="31.5"/>
  </r>
  <r>
    <s v="2024incmp_qm39"/>
    <n v="39"/>
    <s v="blue"/>
    <m/>
    <s v="2024incmp"/>
    <s v=""/>
    <n v="-1"/>
    <n v="-1"/>
    <s v="Jordin (5402)"/>
    <x v="18"/>
    <s v="7"/>
    <n v="0"/>
    <n v="0"/>
    <n v="0"/>
    <n v="0"/>
    <n v="0"/>
    <n v="0"/>
    <n v="0"/>
    <n v="1"/>
    <n v="1"/>
    <s v="c"/>
    <n v="0"/>
    <n v="0"/>
    <n v="1"/>
    <n v="0"/>
    <n v="0"/>
    <n v="2"/>
    <n v="0"/>
    <n v="10"/>
    <n v="2"/>
    <n v="1"/>
    <n v="0"/>
    <s v="0"/>
    <n v="1"/>
    <n v="0"/>
    <n v="0"/>
    <n v="0"/>
    <n v="0"/>
    <n v="20"/>
    <n v="1"/>
    <n v="0"/>
    <n v="1"/>
    <n v="0"/>
    <n v="0"/>
    <n v="1"/>
    <n v="0"/>
    <n v="0"/>
    <n v="0"/>
    <n v="0"/>
    <n v="7"/>
    <n v="16"/>
    <n v="11.5"/>
    <n v="0"/>
    <n v="0"/>
    <n v="0"/>
    <n v="0"/>
    <n v="1"/>
    <n v="0"/>
    <n v="1"/>
    <n v="0"/>
    <n v="1"/>
    <n v="0"/>
    <n v="0"/>
    <n v="0"/>
    <n v="17"/>
    <n v="26"/>
    <n v="21.5"/>
  </r>
  <r>
    <s v="2024incmp_qm39"/>
    <n v="39"/>
    <s v="red"/>
    <m/>
    <s v="2024incmp"/>
    <s v=""/>
    <n v="-1"/>
    <n v="-1"/>
    <s v="Ethan (5484)"/>
    <x v="31"/>
    <s v="7"/>
    <n v="0"/>
    <n v="0"/>
    <n v="0"/>
    <n v="0"/>
    <n v="1"/>
    <n v="1"/>
    <n v="1"/>
    <n v="0"/>
    <n v="0"/>
    <s v="a"/>
    <n v="1"/>
    <n v="0"/>
    <n v="0"/>
    <n v="0"/>
    <n v="1"/>
    <n v="0"/>
    <n v="1"/>
    <n v="4"/>
    <n v="6"/>
    <n v="0"/>
    <n v="2"/>
    <s v="1"/>
    <n v="0"/>
    <n v="0"/>
    <n v="0"/>
    <n v="0"/>
    <n v="1"/>
    <n v="27"/>
    <n v="1"/>
    <n v="0"/>
    <n v="1"/>
    <n v="0"/>
    <n v="0"/>
    <n v="1"/>
    <n v="0"/>
    <n v="0"/>
    <n v="0"/>
    <n v="0"/>
    <n v="14"/>
    <n v="32"/>
    <n v="23"/>
    <n v="0"/>
    <n v="0"/>
    <n v="0"/>
    <n v="0"/>
    <n v="1"/>
    <n v="0"/>
    <n v="1"/>
    <n v="0"/>
    <n v="0"/>
    <n v="0"/>
    <n v="0"/>
    <n v="0"/>
    <n v="18"/>
    <n v="36"/>
    <n v="27"/>
  </r>
  <r>
    <s v="2024incmp_qm39"/>
    <n v="39"/>
    <s v="red"/>
    <m/>
    <s v="2024incmp"/>
    <s v=""/>
    <n v="-1"/>
    <n v="-1"/>
    <s v="Beau (5010)"/>
    <x v="3"/>
    <s v="7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0"/>
    <n v="0"/>
    <n v="0"/>
    <s v="0"/>
    <n v="0"/>
    <n v="0"/>
    <n v="0"/>
    <n v="0"/>
    <n v="0"/>
    <n v="0"/>
    <n v="4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1"/>
    <n v="0"/>
    <n v="0"/>
    <n v="0"/>
    <n v="0"/>
    <n v="3"/>
    <n v="3"/>
    <n v="3"/>
  </r>
  <r>
    <s v="2024incmp_qm39"/>
    <n v="39"/>
    <s v="blue"/>
    <m/>
    <s v="2024incmp"/>
    <s v=""/>
    <n v="-1"/>
    <n v="-1"/>
    <s v="Crystal (5188)"/>
    <x v="29"/>
    <s v="7"/>
    <n v="0"/>
    <n v="0"/>
    <n v="0"/>
    <n v="0"/>
    <n v="0"/>
    <n v="0"/>
    <n v="0"/>
    <n v="0"/>
    <n v="0"/>
    <s v="a"/>
    <n v="1"/>
    <n v="0"/>
    <n v="0"/>
    <n v="0"/>
    <n v="0"/>
    <n v="0"/>
    <n v="1"/>
    <n v="2"/>
    <n v="4"/>
    <n v="0"/>
    <n v="0"/>
    <s v="0"/>
    <n v="0"/>
    <n v="0"/>
    <n v="0"/>
    <n v="0"/>
    <n v="0"/>
    <n v="8"/>
    <n v="0"/>
    <n v="0"/>
    <n v="0"/>
    <n v="0"/>
    <n v="0"/>
    <n v="0"/>
    <n v="0"/>
    <n v="0"/>
    <n v="0"/>
    <n v="0"/>
    <n v="4"/>
    <n v="16"/>
    <n v="10"/>
    <n v="0"/>
    <n v="0"/>
    <n v="0"/>
    <n v="0"/>
    <n v="0"/>
    <n v="1"/>
    <n v="0"/>
    <n v="0"/>
    <n v="1"/>
    <n v="0"/>
    <n v="0"/>
    <n v="0"/>
    <n v="6"/>
    <n v="18"/>
    <n v="12"/>
  </r>
  <r>
    <s v="2024incmp_qm40"/>
    <n v="40"/>
    <s v="red"/>
    <m/>
    <s v="2024incmp"/>
    <s v=""/>
    <n v="-1"/>
    <n v="-1"/>
    <s v="Ramiyah (6721)"/>
    <x v="7"/>
    <s v="7"/>
    <n v="0"/>
    <n v="0"/>
    <n v="1"/>
    <n v="0"/>
    <n v="1"/>
    <n v="1"/>
    <n v="0"/>
    <n v="0"/>
    <n v="0"/>
    <s v="c"/>
    <n v="0"/>
    <n v="0"/>
    <n v="1"/>
    <n v="0"/>
    <n v="0"/>
    <n v="0"/>
    <n v="1"/>
    <n v="2"/>
    <n v="3"/>
    <n v="2"/>
    <n v="0"/>
    <s v="0"/>
    <n v="1"/>
    <n v="0"/>
    <n v="0"/>
    <n v="0"/>
    <n v="0"/>
    <n v="0"/>
    <n v="3"/>
    <n v="0"/>
    <n v="0"/>
    <n v="0"/>
    <n v="1"/>
    <n v="1"/>
    <n v="2"/>
    <n v="0"/>
    <n v="1"/>
    <n v="0"/>
    <n v="14"/>
    <n v="29"/>
    <n v="21.5"/>
    <n v="0"/>
    <n v="0"/>
    <n v="0"/>
    <n v="0"/>
    <n v="1"/>
    <n v="0"/>
    <n v="1"/>
    <n v="0"/>
    <n v="0"/>
    <n v="0"/>
    <n v="0"/>
    <n v="0"/>
    <n v="16"/>
    <n v="31"/>
    <n v="23.5"/>
  </r>
  <r>
    <s v="2024incmp_qm40"/>
    <n v="40"/>
    <s v="red"/>
    <m/>
    <s v="2024incmp"/>
    <s v=""/>
    <n v="-1"/>
    <n v="-1"/>
    <s v="Ethan (5484)"/>
    <x v="8"/>
    <s v="7"/>
    <n v="0"/>
    <n v="0"/>
    <n v="0"/>
    <n v="0"/>
    <n v="0"/>
    <n v="0"/>
    <n v="0"/>
    <n v="0"/>
    <n v="0"/>
    <s v="b"/>
    <n v="0"/>
    <n v="1"/>
    <n v="0"/>
    <n v="0"/>
    <n v="0"/>
    <n v="0"/>
    <n v="0"/>
    <n v="0"/>
    <n v="0"/>
    <n v="3"/>
    <n v="1"/>
    <s v="0"/>
    <n v="1"/>
    <n v="0"/>
    <n v="0"/>
    <n v="0"/>
    <n v="0"/>
    <n v="10"/>
    <n v="1"/>
    <n v="0"/>
    <n v="1"/>
    <n v="0"/>
    <n v="0"/>
    <n v="1"/>
    <n v="1"/>
    <n v="1"/>
    <n v="0"/>
    <n v="0"/>
    <n v="11"/>
    <n v="20"/>
    <n v="15.5"/>
    <n v="0"/>
    <n v="0"/>
    <n v="0"/>
    <n v="0"/>
    <n v="1"/>
    <n v="0"/>
    <n v="0"/>
    <n v="0"/>
    <n v="1"/>
    <n v="0"/>
    <n v="0"/>
    <n v="0"/>
    <n v="11"/>
    <n v="20"/>
    <n v="15.5"/>
  </r>
  <r>
    <s v="2024incmp_qm40"/>
    <n v="40"/>
    <s v="blue"/>
    <m/>
    <s v="2024incmp"/>
    <s v=""/>
    <n v="-1"/>
    <n v="-1"/>
    <s v="Milla (7617)"/>
    <x v="15"/>
    <s v="7"/>
    <n v="0"/>
    <n v="0"/>
    <n v="0"/>
    <n v="0"/>
    <n v="1"/>
    <n v="1"/>
    <n v="0"/>
    <n v="0"/>
    <n v="0"/>
    <s v="a"/>
    <n v="1"/>
    <n v="0"/>
    <n v="0"/>
    <n v="0"/>
    <n v="0"/>
    <n v="2"/>
    <n v="1"/>
    <n v="12"/>
    <n v="5"/>
    <n v="1"/>
    <n v="3"/>
    <s v="1"/>
    <n v="1"/>
    <n v="0"/>
    <n v="0"/>
    <n v="0"/>
    <n v="1"/>
    <n v="6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0"/>
    <n v="1"/>
    <n v="0"/>
    <n v="0"/>
    <n v="0"/>
    <n v="0"/>
    <n v="0"/>
    <n v="24"/>
    <n v="42"/>
    <n v="33"/>
  </r>
  <r>
    <s v="2024incmp_qm40"/>
    <n v="40"/>
    <s v="blue"/>
    <m/>
    <s v="2024incmp"/>
    <s v=""/>
    <n v="-1"/>
    <n v="-1"/>
    <s v="Jordin (5402)"/>
    <x v="32"/>
    <s v="7"/>
    <n v="0"/>
    <n v="0"/>
    <n v="1"/>
    <n v="1"/>
    <n v="0"/>
    <n v="0"/>
    <n v="0"/>
    <n v="0"/>
    <n v="0"/>
    <s v="b"/>
    <n v="0"/>
    <n v="1"/>
    <n v="0"/>
    <n v="0"/>
    <n v="0"/>
    <n v="3"/>
    <n v="0"/>
    <n v="15"/>
    <n v="4"/>
    <n v="2"/>
    <n v="0"/>
    <s v="0"/>
    <n v="0"/>
    <n v="0"/>
    <n v="0"/>
    <n v="0"/>
    <n v="0"/>
    <n v="15"/>
    <n v="0"/>
    <n v="0"/>
    <n v="0"/>
    <n v="0"/>
    <n v="0"/>
    <n v="0"/>
    <n v="0"/>
    <n v="0"/>
    <n v="0"/>
    <n v="0"/>
    <n v="8"/>
    <n v="26"/>
    <n v="17"/>
    <n v="0"/>
    <n v="0"/>
    <n v="0"/>
    <n v="0"/>
    <n v="1"/>
    <n v="0"/>
    <n v="1"/>
    <n v="1"/>
    <n v="0"/>
    <n v="0"/>
    <n v="0"/>
    <n v="0"/>
    <n v="23"/>
    <n v="41"/>
    <n v="32"/>
  </r>
  <r>
    <s v="2024incmp_qm40"/>
    <n v="40"/>
    <s v="blue"/>
    <m/>
    <s v="2024incmp"/>
    <s v=""/>
    <n v="-1"/>
    <n v="-1"/>
    <s v="Crystal (5188)"/>
    <x v="19"/>
    <s v="7"/>
    <n v="0"/>
    <n v="0"/>
    <n v="0"/>
    <n v="0"/>
    <n v="0"/>
    <n v="0"/>
    <n v="1"/>
    <n v="1"/>
    <n v="1"/>
    <s v="c"/>
    <n v="0"/>
    <n v="0"/>
    <n v="1"/>
    <n v="0"/>
    <n v="0"/>
    <n v="1"/>
    <n v="1"/>
    <n v="7"/>
    <n v="1"/>
    <n v="0"/>
    <n v="0"/>
    <s v="0"/>
    <n v="0"/>
    <n v="0"/>
    <n v="0"/>
    <n v="0"/>
    <n v="0"/>
    <n v="3"/>
    <n v="2"/>
    <n v="0"/>
    <n v="0"/>
    <n v="1"/>
    <n v="0"/>
    <n v="1"/>
    <n v="2"/>
    <n v="0"/>
    <n v="1"/>
    <n v="0"/>
    <n v="8"/>
    <n v="11"/>
    <n v="9.5"/>
    <n v="0"/>
    <n v="0"/>
    <n v="0"/>
    <n v="0"/>
    <n v="1"/>
    <n v="0"/>
    <n v="0"/>
    <n v="1"/>
    <n v="0"/>
    <n v="0"/>
    <n v="0"/>
    <n v="0"/>
    <n v="15"/>
    <n v="18"/>
    <n v="16.5"/>
  </r>
  <r>
    <s v="2024incmp_qm40"/>
    <n v="40"/>
    <s v="red"/>
    <m/>
    <s v="2024incmp"/>
    <s v=""/>
    <n v="-1"/>
    <n v="-1"/>
    <s v="Beau (5010)"/>
    <x v="22"/>
    <s v="7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2"/>
    <n v="2"/>
    <n v="0"/>
    <s v="0"/>
    <n v="1"/>
    <n v="0"/>
    <n v="0"/>
    <n v="0"/>
    <n v="0"/>
    <n v="9"/>
    <n v="2"/>
    <n v="0"/>
    <n v="0"/>
    <n v="1"/>
    <n v="0"/>
    <n v="1"/>
    <n v="2"/>
    <n v="0"/>
    <n v="1"/>
    <n v="0"/>
    <n v="13"/>
    <n v="25"/>
    <n v="19"/>
    <n v="0"/>
    <n v="0"/>
    <n v="0"/>
    <n v="0"/>
    <n v="0"/>
    <n v="1"/>
    <n v="1"/>
    <n v="0"/>
    <n v="1"/>
    <n v="0"/>
    <n v="0"/>
    <n v="0"/>
    <n v="18"/>
    <n v="30"/>
    <n v="24"/>
  </r>
  <r>
    <s v="2024incmp_qm41"/>
    <n v="41"/>
    <s v="red"/>
    <m/>
    <s v="2024incmp"/>
    <s v=""/>
    <n v="-1"/>
    <n v="-1"/>
    <s v="Ramiyah (6721)"/>
    <x v="12"/>
    <s v="7"/>
    <n v="0"/>
    <n v="0"/>
    <n v="0"/>
    <n v="0"/>
    <n v="0"/>
    <n v="0"/>
    <n v="0"/>
    <n v="0"/>
    <n v="0"/>
    <s v="b"/>
    <n v="0"/>
    <n v="1"/>
    <n v="0"/>
    <n v="0"/>
    <n v="0"/>
    <n v="1"/>
    <n v="0"/>
    <n v="5"/>
    <n v="0"/>
    <n v="7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15"/>
    <n v="36"/>
    <n v="25.5"/>
    <n v="0"/>
    <n v="0"/>
    <n v="0"/>
    <n v="0"/>
    <n v="1"/>
    <n v="0"/>
    <n v="1"/>
    <n v="0"/>
    <n v="0"/>
    <n v="0"/>
    <n v="0"/>
    <n v="0"/>
    <n v="20"/>
    <n v="41"/>
    <n v="30.5"/>
  </r>
  <r>
    <s v="2024incmp_qm41"/>
    <n v="41"/>
    <s v="red"/>
    <m/>
    <s v="2024incmp"/>
    <s v=""/>
    <n v="-1"/>
    <n v="-1"/>
    <s v="Ethan (5484)"/>
    <x v="37"/>
    <s v="7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2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2"/>
    <n v="8"/>
    <n v="5"/>
    <n v="0"/>
    <n v="0"/>
    <n v="0"/>
    <n v="0"/>
    <n v="0"/>
    <n v="0"/>
    <n v="0"/>
    <n v="0"/>
    <n v="1"/>
    <n v="1"/>
    <n v="0"/>
    <n v="0"/>
    <n v="9"/>
    <n v="15"/>
    <n v="12"/>
  </r>
  <r>
    <s v="2024incmp_qm41"/>
    <n v="41"/>
    <s v="blue"/>
    <m/>
    <s v="2024incmp"/>
    <s v=""/>
    <n v="-1"/>
    <n v="-1"/>
    <s v="Milla (7617)"/>
    <x v="2"/>
    <s v="7"/>
    <n v="0"/>
    <n v="0"/>
    <n v="0"/>
    <n v="0"/>
    <n v="0"/>
    <n v="0"/>
    <n v="0"/>
    <n v="0"/>
    <n v="1"/>
    <s v="c"/>
    <n v="0"/>
    <n v="0"/>
    <n v="1"/>
    <n v="0"/>
    <n v="0"/>
    <n v="2"/>
    <n v="1"/>
    <n v="12"/>
    <n v="0"/>
    <n v="0"/>
    <n v="0"/>
    <s v="0"/>
    <n v="0"/>
    <n v="0"/>
    <n v="0"/>
    <n v="0"/>
    <n v="0"/>
    <n v="6"/>
    <n v="1"/>
    <n v="0"/>
    <n v="1"/>
    <n v="0"/>
    <n v="0"/>
    <n v="1"/>
    <n v="0"/>
    <n v="0"/>
    <n v="0"/>
    <n v="0"/>
    <n v="3"/>
    <n v="3"/>
    <n v="3"/>
    <n v="0"/>
    <n v="0"/>
    <n v="0"/>
    <n v="0"/>
    <n v="0"/>
    <n v="0"/>
    <n v="0"/>
    <n v="1"/>
    <n v="0"/>
    <n v="0"/>
    <n v="0"/>
    <n v="1"/>
    <n v="15"/>
    <n v="15"/>
    <n v="15"/>
  </r>
  <r>
    <s v="2024incmp_qm41"/>
    <n v="41"/>
    <s v="blue"/>
    <m/>
    <s v="2024incmp"/>
    <s v=""/>
    <n v="-1"/>
    <n v="-1"/>
    <s v="Jordin (5402)"/>
    <x v="28"/>
    <s v="7"/>
    <n v="0"/>
    <n v="0"/>
    <n v="0"/>
    <n v="0"/>
    <n v="0"/>
    <n v="0"/>
    <n v="0"/>
    <n v="0"/>
    <n v="0"/>
    <s v="a"/>
    <n v="1"/>
    <n v="0"/>
    <n v="0"/>
    <n v="0"/>
    <n v="1"/>
    <n v="0"/>
    <n v="0"/>
    <n v="2"/>
    <n v="2"/>
    <n v="5"/>
    <n v="1"/>
    <s v="0"/>
    <n v="1"/>
    <n v="0"/>
    <n v="0"/>
    <n v="0"/>
    <n v="0"/>
    <n v="0"/>
    <n v="4"/>
    <n v="1"/>
    <n v="0"/>
    <n v="0"/>
    <n v="0"/>
    <n v="0"/>
    <n v="0"/>
    <n v="0"/>
    <n v="0"/>
    <n v="0"/>
    <n v="13"/>
    <n v="34"/>
    <n v="23.5"/>
    <n v="0"/>
    <n v="0"/>
    <n v="0"/>
    <n v="0"/>
    <n v="1"/>
    <n v="0"/>
    <n v="1"/>
    <n v="0"/>
    <n v="0"/>
    <n v="0"/>
    <n v="0"/>
    <n v="0"/>
    <n v="15"/>
    <n v="36"/>
    <n v="25.5"/>
  </r>
  <r>
    <s v="2024incmp_qm41"/>
    <n v="41"/>
    <s v="red"/>
    <m/>
    <s v="2024incmp"/>
    <s v=""/>
    <n v="-1"/>
    <n v="-1"/>
    <s v="Fernando (5010)"/>
    <x v="21"/>
    <s v="7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2024incmp_qm41"/>
    <n v="41"/>
    <s v="blue"/>
    <m/>
    <s v="2024incmp"/>
    <s v=""/>
    <n v="-1"/>
    <n v="-1"/>
    <s v="Crystal (5188)"/>
    <x v="11"/>
    <s v="7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0"/>
    <n v="7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4"/>
    <n v="35"/>
    <n v="24.5"/>
    <n v="0"/>
    <n v="0"/>
    <n v="0"/>
    <n v="0"/>
    <n v="0"/>
    <n v="1"/>
    <n v="0"/>
    <n v="0"/>
    <n v="0"/>
    <n v="0"/>
    <n v="0"/>
    <n v="0"/>
    <n v="31"/>
    <n v="52"/>
    <n v="41.5"/>
  </r>
  <r>
    <s v="2024incmp_qm42"/>
    <n v="42"/>
    <s v="blue"/>
    <m/>
    <s v="2024incmp"/>
    <s v=""/>
    <n v="-1"/>
    <n v="-1"/>
    <s v="Riley (7617)"/>
    <x v="6"/>
    <s v="7"/>
    <n v="0"/>
    <n v="0"/>
    <n v="1"/>
    <n v="1"/>
    <n v="0"/>
    <n v="0"/>
    <n v="0"/>
    <n v="0"/>
    <n v="0"/>
    <s v="b"/>
    <n v="0"/>
    <n v="1"/>
    <n v="0"/>
    <n v="0"/>
    <n v="0"/>
    <n v="3"/>
    <n v="1"/>
    <n v="17"/>
    <n v="2"/>
    <n v="4"/>
    <n v="3"/>
    <s v="0"/>
    <n v="1"/>
    <n v="0"/>
    <n v="0"/>
    <n v="0"/>
    <n v="0"/>
    <n v="5"/>
    <n v="2"/>
    <n v="0"/>
    <n v="0"/>
    <n v="1"/>
    <n v="0"/>
    <n v="1"/>
    <n v="1"/>
    <n v="1"/>
    <n v="0"/>
    <n v="0"/>
    <n v="15"/>
    <n v="33"/>
    <n v="24"/>
    <n v="1"/>
    <n v="1"/>
    <n v="0"/>
    <n v="0"/>
    <n v="1"/>
    <n v="0"/>
    <n v="0"/>
    <n v="0"/>
    <n v="1"/>
    <n v="0"/>
    <n v="0"/>
    <n v="0"/>
    <n v="32"/>
    <n v="50"/>
    <n v="41"/>
  </r>
  <r>
    <s v="2024incmp_qm42"/>
    <n v="42"/>
    <s v="red"/>
    <m/>
    <s v="2024incmp"/>
    <s v=""/>
    <n v="-1"/>
    <n v="-1"/>
    <s v="Ramiyah (6721)"/>
    <x v="30"/>
    <s v="7"/>
    <n v="0"/>
    <n v="1"/>
    <n v="0"/>
    <n v="0"/>
    <n v="1"/>
    <n v="0"/>
    <n v="0"/>
    <n v="0"/>
    <n v="0"/>
    <s v="a"/>
    <n v="1"/>
    <n v="0"/>
    <n v="0"/>
    <n v="0"/>
    <n v="0"/>
    <n v="2"/>
    <n v="0"/>
    <n v="10"/>
    <n v="2"/>
    <n v="1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5"/>
    <n v="14"/>
    <n v="9.5"/>
    <n v="0"/>
    <n v="0"/>
    <n v="0"/>
    <n v="0"/>
    <n v="1"/>
    <n v="0"/>
    <n v="1"/>
    <n v="0"/>
    <n v="0"/>
    <n v="0"/>
    <n v="0"/>
    <n v="0"/>
    <n v="15"/>
    <n v="24"/>
    <n v="19.5"/>
  </r>
  <r>
    <s v="2024incmp_qm42"/>
    <n v="42"/>
    <s v="red"/>
    <m/>
    <s v="2024incmp"/>
    <s v=""/>
    <n v="-1"/>
    <n v="-1"/>
    <s v="Ethan (5484)"/>
    <x v="33"/>
    <s v="7"/>
    <n v="0"/>
    <n v="0"/>
    <n v="1"/>
    <n v="0"/>
    <n v="0"/>
    <n v="0"/>
    <n v="0"/>
    <n v="0"/>
    <n v="0"/>
    <s v="b"/>
    <n v="0"/>
    <n v="1"/>
    <n v="0"/>
    <n v="0"/>
    <n v="0"/>
    <n v="2"/>
    <n v="1"/>
    <n v="12"/>
    <n v="3"/>
    <n v="2"/>
    <n v="0"/>
    <s v="0"/>
    <n v="1"/>
    <n v="0"/>
    <n v="0"/>
    <n v="0"/>
    <n v="0"/>
    <n v="10"/>
    <n v="1"/>
    <n v="0"/>
    <n v="1"/>
    <n v="0"/>
    <n v="0"/>
    <n v="1"/>
    <n v="0"/>
    <n v="0"/>
    <n v="0"/>
    <n v="0"/>
    <n v="10"/>
    <n v="25"/>
    <n v="17.5"/>
    <n v="0"/>
    <n v="0"/>
    <n v="0"/>
    <n v="0"/>
    <n v="0"/>
    <n v="0"/>
    <n v="1"/>
    <n v="0"/>
    <n v="1"/>
    <n v="0"/>
    <n v="0"/>
    <n v="0"/>
    <n v="22"/>
    <n v="37"/>
    <n v="29.5"/>
  </r>
  <r>
    <s v="2024incmp_qm42"/>
    <n v="42"/>
    <s v="blue"/>
    <m/>
    <s v="2024incmp"/>
    <s v=""/>
    <n v="-1"/>
    <n v="-1"/>
    <s v="Jordin (5402)"/>
    <x v="10"/>
    <s v="7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4"/>
    <n v="2"/>
    <n v="0"/>
    <s v="0"/>
    <n v="1"/>
    <n v="0"/>
    <n v="0"/>
    <n v="0"/>
    <n v="0"/>
    <n v="5"/>
    <n v="2"/>
    <n v="0"/>
    <n v="0"/>
    <n v="1"/>
    <n v="0"/>
    <n v="1"/>
    <n v="0"/>
    <n v="0"/>
    <n v="0"/>
    <n v="0"/>
    <n v="11"/>
    <n v="29"/>
    <n v="20"/>
    <n v="0"/>
    <n v="0"/>
    <n v="0"/>
    <n v="0"/>
    <n v="0"/>
    <n v="1"/>
    <n v="1"/>
    <n v="0"/>
    <n v="0"/>
    <n v="0"/>
    <n v="0"/>
    <n v="0"/>
    <n v="18"/>
    <n v="36"/>
    <n v="27"/>
  </r>
  <r>
    <s v="2024incmp_qm42"/>
    <n v="42"/>
    <s v="red"/>
    <m/>
    <s v="2024incmp"/>
    <s v=""/>
    <n v="-1"/>
    <n v="-1"/>
    <s v="Fernando (5010)"/>
    <x v="17"/>
    <s v="7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3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6"/>
    <n v="15"/>
    <n v="10.5"/>
    <n v="0"/>
    <n v="0"/>
    <n v="0"/>
    <n v="0"/>
    <n v="0"/>
    <n v="1"/>
    <n v="0"/>
    <n v="0"/>
    <n v="0"/>
    <n v="0"/>
    <n v="0"/>
    <n v="0"/>
    <n v="11"/>
    <n v="20"/>
    <n v="15.5"/>
  </r>
  <r>
    <s v="2024incmp_qm42"/>
    <n v="42"/>
    <s v="blue"/>
    <m/>
    <s v="2024incmp"/>
    <s v=""/>
    <n v="-1"/>
    <n v="-1"/>
    <s v="Crystal (5188)"/>
    <x v="23"/>
    <s v="7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2024incmp_qm43"/>
    <n v="43"/>
    <s v="blue"/>
    <m/>
    <s v="2024incmp"/>
    <s v=""/>
    <n v="-1"/>
    <n v="-1"/>
    <s v="Riley (7617)"/>
    <x v="13"/>
    <s v="7"/>
    <n v="0"/>
    <n v="0"/>
    <n v="0"/>
    <n v="0"/>
    <n v="0"/>
    <n v="0"/>
    <n v="0"/>
    <n v="0"/>
    <n v="1"/>
    <s v="c"/>
    <n v="0"/>
    <n v="0"/>
    <n v="1"/>
    <n v="0"/>
    <n v="0"/>
    <n v="2"/>
    <n v="1"/>
    <n v="12"/>
    <n v="0"/>
    <n v="7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15"/>
    <n v="36"/>
    <n v="25.5"/>
    <n v="0"/>
    <n v="0"/>
    <n v="0"/>
    <n v="0"/>
    <n v="1"/>
    <n v="0"/>
    <n v="1"/>
    <n v="0"/>
    <n v="0"/>
    <n v="0"/>
    <n v="0"/>
    <n v="0"/>
    <n v="27"/>
    <n v="48"/>
    <n v="37.5"/>
  </r>
  <r>
    <s v="2024incmp_qm43"/>
    <n v="43"/>
    <s v="red"/>
    <m/>
    <s v="2024incmp"/>
    <s v=""/>
    <n v="-1"/>
    <n v="-1"/>
    <s v="Valeria (5402)"/>
    <x v="25"/>
    <s v="7"/>
    <n v="0"/>
    <n v="0"/>
    <n v="0"/>
    <n v="0"/>
    <n v="0"/>
    <n v="0"/>
    <n v="0"/>
    <n v="0"/>
    <n v="0"/>
    <s v="d"/>
    <n v="0"/>
    <n v="0"/>
    <n v="0"/>
    <n v="1"/>
    <n v="0"/>
    <n v="1"/>
    <n v="1"/>
    <n v="7"/>
    <n v="5"/>
    <n v="3"/>
    <n v="1"/>
    <s v="0"/>
    <n v="0"/>
    <n v="0"/>
    <n v="0"/>
    <n v="0"/>
    <n v="0"/>
    <n v="20"/>
    <n v="0"/>
    <n v="0"/>
    <n v="0"/>
    <n v="0"/>
    <n v="0"/>
    <n v="0"/>
    <n v="0"/>
    <n v="0"/>
    <n v="0"/>
    <n v="0"/>
    <n v="11"/>
    <n v="35"/>
    <n v="23"/>
    <n v="0"/>
    <n v="0"/>
    <n v="0"/>
    <n v="0"/>
    <n v="1"/>
    <n v="1"/>
    <n v="0"/>
    <n v="0"/>
    <n v="0"/>
    <n v="0"/>
    <n v="0"/>
    <n v="0"/>
    <n v="18"/>
    <n v="42"/>
    <n v="30"/>
  </r>
  <r>
    <s v="2024incmp_qm43"/>
    <n v="43"/>
    <s v="red"/>
    <m/>
    <s v="2024incmp"/>
    <s v=""/>
    <n v="-1"/>
    <n v="-1"/>
    <s v="Ethan (5484)"/>
    <x v="14"/>
    <s v="7"/>
    <n v="0"/>
    <n v="0"/>
    <n v="0"/>
    <n v="1"/>
    <n v="0"/>
    <n v="0"/>
    <n v="0"/>
    <n v="0"/>
    <n v="0"/>
    <s v="b"/>
    <n v="0"/>
    <n v="1"/>
    <n v="0"/>
    <n v="0"/>
    <n v="0"/>
    <n v="1"/>
    <n v="0"/>
    <n v="5"/>
    <n v="1"/>
    <n v="6"/>
    <n v="0"/>
    <s v="0"/>
    <n v="1"/>
    <n v="0"/>
    <n v="0"/>
    <n v="0"/>
    <n v="0"/>
    <n v="10"/>
    <n v="1"/>
    <n v="0"/>
    <n v="1"/>
    <n v="0"/>
    <n v="0"/>
    <n v="1"/>
    <n v="0"/>
    <n v="0"/>
    <n v="0"/>
    <n v="0"/>
    <n v="16"/>
    <n v="37"/>
    <n v="26.5"/>
    <n v="0"/>
    <n v="0"/>
    <n v="0"/>
    <n v="0"/>
    <n v="1"/>
    <n v="0"/>
    <n v="1"/>
    <n v="0"/>
    <n v="1"/>
    <n v="0"/>
    <n v="0"/>
    <n v="0"/>
    <n v="21"/>
    <n v="42"/>
    <n v="31.5"/>
  </r>
  <r>
    <s v="2024incmp_qm43"/>
    <n v="43"/>
    <s v="blue"/>
    <m/>
    <s v="2024incmp"/>
    <s v=""/>
    <n v="-1"/>
    <n v="-1"/>
    <s v="Jordin (5402)"/>
    <x v="0"/>
    <s v="7"/>
    <n v="0"/>
    <n v="1"/>
    <n v="1"/>
    <n v="1"/>
    <n v="0"/>
    <n v="0"/>
    <n v="0"/>
    <n v="0"/>
    <n v="0"/>
    <s v="b"/>
    <n v="0"/>
    <n v="1"/>
    <n v="0"/>
    <n v="0"/>
    <n v="0"/>
    <n v="1"/>
    <n v="0"/>
    <n v="5"/>
    <n v="2"/>
    <n v="1"/>
    <n v="1"/>
    <s v="0"/>
    <n v="0"/>
    <n v="0"/>
    <n v="0"/>
    <n v="0"/>
    <n v="1"/>
    <n v="20"/>
    <n v="0"/>
    <n v="0"/>
    <n v="0"/>
    <n v="0"/>
    <n v="0"/>
    <n v="0"/>
    <n v="0"/>
    <n v="0"/>
    <n v="0"/>
    <n v="0"/>
    <n v="9"/>
    <n v="18"/>
    <n v="13.5"/>
    <n v="0"/>
    <n v="0"/>
    <n v="0"/>
    <n v="0"/>
    <n v="1"/>
    <n v="0"/>
    <n v="0"/>
    <n v="0"/>
    <n v="0"/>
    <n v="0"/>
    <n v="0"/>
    <n v="0"/>
    <n v="14"/>
    <n v="23"/>
    <n v="18.5"/>
  </r>
  <r>
    <s v="2024incmp_qm43"/>
    <n v="43"/>
    <s v="red"/>
    <m/>
    <s v="2024incmp"/>
    <s v=""/>
    <n v="-1"/>
    <n v="-1"/>
    <s v="Fernando (5010)"/>
    <x v="34"/>
    <s v="7"/>
    <n v="0"/>
    <n v="1"/>
    <n v="0"/>
    <n v="0"/>
    <n v="1"/>
    <n v="1"/>
    <n v="0"/>
    <n v="0"/>
    <n v="0"/>
    <s v="a"/>
    <n v="1"/>
    <n v="0"/>
    <n v="0"/>
    <n v="0"/>
    <n v="0"/>
    <n v="2"/>
    <n v="1"/>
    <n v="12"/>
    <n v="0"/>
    <n v="5"/>
    <n v="0"/>
    <s v="0"/>
    <n v="0"/>
    <n v="1"/>
    <n v="0"/>
    <n v="0"/>
    <n v="0"/>
    <n v="47"/>
    <n v="0"/>
    <n v="0"/>
    <n v="0"/>
    <n v="0"/>
    <n v="0"/>
    <n v="0"/>
    <n v="2"/>
    <n v="0"/>
    <n v="1"/>
    <n v="0"/>
    <n v="14"/>
    <n v="29"/>
    <n v="21.5"/>
    <n v="0"/>
    <n v="0"/>
    <n v="0"/>
    <n v="0"/>
    <n v="1"/>
    <n v="1"/>
    <n v="1"/>
    <n v="0"/>
    <n v="0"/>
    <n v="0"/>
    <n v="0"/>
    <n v="0"/>
    <n v="26"/>
    <n v="41"/>
    <n v="33.5"/>
  </r>
  <r>
    <s v="2024incmp_qm43"/>
    <n v="43"/>
    <s v="blue"/>
    <m/>
    <s v="2024incmp"/>
    <s v=""/>
    <n v="-1"/>
    <n v="-1"/>
    <s v="Crystal (5188)"/>
    <x v="35"/>
    <s v="7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4"/>
    <n v="0"/>
    <s v="2"/>
    <n v="1"/>
    <n v="0"/>
    <n v="0"/>
    <n v="0"/>
    <n v="0"/>
    <n v="0"/>
    <n v="0"/>
    <n v="0"/>
    <n v="0"/>
    <n v="0"/>
    <n v="0"/>
    <n v="0"/>
    <n v="0"/>
    <n v="0"/>
    <n v="0"/>
    <n v="0"/>
    <n v="8"/>
    <n v="20"/>
    <n v="14"/>
    <n v="0"/>
    <n v="0"/>
    <n v="0"/>
    <n v="0"/>
    <n v="1"/>
    <n v="0"/>
    <n v="0"/>
    <n v="0"/>
    <n v="0"/>
    <n v="0"/>
    <n v="0"/>
    <n v="0"/>
    <n v="13"/>
    <n v="25"/>
    <n v="19"/>
  </r>
  <r>
    <s v="2024incmp_qm44"/>
    <n v="44"/>
    <s v="blue"/>
    <m/>
    <s v="2024incmp"/>
    <s v=""/>
    <n v="-1"/>
    <n v="-1"/>
    <s v="Riley (7617)"/>
    <x v="24"/>
    <s v="7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1"/>
    <n v="5"/>
    <n v="0"/>
    <s v="0"/>
    <n v="0"/>
    <n v="1"/>
    <n v="1"/>
    <n v="0"/>
    <n v="0"/>
    <n v="0"/>
    <n v="4"/>
    <n v="1"/>
    <n v="0"/>
    <n v="0"/>
    <n v="0"/>
    <n v="0"/>
    <n v="0"/>
    <n v="0"/>
    <n v="0"/>
    <n v="0"/>
    <n v="12"/>
    <n v="30"/>
    <n v="21"/>
    <n v="0"/>
    <n v="0"/>
    <n v="0"/>
    <n v="0"/>
    <n v="1"/>
    <n v="0"/>
    <n v="0"/>
    <n v="0"/>
    <n v="1"/>
    <n v="0"/>
    <n v="0"/>
    <n v="0"/>
    <n v="19"/>
    <n v="37"/>
    <n v="28"/>
  </r>
  <r>
    <s v="2024incmp_qm44"/>
    <n v="44"/>
    <s v="blue"/>
    <m/>
    <s v="2024incmp"/>
    <s v=""/>
    <n v="-1"/>
    <n v="-1"/>
    <s v="Jordin (5402)"/>
    <x v="9"/>
    <s v="7"/>
    <n v="0"/>
    <n v="1"/>
    <n v="0"/>
    <n v="0"/>
    <n v="0"/>
    <n v="0"/>
    <n v="0"/>
    <n v="0"/>
    <n v="0"/>
    <s v="a"/>
    <n v="1"/>
    <n v="0"/>
    <n v="0"/>
    <n v="0"/>
    <n v="0"/>
    <n v="2"/>
    <n v="1"/>
    <n v="12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2"/>
    <n v="12"/>
    <n v="12"/>
  </r>
  <r>
    <s v="2024incmp_qm44"/>
    <n v="44"/>
    <s v="red"/>
    <m/>
    <s v="2024incmp"/>
    <s v=""/>
    <n v="-1"/>
    <n v="-1"/>
    <s v="Valeria (5402)"/>
    <x v="4"/>
    <s v="7"/>
    <n v="0"/>
    <n v="0"/>
    <n v="0"/>
    <n v="0"/>
    <n v="0"/>
    <n v="0"/>
    <n v="0"/>
    <n v="0"/>
    <n v="0"/>
    <s v="b"/>
    <n v="0"/>
    <n v="1"/>
    <n v="0"/>
    <n v="0"/>
    <n v="0"/>
    <n v="1"/>
    <n v="0"/>
    <n v="5"/>
    <n v="2"/>
    <n v="0"/>
    <n v="2"/>
    <s v="0"/>
    <n v="0"/>
    <n v="0"/>
    <n v="0"/>
    <n v="0"/>
    <n v="0"/>
    <n v="0"/>
    <n v="0"/>
    <n v="0"/>
    <n v="0"/>
    <n v="0"/>
    <n v="0"/>
    <n v="0"/>
    <n v="0"/>
    <n v="0"/>
    <n v="0"/>
    <n v="0"/>
    <n v="2"/>
    <n v="8"/>
    <n v="5"/>
    <n v="0"/>
    <n v="0"/>
    <n v="0"/>
    <n v="0"/>
    <n v="0"/>
    <n v="0"/>
    <n v="0"/>
    <n v="1"/>
    <n v="0"/>
    <n v="0"/>
    <n v="0"/>
    <n v="0"/>
    <n v="7"/>
    <n v="13"/>
    <n v="10"/>
  </r>
  <r>
    <s v="2024incmp_qm44"/>
    <n v="44"/>
    <s v="red"/>
    <m/>
    <s v="2024incmp"/>
    <s v=""/>
    <n v="-1"/>
    <n v="-1"/>
    <s v="Ethan (5484)"/>
    <x v="20"/>
    <s v="7"/>
    <n v="0"/>
    <n v="1"/>
    <n v="0"/>
    <n v="0"/>
    <n v="1"/>
    <n v="0"/>
    <n v="0"/>
    <n v="0"/>
    <n v="0"/>
    <s v="a"/>
    <n v="1"/>
    <n v="0"/>
    <n v="0"/>
    <n v="0"/>
    <n v="0"/>
    <n v="0"/>
    <n v="1"/>
    <n v="2"/>
    <n v="0"/>
    <n v="1"/>
    <n v="0"/>
    <s v="8"/>
    <n v="1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1"/>
    <n v="0"/>
    <n v="0"/>
    <n v="0"/>
    <n v="0"/>
    <n v="0"/>
    <n v="0"/>
    <n v="0"/>
    <n v="4"/>
    <n v="7"/>
    <n v="5.5"/>
  </r>
  <r>
    <s v="2024incmp_qm44"/>
    <n v="44"/>
    <s v="blue"/>
    <m/>
    <s v="2024incmp"/>
    <s v=""/>
    <n v="-1"/>
    <n v="-1"/>
    <s v="Crystal (5188)"/>
    <x v="16"/>
    <s v="7"/>
    <n v="0"/>
    <n v="0"/>
    <n v="1"/>
    <n v="1"/>
    <n v="0"/>
    <n v="0"/>
    <n v="0"/>
    <n v="0"/>
    <n v="0"/>
    <s v="b"/>
    <n v="0"/>
    <n v="1"/>
    <n v="0"/>
    <n v="0"/>
    <n v="0"/>
    <n v="3"/>
    <n v="1"/>
    <n v="17"/>
    <n v="0"/>
    <n v="5"/>
    <n v="0"/>
    <s v="3"/>
    <n v="1"/>
    <n v="0"/>
    <n v="0"/>
    <n v="0"/>
    <n v="0"/>
    <n v="0"/>
    <n v="0"/>
    <n v="0"/>
    <n v="0"/>
    <n v="0"/>
    <n v="0"/>
    <n v="0"/>
    <n v="0"/>
    <n v="0"/>
    <n v="0"/>
    <n v="0"/>
    <n v="10"/>
    <n v="25"/>
    <n v="17.5"/>
    <n v="0"/>
    <n v="0"/>
    <n v="0"/>
    <n v="0"/>
    <n v="1"/>
    <n v="0"/>
    <n v="1"/>
    <n v="0"/>
    <n v="1"/>
    <n v="0"/>
    <n v="0"/>
    <n v="0"/>
    <n v="27"/>
    <n v="42"/>
    <n v="34.5"/>
  </r>
  <r>
    <s v="2024incmp_qm44"/>
    <n v="44"/>
    <s v="red"/>
    <m/>
    <s v="2024incmp"/>
    <s v=""/>
    <n v="-1"/>
    <n v="-1"/>
    <s v="Fernando (5010)"/>
    <x v="5"/>
    <s v="7"/>
    <n v="0"/>
    <n v="0"/>
    <n v="0"/>
    <n v="0"/>
    <n v="0"/>
    <n v="0"/>
    <n v="0"/>
    <n v="0"/>
    <n v="1"/>
    <s v="c"/>
    <n v="0"/>
    <n v="0"/>
    <n v="1"/>
    <n v="0"/>
    <n v="0"/>
    <n v="2"/>
    <n v="1"/>
    <n v="12"/>
    <n v="5"/>
    <n v="6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7"/>
    <n v="50"/>
    <n v="33.5"/>
    <n v="0"/>
    <n v="0"/>
    <n v="0"/>
    <n v="0"/>
    <n v="1"/>
    <n v="1"/>
    <n v="1"/>
    <n v="0"/>
    <n v="0"/>
    <n v="0"/>
    <n v="0"/>
    <n v="0"/>
    <n v="29"/>
    <n v="62"/>
    <n v="45.5"/>
  </r>
  <r>
    <s v="2024incmp_qm45"/>
    <n v="45"/>
    <s v="red"/>
    <m/>
    <s v="2024incmp"/>
    <s v=""/>
    <n v="-1"/>
    <n v="-1"/>
    <s v="Valeria (5402)"/>
    <x v="12"/>
    <s v="8"/>
    <n v="0"/>
    <n v="1"/>
    <n v="0"/>
    <n v="0"/>
    <n v="0"/>
    <n v="0"/>
    <n v="0"/>
    <n v="0"/>
    <n v="0"/>
    <s v="c"/>
    <n v="0"/>
    <n v="0"/>
    <n v="1"/>
    <n v="0"/>
    <n v="0"/>
    <n v="2"/>
    <n v="1"/>
    <n v="12"/>
    <n v="0"/>
    <n v="6"/>
    <n v="0"/>
    <s v="0"/>
    <n v="1"/>
    <n v="0"/>
    <n v="0"/>
    <n v="0"/>
    <n v="0"/>
    <n v="20"/>
    <n v="1"/>
    <n v="0"/>
    <n v="1"/>
    <n v="0"/>
    <n v="0"/>
    <n v="1"/>
    <n v="1"/>
    <n v="1"/>
    <n v="0"/>
    <n v="1"/>
    <n v="17"/>
    <n v="35"/>
    <n v="26"/>
    <n v="0"/>
    <n v="0"/>
    <n v="0"/>
    <n v="0"/>
    <n v="1"/>
    <n v="1"/>
    <n v="0"/>
    <n v="0"/>
    <n v="1"/>
    <n v="0"/>
    <n v="0"/>
    <n v="0"/>
    <n v="29"/>
    <n v="47"/>
    <n v="38"/>
  </r>
  <r>
    <s v="2024incmp_qm45"/>
    <n v="45"/>
    <s v="red"/>
    <m/>
    <s v="2024incmp"/>
    <s v=""/>
    <n v="-1"/>
    <n v="-1"/>
    <s v="Ethan (5484)"/>
    <x v="26"/>
    <s v="7"/>
    <n v="0"/>
    <n v="1"/>
    <n v="1"/>
    <n v="1"/>
    <n v="1"/>
    <n v="1"/>
    <n v="0"/>
    <n v="0"/>
    <n v="0"/>
    <s v="b"/>
    <n v="0"/>
    <n v="1"/>
    <n v="0"/>
    <n v="0"/>
    <n v="0"/>
    <n v="6"/>
    <n v="1"/>
    <n v="32"/>
    <n v="4"/>
    <n v="0"/>
    <n v="1"/>
    <s v="0"/>
    <n v="0"/>
    <n v="0"/>
    <n v="0"/>
    <n v="0"/>
    <n v="0"/>
    <n v="10"/>
    <n v="4"/>
    <n v="1"/>
    <n v="0"/>
    <n v="0"/>
    <n v="0"/>
    <n v="0"/>
    <n v="1"/>
    <n v="1"/>
    <n v="0"/>
    <n v="0"/>
    <n v="7"/>
    <n v="19"/>
    <n v="13"/>
    <n v="1"/>
    <n v="1"/>
    <n v="0"/>
    <n v="0"/>
    <n v="1"/>
    <n v="0"/>
    <n v="0"/>
    <n v="0"/>
    <n v="1"/>
    <n v="0"/>
    <n v="0"/>
    <n v="0"/>
    <n v="39"/>
    <n v="51"/>
    <n v="45"/>
  </r>
  <r>
    <s v="2024incmp_qm45"/>
    <n v="45"/>
    <s v="blue"/>
    <m/>
    <s v="2024incmp"/>
    <s v=""/>
    <n v="-1"/>
    <n v="-1"/>
    <s v="Riley (7617)"/>
    <x v="27"/>
    <s v="7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5"/>
    <n v="1"/>
    <n v="3"/>
    <s v="0"/>
    <n v="1"/>
    <n v="0"/>
    <n v="0"/>
    <n v="0"/>
    <n v="0"/>
    <n v="4"/>
    <n v="0"/>
    <n v="0"/>
    <n v="0"/>
    <n v="0"/>
    <n v="0"/>
    <n v="0"/>
    <n v="0"/>
    <n v="0"/>
    <n v="0"/>
    <n v="0"/>
    <n v="7"/>
    <n v="25"/>
    <n v="16"/>
    <n v="1"/>
    <n v="1"/>
    <n v="0"/>
    <n v="0"/>
    <n v="1"/>
    <n v="0"/>
    <n v="1"/>
    <n v="0"/>
    <n v="1"/>
    <n v="0"/>
    <n v="0"/>
    <n v="0"/>
    <n v="12"/>
    <n v="30"/>
    <n v="21"/>
  </r>
  <r>
    <s v="2024incmp_qm45"/>
    <n v="45"/>
    <s v="blue"/>
    <m/>
    <s v="2024incmp"/>
    <s v=""/>
    <n v="-1"/>
    <n v="-1"/>
    <s v="Jordin (5402)"/>
    <x v="7"/>
    <s v="8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1"/>
    <n v="5"/>
    <n v="0"/>
    <s v="2"/>
    <n v="1"/>
    <n v="0"/>
    <n v="0"/>
    <n v="1"/>
    <n v="0"/>
    <n v="5"/>
    <n v="2"/>
    <n v="0"/>
    <n v="0"/>
    <n v="1"/>
    <n v="0"/>
    <n v="1"/>
    <n v="0"/>
    <n v="0"/>
    <n v="0"/>
    <n v="0"/>
    <n v="14"/>
    <n v="32"/>
    <n v="23"/>
    <n v="0"/>
    <n v="0"/>
    <n v="0"/>
    <n v="0"/>
    <n v="1"/>
    <n v="0"/>
    <n v="1"/>
    <n v="0"/>
    <n v="0"/>
    <n v="0"/>
    <n v="0"/>
    <n v="0"/>
    <n v="36"/>
    <n v="54"/>
    <n v="45"/>
  </r>
  <r>
    <s v="2024incmp_qm45"/>
    <n v="45"/>
    <s v="blue"/>
    <m/>
    <s v="2024incmp"/>
    <s v=""/>
    <n v="-1"/>
    <n v="-1"/>
    <s v="Crystal (5188)"/>
    <x v="19"/>
    <s v="8"/>
    <n v="0"/>
    <n v="0"/>
    <n v="0"/>
    <n v="0"/>
    <n v="0"/>
    <n v="0"/>
    <n v="1"/>
    <n v="0"/>
    <n v="1"/>
    <s v="c"/>
    <n v="0"/>
    <n v="0"/>
    <n v="1"/>
    <n v="0"/>
    <n v="0"/>
    <n v="1"/>
    <n v="1"/>
    <n v="7"/>
    <n v="0"/>
    <n v="0"/>
    <n v="0"/>
    <s v="5"/>
    <n v="0"/>
    <n v="0"/>
    <n v="0"/>
    <n v="0"/>
    <n v="0"/>
    <n v="3"/>
    <n v="1"/>
    <n v="0"/>
    <n v="1"/>
    <n v="0"/>
    <n v="0"/>
    <n v="1"/>
    <n v="0"/>
    <n v="0"/>
    <n v="0"/>
    <n v="0"/>
    <n v="3"/>
    <n v="3"/>
    <n v="3"/>
    <n v="0"/>
    <n v="0"/>
    <n v="0"/>
    <n v="0"/>
    <n v="1"/>
    <n v="0"/>
    <n v="0"/>
    <n v="1"/>
    <n v="0"/>
    <n v="0"/>
    <n v="0"/>
    <n v="0"/>
    <n v="10"/>
    <n v="10"/>
    <n v="10"/>
  </r>
  <r>
    <s v="2024incmp_qm45"/>
    <n v="45"/>
    <s v="red"/>
    <m/>
    <s v="2024incmp"/>
    <s v=""/>
    <n v="-1"/>
    <n v="-1"/>
    <s v="Fernando (5010)"/>
    <x v="11"/>
    <s v="8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7"/>
    <n v="0"/>
    <s v="0"/>
    <n v="1"/>
    <n v="0"/>
    <n v="0"/>
    <n v="0"/>
    <n v="0"/>
    <n v="10"/>
    <n v="0"/>
    <n v="0"/>
    <n v="0"/>
    <n v="0"/>
    <n v="0"/>
    <n v="0"/>
    <n v="1"/>
    <n v="1"/>
    <n v="0"/>
    <n v="0"/>
    <n v="16"/>
    <n v="37"/>
    <n v="26.5"/>
    <n v="0"/>
    <n v="0"/>
    <n v="0"/>
    <n v="0"/>
    <n v="0"/>
    <n v="1"/>
    <n v="1"/>
    <n v="0"/>
    <n v="0"/>
    <n v="0"/>
    <n v="0"/>
    <n v="0"/>
    <n v="16"/>
    <n v="37"/>
    <n v="26.5"/>
  </r>
  <r>
    <s v="2024incmp_qm46"/>
    <n v="46"/>
    <s v="red"/>
    <m/>
    <s v="2024incmp"/>
    <s v=""/>
    <n v="-1"/>
    <n v="-1"/>
    <s v="Valeria (5402)"/>
    <x v="36"/>
    <s v="8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0"/>
    <n v="6"/>
    <n v="2"/>
    <s v="0"/>
    <n v="1"/>
    <n v="0"/>
    <n v="0"/>
    <n v="0"/>
    <n v="0"/>
    <n v="10"/>
    <n v="0"/>
    <n v="0"/>
    <n v="0"/>
    <n v="0"/>
    <n v="0"/>
    <n v="0"/>
    <n v="0"/>
    <n v="0"/>
    <n v="0"/>
    <n v="0"/>
    <n v="12"/>
    <n v="30"/>
    <n v="21"/>
    <n v="1"/>
    <n v="1"/>
    <n v="0"/>
    <n v="0"/>
    <n v="1"/>
    <n v="1"/>
    <n v="0"/>
    <n v="0"/>
    <n v="0"/>
    <n v="0"/>
    <n v="0"/>
    <n v="0"/>
    <n v="19"/>
    <n v="37"/>
    <n v="28"/>
  </r>
  <r>
    <s v="2024incmp_qm46"/>
    <n v="46"/>
    <s v="blue"/>
    <m/>
    <s v="2024incmp"/>
    <s v=""/>
    <n v="-1"/>
    <n v="-1"/>
    <s v="Riley (7617)"/>
    <x v="6"/>
    <s v="8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0"/>
    <n v="8"/>
    <n v="0"/>
    <s v="2"/>
    <n v="1"/>
    <n v="1"/>
    <n v="1"/>
    <n v="0"/>
    <n v="0"/>
    <n v="8"/>
    <n v="0"/>
    <n v="0"/>
    <n v="0"/>
    <n v="0"/>
    <n v="0"/>
    <n v="0"/>
    <n v="0"/>
    <n v="0"/>
    <n v="0"/>
    <n v="0"/>
    <n v="16"/>
    <n v="40"/>
    <n v="28"/>
    <n v="0"/>
    <n v="0"/>
    <n v="0"/>
    <n v="0"/>
    <n v="1"/>
    <n v="0"/>
    <n v="1"/>
    <n v="0"/>
    <n v="0"/>
    <n v="0"/>
    <n v="0"/>
    <n v="0"/>
    <n v="33"/>
    <n v="57"/>
    <n v="45"/>
  </r>
  <r>
    <s v="2024incmp_qm46"/>
    <n v="46"/>
    <s v="blue"/>
    <m/>
    <s v="2024incmp"/>
    <s v=""/>
    <n v="-1"/>
    <n v="-1"/>
    <s v="Jordin (5402)"/>
    <x v="8"/>
    <s v="8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0"/>
    <n v="9"/>
    <n v="0"/>
    <s v="0"/>
    <n v="1"/>
    <n v="0"/>
    <n v="0"/>
    <n v="0"/>
    <n v="0"/>
    <n v="7"/>
    <n v="0"/>
    <n v="0"/>
    <n v="0"/>
    <n v="0"/>
    <n v="0"/>
    <n v="0"/>
    <n v="0"/>
    <n v="0"/>
    <n v="0"/>
    <n v="0"/>
    <n v="18"/>
    <n v="45"/>
    <n v="31.5"/>
    <n v="0"/>
    <n v="0"/>
    <n v="0"/>
    <n v="0"/>
    <n v="1"/>
    <n v="0"/>
    <n v="1"/>
    <n v="0"/>
    <n v="0"/>
    <n v="0"/>
    <n v="0"/>
    <n v="0"/>
    <n v="25"/>
    <n v="52"/>
    <n v="38.5"/>
  </r>
  <r>
    <s v="2024incmp_qm46"/>
    <n v="46"/>
    <s v="blue"/>
    <m/>
    <s v="2024incmp"/>
    <s v=""/>
    <n v="-1"/>
    <n v="-1"/>
    <s v="Crystal (5188)"/>
    <x v="31"/>
    <s v="8"/>
    <n v="0"/>
    <n v="0"/>
    <n v="0"/>
    <n v="0"/>
    <n v="1"/>
    <n v="1"/>
    <n v="1"/>
    <n v="0"/>
    <n v="0"/>
    <s v="a"/>
    <n v="1"/>
    <n v="0"/>
    <n v="0"/>
    <n v="0"/>
    <n v="0"/>
    <n v="0"/>
    <n v="1"/>
    <n v="2"/>
    <n v="5"/>
    <n v="0"/>
    <n v="3"/>
    <s v="1"/>
    <n v="0"/>
    <n v="0"/>
    <n v="0"/>
    <n v="0"/>
    <n v="1"/>
    <n v="20"/>
    <n v="1"/>
    <n v="0"/>
    <n v="1"/>
    <n v="0"/>
    <n v="0"/>
    <n v="1"/>
    <n v="0"/>
    <n v="0"/>
    <n v="0"/>
    <n v="0"/>
    <n v="13"/>
    <n v="28"/>
    <n v="20.5"/>
    <n v="1"/>
    <n v="1"/>
    <n v="0"/>
    <n v="0"/>
    <n v="1"/>
    <n v="0"/>
    <n v="0"/>
    <n v="0"/>
    <n v="0"/>
    <n v="0"/>
    <n v="0"/>
    <n v="0"/>
    <n v="15"/>
    <n v="30"/>
    <n v="22.5"/>
  </r>
  <r>
    <s v="2024incmp_qm46"/>
    <n v="46"/>
    <s v="red"/>
    <m/>
    <s v="2024incmp"/>
    <s v=""/>
    <n v="-1"/>
    <n v="-1"/>
    <s v="David (5484)"/>
    <x v="21"/>
    <s v="8"/>
    <n v="0"/>
    <n v="1"/>
    <n v="1"/>
    <n v="0"/>
    <n v="0"/>
    <n v="0"/>
    <n v="0"/>
    <n v="0"/>
    <n v="0"/>
    <s v="b"/>
    <n v="0"/>
    <n v="1"/>
    <n v="0"/>
    <n v="0"/>
    <n v="0"/>
    <n v="2"/>
    <n v="1"/>
    <n v="12"/>
    <n v="2"/>
    <n v="6"/>
    <n v="1"/>
    <s v="0"/>
    <n v="1"/>
    <n v="0"/>
    <n v="1"/>
    <n v="0"/>
    <n v="0"/>
    <n v="3"/>
    <n v="2"/>
    <n v="0"/>
    <n v="0"/>
    <n v="1"/>
    <n v="0"/>
    <n v="1"/>
    <n v="1"/>
    <n v="1"/>
    <n v="0"/>
    <n v="0"/>
    <n v="19"/>
    <n v="43"/>
    <n v="31"/>
    <n v="1"/>
    <n v="1"/>
    <n v="0"/>
    <n v="0"/>
    <n v="1"/>
    <n v="0"/>
    <n v="1"/>
    <n v="0"/>
    <n v="0"/>
    <n v="0"/>
    <n v="0"/>
    <n v="0"/>
    <n v="31"/>
    <n v="55"/>
    <n v="43"/>
  </r>
  <r>
    <s v="2024incmp_qm46"/>
    <n v="46"/>
    <s v="red"/>
    <m/>
    <s v="2024incmp"/>
    <s v=""/>
    <n v="-1"/>
    <n v="-1"/>
    <s v="Esteban(5010)"/>
    <x v="22"/>
    <s v="8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5"/>
    <n v="1"/>
    <n v="0"/>
    <s v="0"/>
    <n v="1"/>
    <n v="0"/>
    <n v="0"/>
    <n v="0"/>
    <n v="0"/>
    <n v="6"/>
    <n v="3"/>
    <n v="0"/>
    <n v="0"/>
    <n v="0"/>
    <n v="1"/>
    <n v="1"/>
    <n v="0"/>
    <n v="0"/>
    <n v="0"/>
    <n v="0"/>
    <n v="10"/>
    <n v="28"/>
    <n v="19"/>
    <n v="0"/>
    <n v="0"/>
    <n v="0"/>
    <n v="0"/>
    <n v="0"/>
    <n v="1"/>
    <n v="1"/>
    <n v="0"/>
    <n v="0"/>
    <n v="0"/>
    <n v="0"/>
    <n v="0"/>
    <n v="15"/>
    <n v="33"/>
    <n v="24"/>
  </r>
  <r>
    <s v="2024incmp_qm47"/>
    <n v="47"/>
    <s v="blue"/>
    <m/>
    <s v="2024incmp"/>
    <s v=""/>
    <n v="-1"/>
    <n v="-1"/>
    <s v="Riley (7617)"/>
    <x v="30"/>
    <s v="8"/>
    <n v="0"/>
    <n v="0"/>
    <n v="1"/>
    <n v="0"/>
    <n v="0"/>
    <n v="0"/>
    <n v="0"/>
    <n v="0"/>
    <n v="0"/>
    <s v="b"/>
    <n v="0"/>
    <n v="1"/>
    <n v="0"/>
    <n v="0"/>
    <n v="0"/>
    <n v="2"/>
    <n v="1"/>
    <n v="12"/>
    <n v="0"/>
    <n v="8"/>
    <n v="3"/>
    <s v="0"/>
    <n v="1"/>
    <n v="0"/>
    <n v="0"/>
    <n v="0"/>
    <n v="0"/>
    <n v="0"/>
    <n v="0"/>
    <n v="0"/>
    <n v="0"/>
    <n v="0"/>
    <n v="0"/>
    <n v="0"/>
    <n v="0"/>
    <n v="0"/>
    <n v="0"/>
    <n v="0"/>
    <n v="16"/>
    <n v="40"/>
    <n v="28"/>
    <n v="0"/>
    <n v="0"/>
    <n v="0"/>
    <n v="0"/>
    <n v="1"/>
    <n v="0"/>
    <n v="0"/>
    <n v="0"/>
    <n v="0"/>
    <n v="0"/>
    <n v="0"/>
    <n v="0"/>
    <n v="28"/>
    <n v="52"/>
    <n v="40"/>
  </r>
  <r>
    <s v="2024incmp_qm47"/>
    <n v="47"/>
    <s v="red"/>
    <m/>
    <s v="2024incmp"/>
    <s v=""/>
    <n v="-1"/>
    <n v="-1"/>
    <s v="Valeria (5402)"/>
    <x v="1"/>
    <s v="8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6"/>
    <n v="0"/>
    <s v="0"/>
    <n v="1"/>
    <n v="0"/>
    <n v="0"/>
    <n v="0"/>
    <n v="0"/>
    <n v="15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0"/>
    <n v="0"/>
    <n v="0"/>
    <n v="1"/>
    <n v="0"/>
    <n v="0"/>
    <n v="0"/>
    <n v="17"/>
    <n v="35"/>
    <n v="26"/>
  </r>
  <r>
    <s v="2024incmp_qm47"/>
    <n v="47"/>
    <s v="blue"/>
    <m/>
    <s v="2024incmp"/>
    <s v=""/>
    <n v="-1"/>
    <n v="-1"/>
    <s v="Jordin (5402)"/>
    <x v="28"/>
    <s v="8"/>
    <n v="0"/>
    <n v="1"/>
    <n v="0"/>
    <n v="0"/>
    <n v="0"/>
    <n v="0"/>
    <n v="0"/>
    <n v="0"/>
    <n v="0"/>
    <s v="a"/>
    <n v="1"/>
    <n v="0"/>
    <n v="0"/>
    <n v="0"/>
    <n v="0"/>
    <n v="1"/>
    <n v="0"/>
    <n v="5"/>
    <n v="5"/>
    <n v="1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7"/>
    <n v="25"/>
    <n v="16"/>
    <n v="0"/>
    <n v="0"/>
    <n v="0"/>
    <n v="0"/>
    <n v="1"/>
    <n v="0"/>
    <n v="1"/>
    <n v="0"/>
    <n v="0"/>
    <n v="0"/>
    <n v="0"/>
    <n v="0"/>
    <n v="12"/>
    <n v="30"/>
    <n v="21"/>
  </r>
  <r>
    <s v="2024incmp_qm47"/>
    <n v="47"/>
    <s v="blue"/>
    <m/>
    <s v="2024incmp"/>
    <s v=""/>
    <n v="-1"/>
    <n v="-1"/>
    <s v="Crystal (5188)"/>
    <x v="3"/>
    <s v="8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2"/>
    <n v="2"/>
    <n v="2"/>
  </r>
  <r>
    <s v="2024incmp_qm47"/>
    <n v="47"/>
    <s v="red"/>
    <m/>
    <s v="2024incmp"/>
    <s v=""/>
    <n v="-1"/>
    <n v="-1"/>
    <s v="David (5484)"/>
    <x v="15"/>
    <s v="8"/>
    <n v="0"/>
    <n v="1"/>
    <n v="1"/>
    <n v="1"/>
    <n v="0"/>
    <n v="0"/>
    <n v="0"/>
    <n v="0"/>
    <n v="0"/>
    <s v="b"/>
    <n v="0"/>
    <n v="1"/>
    <n v="0"/>
    <n v="0"/>
    <n v="0"/>
    <n v="0"/>
    <n v="1"/>
    <n v="2"/>
    <n v="6"/>
    <n v="0"/>
    <n v="2"/>
    <s v="0"/>
    <n v="0"/>
    <n v="0"/>
    <n v="0"/>
    <n v="0"/>
    <n v="1"/>
    <n v="5"/>
    <n v="1"/>
    <n v="0"/>
    <n v="1"/>
    <n v="0"/>
    <n v="0"/>
    <n v="1"/>
    <n v="1"/>
    <n v="1"/>
    <n v="0"/>
    <n v="0"/>
    <n v="16"/>
    <n v="34"/>
    <n v="25"/>
    <n v="0"/>
    <n v="0"/>
    <n v="0"/>
    <n v="0"/>
    <n v="1"/>
    <n v="0"/>
    <n v="1"/>
    <n v="0"/>
    <n v="1"/>
    <n v="0"/>
    <n v="0"/>
    <n v="0"/>
    <n v="18"/>
    <n v="36"/>
    <n v="27"/>
  </r>
  <r>
    <s v="2024incmp_qm47"/>
    <n v="47"/>
    <s v="red"/>
    <m/>
    <s v="2024incmp"/>
    <s v=""/>
    <n v="-1"/>
    <n v="-1"/>
    <s v="Esteban(5010)"/>
    <x v="33"/>
    <s v="8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0"/>
    <n v="1"/>
    <n v="0"/>
    <s v="0"/>
    <n v="1"/>
    <n v="0"/>
    <n v="0"/>
    <n v="0"/>
    <n v="0"/>
    <n v="7"/>
    <n v="1"/>
    <n v="0"/>
    <n v="1"/>
    <n v="0"/>
    <n v="0"/>
    <n v="1"/>
    <n v="0"/>
    <n v="0"/>
    <n v="0"/>
    <n v="0"/>
    <n v="5"/>
    <n v="8"/>
    <n v="6.5"/>
    <n v="0"/>
    <n v="0"/>
    <n v="0"/>
    <n v="0"/>
    <n v="1"/>
    <n v="0"/>
    <n v="1"/>
    <n v="0"/>
    <n v="1"/>
    <n v="0"/>
    <n v="0"/>
    <n v="0"/>
    <n v="12"/>
    <n v="15"/>
    <n v="13.5"/>
  </r>
  <r>
    <s v="2024incmp_qm48"/>
    <n v="48"/>
    <s v="red"/>
    <m/>
    <s v="2024incmp"/>
    <s v=""/>
    <n v="-1"/>
    <n v="-1"/>
    <s v="Valeria (5402)"/>
    <x v="24"/>
    <s v="8"/>
    <n v="0"/>
    <n v="1"/>
    <n v="1"/>
    <n v="0"/>
    <n v="0"/>
    <n v="0"/>
    <n v="0"/>
    <n v="0"/>
    <n v="0"/>
    <s v="b"/>
    <n v="0"/>
    <n v="1"/>
    <n v="0"/>
    <n v="0"/>
    <n v="0"/>
    <n v="2"/>
    <n v="1"/>
    <n v="12"/>
    <n v="1"/>
    <n v="7"/>
    <n v="0"/>
    <s v="0"/>
    <n v="0"/>
    <n v="1"/>
    <n v="0"/>
    <n v="0"/>
    <n v="0"/>
    <n v="0"/>
    <n v="0"/>
    <n v="0"/>
    <n v="0"/>
    <n v="0"/>
    <n v="0"/>
    <n v="0"/>
    <n v="0"/>
    <n v="0"/>
    <n v="0"/>
    <n v="0"/>
    <n v="15"/>
    <n v="39"/>
    <n v="27"/>
    <n v="0"/>
    <n v="0"/>
    <n v="0"/>
    <n v="0"/>
    <n v="1"/>
    <n v="0"/>
    <n v="0"/>
    <n v="0"/>
    <n v="1"/>
    <n v="0"/>
    <n v="0"/>
    <n v="0"/>
    <n v="27"/>
    <n v="51"/>
    <n v="39"/>
  </r>
  <r>
    <s v="2024incmp_qm48"/>
    <n v="48"/>
    <s v="blue"/>
    <m/>
    <s v="2024incmp"/>
    <s v=""/>
    <n v="-1"/>
    <n v="-1"/>
    <s v="Riley (7617)"/>
    <x v="13"/>
    <s v="8"/>
    <n v="0"/>
    <n v="0"/>
    <n v="0"/>
    <n v="0"/>
    <n v="0"/>
    <n v="0"/>
    <n v="0"/>
    <n v="1"/>
    <n v="1"/>
    <s v="c"/>
    <n v="0"/>
    <n v="0"/>
    <n v="1"/>
    <n v="0"/>
    <n v="0"/>
    <n v="2"/>
    <n v="1"/>
    <n v="12"/>
    <n v="0"/>
    <n v="6"/>
    <n v="0"/>
    <s v="0"/>
    <n v="1"/>
    <n v="0"/>
    <n v="1"/>
    <n v="0"/>
    <n v="0"/>
    <n v="10"/>
    <n v="1"/>
    <n v="0"/>
    <n v="1"/>
    <n v="0"/>
    <n v="0"/>
    <n v="1"/>
    <n v="1"/>
    <n v="1"/>
    <n v="0"/>
    <n v="0"/>
    <n v="17"/>
    <n v="35"/>
    <n v="26"/>
    <n v="0"/>
    <n v="0"/>
    <n v="0"/>
    <n v="0"/>
    <n v="1"/>
    <n v="0"/>
    <n v="0"/>
    <n v="0"/>
    <n v="0"/>
    <n v="0"/>
    <n v="0"/>
    <n v="0"/>
    <n v="29"/>
    <n v="47"/>
    <n v="38"/>
  </r>
  <r>
    <s v="2024incmp_qm48"/>
    <n v="48"/>
    <s v="blue"/>
    <m/>
    <s v="2024incmp"/>
    <s v=""/>
    <n v="-1"/>
    <n v="-1"/>
    <s v="Jordin (5402)"/>
    <x v="14"/>
    <s v="8"/>
    <n v="0"/>
    <n v="1"/>
    <n v="1"/>
    <n v="1"/>
    <n v="0"/>
    <n v="0"/>
    <n v="0"/>
    <n v="0"/>
    <n v="0"/>
    <s v="b"/>
    <n v="0"/>
    <n v="1"/>
    <n v="0"/>
    <n v="0"/>
    <n v="0"/>
    <n v="3"/>
    <n v="0"/>
    <n v="15"/>
    <n v="4"/>
    <n v="4"/>
    <n v="2"/>
    <s v="0"/>
    <n v="1"/>
    <n v="0"/>
    <n v="0"/>
    <n v="0"/>
    <n v="0"/>
    <n v="14"/>
    <n v="2"/>
    <n v="0"/>
    <n v="0"/>
    <n v="1"/>
    <n v="0"/>
    <n v="1"/>
    <n v="0"/>
    <n v="0"/>
    <n v="0"/>
    <n v="0"/>
    <n v="15"/>
    <n v="39"/>
    <n v="27"/>
    <n v="0"/>
    <n v="0"/>
    <n v="0"/>
    <n v="0"/>
    <n v="1"/>
    <n v="0"/>
    <n v="1"/>
    <n v="0"/>
    <n v="0"/>
    <n v="0"/>
    <n v="0"/>
    <n v="0"/>
    <n v="30"/>
    <n v="54"/>
    <n v="42"/>
  </r>
  <r>
    <s v="2024incmp_qm48"/>
    <n v="48"/>
    <s v="red"/>
    <m/>
    <s v="2024incmp"/>
    <s v=""/>
    <n v="-1"/>
    <n v="-1"/>
    <s v="David (5484)"/>
    <x v="37"/>
    <s v="8"/>
    <n v="0"/>
    <n v="0"/>
    <n v="0"/>
    <n v="0"/>
    <n v="0"/>
    <n v="0"/>
    <n v="0"/>
    <n v="1"/>
    <n v="1"/>
    <s v="c"/>
    <n v="0"/>
    <n v="0"/>
    <n v="1"/>
    <n v="0"/>
    <n v="0"/>
    <n v="1"/>
    <n v="1"/>
    <n v="7"/>
    <n v="4"/>
    <n v="1"/>
    <n v="1"/>
    <s v="0"/>
    <n v="1"/>
    <n v="0"/>
    <n v="0"/>
    <n v="0"/>
    <n v="0"/>
    <n v="2"/>
    <n v="0"/>
    <n v="0"/>
    <n v="0"/>
    <n v="0"/>
    <n v="0"/>
    <n v="0"/>
    <n v="1"/>
    <n v="1"/>
    <n v="0"/>
    <n v="0"/>
    <n v="8"/>
    <n v="23"/>
    <n v="15.5"/>
    <n v="0"/>
    <n v="0"/>
    <n v="0"/>
    <n v="0"/>
    <n v="1"/>
    <n v="0"/>
    <n v="1"/>
    <n v="0"/>
    <n v="0"/>
    <n v="0"/>
    <n v="0"/>
    <n v="0"/>
    <n v="15"/>
    <n v="30"/>
    <n v="22.5"/>
  </r>
  <r>
    <s v="2024incmp_qm48"/>
    <n v="48"/>
    <s v="blue"/>
    <m/>
    <s v="2024incmp"/>
    <s v=""/>
    <n v="-1"/>
    <n v="-1"/>
    <s v="Zach (5188)"/>
    <x v="29"/>
    <s v="8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5"/>
    <n v="0"/>
    <n v="0"/>
    <s v="2"/>
    <n v="0"/>
    <n v="0"/>
    <n v="0"/>
    <n v="0"/>
    <n v="0"/>
    <n v="0"/>
    <n v="1"/>
    <n v="0"/>
    <n v="1"/>
    <n v="0"/>
    <n v="0"/>
    <n v="1"/>
    <n v="0"/>
    <n v="0"/>
    <n v="0"/>
    <n v="0"/>
    <n v="8"/>
    <n v="23"/>
    <n v="15.5"/>
    <n v="0"/>
    <n v="0"/>
    <n v="0"/>
    <n v="0"/>
    <n v="0"/>
    <n v="1"/>
    <n v="0"/>
    <n v="0"/>
    <n v="1"/>
    <n v="0"/>
    <n v="0"/>
    <n v="0"/>
    <n v="10"/>
    <n v="25"/>
    <n v="17.5"/>
  </r>
  <r>
    <s v="2024incmp_qm48"/>
    <n v="48"/>
    <s v="red"/>
    <m/>
    <s v="2024incmp"/>
    <s v=""/>
    <n v="-1"/>
    <n v="-1"/>
    <s v="Esteban(5010)"/>
    <x v="23"/>
    <s v="8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1"/>
    <s v="0"/>
    <n v="0"/>
    <n v="0"/>
    <n v="0"/>
    <n v="0"/>
    <n v="0"/>
    <n v="0"/>
    <n v="4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0"/>
    <n v="1"/>
    <n v="1"/>
    <n v="1"/>
    <n v="1"/>
  </r>
  <r>
    <s v="2024incmp_qm49"/>
    <n v="49"/>
    <s v="blue"/>
    <m/>
    <s v="2024incmp"/>
    <s v=""/>
    <n v="-1"/>
    <n v="-1"/>
    <s v="Riley (7617)"/>
    <x v="25"/>
    <s v="8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7"/>
    <n v="2"/>
    <n v="2"/>
    <s v="0"/>
    <n v="1"/>
    <n v="0"/>
    <n v="0"/>
    <n v="0"/>
    <n v="0"/>
    <n v="6"/>
    <n v="1"/>
    <n v="0"/>
    <n v="1"/>
    <n v="0"/>
    <n v="0"/>
    <n v="1"/>
    <n v="1"/>
    <n v="1"/>
    <n v="0"/>
    <n v="0"/>
    <n v="16"/>
    <n v="43"/>
    <n v="29.5"/>
    <n v="1"/>
    <n v="1"/>
    <n v="0"/>
    <n v="0"/>
    <n v="1"/>
    <n v="0"/>
    <n v="1"/>
    <n v="0"/>
    <n v="0"/>
    <n v="0"/>
    <n v="0"/>
    <n v="0"/>
    <n v="38"/>
    <n v="65"/>
    <n v="51.5"/>
  </r>
  <r>
    <s v="2024incmp_qm49"/>
    <n v="49"/>
    <s v="red"/>
    <m/>
    <s v="2024incmp"/>
    <s v=""/>
    <n v="-1"/>
    <n v="-1"/>
    <s v="Valeria (5402)"/>
    <x v="18"/>
    <s v="8"/>
    <n v="0"/>
    <n v="1"/>
    <n v="1"/>
    <n v="0"/>
    <n v="0"/>
    <n v="0"/>
    <n v="0"/>
    <n v="0"/>
    <n v="0"/>
    <s v="c"/>
    <n v="0"/>
    <n v="0"/>
    <n v="1"/>
    <n v="0"/>
    <n v="0"/>
    <n v="1"/>
    <n v="1"/>
    <n v="7"/>
    <n v="0"/>
    <n v="0"/>
    <n v="0"/>
    <s v="0"/>
    <n v="0"/>
    <n v="0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7"/>
    <n v="7"/>
    <n v="7"/>
  </r>
  <r>
    <s v="2024incmp_qm49"/>
    <n v="49"/>
    <s v="blue"/>
    <m/>
    <s v="2024incmp"/>
    <s v=""/>
    <n v="-1"/>
    <n v="-1"/>
    <s v="Jordin (5402)"/>
    <x v="9"/>
    <s v="8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1"/>
    <n v="1"/>
    <n v="0"/>
    <s v="3"/>
    <n v="1"/>
    <n v="0"/>
    <n v="0"/>
    <n v="0"/>
    <n v="0"/>
    <n v="6"/>
    <n v="0"/>
    <n v="0"/>
    <n v="0"/>
    <n v="0"/>
    <n v="0"/>
    <n v="0"/>
    <n v="0"/>
    <n v="0"/>
    <n v="0"/>
    <n v="0"/>
    <n v="3"/>
    <n v="9"/>
    <n v="6"/>
    <n v="0"/>
    <n v="0"/>
    <n v="0"/>
    <n v="0"/>
    <n v="1"/>
    <n v="0"/>
    <n v="1"/>
    <n v="0"/>
    <n v="0"/>
    <n v="0"/>
    <n v="0"/>
    <n v="0"/>
    <n v="8"/>
    <n v="14"/>
    <n v="11"/>
  </r>
  <r>
    <s v="2024incmp_qm49"/>
    <n v="49"/>
    <s v="red"/>
    <m/>
    <s v="2024incmp"/>
    <s v=""/>
    <n v="-1"/>
    <n v="-1"/>
    <s v="David (5484)"/>
    <x v="16"/>
    <s v="8"/>
    <n v="0"/>
    <n v="1"/>
    <n v="1"/>
    <n v="1"/>
    <n v="0"/>
    <n v="0"/>
    <n v="0"/>
    <n v="0"/>
    <n v="0"/>
    <s v="b"/>
    <n v="0"/>
    <n v="1"/>
    <n v="0"/>
    <n v="0"/>
    <n v="0"/>
    <n v="4"/>
    <n v="0"/>
    <n v="20"/>
    <n v="0"/>
    <n v="7"/>
    <n v="2"/>
    <s v="3"/>
    <n v="1"/>
    <n v="0"/>
    <n v="0"/>
    <n v="0"/>
    <n v="0"/>
    <n v="0"/>
    <n v="4"/>
    <n v="1"/>
    <n v="0"/>
    <n v="0"/>
    <n v="0"/>
    <n v="0"/>
    <n v="0"/>
    <n v="0"/>
    <n v="0"/>
    <n v="0"/>
    <n v="15"/>
    <n v="36"/>
    <n v="25.5"/>
    <n v="2"/>
    <n v="0"/>
    <n v="1"/>
    <n v="0"/>
    <n v="1"/>
    <n v="0"/>
    <n v="1"/>
    <n v="0"/>
    <n v="0"/>
    <n v="0"/>
    <n v="0"/>
    <n v="0"/>
    <n v="35"/>
    <n v="56"/>
    <n v="45.5"/>
  </r>
  <r>
    <s v="2024incmp_qm49"/>
    <n v="49"/>
    <s v="blue"/>
    <m/>
    <s v="2024incmp"/>
    <s v=""/>
    <n v="-1"/>
    <n v="-1"/>
    <s v="Zach (5188)"/>
    <x v="5"/>
    <s v="8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5"/>
    <n v="0"/>
    <s v="0"/>
    <n v="1"/>
    <n v="0"/>
    <n v="0"/>
    <n v="0"/>
    <n v="0"/>
    <n v="0"/>
    <n v="2"/>
    <n v="0"/>
    <n v="0"/>
    <n v="1"/>
    <n v="0"/>
    <n v="1"/>
    <n v="2"/>
    <n v="0"/>
    <n v="1"/>
    <n v="0"/>
    <n v="17"/>
    <n v="32"/>
    <n v="24.5"/>
    <n v="0"/>
    <n v="0"/>
    <n v="0"/>
    <n v="0"/>
    <n v="1"/>
    <n v="0"/>
    <n v="0"/>
    <n v="1"/>
    <n v="1"/>
    <n v="0"/>
    <n v="0"/>
    <n v="0"/>
    <n v="22"/>
    <n v="37"/>
    <n v="29.5"/>
  </r>
  <r>
    <s v="2024incmp_qm49"/>
    <n v="49"/>
    <s v="red"/>
    <m/>
    <s v="2024incmp"/>
    <s v=""/>
    <n v="-1"/>
    <n v="-1"/>
    <s v="Esteban(5010)"/>
    <x v="34"/>
    <s v="8"/>
    <n v="0"/>
    <n v="0"/>
    <n v="0"/>
    <n v="0"/>
    <n v="1"/>
    <n v="1"/>
    <n v="1"/>
    <n v="0"/>
    <n v="0"/>
    <s v="a"/>
    <n v="1"/>
    <n v="0"/>
    <n v="0"/>
    <n v="0"/>
    <n v="0"/>
    <n v="2"/>
    <n v="1"/>
    <n v="12"/>
    <n v="5"/>
    <n v="4"/>
    <n v="0"/>
    <s v="0"/>
    <n v="0"/>
    <n v="0"/>
    <n v="1"/>
    <n v="0"/>
    <n v="0"/>
    <n v="0"/>
    <n v="0"/>
    <n v="0"/>
    <n v="0"/>
    <n v="0"/>
    <n v="0"/>
    <n v="0"/>
    <n v="0"/>
    <n v="0"/>
    <n v="0"/>
    <n v="0"/>
    <n v="13"/>
    <n v="40"/>
    <n v="26.5"/>
    <n v="0"/>
    <n v="0"/>
    <n v="0"/>
    <n v="0"/>
    <n v="1"/>
    <n v="0"/>
    <n v="1"/>
    <n v="0"/>
    <n v="0"/>
    <n v="1"/>
    <n v="0"/>
    <n v="0"/>
    <n v="25"/>
    <n v="52"/>
    <n v="38.5"/>
  </r>
  <r>
    <s v="2024incmp_qm50"/>
    <n v="50"/>
    <s v="blue"/>
    <m/>
    <s v="2024incmp"/>
    <s v=""/>
    <n v="-1"/>
    <n v="-1"/>
    <s v="Riley (7617)"/>
    <x v="32"/>
    <s v="8"/>
    <n v="0"/>
    <n v="1"/>
    <n v="1"/>
    <n v="1"/>
    <n v="1"/>
    <n v="0"/>
    <n v="0"/>
    <n v="0"/>
    <n v="0"/>
    <s v="b"/>
    <n v="0"/>
    <n v="1"/>
    <n v="0"/>
    <n v="0"/>
    <n v="0"/>
    <n v="4"/>
    <n v="1"/>
    <n v="22"/>
    <n v="5"/>
    <n v="5"/>
    <n v="0"/>
    <s v="0"/>
    <n v="0"/>
    <n v="1"/>
    <n v="1"/>
    <n v="0"/>
    <n v="0"/>
    <n v="9"/>
    <n v="1"/>
    <n v="0"/>
    <n v="1"/>
    <n v="0"/>
    <n v="0"/>
    <n v="1"/>
    <n v="1"/>
    <n v="1"/>
    <n v="0"/>
    <n v="0"/>
    <n v="20"/>
    <n v="50"/>
    <n v="35"/>
    <n v="0"/>
    <n v="0"/>
    <n v="0"/>
    <n v="0"/>
    <n v="1"/>
    <n v="0"/>
    <n v="1"/>
    <n v="0"/>
    <n v="0"/>
    <n v="0"/>
    <n v="0"/>
    <n v="0"/>
    <n v="42"/>
    <n v="72"/>
    <n v="57"/>
  </r>
  <r>
    <s v="2024incmp_qm50"/>
    <n v="50"/>
    <s v="blue"/>
    <m/>
    <s v="2024incmp"/>
    <s v=""/>
    <n v="-1"/>
    <n v="-1"/>
    <s v="Jordin (5402)"/>
    <x v="4"/>
    <s v="8"/>
    <n v="0"/>
    <n v="0"/>
    <n v="0"/>
    <n v="0"/>
    <n v="0"/>
    <n v="0"/>
    <n v="0"/>
    <n v="0"/>
    <n v="1"/>
    <s v="c"/>
    <n v="0"/>
    <n v="0"/>
    <n v="1"/>
    <n v="0"/>
    <n v="0"/>
    <n v="0"/>
    <n v="0"/>
    <n v="0"/>
    <n v="3"/>
    <n v="5"/>
    <n v="3"/>
    <s v="0"/>
    <n v="1"/>
    <n v="0"/>
    <n v="0"/>
    <n v="0"/>
    <n v="0"/>
    <n v="0"/>
    <n v="0"/>
    <n v="0"/>
    <n v="0"/>
    <n v="0"/>
    <n v="0"/>
    <n v="0"/>
    <n v="0"/>
    <n v="0"/>
    <n v="0"/>
    <n v="0"/>
    <n v="13"/>
    <n v="37"/>
    <n v="25"/>
    <n v="0"/>
    <n v="0"/>
    <n v="0"/>
    <n v="0"/>
    <n v="1"/>
    <n v="0"/>
    <n v="0"/>
    <n v="0"/>
    <n v="1"/>
    <n v="0"/>
    <n v="0"/>
    <n v="0"/>
    <n v="13"/>
    <n v="37"/>
    <n v="25"/>
  </r>
  <r>
    <s v="2024incmp_qm50"/>
    <n v="50"/>
    <s v="red"/>
    <m/>
    <s v="2024incmp"/>
    <s v=""/>
    <n v="-1"/>
    <n v="-1"/>
    <s v="Valeria (5402)"/>
    <x v="20"/>
    <s v="8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0"/>
    <n v="6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0"/>
    <n v="1"/>
    <n v="1"/>
    <n v="0"/>
    <n v="0"/>
    <n v="0"/>
    <n v="0"/>
    <n v="34"/>
    <n v="52"/>
    <n v="43"/>
  </r>
  <r>
    <s v="2024incmp_qm50"/>
    <n v="50"/>
    <s v="red"/>
    <m/>
    <s v="2024incmp"/>
    <s v=""/>
    <n v="-1"/>
    <n v="-1"/>
    <s v="David (5484)"/>
    <x v="10"/>
    <s v="8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6"/>
    <n v="0"/>
    <n v="2"/>
    <s v="0"/>
    <n v="0"/>
    <n v="0"/>
    <n v="0"/>
    <n v="0"/>
    <n v="0"/>
    <n v="5"/>
    <n v="1"/>
    <n v="0"/>
    <n v="1"/>
    <n v="0"/>
    <n v="0"/>
    <n v="1"/>
    <n v="1"/>
    <n v="1"/>
    <n v="0"/>
    <n v="0"/>
    <n v="11"/>
    <n v="29"/>
    <n v="20"/>
    <n v="1"/>
    <n v="1"/>
    <n v="0"/>
    <n v="0"/>
    <n v="0"/>
    <n v="1"/>
    <n v="1"/>
    <n v="1"/>
    <n v="0"/>
    <n v="0"/>
    <n v="0"/>
    <n v="0"/>
    <n v="18"/>
    <n v="36"/>
    <n v="27"/>
  </r>
  <r>
    <s v="2024incmp_qm50"/>
    <n v="50"/>
    <s v="blue"/>
    <m/>
    <s v="2024incmp"/>
    <s v=""/>
    <n v="-1"/>
    <n v="-1"/>
    <s v="Zach (5188)"/>
    <x v="35"/>
    <s v="8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1"/>
    <n v="0"/>
    <n v="0"/>
    <s v="3"/>
    <n v="0"/>
    <n v="0"/>
    <n v="0"/>
    <n v="0"/>
    <n v="0"/>
    <n v="0"/>
    <n v="2"/>
    <n v="0"/>
    <n v="0"/>
    <n v="1"/>
    <n v="0"/>
    <n v="1"/>
    <n v="2"/>
    <n v="0"/>
    <n v="1"/>
    <n v="0"/>
    <n v="8"/>
    <n v="11"/>
    <n v="9.5"/>
    <n v="0"/>
    <n v="0"/>
    <n v="0"/>
    <n v="0"/>
    <n v="0"/>
    <n v="0"/>
    <n v="0"/>
    <n v="0"/>
    <n v="1"/>
    <n v="0"/>
    <n v="0"/>
    <n v="0"/>
    <n v="13"/>
    <n v="16"/>
    <n v="14.5"/>
  </r>
  <r>
    <s v="2024incmp_qm50"/>
    <n v="50"/>
    <s v="red"/>
    <m/>
    <s v="2024incmp"/>
    <s v=""/>
    <n v="-1"/>
    <n v="-1"/>
    <s v="Esteban(5010)"/>
    <x v="17"/>
    <s v="8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2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5"/>
    <n v="11"/>
    <n v="8"/>
    <n v="0"/>
    <n v="0"/>
    <n v="0"/>
    <n v="0"/>
    <n v="0"/>
    <n v="1"/>
    <n v="0"/>
    <n v="0"/>
    <n v="0"/>
    <n v="0"/>
    <n v="0"/>
    <n v="0"/>
    <n v="10"/>
    <n v="16"/>
    <n v="13"/>
  </r>
  <r>
    <s v="2024incmp_qm51"/>
    <n v="51"/>
    <s v="blue"/>
    <m/>
    <s v="2024incmp"/>
    <s v=""/>
    <n v="-1"/>
    <n v="-1"/>
    <s v="Gillian (7617)"/>
    <x v="26"/>
    <s v="8"/>
    <n v="0"/>
    <n v="1"/>
    <n v="1"/>
    <n v="1"/>
    <n v="1"/>
    <n v="0"/>
    <n v="0"/>
    <n v="0"/>
    <n v="0"/>
    <s v="b"/>
    <n v="0"/>
    <n v="1"/>
    <n v="0"/>
    <n v="0"/>
    <n v="0"/>
    <n v="5"/>
    <n v="1"/>
    <n v="27"/>
    <n v="0"/>
    <n v="2"/>
    <n v="0"/>
    <s v="1"/>
    <n v="0"/>
    <n v="1"/>
    <n v="0"/>
    <n v="0"/>
    <n v="0"/>
    <n v="0"/>
    <n v="4"/>
    <n v="1"/>
    <n v="0"/>
    <n v="0"/>
    <n v="0"/>
    <n v="0"/>
    <n v="0"/>
    <n v="0"/>
    <n v="0"/>
    <n v="0"/>
    <n v="5"/>
    <n v="11"/>
    <n v="8"/>
    <n v="0"/>
    <n v="0"/>
    <n v="0"/>
    <n v="0"/>
    <n v="1"/>
    <n v="0"/>
    <n v="0"/>
    <n v="1"/>
    <n v="0"/>
    <n v="0"/>
    <n v="0"/>
    <n v="0"/>
    <n v="32"/>
    <n v="38"/>
    <n v="35"/>
  </r>
  <r>
    <s v="2024incmp_qm51"/>
    <n v="51"/>
    <s v="blue"/>
    <m/>
    <s v="2024incmp"/>
    <s v=""/>
    <n v="-1"/>
    <n v="-1"/>
    <s v="Jordin (5402)"/>
    <x v="27"/>
    <s v="8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1"/>
    <n v="4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9"/>
    <n v="24"/>
    <n v="16.5"/>
    <n v="0"/>
    <n v="0"/>
    <n v="0"/>
    <n v="0"/>
    <n v="1"/>
    <n v="0"/>
    <n v="1"/>
    <n v="1"/>
    <n v="1"/>
    <n v="0"/>
    <n v="0"/>
    <n v="0"/>
    <n v="16"/>
    <n v="31"/>
    <n v="23.5"/>
  </r>
  <r>
    <s v="2024incmp_qm51"/>
    <n v="51"/>
    <s v="red"/>
    <m/>
    <s v="2024incmp"/>
    <s v=""/>
    <n v="-1"/>
    <n v="-1"/>
    <s v="Valeria (5402)"/>
    <x v="0"/>
    <s v="8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2"/>
    <n v="2"/>
    <n v="3"/>
    <s v="0"/>
    <n v="1"/>
    <n v="0"/>
    <n v="1"/>
    <n v="0"/>
    <n v="0"/>
    <n v="8"/>
    <n v="0"/>
    <n v="0"/>
    <n v="0"/>
    <n v="0"/>
    <n v="0"/>
    <n v="0"/>
    <n v="0"/>
    <n v="0"/>
    <n v="0"/>
    <n v="0"/>
    <n v="6"/>
    <n v="18"/>
    <n v="12"/>
    <n v="0"/>
    <n v="0"/>
    <n v="0"/>
    <n v="0"/>
    <n v="1"/>
    <n v="0"/>
    <n v="0"/>
    <n v="0"/>
    <n v="1"/>
    <n v="0"/>
    <n v="0"/>
    <n v="0"/>
    <n v="13"/>
    <n v="25"/>
    <n v="19"/>
  </r>
  <r>
    <s v="2024incmp_qm51"/>
    <n v="51"/>
    <s v="red"/>
    <m/>
    <s v="2024incmp"/>
    <s v=""/>
    <n v="-1"/>
    <n v="-1"/>
    <s v="David (5484)"/>
    <x v="2"/>
    <s v="8"/>
    <n v="0"/>
    <n v="0"/>
    <n v="1"/>
    <n v="1"/>
    <n v="0"/>
    <n v="0"/>
    <n v="0"/>
    <n v="0"/>
    <n v="0"/>
    <s v="b"/>
    <n v="0"/>
    <n v="1"/>
    <n v="0"/>
    <n v="0"/>
    <n v="0"/>
    <n v="3"/>
    <n v="1"/>
    <n v="17"/>
    <n v="0"/>
    <n v="2"/>
    <n v="3"/>
    <s v="5"/>
    <n v="1"/>
    <n v="0"/>
    <n v="0"/>
    <n v="0"/>
    <n v="0"/>
    <n v="6"/>
    <n v="1"/>
    <n v="0"/>
    <n v="1"/>
    <n v="0"/>
    <n v="0"/>
    <n v="1"/>
    <n v="1"/>
    <n v="1"/>
    <n v="0"/>
    <n v="0"/>
    <n v="9"/>
    <n v="15"/>
    <n v="12"/>
    <n v="0"/>
    <n v="0"/>
    <n v="0"/>
    <n v="0"/>
    <n v="0"/>
    <n v="1"/>
    <n v="1"/>
    <n v="1"/>
    <n v="1"/>
    <n v="0"/>
    <n v="0"/>
    <n v="0"/>
    <n v="26"/>
    <n v="32"/>
    <n v="29"/>
  </r>
  <r>
    <s v="2024incmp_qm51"/>
    <n v="51"/>
    <s v="blue"/>
    <m/>
    <s v="2024incmp"/>
    <s v=""/>
    <n v="-1"/>
    <n v="-1"/>
    <s v="Zach (5188)"/>
    <x v="31"/>
    <s v="9"/>
    <n v="0"/>
    <n v="0"/>
    <n v="0"/>
    <n v="0"/>
    <n v="0"/>
    <n v="0"/>
    <n v="0"/>
    <n v="0"/>
    <n v="0"/>
    <s v="a"/>
    <n v="1"/>
    <n v="0"/>
    <n v="0"/>
    <n v="0"/>
    <n v="1"/>
    <n v="0"/>
    <n v="1"/>
    <n v="4"/>
    <n v="5"/>
    <n v="0"/>
    <n v="2"/>
    <s v="0"/>
    <n v="0"/>
    <n v="0"/>
    <n v="0"/>
    <n v="0"/>
    <n v="1"/>
    <n v="0"/>
    <n v="1"/>
    <n v="0"/>
    <n v="1"/>
    <n v="0"/>
    <n v="0"/>
    <n v="1"/>
    <n v="0"/>
    <n v="0"/>
    <n v="0"/>
    <n v="0"/>
    <n v="13"/>
    <n v="28"/>
    <n v="20.5"/>
    <n v="0"/>
    <n v="0"/>
    <n v="0"/>
    <n v="0"/>
    <n v="1"/>
    <n v="0"/>
    <n v="1"/>
    <n v="1"/>
    <n v="0"/>
    <n v="0"/>
    <n v="0"/>
    <n v="0"/>
    <n v="17"/>
    <n v="32"/>
    <n v="24.5"/>
  </r>
  <r>
    <s v="2024incmp_qm51"/>
    <n v="51"/>
    <s v="red"/>
    <m/>
    <s v="2024incmp"/>
    <s v=""/>
    <n v="-1"/>
    <n v="-1"/>
    <s v="Linus(5010)"/>
    <x v="15"/>
    <s v="9"/>
    <n v="0"/>
    <n v="0"/>
    <n v="0"/>
    <n v="0"/>
    <n v="1"/>
    <n v="0"/>
    <n v="0"/>
    <n v="0"/>
    <n v="0"/>
    <s v="a"/>
    <n v="1"/>
    <n v="0"/>
    <n v="0"/>
    <n v="0"/>
    <n v="0"/>
    <n v="1"/>
    <n v="1"/>
    <n v="7"/>
    <n v="3"/>
    <n v="6"/>
    <n v="3"/>
    <s v="0"/>
    <n v="1"/>
    <n v="0"/>
    <n v="0"/>
    <n v="0"/>
    <n v="0"/>
    <n v="0"/>
    <n v="0"/>
    <n v="0"/>
    <n v="0"/>
    <n v="0"/>
    <n v="0"/>
    <n v="0"/>
    <n v="0"/>
    <n v="0"/>
    <n v="0"/>
    <n v="0"/>
    <n v="15"/>
    <n v="42"/>
    <n v="28.5"/>
    <n v="0"/>
    <n v="0"/>
    <n v="0"/>
    <n v="0"/>
    <n v="1"/>
    <n v="0"/>
    <n v="1"/>
    <n v="0"/>
    <n v="1"/>
    <n v="0"/>
    <n v="0"/>
    <n v="0"/>
    <n v="22"/>
    <n v="49"/>
    <n v="35.5"/>
  </r>
  <r>
    <s v="2024incmp_qm52"/>
    <n v="52"/>
    <s v="blue"/>
    <m/>
    <s v="2024incmp"/>
    <s v=""/>
    <n v="-1"/>
    <n v="-1"/>
    <s v="Gillian (7617)"/>
    <x v="36"/>
    <s v="9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3"/>
    <n v="4"/>
    <n v="3"/>
    <s v="0"/>
    <n v="1"/>
    <n v="0"/>
    <n v="0"/>
    <n v="0"/>
    <n v="0"/>
    <n v="10"/>
    <n v="1"/>
    <n v="0"/>
    <n v="1"/>
    <n v="0"/>
    <n v="0"/>
    <n v="1"/>
    <n v="1"/>
    <n v="1"/>
    <n v="0"/>
    <n v="0"/>
    <n v="16"/>
    <n v="37"/>
    <n v="26.5"/>
    <n v="1"/>
    <n v="1"/>
    <n v="0"/>
    <n v="0"/>
    <n v="1"/>
    <n v="0"/>
    <n v="1"/>
    <n v="0"/>
    <n v="0"/>
    <n v="0"/>
    <n v="0"/>
    <n v="0"/>
    <n v="23"/>
    <n v="44"/>
    <n v="33.5"/>
  </r>
  <r>
    <s v="2024incmp_qm52"/>
    <n v="52"/>
    <s v="red"/>
    <m/>
    <s v="2024incmp"/>
    <s v=""/>
    <n v="-1"/>
    <n v="-1"/>
    <s v="Valeria (5402)"/>
    <x v="14"/>
    <s v="9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4"/>
    <n v="5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4"/>
    <n v="41"/>
    <n v="27.5"/>
    <n v="0"/>
    <n v="0"/>
    <n v="0"/>
    <n v="0"/>
    <n v="1"/>
    <n v="0"/>
    <n v="1"/>
    <n v="0"/>
    <n v="1"/>
    <n v="0"/>
    <n v="0"/>
    <n v="0"/>
    <n v="31"/>
    <n v="58"/>
    <n v="44.5"/>
  </r>
  <r>
    <s v="2024incmp_qm52"/>
    <n v="52"/>
    <s v="red"/>
    <m/>
    <s v="2024incmp"/>
    <s v=""/>
    <n v="-1"/>
    <n v="-1"/>
    <s v="David (5484)"/>
    <x v="7"/>
    <s v="9"/>
    <n v="0"/>
    <n v="0"/>
    <n v="0"/>
    <n v="0"/>
    <n v="0"/>
    <n v="0"/>
    <n v="0"/>
    <n v="1"/>
    <n v="1"/>
    <s v="c"/>
    <n v="0"/>
    <n v="0"/>
    <n v="1"/>
    <n v="0"/>
    <n v="0"/>
    <n v="1"/>
    <n v="1"/>
    <n v="7"/>
    <n v="4"/>
    <n v="5"/>
    <n v="3"/>
    <s v="0"/>
    <n v="0"/>
    <n v="0"/>
    <n v="1"/>
    <n v="0"/>
    <n v="0"/>
    <n v="0"/>
    <n v="1"/>
    <n v="0"/>
    <n v="1"/>
    <n v="0"/>
    <n v="0"/>
    <n v="1"/>
    <n v="1"/>
    <n v="1"/>
    <n v="0"/>
    <n v="0"/>
    <n v="19"/>
    <n v="46"/>
    <n v="32.5"/>
    <n v="1"/>
    <n v="1"/>
    <n v="0"/>
    <n v="0"/>
    <n v="1"/>
    <n v="0"/>
    <n v="1"/>
    <n v="1"/>
    <n v="1"/>
    <n v="0"/>
    <n v="0"/>
    <n v="0"/>
    <n v="26"/>
    <n v="53"/>
    <n v="39.5"/>
  </r>
  <r>
    <s v="2024incmp_qm52"/>
    <n v="52"/>
    <s v="red"/>
    <m/>
    <s v="2024incmp"/>
    <s v=""/>
    <n v="-1"/>
    <n v="-1"/>
    <s v="Linus(5010)"/>
    <x v="28"/>
    <s v="9"/>
    <n v="0"/>
    <n v="0"/>
    <n v="0"/>
    <n v="0"/>
    <n v="0"/>
    <n v="0"/>
    <n v="0"/>
    <n v="0"/>
    <n v="0"/>
    <s v="a"/>
    <n v="1"/>
    <n v="0"/>
    <n v="0"/>
    <n v="0"/>
    <n v="1"/>
    <n v="0"/>
    <n v="0"/>
    <n v="2"/>
    <n v="0"/>
    <n v="1"/>
    <n v="3"/>
    <s v="0"/>
    <n v="1"/>
    <n v="0"/>
    <n v="0"/>
    <n v="0"/>
    <n v="0"/>
    <n v="0"/>
    <n v="4"/>
    <n v="1"/>
    <n v="0"/>
    <n v="0"/>
    <n v="0"/>
    <n v="0"/>
    <n v="0"/>
    <n v="0"/>
    <n v="0"/>
    <n v="0"/>
    <n v="3"/>
    <n v="6"/>
    <n v="4.5"/>
    <n v="1"/>
    <n v="1"/>
    <n v="0"/>
    <n v="0"/>
    <n v="1"/>
    <n v="0"/>
    <n v="1"/>
    <n v="0"/>
    <n v="0"/>
    <n v="1"/>
    <n v="0"/>
    <n v="0"/>
    <n v="5"/>
    <n v="8"/>
    <n v="6.5"/>
  </r>
  <r>
    <s v="2024incmp_qm52"/>
    <n v="52"/>
    <s v="blue"/>
    <m/>
    <s v="2024incmp"/>
    <s v=""/>
    <n v="-1"/>
    <n v="-1"/>
    <s v="Jordin (5402)"/>
    <x v="19"/>
    <s v="9"/>
    <n v="0"/>
    <n v="1"/>
    <n v="1"/>
    <n v="1"/>
    <n v="0"/>
    <n v="0"/>
    <n v="0"/>
    <n v="0"/>
    <n v="0"/>
    <s v="b"/>
    <n v="0"/>
    <n v="1"/>
    <n v="0"/>
    <n v="0"/>
    <n v="0"/>
    <n v="4"/>
    <n v="0"/>
    <n v="20"/>
    <n v="5"/>
    <n v="5"/>
    <n v="0"/>
    <s v="0"/>
    <n v="0"/>
    <n v="0"/>
    <n v="0"/>
    <n v="0"/>
    <n v="0"/>
    <n v="7"/>
    <n v="0"/>
    <n v="0"/>
    <n v="0"/>
    <n v="0"/>
    <n v="0"/>
    <n v="0"/>
    <n v="0"/>
    <n v="0"/>
    <n v="0"/>
    <n v="0"/>
    <n v="15"/>
    <n v="45"/>
    <n v="30"/>
    <n v="0"/>
    <n v="0"/>
    <n v="0"/>
    <n v="0"/>
    <n v="1"/>
    <n v="0"/>
    <n v="1"/>
    <n v="0"/>
    <n v="0"/>
    <n v="0"/>
    <n v="0"/>
    <n v="0"/>
    <n v="35"/>
    <n v="65"/>
    <n v="50"/>
  </r>
  <r>
    <s v="2024incmp_qm52"/>
    <n v="52"/>
    <s v="blue"/>
    <m/>
    <s v="2024incmp"/>
    <s v=""/>
    <n v="-1"/>
    <n v="-1"/>
    <s v="Zach (5188)"/>
    <x v="33"/>
    <s v="9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0"/>
    <n v="0"/>
    <s v="4"/>
    <n v="0"/>
    <n v="0"/>
    <n v="0"/>
    <n v="0"/>
    <n v="0"/>
    <n v="24"/>
    <n v="1"/>
    <n v="0"/>
    <n v="1"/>
    <n v="0"/>
    <n v="0"/>
    <n v="1"/>
    <n v="1"/>
    <n v="1"/>
    <n v="0"/>
    <n v="0"/>
    <n v="5"/>
    <n v="5"/>
    <n v="5"/>
    <n v="0"/>
    <n v="0"/>
    <n v="0"/>
    <n v="0"/>
    <n v="1"/>
    <n v="0"/>
    <n v="0"/>
    <n v="0"/>
    <n v="0"/>
    <n v="0"/>
    <n v="0"/>
    <n v="0"/>
    <n v="10"/>
    <n v="10"/>
    <n v="10"/>
  </r>
  <r>
    <s v="2024incmp_qm53"/>
    <n v="53"/>
    <s v="blue"/>
    <m/>
    <s v="2024incmp"/>
    <s v=""/>
    <n v="-1"/>
    <n v="-1"/>
    <s v="Gillian (7617)"/>
    <x v="37"/>
    <s v="9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3"/>
    <n v="1"/>
    <n v="0"/>
    <s v="0"/>
    <n v="0"/>
    <n v="0"/>
    <n v="0"/>
    <n v="0"/>
    <n v="0"/>
    <n v="0"/>
    <n v="4"/>
    <n v="1"/>
    <n v="0"/>
    <n v="0"/>
    <n v="0"/>
    <n v="0"/>
    <n v="0"/>
    <n v="0"/>
    <n v="0"/>
    <n v="0"/>
    <n v="6"/>
    <n v="18"/>
    <n v="12"/>
    <n v="0"/>
    <n v="0"/>
    <n v="0"/>
    <n v="0"/>
    <n v="1"/>
    <n v="0"/>
    <n v="1"/>
    <n v="1"/>
    <n v="0"/>
    <n v="0"/>
    <n v="0"/>
    <n v="0"/>
    <n v="13"/>
    <n v="25"/>
    <n v="19"/>
  </r>
  <r>
    <s v="2024incmp_qm53"/>
    <n v="53"/>
    <s v="blue"/>
    <m/>
    <s v="2024incmp"/>
    <s v=""/>
    <n v="-1"/>
    <n v="-1"/>
    <s v="Jordin (5402)"/>
    <x v="8"/>
    <s v="9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8"/>
    <n v="1"/>
    <s v="0"/>
    <n v="1"/>
    <n v="0"/>
    <n v="0"/>
    <n v="0"/>
    <n v="0"/>
    <n v="0"/>
    <n v="4"/>
    <n v="1"/>
    <n v="0"/>
    <n v="0"/>
    <n v="0"/>
    <n v="0"/>
    <n v="0"/>
    <n v="0"/>
    <n v="0"/>
    <n v="0"/>
    <n v="17"/>
    <n v="41"/>
    <n v="29"/>
    <n v="0"/>
    <n v="0"/>
    <n v="0"/>
    <n v="0"/>
    <n v="1"/>
    <n v="0"/>
    <n v="1"/>
    <n v="0"/>
    <n v="0"/>
    <n v="0"/>
    <n v="0"/>
    <n v="0"/>
    <n v="22"/>
    <n v="46"/>
    <n v="34"/>
  </r>
  <r>
    <s v="2024incmp_qm53"/>
    <n v="53"/>
    <s v="red"/>
    <m/>
    <s v="2024incmp"/>
    <s v=""/>
    <n v="-1"/>
    <n v="-1"/>
    <s v="Valeria (5402)"/>
    <x v="16"/>
    <s v="9"/>
    <n v="0"/>
    <n v="1"/>
    <n v="1"/>
    <n v="0"/>
    <n v="0"/>
    <n v="0"/>
    <n v="0"/>
    <n v="0"/>
    <n v="0"/>
    <s v="b"/>
    <n v="0"/>
    <n v="1"/>
    <n v="0"/>
    <n v="0"/>
    <n v="0"/>
    <n v="3"/>
    <n v="1"/>
    <n v="17"/>
    <n v="0"/>
    <n v="3"/>
    <n v="2"/>
    <s v="3"/>
    <n v="1"/>
    <n v="0"/>
    <n v="0"/>
    <n v="0"/>
    <n v="0"/>
    <n v="0"/>
    <n v="0"/>
    <n v="0"/>
    <n v="0"/>
    <n v="0"/>
    <n v="0"/>
    <n v="0"/>
    <n v="0"/>
    <n v="0"/>
    <n v="0"/>
    <n v="0"/>
    <n v="6"/>
    <n v="15"/>
    <n v="10.5"/>
    <n v="1"/>
    <n v="1"/>
    <n v="0"/>
    <n v="0"/>
    <n v="0"/>
    <n v="1"/>
    <n v="1"/>
    <n v="0"/>
    <n v="1"/>
    <n v="1"/>
    <n v="0"/>
    <n v="0"/>
    <n v="23"/>
    <n v="32"/>
    <n v="27.5"/>
  </r>
  <r>
    <s v="2024incmp_qm53"/>
    <n v="53"/>
    <s v="red"/>
    <m/>
    <s v="2024incmp"/>
    <s v=""/>
    <n v="-1"/>
    <n v="-1"/>
    <s v="David (5484)"/>
    <x v="5"/>
    <s v="9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7"/>
    <n v="4"/>
    <n v="3"/>
    <s v="0"/>
    <n v="1"/>
    <n v="0"/>
    <n v="1"/>
    <n v="0"/>
    <n v="0"/>
    <n v="15"/>
    <n v="1"/>
    <n v="0"/>
    <n v="1"/>
    <n v="0"/>
    <n v="0"/>
    <n v="1"/>
    <n v="1"/>
    <n v="1"/>
    <n v="0"/>
    <n v="0"/>
    <n v="20"/>
    <n v="53"/>
    <n v="36.5"/>
    <n v="1"/>
    <n v="1"/>
    <n v="0"/>
    <n v="0"/>
    <n v="1"/>
    <n v="0"/>
    <n v="1"/>
    <n v="1"/>
    <n v="1"/>
    <n v="0"/>
    <n v="0"/>
    <n v="0"/>
    <n v="27"/>
    <n v="60"/>
    <n v="43.5"/>
  </r>
  <r>
    <s v="2024incmp_qm53"/>
    <n v="53"/>
    <s v="blue"/>
    <m/>
    <s v="2024incmp"/>
    <s v=""/>
    <n v="-1"/>
    <n v="-1"/>
    <s v="Zach (5188)"/>
    <x v="11"/>
    <s v="9"/>
    <n v="0"/>
    <n v="1"/>
    <n v="1"/>
    <n v="0"/>
    <n v="0"/>
    <n v="0"/>
    <n v="0"/>
    <n v="0"/>
    <n v="0"/>
    <s v="b"/>
    <n v="0"/>
    <n v="1"/>
    <n v="0"/>
    <n v="0"/>
    <n v="0"/>
    <n v="3"/>
    <n v="1"/>
    <n v="17"/>
    <n v="0"/>
    <n v="6"/>
    <n v="0"/>
    <s v="3"/>
    <n v="1"/>
    <n v="0"/>
    <n v="0"/>
    <n v="0"/>
    <n v="0"/>
    <n v="11"/>
    <n v="1"/>
    <n v="0"/>
    <n v="1"/>
    <n v="0"/>
    <n v="0"/>
    <n v="1"/>
    <n v="0"/>
    <n v="0"/>
    <n v="0"/>
    <n v="0"/>
    <n v="15"/>
    <n v="33"/>
    <n v="24"/>
    <n v="0"/>
    <n v="0"/>
    <n v="0"/>
    <n v="0"/>
    <n v="1"/>
    <n v="0"/>
    <n v="0"/>
    <n v="1"/>
    <n v="0"/>
    <n v="0"/>
    <n v="0"/>
    <n v="0"/>
    <n v="32"/>
    <n v="50"/>
    <n v="41"/>
  </r>
  <r>
    <s v="2024incmp_qm53"/>
    <n v="53"/>
    <s v="red"/>
    <m/>
    <s v="2024incmp"/>
    <s v=""/>
    <n v="-1"/>
    <n v="-1"/>
    <s v="Linus(5010)"/>
    <x v="23"/>
    <s v="9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1"/>
    <n v="0"/>
    <s v="0"/>
    <n v="1"/>
    <n v="0"/>
    <n v="0"/>
    <n v="0"/>
    <n v="0"/>
    <n v="10"/>
    <n v="2"/>
    <n v="0"/>
    <n v="0"/>
    <n v="1"/>
    <n v="0"/>
    <n v="1"/>
    <n v="1"/>
    <n v="1"/>
    <n v="0"/>
    <n v="0"/>
    <n v="7"/>
    <n v="10"/>
    <n v="8.5"/>
    <n v="0"/>
    <n v="0"/>
    <n v="0"/>
    <n v="0"/>
    <n v="0"/>
    <n v="1"/>
    <n v="0"/>
    <n v="0"/>
    <n v="0"/>
    <n v="0"/>
    <n v="0"/>
    <n v="0"/>
    <n v="7"/>
    <n v="10"/>
    <n v="8.5"/>
  </r>
  <r>
    <s v="2024incmp_qm54"/>
    <n v="54"/>
    <s v="red"/>
    <m/>
    <s v="2024incmp"/>
    <s v=""/>
    <n v="-1"/>
    <n v="-1"/>
    <s v="Valeria (5402)"/>
    <x v="24"/>
    <s v="9"/>
    <n v="0"/>
    <n v="0"/>
    <n v="0"/>
    <n v="0"/>
    <n v="0"/>
    <n v="0"/>
    <n v="0"/>
    <n v="0"/>
    <n v="0"/>
    <s v="a"/>
    <n v="1"/>
    <n v="0"/>
    <n v="0"/>
    <n v="0"/>
    <n v="0"/>
    <n v="1"/>
    <n v="1"/>
    <n v="7"/>
    <n v="4"/>
    <n v="3"/>
    <n v="0"/>
    <s v="0"/>
    <n v="1"/>
    <n v="0"/>
    <n v="1"/>
    <n v="0"/>
    <n v="0"/>
    <n v="0"/>
    <n v="4"/>
    <n v="1"/>
    <n v="0"/>
    <n v="0"/>
    <n v="0"/>
    <n v="0"/>
    <n v="0"/>
    <n v="0"/>
    <n v="0"/>
    <n v="0"/>
    <n v="11"/>
    <n v="32"/>
    <n v="21.5"/>
    <n v="0"/>
    <n v="0"/>
    <n v="0"/>
    <n v="0"/>
    <n v="0"/>
    <n v="1"/>
    <n v="1"/>
    <n v="0"/>
    <n v="1"/>
    <n v="0"/>
    <n v="0"/>
    <n v="0"/>
    <n v="18"/>
    <n v="39"/>
    <n v="28.5"/>
  </r>
  <r>
    <s v="2024incmp_qm54"/>
    <n v="54"/>
    <s v="blue"/>
    <m/>
    <s v="2024incmp"/>
    <s v=""/>
    <n v="-1"/>
    <n v="-1"/>
    <s v="Gillian (7617)"/>
    <x v="13"/>
    <s v="9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1"/>
    <n v="7"/>
    <n v="0"/>
    <s v="0"/>
    <n v="1"/>
    <n v="0"/>
    <n v="0"/>
    <n v="0"/>
    <n v="0"/>
    <n v="13"/>
    <n v="2"/>
    <n v="0"/>
    <n v="0"/>
    <n v="1"/>
    <n v="0"/>
    <n v="1"/>
    <n v="1"/>
    <n v="1"/>
    <n v="0"/>
    <n v="1"/>
    <n v="20"/>
    <n v="44"/>
    <n v="32"/>
    <n v="0"/>
    <n v="0"/>
    <n v="0"/>
    <n v="0"/>
    <n v="1"/>
    <n v="0"/>
    <n v="1"/>
    <n v="1"/>
    <n v="0"/>
    <n v="0"/>
    <n v="0"/>
    <n v="0"/>
    <n v="27"/>
    <n v="51"/>
    <n v="39"/>
  </r>
  <r>
    <s v="2024incmp_qm54"/>
    <n v="54"/>
    <s v="blue"/>
    <m/>
    <s v="2024incmp"/>
    <s v=""/>
    <n v="-1"/>
    <n v="-1"/>
    <s v="Jordin (5402)"/>
    <x v="1"/>
    <s v="9"/>
    <n v="0"/>
    <n v="1"/>
    <n v="1"/>
    <n v="0"/>
    <n v="0"/>
    <n v="0"/>
    <n v="0"/>
    <n v="0"/>
    <n v="0"/>
    <s v="b"/>
    <n v="0"/>
    <n v="1"/>
    <n v="0"/>
    <n v="0"/>
    <n v="0"/>
    <n v="2"/>
    <n v="1"/>
    <n v="12"/>
    <n v="0"/>
    <n v="5"/>
    <n v="0"/>
    <s v="0"/>
    <n v="1"/>
    <n v="0"/>
    <n v="0"/>
    <n v="0"/>
    <n v="0"/>
    <n v="10"/>
    <n v="0"/>
    <n v="0"/>
    <n v="0"/>
    <n v="0"/>
    <n v="0"/>
    <n v="0"/>
    <n v="0"/>
    <n v="0"/>
    <n v="0"/>
    <n v="0"/>
    <n v="10"/>
    <n v="25"/>
    <n v="17.5"/>
    <n v="0"/>
    <n v="0"/>
    <n v="0"/>
    <n v="0"/>
    <n v="1"/>
    <n v="0"/>
    <n v="1"/>
    <n v="1"/>
    <n v="0"/>
    <n v="0"/>
    <n v="0"/>
    <n v="0"/>
    <n v="22"/>
    <n v="37"/>
    <n v="29.5"/>
  </r>
  <r>
    <s v="2024incmp_qm54"/>
    <n v="54"/>
    <s v="blue"/>
    <m/>
    <s v="2024incmp"/>
    <s v=""/>
    <n v="-1"/>
    <n v="-1"/>
    <s v="Zach (5188)"/>
    <x v="18"/>
    <s v="9"/>
    <n v="0"/>
    <n v="1"/>
    <n v="0"/>
    <n v="0"/>
    <n v="0"/>
    <n v="1"/>
    <n v="0"/>
    <n v="0"/>
    <n v="0"/>
    <s v="a"/>
    <n v="1"/>
    <n v="0"/>
    <n v="0"/>
    <n v="0"/>
    <n v="0"/>
    <n v="2"/>
    <n v="0"/>
    <n v="10"/>
    <n v="4"/>
    <n v="0"/>
    <n v="0"/>
    <s v="0"/>
    <n v="0"/>
    <n v="0"/>
    <n v="0"/>
    <n v="0"/>
    <n v="0"/>
    <n v="0"/>
    <n v="2"/>
    <n v="0"/>
    <n v="0"/>
    <n v="1"/>
    <n v="0"/>
    <n v="1"/>
    <n v="1"/>
    <n v="1"/>
    <n v="0"/>
    <n v="0"/>
    <n v="9"/>
    <n v="21"/>
    <n v="15"/>
    <n v="0"/>
    <n v="0"/>
    <n v="0"/>
    <n v="0"/>
    <n v="1"/>
    <n v="0"/>
    <n v="0"/>
    <n v="0"/>
    <n v="0"/>
    <n v="0"/>
    <n v="0"/>
    <n v="0"/>
    <n v="19"/>
    <n v="31"/>
    <n v="25"/>
  </r>
  <r>
    <s v="2024incmp_qm54"/>
    <n v="54"/>
    <s v="red"/>
    <m/>
    <s v="2024incmp"/>
    <s v=""/>
    <n v="-1"/>
    <n v="-1"/>
    <s v="David (5484)"/>
    <x v="10"/>
    <s v="9"/>
    <n v="0"/>
    <n v="0"/>
    <n v="0"/>
    <n v="0"/>
    <n v="0"/>
    <n v="0"/>
    <n v="0"/>
    <n v="0"/>
    <n v="1"/>
    <s v="c"/>
    <n v="0"/>
    <n v="0"/>
    <n v="1"/>
    <n v="0"/>
    <n v="0"/>
    <n v="2"/>
    <n v="1"/>
    <n v="12"/>
    <n v="2"/>
    <n v="4"/>
    <n v="2"/>
    <s v="1"/>
    <n v="1"/>
    <n v="0"/>
    <n v="0"/>
    <n v="0"/>
    <n v="0"/>
    <n v="4"/>
    <n v="1"/>
    <n v="0"/>
    <n v="1"/>
    <n v="0"/>
    <n v="0"/>
    <n v="1"/>
    <n v="0"/>
    <n v="0"/>
    <n v="0"/>
    <n v="0"/>
    <n v="13"/>
    <n v="31"/>
    <n v="22"/>
    <n v="0"/>
    <n v="0"/>
    <n v="0"/>
    <n v="0"/>
    <n v="0"/>
    <n v="1"/>
    <n v="1"/>
    <n v="1"/>
    <n v="1"/>
    <n v="0"/>
    <n v="0"/>
    <n v="0"/>
    <n v="25"/>
    <n v="43"/>
    <n v="34"/>
  </r>
  <r>
    <s v="2024incmp_qm54"/>
    <n v="54"/>
    <s v="red"/>
    <m/>
    <s v="2024incmp"/>
    <s v=""/>
    <n v="-1"/>
    <n v="-1"/>
    <s v="Linus(5010)"/>
    <x v="35"/>
    <s v="9"/>
    <n v="0"/>
    <n v="0"/>
    <n v="1"/>
    <n v="0"/>
    <n v="0"/>
    <n v="0"/>
    <n v="0"/>
    <n v="0"/>
    <n v="0"/>
    <s v="b"/>
    <n v="0"/>
    <n v="1"/>
    <n v="0"/>
    <n v="0"/>
    <n v="0"/>
    <n v="2"/>
    <n v="1"/>
    <n v="12"/>
    <n v="0"/>
    <n v="6"/>
    <n v="0"/>
    <s v="0"/>
    <n v="1"/>
    <n v="0"/>
    <n v="0"/>
    <n v="0"/>
    <n v="0"/>
    <n v="5"/>
    <n v="2"/>
    <n v="0"/>
    <n v="0"/>
    <n v="1"/>
    <n v="0"/>
    <n v="1"/>
    <n v="0"/>
    <n v="0"/>
    <n v="0"/>
    <n v="0"/>
    <n v="15"/>
    <n v="33"/>
    <n v="24"/>
    <n v="0"/>
    <n v="0"/>
    <n v="0"/>
    <n v="0"/>
    <n v="1"/>
    <n v="0"/>
    <n v="1"/>
    <n v="0"/>
    <n v="0"/>
    <n v="0"/>
    <n v="0"/>
    <n v="0"/>
    <n v="27"/>
    <n v="45"/>
    <n v="36"/>
  </r>
  <r>
    <s v="2024incmp_qm55"/>
    <n v="55"/>
    <s v="red"/>
    <m/>
    <s v="2024incmp"/>
    <s v=""/>
    <n v="-1"/>
    <n v="-1"/>
    <s v="Valeria (5402)"/>
    <x v="6"/>
    <s v="9"/>
    <n v="0"/>
    <n v="1"/>
    <n v="1"/>
    <n v="0"/>
    <n v="0"/>
    <n v="0"/>
    <n v="0"/>
    <n v="0"/>
    <n v="0"/>
    <s v="c"/>
    <n v="0"/>
    <n v="0"/>
    <n v="1"/>
    <n v="0"/>
    <n v="0"/>
    <n v="2"/>
    <n v="1"/>
    <n v="12"/>
    <n v="1"/>
    <n v="4"/>
    <n v="2"/>
    <s v="0"/>
    <n v="0"/>
    <n v="0"/>
    <n v="0"/>
    <n v="0"/>
    <n v="0"/>
    <n v="46"/>
    <n v="0"/>
    <n v="0"/>
    <n v="0"/>
    <n v="0"/>
    <n v="0"/>
    <n v="0"/>
    <n v="2"/>
    <n v="0"/>
    <n v="1"/>
    <n v="0"/>
    <n v="13"/>
    <n v="28"/>
    <n v="20.5"/>
    <n v="0"/>
    <n v="0"/>
    <n v="0"/>
    <n v="0"/>
    <n v="0"/>
    <n v="1"/>
    <n v="1"/>
    <n v="0"/>
    <n v="1"/>
    <n v="0"/>
    <n v="0"/>
    <n v="0"/>
    <n v="25"/>
    <n v="40"/>
    <n v="32.5"/>
  </r>
  <r>
    <s v="2024incmp_qm55"/>
    <n v="55"/>
    <s v="blue"/>
    <m/>
    <s v="2024incmp"/>
    <s v=""/>
    <n v="-1"/>
    <n v="-1"/>
    <s v="Gillian (7617)"/>
    <x v="27"/>
    <s v="9"/>
    <n v="0"/>
    <n v="0"/>
    <n v="1"/>
    <n v="0"/>
    <n v="0"/>
    <n v="0"/>
    <n v="0"/>
    <n v="0"/>
    <n v="0"/>
    <s v="b"/>
    <n v="0"/>
    <n v="1"/>
    <n v="0"/>
    <n v="0"/>
    <n v="0"/>
    <n v="2"/>
    <n v="1"/>
    <n v="12"/>
    <n v="4"/>
    <n v="0"/>
    <n v="1"/>
    <s v="0"/>
    <n v="1"/>
    <n v="0"/>
    <n v="0"/>
    <n v="0"/>
    <n v="0"/>
    <n v="0"/>
    <n v="0"/>
    <n v="0"/>
    <n v="0"/>
    <n v="0"/>
    <n v="0"/>
    <n v="0"/>
    <n v="0"/>
    <n v="0"/>
    <n v="0"/>
    <n v="0"/>
    <n v="4"/>
    <n v="16"/>
    <n v="10"/>
    <n v="0"/>
    <n v="0"/>
    <n v="0"/>
    <n v="0"/>
    <n v="1"/>
    <n v="0"/>
    <n v="1"/>
    <n v="0"/>
    <n v="0"/>
    <n v="0"/>
    <n v="0"/>
    <n v="0"/>
    <n v="16"/>
    <n v="28"/>
    <n v="22"/>
  </r>
  <r>
    <s v="2024incmp_qm55"/>
    <n v="55"/>
    <s v="blue"/>
    <m/>
    <s v="2024incmp"/>
    <s v=""/>
    <n v="-1"/>
    <n v="-1"/>
    <s v="Jordin (5402)"/>
    <x v="3"/>
    <s v="9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2"/>
    <n v="2"/>
    <n v="2"/>
  </r>
  <r>
    <s v="2024incmp_qm55"/>
    <n v="55"/>
    <s v="red"/>
    <m/>
    <s v="2024incmp"/>
    <s v=""/>
    <n v="-1"/>
    <n v="-1"/>
    <s v="David (5484)"/>
    <x v="32"/>
    <s v="9"/>
    <n v="0"/>
    <n v="1"/>
    <n v="1"/>
    <n v="1"/>
    <n v="1"/>
    <n v="0"/>
    <n v="0"/>
    <n v="0"/>
    <n v="0"/>
    <s v="b"/>
    <n v="0"/>
    <n v="1"/>
    <n v="0"/>
    <n v="0"/>
    <n v="0"/>
    <n v="4"/>
    <n v="1"/>
    <n v="22"/>
    <n v="5"/>
    <n v="2"/>
    <n v="2"/>
    <s v="0"/>
    <n v="0"/>
    <n v="0"/>
    <n v="1"/>
    <n v="0"/>
    <n v="0"/>
    <n v="16"/>
    <n v="2"/>
    <n v="0"/>
    <n v="0"/>
    <n v="1"/>
    <n v="0"/>
    <n v="1"/>
    <n v="1"/>
    <n v="1"/>
    <n v="0"/>
    <n v="0"/>
    <n v="14"/>
    <n v="35"/>
    <n v="24.5"/>
    <n v="0"/>
    <n v="0"/>
    <n v="0"/>
    <n v="0"/>
    <n v="1"/>
    <n v="0"/>
    <n v="1"/>
    <n v="1"/>
    <n v="1"/>
    <n v="0"/>
    <n v="0"/>
    <n v="0"/>
    <n v="36"/>
    <n v="57"/>
    <n v="46.5"/>
  </r>
  <r>
    <s v="2024incmp_qm55"/>
    <n v="55"/>
    <s v="red"/>
    <m/>
    <s v="2024incmp"/>
    <s v=""/>
    <n v="-1"/>
    <n v="-1"/>
    <s v="Linus(5010)"/>
    <x v="9"/>
    <s v="9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1"/>
    <n v="0"/>
    <s v="2"/>
    <n v="1"/>
    <n v="0"/>
    <n v="0"/>
    <n v="0"/>
    <n v="0"/>
    <n v="20"/>
    <n v="3"/>
    <n v="0"/>
    <n v="0"/>
    <n v="0"/>
    <n v="1"/>
    <n v="1"/>
    <n v="1"/>
    <n v="1"/>
    <n v="0"/>
    <n v="0"/>
    <n v="7"/>
    <n v="10"/>
    <n v="8.5"/>
    <n v="0"/>
    <n v="0"/>
    <n v="0"/>
    <n v="0"/>
    <n v="1"/>
    <n v="0"/>
    <n v="0"/>
    <n v="0"/>
    <n v="1"/>
    <n v="0"/>
    <n v="0"/>
    <n v="0"/>
    <n v="12"/>
    <n v="15"/>
    <n v="13.5"/>
  </r>
  <r>
    <s v="2024incmp_qm55"/>
    <n v="55"/>
    <s v="blue"/>
    <m/>
    <s v="2024incmp"/>
    <s v=""/>
    <n v="-1"/>
    <n v="-1"/>
    <s v="Zach (5188)"/>
    <x v="17"/>
    <s v="9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3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7"/>
    <n v="16"/>
    <n v="11.5"/>
    <n v="0"/>
    <n v="0"/>
    <n v="0"/>
    <n v="0"/>
    <n v="0"/>
    <n v="1"/>
    <n v="0"/>
    <n v="0"/>
    <n v="0"/>
    <n v="0"/>
    <n v="0"/>
    <n v="0"/>
    <n v="12"/>
    <n v="21"/>
    <n v="16.5"/>
  </r>
  <r>
    <s v="2024incmp_qm56"/>
    <n v="56"/>
    <s v="blue"/>
    <m/>
    <s v="2024incmp"/>
    <s v=""/>
    <n v="-1"/>
    <n v="-1"/>
    <s v="Gillian (7617)"/>
    <x v="12"/>
    <s v="9"/>
    <n v="0"/>
    <n v="0"/>
    <n v="1"/>
    <n v="0"/>
    <n v="0"/>
    <n v="0"/>
    <n v="0"/>
    <n v="0"/>
    <n v="0"/>
    <s v="a"/>
    <n v="1"/>
    <n v="0"/>
    <n v="0"/>
    <n v="0"/>
    <n v="0"/>
    <n v="1"/>
    <n v="1"/>
    <n v="7"/>
    <n v="0"/>
    <n v="11"/>
    <n v="0"/>
    <s v="0"/>
    <n v="1"/>
    <n v="0"/>
    <n v="0"/>
    <n v="0"/>
    <n v="0"/>
    <n v="3"/>
    <n v="1"/>
    <n v="0"/>
    <n v="1"/>
    <n v="0"/>
    <n v="0"/>
    <n v="1"/>
    <n v="0"/>
    <n v="0"/>
    <n v="0"/>
    <n v="0"/>
    <n v="25"/>
    <n v="58"/>
    <n v="41.5"/>
    <n v="0"/>
    <n v="0"/>
    <n v="0"/>
    <n v="0"/>
    <n v="1"/>
    <n v="0"/>
    <n v="1"/>
    <n v="0"/>
    <n v="0"/>
    <n v="0"/>
    <n v="0"/>
    <n v="0"/>
    <n v="32"/>
    <n v="65"/>
    <n v="48.5"/>
  </r>
  <r>
    <s v="2024incmp_qm56"/>
    <n v="56"/>
    <s v="blue"/>
    <m/>
    <s v="2024incmp"/>
    <s v=""/>
    <n v="-1"/>
    <n v="-1"/>
    <s v="Jordin (5402)"/>
    <x v="2"/>
    <s v="9"/>
    <n v="0"/>
    <n v="0"/>
    <n v="1"/>
    <n v="0"/>
    <n v="0"/>
    <n v="0"/>
    <n v="1"/>
    <n v="0"/>
    <n v="0"/>
    <s v="b"/>
    <n v="0"/>
    <n v="1"/>
    <n v="0"/>
    <n v="0"/>
    <n v="0"/>
    <n v="2"/>
    <n v="0"/>
    <n v="10"/>
    <n v="2"/>
    <n v="6"/>
    <n v="2"/>
    <s v="0"/>
    <n v="0"/>
    <n v="0"/>
    <n v="0"/>
    <n v="0"/>
    <n v="0"/>
    <n v="4"/>
    <n v="4"/>
    <n v="1"/>
    <n v="0"/>
    <n v="0"/>
    <n v="0"/>
    <n v="0"/>
    <n v="0"/>
    <n v="0"/>
    <n v="0"/>
    <n v="0"/>
    <n v="15"/>
    <n v="39"/>
    <n v="27"/>
    <n v="0"/>
    <n v="0"/>
    <n v="0"/>
    <n v="0"/>
    <n v="1"/>
    <n v="0"/>
    <n v="1"/>
    <n v="0"/>
    <n v="0"/>
    <n v="0"/>
    <n v="0"/>
    <n v="0"/>
    <n v="25"/>
    <n v="49"/>
    <n v="37"/>
  </r>
  <r>
    <s v="2024incmp_qm56"/>
    <n v="56"/>
    <s v="red"/>
    <m/>
    <s v="2024incmp"/>
    <s v=""/>
    <n v="-1"/>
    <n v="-1"/>
    <s v="Valeria (5402)"/>
    <x v="4"/>
    <s v="9"/>
    <n v="0"/>
    <n v="1"/>
    <n v="1"/>
    <n v="0"/>
    <n v="0"/>
    <n v="0"/>
    <n v="0"/>
    <n v="0"/>
    <n v="0"/>
    <s v="b"/>
    <n v="0"/>
    <n v="1"/>
    <n v="0"/>
    <n v="0"/>
    <n v="0"/>
    <n v="3"/>
    <n v="1"/>
    <n v="17"/>
    <n v="2"/>
    <n v="4"/>
    <n v="0"/>
    <s v="1"/>
    <n v="1"/>
    <n v="0"/>
    <n v="0"/>
    <n v="0"/>
    <n v="0"/>
    <n v="10"/>
    <n v="4"/>
    <n v="1"/>
    <n v="0"/>
    <n v="0"/>
    <n v="0"/>
    <n v="0"/>
    <n v="0"/>
    <n v="0"/>
    <n v="0"/>
    <n v="0"/>
    <n v="11"/>
    <n v="29"/>
    <n v="20"/>
    <n v="0"/>
    <n v="0"/>
    <n v="0"/>
    <n v="0"/>
    <n v="1"/>
    <n v="1"/>
    <n v="1"/>
    <n v="1"/>
    <n v="1"/>
    <n v="0"/>
    <n v="0"/>
    <n v="0"/>
    <n v="28"/>
    <n v="46"/>
    <n v="37"/>
  </r>
  <r>
    <s v="2024incmp_qm56"/>
    <n v="56"/>
    <s v="blue"/>
    <m/>
    <s v="2024incmp"/>
    <s v=""/>
    <n v="-1"/>
    <n v="-1"/>
    <s v="Zach (5188)"/>
    <x v="22"/>
    <s v="9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3"/>
    <n v="3"/>
    <n v="0"/>
    <s v="0"/>
    <n v="1"/>
    <n v="0"/>
    <n v="0"/>
    <n v="0"/>
    <n v="0"/>
    <n v="0"/>
    <n v="1"/>
    <n v="0"/>
    <n v="1"/>
    <n v="0"/>
    <n v="0"/>
    <n v="1"/>
    <n v="0"/>
    <n v="0"/>
    <n v="0"/>
    <n v="0"/>
    <n v="12"/>
    <n v="30"/>
    <n v="21"/>
    <n v="0"/>
    <n v="0"/>
    <n v="0"/>
    <n v="0"/>
    <n v="1"/>
    <n v="0"/>
    <n v="1"/>
    <n v="1"/>
    <n v="1"/>
    <n v="0"/>
    <n v="0"/>
    <n v="0"/>
    <n v="19"/>
    <n v="37"/>
    <n v="28"/>
  </r>
  <r>
    <s v="2024incmp_qm56"/>
    <n v="56"/>
    <s v="red"/>
    <m/>
    <s v="2024incmp"/>
    <s v=""/>
    <n v="-1"/>
    <n v="-1"/>
    <s v="David (5484)"/>
    <x v="34"/>
    <s v="9"/>
    <n v="0"/>
    <n v="1"/>
    <n v="0"/>
    <n v="0"/>
    <n v="1"/>
    <n v="1"/>
    <n v="1"/>
    <n v="0"/>
    <n v="0"/>
    <s v="a"/>
    <n v="1"/>
    <n v="0"/>
    <n v="0"/>
    <n v="0"/>
    <n v="0"/>
    <n v="3"/>
    <n v="1"/>
    <n v="17"/>
    <n v="2"/>
    <n v="4"/>
    <n v="2"/>
    <s v="0"/>
    <n v="0"/>
    <n v="0"/>
    <n v="1"/>
    <n v="0"/>
    <n v="1"/>
    <n v="27"/>
    <n v="1"/>
    <n v="0"/>
    <n v="1"/>
    <n v="0"/>
    <n v="0"/>
    <n v="1"/>
    <n v="0"/>
    <n v="0"/>
    <n v="0"/>
    <n v="0"/>
    <n v="18"/>
    <n v="36"/>
    <n v="27"/>
    <n v="0"/>
    <n v="0"/>
    <n v="0"/>
    <n v="0"/>
    <n v="1"/>
    <n v="0"/>
    <n v="1"/>
    <n v="1"/>
    <n v="0"/>
    <n v="0"/>
    <n v="0"/>
    <n v="0"/>
    <n v="35"/>
    <n v="53"/>
    <n v="44"/>
  </r>
  <r>
    <s v="2024incmp_qm56"/>
    <n v="56"/>
    <s v="red"/>
    <m/>
    <s v="2024incmp"/>
    <s v=""/>
    <n v="-1"/>
    <n v="-1"/>
    <s v="Linus(5010)"/>
    <x v="29"/>
    <s v="9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2"/>
    <n v="0"/>
    <n v="0"/>
    <s v="2"/>
    <n v="0"/>
    <n v="0"/>
    <n v="0"/>
    <n v="0"/>
    <n v="0"/>
    <n v="13"/>
    <n v="2"/>
    <n v="0"/>
    <n v="0"/>
    <n v="1"/>
    <n v="0"/>
    <n v="1"/>
    <n v="0"/>
    <n v="0"/>
    <n v="0"/>
    <n v="0"/>
    <n v="5"/>
    <n v="11"/>
    <n v="8"/>
    <n v="0"/>
    <n v="0"/>
    <n v="0"/>
    <n v="0"/>
    <n v="0"/>
    <n v="1"/>
    <n v="0"/>
    <n v="0"/>
    <n v="0"/>
    <n v="0"/>
    <n v="0"/>
    <n v="0"/>
    <n v="7"/>
    <n v="13"/>
    <n v="10"/>
  </r>
  <r>
    <s v="2024incmp_qm57"/>
    <n v="57"/>
    <s v="blue"/>
    <m/>
    <s v="2024incmp"/>
    <s v=""/>
    <n v="-1"/>
    <n v="-1"/>
    <s v="Marie (7617)"/>
    <x v="25"/>
    <s v="9"/>
    <n v="0"/>
    <n v="0"/>
    <n v="0"/>
    <n v="0"/>
    <n v="0"/>
    <n v="0"/>
    <n v="1"/>
    <n v="0"/>
    <n v="1"/>
    <s v="c"/>
    <n v="0"/>
    <n v="0"/>
    <n v="1"/>
    <n v="0"/>
    <n v="0"/>
    <n v="3"/>
    <n v="0"/>
    <n v="15"/>
    <n v="4"/>
    <n v="4"/>
    <n v="2"/>
    <s v="0"/>
    <n v="1"/>
    <n v="1"/>
    <n v="0"/>
    <n v="0"/>
    <n v="0"/>
    <n v="14"/>
    <n v="1"/>
    <n v="0"/>
    <n v="1"/>
    <n v="0"/>
    <n v="0"/>
    <n v="1"/>
    <n v="0"/>
    <n v="0"/>
    <n v="0"/>
    <n v="0"/>
    <n v="15"/>
    <n v="39"/>
    <n v="27"/>
    <n v="1"/>
    <n v="1"/>
    <n v="0"/>
    <n v="0"/>
    <n v="1"/>
    <n v="0"/>
    <n v="0"/>
    <n v="0"/>
    <n v="0"/>
    <n v="0"/>
    <n v="0"/>
    <n v="0"/>
    <n v="30"/>
    <n v="54"/>
    <n v="42"/>
  </r>
  <r>
    <s v="2024incmp_qm57"/>
    <n v="57"/>
    <s v="red"/>
    <m/>
    <s v="2024incmp"/>
    <s v=""/>
    <n v="-1"/>
    <n v="-1"/>
    <s v="Erick (5402)"/>
    <x v="26"/>
    <s v="9"/>
    <n v="0"/>
    <n v="0"/>
    <n v="0"/>
    <n v="0"/>
    <n v="0"/>
    <n v="0"/>
    <n v="0"/>
    <n v="0"/>
    <n v="0"/>
    <s v="b"/>
    <n v="0"/>
    <n v="1"/>
    <n v="0"/>
    <n v="0"/>
    <n v="0"/>
    <n v="1"/>
    <n v="0"/>
    <n v="5"/>
    <n v="4"/>
    <n v="6"/>
    <n v="0"/>
    <s v="0"/>
    <n v="1"/>
    <n v="1"/>
    <n v="0"/>
    <n v="0"/>
    <n v="0"/>
    <n v="0"/>
    <n v="0"/>
    <n v="0"/>
    <n v="0"/>
    <n v="0"/>
    <n v="0"/>
    <n v="0"/>
    <n v="1"/>
    <n v="1"/>
    <n v="0"/>
    <n v="0"/>
    <n v="18"/>
    <n v="48"/>
    <n v="33"/>
    <n v="0"/>
    <n v="0"/>
    <n v="0"/>
    <n v="0"/>
    <n v="1"/>
    <n v="0"/>
    <n v="0"/>
    <n v="0"/>
    <n v="0"/>
    <n v="0"/>
    <n v="0"/>
    <n v="0"/>
    <n v="23"/>
    <n v="53"/>
    <n v="38"/>
  </r>
  <r>
    <s v="2024incmp_qm57"/>
    <n v="57"/>
    <s v="blue"/>
    <m/>
    <s v="2024incmp"/>
    <s v=""/>
    <n v="-1"/>
    <n v="-1"/>
    <s v="Kai (3494)"/>
    <x v="0"/>
    <s v="9"/>
    <n v="0"/>
    <n v="0"/>
    <n v="1"/>
    <n v="1"/>
    <n v="0"/>
    <n v="0"/>
    <n v="0"/>
    <n v="0"/>
    <n v="0"/>
    <s v="b"/>
    <n v="0"/>
    <n v="1"/>
    <n v="0"/>
    <n v="0"/>
    <n v="0"/>
    <n v="3"/>
    <n v="0"/>
    <n v="15"/>
    <n v="3"/>
    <n v="2"/>
    <n v="0"/>
    <s v="0"/>
    <n v="1"/>
    <n v="0"/>
    <n v="0"/>
    <n v="0"/>
    <n v="0"/>
    <n v="0"/>
    <n v="1"/>
    <n v="0"/>
    <n v="1"/>
    <n v="0"/>
    <n v="0"/>
    <n v="1"/>
    <n v="2"/>
    <n v="0"/>
    <n v="1"/>
    <n v="0"/>
    <n v="14"/>
    <n v="29"/>
    <n v="21.5"/>
    <n v="0"/>
    <n v="0"/>
    <n v="0"/>
    <n v="0"/>
    <n v="1"/>
    <n v="1"/>
    <n v="0"/>
    <n v="0"/>
    <n v="0"/>
    <n v="0"/>
    <n v="0"/>
    <n v="0"/>
    <n v="29"/>
    <n v="44"/>
    <n v="36.5"/>
  </r>
  <r>
    <s v="2024incmp_qm57"/>
    <n v="57"/>
    <s v="red"/>
    <m/>
    <s v="2024incmp"/>
    <s v=""/>
    <n v="-1"/>
    <n v="-1"/>
    <s v="Shelby (5402)"/>
    <x v="30"/>
    <s v="9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1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0"/>
    <n v="0"/>
    <n v="0"/>
    <n v="1"/>
    <n v="0"/>
    <n v="0"/>
    <n v="0"/>
    <n v="0"/>
    <n v="7"/>
    <n v="10"/>
    <n v="8.5"/>
  </r>
  <r>
    <s v="2024incmp_qm57"/>
    <n v="57"/>
    <s v="blue"/>
    <m/>
    <s v="2024incmp"/>
    <s v=""/>
    <n v="-1"/>
    <n v="-1"/>
    <s v="Ethan (5484)"/>
    <x v="20"/>
    <s v="9"/>
    <n v="0"/>
    <n v="0"/>
    <n v="0"/>
    <n v="0"/>
    <n v="1"/>
    <n v="0"/>
    <n v="0"/>
    <n v="0"/>
    <n v="0"/>
    <s v="a"/>
    <n v="1"/>
    <n v="0"/>
    <n v="0"/>
    <n v="0"/>
    <n v="0"/>
    <n v="1"/>
    <n v="1"/>
    <n v="7"/>
    <n v="0"/>
    <n v="1"/>
    <n v="0"/>
    <s v="4"/>
    <n v="0"/>
    <n v="0"/>
    <n v="0"/>
    <n v="0"/>
    <n v="0"/>
    <n v="0"/>
    <n v="4"/>
    <n v="1"/>
    <n v="0"/>
    <n v="0"/>
    <n v="0"/>
    <n v="0"/>
    <n v="0"/>
    <n v="0"/>
    <n v="0"/>
    <n v="0"/>
    <n v="3"/>
    <n v="6"/>
    <n v="4.5"/>
    <n v="0"/>
    <n v="0"/>
    <n v="0"/>
    <n v="0"/>
    <n v="1"/>
    <n v="0"/>
    <n v="1"/>
    <n v="1"/>
    <n v="1"/>
    <n v="0"/>
    <n v="0"/>
    <n v="0"/>
    <n v="10"/>
    <n v="13"/>
    <n v="11.5"/>
  </r>
  <r>
    <s v="2024incmp_qm57"/>
    <n v="57"/>
    <s v="red"/>
    <m/>
    <s v="2024incmp"/>
    <s v=""/>
    <n v="-1"/>
    <n v="-1"/>
    <s v="Zach (5188)"/>
    <x v="21"/>
    <s v="9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1"/>
    <n v="5"/>
    <n v="0"/>
    <s v="0"/>
    <n v="1"/>
    <n v="0"/>
    <n v="1"/>
    <n v="0"/>
    <n v="0"/>
    <n v="0"/>
    <n v="1"/>
    <n v="0"/>
    <n v="1"/>
    <n v="0"/>
    <n v="0"/>
    <n v="1"/>
    <n v="0"/>
    <n v="0"/>
    <n v="0"/>
    <n v="0"/>
    <n v="14"/>
    <n v="32"/>
    <n v="23"/>
    <n v="0"/>
    <n v="0"/>
    <n v="0"/>
    <n v="0"/>
    <n v="0"/>
    <n v="0"/>
    <n v="0"/>
    <n v="0"/>
    <n v="0"/>
    <n v="0"/>
    <n v="0"/>
    <n v="0"/>
    <n v="19"/>
    <n v="37"/>
    <n v="28"/>
  </r>
  <r>
    <s v="2024incmp_qm58"/>
    <n v="58"/>
    <s v="red"/>
    <m/>
    <s v="2024incmp"/>
    <s v=""/>
    <n v="-1"/>
    <n v="-1"/>
    <s v="Erick (5402)"/>
    <x v="18"/>
    <s v="10"/>
    <n v="0"/>
    <n v="0"/>
    <n v="1"/>
    <n v="0"/>
    <n v="0"/>
    <n v="0"/>
    <n v="0"/>
    <n v="0"/>
    <n v="0"/>
    <s v="a"/>
    <n v="1"/>
    <n v="0"/>
    <n v="0"/>
    <n v="0"/>
    <n v="0"/>
    <n v="2"/>
    <n v="0"/>
    <n v="10"/>
    <n v="0"/>
    <n v="0"/>
    <n v="2"/>
    <s v="0"/>
    <n v="0"/>
    <n v="0"/>
    <n v="0"/>
    <n v="0"/>
    <n v="0"/>
    <n v="20"/>
    <n v="1"/>
    <n v="0"/>
    <n v="1"/>
    <n v="0"/>
    <n v="0"/>
    <n v="1"/>
    <n v="0"/>
    <n v="0"/>
    <n v="0"/>
    <n v="0"/>
    <n v="3"/>
    <n v="3"/>
    <n v="3"/>
    <n v="0"/>
    <n v="0"/>
    <n v="0"/>
    <n v="0"/>
    <n v="1"/>
    <n v="0"/>
    <n v="1"/>
    <n v="0"/>
    <n v="0"/>
    <n v="0"/>
    <n v="0"/>
    <n v="0"/>
    <n v="13"/>
    <n v="13"/>
    <n v="13"/>
  </r>
  <r>
    <s v="2024incmp_qm58"/>
    <n v="58"/>
    <s v="blue"/>
    <m/>
    <s v="2024incmp"/>
    <s v=""/>
    <n v="-1"/>
    <n v="-1"/>
    <s v="Marie (7617)"/>
    <x v="15"/>
    <s v="10"/>
    <n v="0"/>
    <n v="0"/>
    <n v="0"/>
    <n v="0"/>
    <n v="0"/>
    <n v="0"/>
    <n v="0"/>
    <n v="0"/>
    <n v="1"/>
    <s v="c"/>
    <n v="0"/>
    <n v="0"/>
    <n v="1"/>
    <n v="0"/>
    <n v="0"/>
    <n v="1"/>
    <n v="0"/>
    <n v="5"/>
    <n v="5"/>
    <n v="0"/>
    <n v="2"/>
    <s v="0"/>
    <n v="1"/>
    <n v="0"/>
    <n v="0"/>
    <n v="0"/>
    <n v="1"/>
    <n v="22"/>
    <n v="1"/>
    <n v="0"/>
    <n v="1"/>
    <n v="0"/>
    <n v="0"/>
    <n v="1"/>
    <n v="0"/>
    <n v="0"/>
    <n v="0"/>
    <n v="0"/>
    <n v="13"/>
    <n v="28"/>
    <n v="20.5"/>
    <n v="0"/>
    <n v="0"/>
    <n v="0"/>
    <n v="0"/>
    <n v="1"/>
    <n v="0"/>
    <n v="0"/>
    <n v="0"/>
    <n v="0"/>
    <n v="0"/>
    <n v="0"/>
    <n v="0"/>
    <n v="18"/>
    <n v="33"/>
    <n v="25.5"/>
  </r>
  <r>
    <s v="2024incmp_qm58"/>
    <n v="58"/>
    <s v="red"/>
    <m/>
    <s v="2024incmp"/>
    <s v=""/>
    <n v="-1"/>
    <n v="-1"/>
    <s v="Shelby (5402)"/>
    <x v="5"/>
    <s v="10"/>
    <n v="0"/>
    <n v="0"/>
    <n v="1"/>
    <n v="0"/>
    <n v="0"/>
    <n v="0"/>
    <n v="1"/>
    <n v="0"/>
    <n v="0"/>
    <s v="b"/>
    <n v="0"/>
    <n v="1"/>
    <n v="0"/>
    <n v="0"/>
    <n v="0"/>
    <n v="3"/>
    <n v="0"/>
    <n v="15"/>
    <n v="4"/>
    <n v="5"/>
    <n v="0"/>
    <s v="0"/>
    <n v="1"/>
    <n v="0"/>
    <n v="0"/>
    <n v="0"/>
    <n v="0"/>
    <n v="4"/>
    <n v="1"/>
    <n v="0"/>
    <n v="1"/>
    <n v="0"/>
    <n v="0"/>
    <n v="1"/>
    <n v="1"/>
    <n v="1"/>
    <n v="0"/>
    <n v="0"/>
    <n v="19"/>
    <n v="46"/>
    <n v="32.5"/>
    <n v="0"/>
    <n v="0"/>
    <n v="0"/>
    <n v="0"/>
    <n v="0"/>
    <n v="1"/>
    <n v="1"/>
    <n v="0"/>
    <n v="1"/>
    <n v="0"/>
    <n v="0"/>
    <n v="0"/>
    <n v="34"/>
    <n v="61"/>
    <n v="47.5"/>
  </r>
  <r>
    <s v="2024incmp_qm58"/>
    <n v="58"/>
    <s v="red"/>
    <m/>
    <s v="2024incmp"/>
    <s v=""/>
    <n v="-1"/>
    <n v="-1"/>
    <s v="Zach (5188)"/>
    <x v="35"/>
    <s v="10"/>
    <n v="0"/>
    <n v="0"/>
    <n v="0"/>
    <n v="0"/>
    <n v="0"/>
    <n v="0"/>
    <n v="0"/>
    <n v="0"/>
    <n v="1"/>
    <s v="c"/>
    <n v="0"/>
    <n v="0"/>
    <n v="1"/>
    <n v="0"/>
    <n v="0"/>
    <n v="1"/>
    <n v="0"/>
    <n v="5"/>
    <n v="1"/>
    <n v="3"/>
    <n v="0"/>
    <s v="2"/>
    <n v="1"/>
    <n v="0"/>
    <n v="0"/>
    <n v="0"/>
    <n v="0"/>
    <n v="0"/>
    <n v="4"/>
    <n v="1"/>
    <n v="0"/>
    <n v="0"/>
    <n v="0"/>
    <n v="0"/>
    <n v="0"/>
    <n v="0"/>
    <n v="0"/>
    <n v="0"/>
    <n v="8"/>
    <n v="20"/>
    <n v="14"/>
    <n v="0"/>
    <n v="0"/>
    <n v="0"/>
    <n v="0"/>
    <n v="1"/>
    <n v="0"/>
    <n v="1"/>
    <n v="1"/>
    <n v="1"/>
    <n v="0"/>
    <n v="0"/>
    <n v="0"/>
    <n v="13"/>
    <n v="25"/>
    <n v="19"/>
  </r>
  <r>
    <s v="2024incmp_qm58"/>
    <n v="58"/>
    <s v="blue"/>
    <m/>
    <s v="2024incmp"/>
    <s v=""/>
    <n v="-1"/>
    <n v="-1"/>
    <s v="Ryland (461)"/>
    <x v="11"/>
    <s v="10"/>
    <n v="0"/>
    <n v="0"/>
    <n v="0"/>
    <n v="0"/>
    <n v="0"/>
    <n v="1"/>
    <n v="0"/>
    <n v="0"/>
    <n v="0"/>
    <s v="b"/>
    <n v="0"/>
    <n v="1"/>
    <n v="0"/>
    <n v="0"/>
    <n v="0"/>
    <n v="0"/>
    <n v="1"/>
    <n v="2"/>
    <n v="0"/>
    <n v="11"/>
    <n v="0"/>
    <s v="0"/>
    <n v="1"/>
    <n v="0"/>
    <n v="0"/>
    <n v="0"/>
    <n v="0"/>
    <n v="14"/>
    <n v="2"/>
    <n v="0"/>
    <n v="0"/>
    <n v="1"/>
    <n v="0"/>
    <n v="1"/>
    <n v="0"/>
    <n v="0"/>
    <n v="0"/>
    <n v="0"/>
    <n v="25"/>
    <n v="58"/>
    <n v="41.5"/>
    <n v="0"/>
    <n v="0"/>
    <n v="0"/>
    <n v="0"/>
    <n v="1"/>
    <n v="1"/>
    <n v="1"/>
    <n v="0"/>
    <n v="0"/>
    <n v="0"/>
    <n v="0"/>
    <n v="0"/>
    <n v="27"/>
    <n v="60"/>
    <n v="43.5"/>
  </r>
  <r>
    <s v="2024incmp_qm58"/>
    <n v="58"/>
    <s v="blue"/>
    <m/>
    <s v="2024incmp"/>
    <s v=""/>
    <n v="-1"/>
    <n v="-1"/>
    <s v="Ethan (5484)"/>
    <x v="23"/>
    <s v="10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0"/>
    <n v="2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1"/>
    <n v="0"/>
    <n v="0"/>
    <n v="0"/>
    <n v="1"/>
    <n v="5"/>
    <n v="5"/>
    <n v="5"/>
  </r>
  <r>
    <s v="2024incmp_qm59"/>
    <n v="59"/>
    <s v="red"/>
    <m/>
    <s v="2024incmp"/>
    <s v=""/>
    <n v="-1"/>
    <n v="-1"/>
    <s v="Erick (5402)"/>
    <x v="27"/>
    <s v="10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4"/>
    <n v="1"/>
    <n v="0"/>
    <s v="0"/>
    <n v="1"/>
    <n v="0"/>
    <n v="0"/>
    <n v="0"/>
    <n v="0"/>
    <n v="6"/>
    <n v="2"/>
    <n v="0"/>
    <n v="0"/>
    <n v="1"/>
    <n v="0"/>
    <n v="1"/>
    <n v="0"/>
    <n v="0"/>
    <n v="0"/>
    <n v="0"/>
    <n v="9"/>
    <n v="24"/>
    <n v="16.5"/>
    <n v="0"/>
    <n v="0"/>
    <n v="0"/>
    <n v="0"/>
    <n v="1"/>
    <n v="0"/>
    <n v="1"/>
    <n v="0"/>
    <n v="0"/>
    <n v="0"/>
    <n v="0"/>
    <n v="0"/>
    <n v="14"/>
    <n v="29"/>
    <n v="21.5"/>
  </r>
  <r>
    <s v="2024incmp_qm59"/>
    <n v="59"/>
    <s v="blue"/>
    <m/>
    <s v="2024incmp"/>
    <s v=""/>
    <n v="-1"/>
    <n v="-1"/>
    <s v="Marie (7617)"/>
    <x v="14"/>
    <s v="10"/>
    <n v="0"/>
    <n v="0"/>
    <n v="1"/>
    <n v="1"/>
    <n v="0"/>
    <n v="0"/>
    <n v="0"/>
    <n v="0"/>
    <n v="0"/>
    <s v="b"/>
    <n v="0"/>
    <n v="1"/>
    <n v="0"/>
    <n v="0"/>
    <n v="0"/>
    <n v="2"/>
    <n v="1"/>
    <n v="12"/>
    <n v="0"/>
    <n v="8"/>
    <n v="2"/>
    <s v="0"/>
    <n v="0"/>
    <n v="1"/>
    <n v="0"/>
    <n v="0"/>
    <n v="0"/>
    <n v="15"/>
    <n v="1"/>
    <n v="0"/>
    <n v="1"/>
    <n v="0"/>
    <n v="0"/>
    <n v="1"/>
    <n v="0"/>
    <n v="0"/>
    <n v="0"/>
    <n v="0"/>
    <n v="19"/>
    <n v="43"/>
    <n v="31"/>
    <n v="0"/>
    <n v="0"/>
    <n v="0"/>
    <n v="0"/>
    <n v="1"/>
    <n v="0"/>
    <n v="1"/>
    <n v="0"/>
    <n v="0"/>
    <n v="0"/>
    <n v="0"/>
    <n v="0"/>
    <n v="31"/>
    <n v="55"/>
    <n v="43"/>
  </r>
  <r>
    <s v="2024incmp_qm59"/>
    <n v="59"/>
    <s v="blue"/>
    <m/>
    <s v="2024incmp"/>
    <s v=""/>
    <n v="-1"/>
    <n v="-1"/>
    <s v="Ryland (461)"/>
    <x v="37"/>
    <s v="10"/>
    <n v="0"/>
    <n v="1"/>
    <n v="0"/>
    <n v="0"/>
    <n v="0"/>
    <n v="0"/>
    <n v="0"/>
    <n v="0"/>
    <n v="0"/>
    <s v="c"/>
    <n v="0"/>
    <n v="0"/>
    <n v="1"/>
    <n v="0"/>
    <n v="0"/>
    <n v="1"/>
    <n v="1"/>
    <n v="7"/>
    <n v="0"/>
    <n v="5"/>
    <n v="0"/>
    <s v="2"/>
    <n v="0"/>
    <n v="0"/>
    <n v="1"/>
    <n v="0"/>
    <n v="0"/>
    <n v="4"/>
    <n v="0"/>
    <n v="0"/>
    <n v="0"/>
    <n v="0"/>
    <n v="0"/>
    <n v="0"/>
    <n v="0"/>
    <n v="0"/>
    <n v="0"/>
    <n v="0"/>
    <n v="10"/>
    <n v="25"/>
    <n v="17.5"/>
    <n v="0"/>
    <n v="0"/>
    <n v="0"/>
    <n v="0"/>
    <n v="1"/>
    <n v="1"/>
    <n v="1"/>
    <n v="0"/>
    <n v="0"/>
    <n v="0"/>
    <n v="0"/>
    <n v="0"/>
    <n v="17"/>
    <n v="32"/>
    <n v="24.5"/>
  </r>
  <r>
    <s v="2024incmp_qm59"/>
    <n v="59"/>
    <s v="red"/>
    <m/>
    <s v="2024incmp"/>
    <s v=""/>
    <n v="-1"/>
    <n v="-1"/>
    <s v="Shelby (5402)"/>
    <x v="1"/>
    <s v="10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7"/>
    <n v="0"/>
    <s v="0"/>
    <n v="1"/>
    <n v="0"/>
    <n v="0"/>
    <n v="0"/>
    <n v="0"/>
    <n v="10"/>
    <n v="1"/>
    <n v="0"/>
    <n v="1"/>
    <n v="0"/>
    <n v="0"/>
    <n v="1"/>
    <n v="0"/>
    <n v="0"/>
    <n v="0"/>
    <n v="0"/>
    <n v="17"/>
    <n v="38"/>
    <n v="27.5"/>
    <n v="0"/>
    <n v="0"/>
    <n v="0"/>
    <n v="0"/>
    <n v="1"/>
    <n v="0"/>
    <n v="1"/>
    <n v="0"/>
    <n v="0"/>
    <n v="0"/>
    <n v="0"/>
    <n v="0"/>
    <n v="22"/>
    <n v="43"/>
    <n v="32.5"/>
  </r>
  <r>
    <s v="2024incmp_qm59"/>
    <n v="59"/>
    <s v="red"/>
    <m/>
    <s v="2024incmp"/>
    <s v=""/>
    <n v="-1"/>
    <n v="-1"/>
    <s v="Zach (5188)"/>
    <x v="32"/>
    <s v="10"/>
    <n v="0"/>
    <n v="1"/>
    <n v="1"/>
    <n v="1"/>
    <n v="0"/>
    <n v="0"/>
    <n v="0"/>
    <n v="0"/>
    <n v="0"/>
    <s v="b"/>
    <n v="0"/>
    <n v="1"/>
    <n v="0"/>
    <n v="0"/>
    <n v="0"/>
    <n v="2"/>
    <n v="0"/>
    <n v="10"/>
    <n v="4"/>
    <n v="2"/>
    <n v="1"/>
    <s v="1"/>
    <n v="0"/>
    <n v="1"/>
    <n v="1"/>
    <n v="0"/>
    <n v="0"/>
    <n v="0"/>
    <n v="4"/>
    <n v="1"/>
    <n v="0"/>
    <n v="0"/>
    <n v="0"/>
    <n v="0"/>
    <n v="0"/>
    <n v="0"/>
    <n v="0"/>
    <n v="0"/>
    <n v="9"/>
    <n v="27"/>
    <n v="18"/>
    <n v="0"/>
    <n v="0"/>
    <n v="0"/>
    <n v="0"/>
    <n v="1"/>
    <n v="0"/>
    <n v="1"/>
    <n v="0"/>
    <n v="1"/>
    <n v="0"/>
    <n v="0"/>
    <n v="0"/>
    <n v="19"/>
    <n v="37"/>
    <n v="28"/>
  </r>
  <r>
    <s v="2024incmp_qm59"/>
    <n v="59"/>
    <s v="blue"/>
    <m/>
    <s v="2024incmp"/>
    <s v=""/>
    <n v="-1"/>
    <n v="-1"/>
    <s v="Ethan (5484)"/>
    <x v="9"/>
    <s v="10"/>
    <n v="0"/>
    <n v="0"/>
    <n v="0"/>
    <n v="0"/>
    <n v="0"/>
    <n v="0"/>
    <n v="0"/>
    <n v="0"/>
    <n v="0"/>
    <s v="a"/>
    <n v="1"/>
    <n v="0"/>
    <n v="0"/>
    <n v="0"/>
    <n v="0"/>
    <n v="1"/>
    <n v="1"/>
    <n v="7"/>
    <n v="3"/>
    <n v="1"/>
    <n v="0"/>
    <s v="0"/>
    <n v="0"/>
    <n v="0"/>
    <n v="0"/>
    <n v="0"/>
    <n v="0"/>
    <n v="10"/>
    <n v="1"/>
    <n v="0"/>
    <n v="1"/>
    <n v="0"/>
    <n v="0"/>
    <n v="1"/>
    <n v="0"/>
    <n v="0"/>
    <n v="0"/>
    <n v="0"/>
    <n v="8"/>
    <n v="20"/>
    <n v="14"/>
    <n v="0"/>
    <n v="0"/>
    <n v="0"/>
    <n v="0"/>
    <n v="1"/>
    <n v="0"/>
    <n v="0"/>
    <n v="0"/>
    <n v="0"/>
    <n v="1"/>
    <n v="0"/>
    <n v="0"/>
    <n v="15"/>
    <n v="27"/>
    <n v="21"/>
  </r>
  <r>
    <s v="2024incmp_qm60"/>
    <n v="60"/>
    <s v="blue"/>
    <m/>
    <s v="2024incmp"/>
    <s v=""/>
    <n v="-1"/>
    <n v="-1"/>
    <s v="Marie (7617)"/>
    <x v="7"/>
    <s v="10"/>
    <n v="0"/>
    <n v="0"/>
    <n v="0"/>
    <n v="0"/>
    <n v="0"/>
    <n v="0"/>
    <n v="0"/>
    <n v="1"/>
    <n v="1"/>
    <s v="c"/>
    <n v="0"/>
    <n v="0"/>
    <n v="1"/>
    <n v="0"/>
    <n v="0"/>
    <n v="3"/>
    <n v="1"/>
    <n v="17"/>
    <n v="1"/>
    <n v="3"/>
    <n v="2"/>
    <s v="5"/>
    <n v="1"/>
    <n v="1"/>
    <n v="0"/>
    <n v="0"/>
    <n v="0"/>
    <n v="10"/>
    <n v="1"/>
    <n v="0"/>
    <n v="1"/>
    <n v="0"/>
    <n v="0"/>
    <n v="1"/>
    <n v="0"/>
    <n v="0"/>
    <n v="0"/>
    <n v="0"/>
    <n v="10"/>
    <n v="22"/>
    <n v="16"/>
    <n v="0"/>
    <n v="0"/>
    <n v="0"/>
    <n v="0"/>
    <n v="1"/>
    <n v="0"/>
    <n v="1"/>
    <n v="0"/>
    <n v="0"/>
    <n v="0"/>
    <n v="0"/>
    <n v="0"/>
    <n v="27"/>
    <n v="39"/>
    <n v="33"/>
  </r>
  <r>
    <s v="2024incmp_qm60"/>
    <n v="60"/>
    <s v="red"/>
    <m/>
    <s v="2024incmp"/>
    <s v=""/>
    <n v="-1"/>
    <n v="-1"/>
    <s v="Erick (5402)"/>
    <x v="8"/>
    <s v="10"/>
    <n v="0"/>
    <n v="0"/>
    <n v="1"/>
    <n v="0"/>
    <n v="0"/>
    <n v="0"/>
    <n v="0"/>
    <n v="0"/>
    <n v="0"/>
    <s v="b"/>
    <n v="0"/>
    <n v="1"/>
    <n v="0"/>
    <n v="0"/>
    <n v="0"/>
    <n v="3"/>
    <n v="1"/>
    <n v="17"/>
    <n v="0"/>
    <n v="3"/>
    <n v="1"/>
    <s v="0"/>
    <n v="1"/>
    <n v="0"/>
    <n v="0"/>
    <n v="0"/>
    <n v="0"/>
    <n v="14"/>
    <n v="2"/>
    <n v="0"/>
    <n v="0"/>
    <n v="1"/>
    <n v="0"/>
    <n v="1"/>
    <n v="1"/>
    <n v="1"/>
    <n v="0"/>
    <n v="0"/>
    <n v="11"/>
    <n v="20"/>
    <n v="15.5"/>
    <n v="0"/>
    <n v="0"/>
    <n v="0"/>
    <n v="0"/>
    <n v="1"/>
    <n v="0"/>
    <n v="1"/>
    <n v="1"/>
    <n v="1"/>
    <n v="0"/>
    <n v="0"/>
    <n v="0"/>
    <n v="28"/>
    <n v="37"/>
    <n v="32.5"/>
  </r>
  <r>
    <s v="2024incmp_qm60"/>
    <n v="60"/>
    <s v="blue"/>
    <m/>
    <s v="2024incmp"/>
    <s v=""/>
    <n v="-1"/>
    <n v="-1"/>
    <s v="Ryland (461)"/>
    <x v="3"/>
    <s v="10"/>
    <n v="0"/>
    <n v="0"/>
    <n v="0"/>
    <n v="0"/>
    <n v="0"/>
    <n v="0"/>
    <n v="0"/>
    <n v="0"/>
    <n v="0"/>
    <s v="d"/>
    <n v="0"/>
    <n v="0"/>
    <n v="0"/>
    <n v="1"/>
    <n v="0"/>
    <n v="0"/>
    <n v="0"/>
    <n v="0"/>
    <n v="0"/>
    <n v="0"/>
    <n v="0"/>
    <s v="0"/>
    <n v="0"/>
    <n v="0"/>
    <n v="0"/>
    <n v="0"/>
    <n v="0"/>
    <n v="10"/>
    <n v="3"/>
    <n v="0"/>
    <n v="0"/>
    <n v="0"/>
    <n v="1"/>
    <n v="1"/>
    <n v="0"/>
    <n v="0"/>
    <n v="0"/>
    <n v="0"/>
    <n v="3"/>
    <n v="3"/>
    <n v="3"/>
    <n v="0"/>
    <n v="0"/>
    <n v="0"/>
    <n v="0"/>
    <n v="0"/>
    <n v="0"/>
    <n v="0"/>
    <n v="1"/>
    <n v="0"/>
    <n v="0"/>
    <n v="0"/>
    <n v="0"/>
    <n v="3"/>
    <n v="3"/>
    <n v="3"/>
  </r>
  <r>
    <s v="2024incmp_qm60"/>
    <n v="60"/>
    <s v="blue"/>
    <m/>
    <s v="2024incmp"/>
    <s v=""/>
    <n v="-1"/>
    <n v="-1"/>
    <s v="Ethan (5484)"/>
    <x v="34"/>
    <s v="10"/>
    <n v="0"/>
    <n v="1"/>
    <n v="0"/>
    <n v="0"/>
    <n v="1"/>
    <n v="1"/>
    <n v="0"/>
    <n v="0"/>
    <n v="0"/>
    <s v="a"/>
    <n v="1"/>
    <n v="0"/>
    <n v="0"/>
    <n v="0"/>
    <n v="0"/>
    <n v="3"/>
    <n v="1"/>
    <n v="17"/>
    <n v="3"/>
    <n v="7"/>
    <n v="2"/>
    <s v="0"/>
    <n v="1"/>
    <n v="1"/>
    <n v="1"/>
    <n v="0"/>
    <n v="1"/>
    <n v="24"/>
    <n v="0"/>
    <n v="0"/>
    <n v="0"/>
    <n v="0"/>
    <n v="0"/>
    <n v="0"/>
    <n v="0"/>
    <n v="0"/>
    <n v="0"/>
    <n v="0"/>
    <n v="22"/>
    <n v="52"/>
    <n v="37"/>
    <n v="0"/>
    <n v="0"/>
    <n v="0"/>
    <n v="0"/>
    <n v="1"/>
    <n v="0"/>
    <n v="1"/>
    <n v="0"/>
    <n v="0"/>
    <n v="0"/>
    <n v="0"/>
    <n v="0"/>
    <n v="39"/>
    <n v="69"/>
    <n v="54"/>
  </r>
  <r>
    <s v="2024incmp_qm60"/>
    <n v="60"/>
    <s v="red"/>
    <m/>
    <s v="2024incmp"/>
    <s v=""/>
    <n v="-1"/>
    <n v="-1"/>
    <s v="Shelby (5402)"/>
    <x v="29"/>
    <s v="10"/>
    <n v="0"/>
    <n v="0"/>
    <n v="0"/>
    <n v="0"/>
    <n v="0"/>
    <n v="0"/>
    <n v="0"/>
    <n v="0"/>
    <n v="0"/>
    <s v=""/>
    <n v="0"/>
    <n v="0"/>
    <n v="0"/>
    <n v="0"/>
    <n v="0"/>
    <n v="0"/>
    <n v="1"/>
    <n v="2"/>
    <n v="4"/>
    <n v="0"/>
    <n v="0"/>
    <s v="0"/>
    <n v="0"/>
    <n v="0"/>
    <n v="0"/>
    <n v="0"/>
    <n v="0"/>
    <n v="15"/>
    <n v="1"/>
    <n v="0"/>
    <n v="1"/>
    <n v="0"/>
    <n v="0"/>
    <n v="1"/>
    <n v="0"/>
    <n v="0"/>
    <n v="0"/>
    <n v="0"/>
    <n v="7"/>
    <n v="19"/>
    <n v="13"/>
    <n v="0"/>
    <n v="0"/>
    <n v="0"/>
    <n v="0"/>
    <n v="0"/>
    <n v="1"/>
    <n v="0"/>
    <n v="0"/>
    <n v="0"/>
    <n v="0"/>
    <n v="0"/>
    <n v="0"/>
    <n v="9"/>
    <n v="21"/>
    <n v="15"/>
  </r>
  <r>
    <s v="2024incmp_qm60"/>
    <n v="60"/>
    <s v="red"/>
    <m/>
    <s v="2024incmp"/>
    <s v=""/>
    <n v="-1"/>
    <n v="-1"/>
    <s v="Zach (5188)"/>
    <x v="17"/>
    <s v="10"/>
    <n v="0"/>
    <n v="0"/>
    <n v="0"/>
    <n v="0"/>
    <n v="0"/>
    <n v="0"/>
    <n v="0"/>
    <n v="0"/>
    <n v="0"/>
    <s v="c"/>
    <n v="0"/>
    <n v="0"/>
    <n v="1"/>
    <n v="0"/>
    <n v="0"/>
    <n v="0"/>
    <n v="0"/>
    <n v="0"/>
    <n v="0"/>
    <n v="1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0"/>
    <n v="1"/>
    <n v="0"/>
    <n v="0"/>
    <n v="1"/>
    <n v="0"/>
    <n v="0"/>
    <n v="0"/>
    <n v="2"/>
    <n v="5"/>
    <n v="3.5"/>
  </r>
  <r>
    <s v="2024incmp_qm61"/>
    <n v="61"/>
    <s v="red"/>
    <m/>
    <s v="2024incmp"/>
    <s v=""/>
    <n v="-1"/>
    <n v="-1"/>
    <s v="Erick (5402)"/>
    <x v="36"/>
    <s v="10"/>
    <n v="0"/>
    <n v="0"/>
    <n v="1"/>
    <n v="0"/>
    <n v="0"/>
    <n v="0"/>
    <n v="0"/>
    <n v="0"/>
    <n v="0"/>
    <s v="b"/>
    <n v="0"/>
    <n v="1"/>
    <n v="0"/>
    <n v="0"/>
    <n v="0"/>
    <n v="2"/>
    <n v="1"/>
    <n v="12"/>
    <n v="0"/>
    <n v="5"/>
    <n v="0"/>
    <s v="0"/>
    <n v="1"/>
    <n v="1"/>
    <n v="0"/>
    <n v="0"/>
    <n v="0"/>
    <n v="14"/>
    <n v="1"/>
    <n v="0"/>
    <n v="1"/>
    <n v="0"/>
    <n v="0"/>
    <n v="1"/>
    <n v="1"/>
    <n v="1"/>
    <n v="0"/>
    <n v="0"/>
    <n v="15"/>
    <n v="30"/>
    <n v="22.5"/>
    <n v="0"/>
    <n v="0"/>
    <n v="0"/>
    <n v="0"/>
    <n v="1"/>
    <n v="0"/>
    <n v="1"/>
    <n v="0"/>
    <n v="1"/>
    <n v="0"/>
    <n v="0"/>
    <n v="0"/>
    <n v="27"/>
    <n v="42"/>
    <n v="34.5"/>
  </r>
  <r>
    <s v="2024incmp_qm61"/>
    <n v="61"/>
    <s v="red"/>
    <m/>
    <s v="2024incmp"/>
    <s v=""/>
    <n v="-1"/>
    <n v="-1"/>
    <s v="Shelby (5402)"/>
    <x v="12"/>
    <s v="10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5"/>
    <n v="0"/>
    <s v="0"/>
    <n v="1"/>
    <n v="0"/>
    <n v="0"/>
    <n v="0"/>
    <n v="0"/>
    <n v="19"/>
    <n v="2"/>
    <n v="0"/>
    <n v="0"/>
    <n v="1"/>
    <n v="0"/>
    <n v="1"/>
    <n v="1"/>
    <n v="1"/>
    <n v="0"/>
    <n v="0"/>
    <n v="15"/>
    <n v="30"/>
    <n v="22.5"/>
    <n v="0"/>
    <n v="0"/>
    <n v="0"/>
    <n v="0"/>
    <n v="1"/>
    <n v="0"/>
    <n v="1"/>
    <n v="0"/>
    <n v="0"/>
    <n v="0"/>
    <n v="0"/>
    <n v="0"/>
    <n v="20"/>
    <n v="35"/>
    <n v="27.5"/>
  </r>
  <r>
    <s v="2024incmp_qm61"/>
    <n v="61"/>
    <s v="blue"/>
    <m/>
    <s v="2024incmp"/>
    <s v=""/>
    <n v="-1"/>
    <n v="-1"/>
    <s v="Marie (7617)"/>
    <x v="24"/>
    <s v="10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5"/>
    <n v="3"/>
    <n v="3"/>
    <s v="0"/>
    <n v="0"/>
    <n v="0"/>
    <n v="1"/>
    <n v="0"/>
    <n v="0"/>
    <n v="8"/>
    <n v="1"/>
    <n v="0"/>
    <n v="1"/>
    <n v="0"/>
    <n v="0"/>
    <n v="1"/>
    <n v="0"/>
    <n v="0"/>
    <n v="0"/>
    <n v="0"/>
    <n v="14"/>
    <n v="38"/>
    <n v="26"/>
    <n v="0"/>
    <n v="0"/>
    <n v="0"/>
    <n v="0"/>
    <n v="1"/>
    <n v="0"/>
    <n v="0"/>
    <n v="0"/>
    <n v="0"/>
    <n v="0"/>
    <n v="0"/>
    <n v="0"/>
    <n v="21"/>
    <n v="45"/>
    <n v="33"/>
  </r>
  <r>
    <s v="2024incmp_qm61"/>
    <n v="61"/>
    <s v="red"/>
    <m/>
    <s v="2024incmp"/>
    <s v=""/>
    <n v="-1"/>
    <n v="-1"/>
    <s v="Zach (5188)"/>
    <x v="25"/>
    <s v="10"/>
    <n v="0"/>
    <n v="1"/>
    <n v="1"/>
    <n v="1"/>
    <n v="0"/>
    <n v="1"/>
    <n v="0"/>
    <n v="0"/>
    <n v="0"/>
    <s v="b"/>
    <n v="0"/>
    <n v="1"/>
    <n v="0"/>
    <n v="0"/>
    <n v="0"/>
    <n v="4"/>
    <n v="0"/>
    <n v="20"/>
    <n v="5"/>
    <n v="3"/>
    <n v="3"/>
    <s v="0"/>
    <n v="0"/>
    <n v="1"/>
    <n v="1"/>
    <n v="0"/>
    <n v="0"/>
    <n v="0"/>
    <n v="1"/>
    <n v="0"/>
    <n v="1"/>
    <n v="0"/>
    <n v="0"/>
    <n v="1"/>
    <n v="0"/>
    <n v="0"/>
    <n v="0"/>
    <n v="0"/>
    <n v="14"/>
    <n v="38"/>
    <n v="26"/>
    <n v="0"/>
    <n v="0"/>
    <n v="0"/>
    <n v="0"/>
    <n v="1"/>
    <n v="0"/>
    <n v="1"/>
    <n v="0"/>
    <n v="0"/>
    <n v="0"/>
    <n v="0"/>
    <n v="0"/>
    <n v="34"/>
    <n v="58"/>
    <n v="46"/>
  </r>
  <r>
    <s v="2024incmp_qm61"/>
    <n v="61"/>
    <s v="blue"/>
    <m/>
    <s v="2024incmp"/>
    <s v=""/>
    <n v="-1"/>
    <n v="-1"/>
    <s v="Ryland (461)"/>
    <x v="30"/>
    <s v="10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1"/>
    <n v="0"/>
    <n v="0"/>
    <s v="0"/>
    <n v="0"/>
    <n v="0"/>
    <n v="0"/>
    <n v="0"/>
    <n v="0"/>
    <n v="18"/>
    <n v="1"/>
    <n v="0"/>
    <n v="1"/>
    <n v="0"/>
    <n v="0"/>
    <n v="1"/>
    <n v="0"/>
    <n v="0"/>
    <n v="0"/>
    <n v="0"/>
    <n v="4"/>
    <n v="7"/>
    <n v="5.5"/>
    <n v="0"/>
    <n v="0"/>
    <n v="0"/>
    <n v="0"/>
    <n v="0"/>
    <n v="0"/>
    <n v="0"/>
    <n v="1"/>
    <n v="0"/>
    <n v="1"/>
    <n v="0"/>
    <n v="0"/>
    <n v="9"/>
    <n v="12"/>
    <n v="10.5"/>
  </r>
  <r>
    <s v="2024incmp_qm61"/>
    <n v="61"/>
    <s v="blue"/>
    <m/>
    <s v="2024incmp"/>
    <s v=""/>
    <n v="-1"/>
    <n v="-1"/>
    <s v="Ethan (5484)"/>
    <x v="20"/>
    <s v="10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0"/>
    <n v="3"/>
    <n v="0"/>
    <s v="5"/>
    <n v="1"/>
    <n v="0"/>
    <n v="0"/>
    <n v="0"/>
    <n v="0"/>
    <n v="0"/>
    <n v="0"/>
    <n v="0"/>
    <n v="0"/>
    <n v="0"/>
    <n v="0"/>
    <n v="0"/>
    <n v="0"/>
    <n v="0"/>
    <n v="0"/>
    <n v="0"/>
    <n v="6"/>
    <n v="15"/>
    <n v="10.5"/>
    <n v="0"/>
    <n v="0"/>
    <n v="0"/>
    <n v="0"/>
    <n v="1"/>
    <n v="0"/>
    <n v="1"/>
    <n v="0"/>
    <n v="1"/>
    <n v="0"/>
    <n v="0"/>
    <n v="0"/>
    <n v="28"/>
    <n v="37"/>
    <n v="32.5"/>
  </r>
  <r>
    <s v="2024incmp_qm62"/>
    <n v="62"/>
    <s v="red"/>
    <m/>
    <s v="2024incmp"/>
    <s v=""/>
    <n v="-1"/>
    <n v="-1"/>
    <s v="Erick (5402)"/>
    <x v="26"/>
    <s v="10"/>
    <n v="0"/>
    <n v="0"/>
    <n v="1"/>
    <n v="0"/>
    <n v="0"/>
    <n v="0"/>
    <n v="0"/>
    <n v="0"/>
    <n v="0"/>
    <s v="b"/>
    <n v="0"/>
    <n v="1"/>
    <n v="0"/>
    <n v="0"/>
    <n v="0"/>
    <n v="1"/>
    <n v="0"/>
    <n v="5"/>
    <n v="4"/>
    <n v="11"/>
    <n v="0"/>
    <s v="0"/>
    <n v="0"/>
    <n v="0"/>
    <n v="0"/>
    <n v="0"/>
    <n v="0"/>
    <n v="4"/>
    <n v="2"/>
    <n v="0"/>
    <n v="0"/>
    <n v="1"/>
    <n v="0"/>
    <n v="1"/>
    <n v="0"/>
    <n v="0"/>
    <n v="0"/>
    <n v="0"/>
    <n v="29"/>
    <n v="74"/>
    <n v="51.5"/>
    <n v="0"/>
    <n v="0"/>
    <n v="0"/>
    <n v="0"/>
    <n v="1"/>
    <n v="0"/>
    <n v="0"/>
    <n v="0"/>
    <n v="0"/>
    <n v="0"/>
    <n v="0"/>
    <n v="0"/>
    <n v="34"/>
    <n v="79"/>
    <n v="56.5"/>
  </r>
  <r>
    <s v="2024incmp_qm62"/>
    <n v="62"/>
    <s v="red"/>
    <m/>
    <s v="2024incmp"/>
    <s v=""/>
    <n v="-1"/>
    <n v="-1"/>
    <s v="Shelby (5402)"/>
    <x v="0"/>
    <s v="10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3"/>
    <n v="1"/>
    <n v="3"/>
    <s v="0"/>
    <n v="0"/>
    <n v="1"/>
    <n v="1"/>
    <n v="0"/>
    <n v="1"/>
    <n v="29"/>
    <n v="1"/>
    <n v="0"/>
    <n v="1"/>
    <n v="0"/>
    <n v="0"/>
    <n v="1"/>
    <n v="0"/>
    <n v="0"/>
    <n v="0"/>
    <n v="0"/>
    <n v="13"/>
    <n v="25"/>
    <n v="19"/>
    <n v="1"/>
    <n v="1"/>
    <n v="0"/>
    <n v="0"/>
    <n v="1"/>
    <n v="1"/>
    <n v="0"/>
    <n v="0"/>
    <n v="0"/>
    <n v="0"/>
    <n v="0"/>
    <n v="0"/>
    <n v="20"/>
    <n v="32"/>
    <n v="26"/>
  </r>
  <r>
    <s v="2024incmp_qm62"/>
    <n v="62"/>
    <s v="blue"/>
    <m/>
    <s v="2024incmp"/>
    <s v=""/>
    <n v="-1"/>
    <n v="-1"/>
    <s v="Marie (7617)"/>
    <x v="31"/>
    <s v="10"/>
    <n v="0"/>
    <n v="0"/>
    <n v="0"/>
    <n v="0"/>
    <n v="0"/>
    <n v="0"/>
    <n v="0"/>
    <n v="0"/>
    <n v="0"/>
    <s v="b"/>
    <n v="0"/>
    <n v="1"/>
    <n v="0"/>
    <n v="0"/>
    <n v="0"/>
    <n v="3"/>
    <n v="1"/>
    <n v="17"/>
    <n v="6"/>
    <n v="0"/>
    <n v="3"/>
    <s v="0"/>
    <n v="0"/>
    <n v="1"/>
    <n v="1"/>
    <n v="0"/>
    <n v="1"/>
    <n v="26"/>
    <n v="1"/>
    <n v="0"/>
    <n v="1"/>
    <n v="0"/>
    <n v="0"/>
    <n v="1"/>
    <n v="0"/>
    <n v="0"/>
    <n v="0"/>
    <n v="1"/>
    <n v="14"/>
    <n v="32"/>
    <n v="23"/>
    <n v="1"/>
    <n v="1"/>
    <n v="0"/>
    <n v="0"/>
    <n v="1"/>
    <n v="0"/>
    <n v="1"/>
    <n v="0"/>
    <n v="0"/>
    <n v="0"/>
    <n v="0"/>
    <n v="0"/>
    <n v="31"/>
    <n v="49"/>
    <n v="40"/>
  </r>
  <r>
    <s v="2024incmp_qm62"/>
    <n v="62"/>
    <s v="red"/>
    <m/>
    <s v="2024incmp"/>
    <s v=""/>
    <n v="-1"/>
    <n v="-1"/>
    <s v="Zach (5188)"/>
    <x v="4"/>
    <s v="10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1"/>
    <n v="0"/>
    <s v="10"/>
    <n v="1"/>
    <n v="0"/>
    <n v="0"/>
    <n v="0"/>
    <n v="0"/>
    <n v="0"/>
    <n v="0"/>
    <n v="0"/>
    <n v="0"/>
    <n v="0"/>
    <n v="0"/>
    <n v="0"/>
    <n v="0"/>
    <n v="0"/>
    <n v="0"/>
    <n v="0"/>
    <n v="2"/>
    <n v="5"/>
    <n v="3.5"/>
    <n v="0"/>
    <n v="0"/>
    <n v="0"/>
    <n v="0"/>
    <n v="0"/>
    <n v="0"/>
    <n v="1"/>
    <n v="0"/>
    <n v="1"/>
    <n v="0"/>
    <n v="0"/>
    <n v="0"/>
    <n v="7"/>
    <n v="10"/>
    <n v="8.5"/>
  </r>
  <r>
    <s v="2024incmp_qm62"/>
    <n v="62"/>
    <s v="blue"/>
    <m/>
    <s v="2024incmp"/>
    <s v=""/>
    <n v="-1"/>
    <n v="-1"/>
    <s v="Ryland (461)"/>
    <x v="33"/>
    <s v="10"/>
    <n v="0"/>
    <n v="1"/>
    <n v="0"/>
    <n v="0"/>
    <n v="0"/>
    <n v="0"/>
    <n v="0"/>
    <n v="0"/>
    <n v="0"/>
    <s v="b"/>
    <n v="0"/>
    <n v="1"/>
    <n v="0"/>
    <n v="0"/>
    <n v="0"/>
    <n v="2"/>
    <n v="1"/>
    <n v="12"/>
    <n v="0"/>
    <n v="8"/>
    <n v="0"/>
    <s v="0"/>
    <n v="1"/>
    <n v="0"/>
    <n v="0"/>
    <n v="0"/>
    <n v="0"/>
    <n v="18"/>
    <n v="2"/>
    <n v="0"/>
    <n v="0"/>
    <n v="1"/>
    <n v="0"/>
    <n v="1"/>
    <n v="0"/>
    <n v="0"/>
    <n v="0"/>
    <n v="0"/>
    <n v="19"/>
    <n v="43"/>
    <n v="31"/>
    <n v="0"/>
    <n v="0"/>
    <n v="0"/>
    <n v="0"/>
    <n v="1"/>
    <n v="1"/>
    <n v="0"/>
    <n v="0"/>
    <n v="0"/>
    <n v="0"/>
    <n v="0"/>
    <n v="0"/>
    <n v="31"/>
    <n v="55"/>
    <n v="43"/>
  </r>
  <r>
    <s v="2024incmp_qm62"/>
    <n v="62"/>
    <s v="blue"/>
    <m/>
    <s v="2024incmp"/>
    <s v=""/>
    <n v="-1"/>
    <n v="-1"/>
    <s v="Ethan (5484)"/>
    <x v="10"/>
    <s v="10"/>
    <n v="0"/>
    <n v="0"/>
    <n v="0"/>
    <n v="1"/>
    <n v="0"/>
    <n v="0"/>
    <n v="0"/>
    <n v="0"/>
    <n v="0"/>
    <s v="c"/>
    <n v="0"/>
    <n v="0"/>
    <n v="1"/>
    <n v="0"/>
    <n v="0"/>
    <n v="0"/>
    <n v="0"/>
    <n v="0"/>
    <n v="1"/>
    <n v="4"/>
    <n v="0"/>
    <s v="0"/>
    <n v="1"/>
    <n v="1"/>
    <n v="1"/>
    <n v="0"/>
    <n v="0"/>
    <n v="10"/>
    <n v="1"/>
    <n v="0"/>
    <n v="1"/>
    <n v="0"/>
    <n v="0"/>
    <n v="1"/>
    <n v="0"/>
    <n v="0"/>
    <n v="0"/>
    <n v="0"/>
    <n v="12"/>
    <n v="27"/>
    <n v="19.5"/>
    <n v="0"/>
    <n v="0"/>
    <n v="0"/>
    <n v="0"/>
    <n v="1"/>
    <n v="1"/>
    <n v="1"/>
    <n v="0"/>
    <n v="0"/>
    <n v="0"/>
    <n v="0"/>
    <n v="0"/>
    <n v="12"/>
    <n v="27"/>
    <n v="19.5"/>
  </r>
  <r>
    <s v="2024incmp_qm63"/>
    <n v="63"/>
    <s v="red"/>
    <m/>
    <s v="2024incmp"/>
    <s v=""/>
    <n v="-1"/>
    <n v="-1"/>
    <s v="Erick (5402)"/>
    <x v="13"/>
    <s v="10"/>
    <n v="0"/>
    <n v="0"/>
    <n v="1"/>
    <n v="0"/>
    <n v="0"/>
    <n v="0"/>
    <n v="0"/>
    <n v="0"/>
    <n v="0"/>
    <s v="c"/>
    <n v="0"/>
    <n v="0"/>
    <n v="1"/>
    <n v="0"/>
    <n v="0"/>
    <n v="2"/>
    <n v="1"/>
    <n v="12"/>
    <n v="0"/>
    <n v="4"/>
    <n v="0"/>
    <s v="0"/>
    <n v="1"/>
    <n v="0"/>
    <n v="0"/>
    <n v="0"/>
    <n v="0"/>
    <n v="0"/>
    <n v="4"/>
    <n v="1"/>
    <n v="0"/>
    <n v="0"/>
    <n v="0"/>
    <n v="0"/>
    <n v="1"/>
    <n v="1"/>
    <n v="0"/>
    <n v="0"/>
    <n v="11"/>
    <n v="23"/>
    <n v="17"/>
    <n v="0"/>
    <n v="0"/>
    <n v="0"/>
    <n v="0"/>
    <n v="1"/>
    <n v="0"/>
    <n v="1"/>
    <n v="0"/>
    <n v="0"/>
    <n v="0"/>
    <n v="0"/>
    <n v="0"/>
    <n v="23"/>
    <n v="35"/>
    <n v="29"/>
  </r>
  <r>
    <s v="2024incmp_qm63"/>
    <n v="63"/>
    <s v="red"/>
    <m/>
    <s v="2024incmp"/>
    <s v=""/>
    <n v="-1"/>
    <n v="-1"/>
    <s v="Shelby (5402)"/>
    <x v="6"/>
    <s v="10"/>
    <n v="0"/>
    <n v="0"/>
    <n v="0"/>
    <n v="0"/>
    <n v="1"/>
    <n v="0"/>
    <n v="0"/>
    <n v="0"/>
    <n v="0"/>
    <s v="a"/>
    <n v="1"/>
    <n v="0"/>
    <n v="0"/>
    <n v="0"/>
    <n v="0"/>
    <n v="1"/>
    <n v="1"/>
    <n v="7"/>
    <n v="5"/>
    <n v="2"/>
    <n v="2"/>
    <s v="0"/>
    <n v="1"/>
    <n v="0"/>
    <n v="1"/>
    <n v="0"/>
    <n v="0"/>
    <n v="5"/>
    <n v="4"/>
    <n v="1"/>
    <n v="0"/>
    <n v="0"/>
    <n v="0"/>
    <n v="0"/>
    <n v="0"/>
    <n v="0"/>
    <n v="0"/>
    <n v="0"/>
    <n v="10"/>
    <n v="31"/>
    <n v="20.5"/>
    <n v="0"/>
    <n v="0"/>
    <n v="0"/>
    <n v="0"/>
    <n v="1"/>
    <n v="1"/>
    <n v="0"/>
    <n v="0"/>
    <n v="0"/>
    <n v="0"/>
    <n v="0"/>
    <n v="0"/>
    <n v="17"/>
    <n v="38"/>
    <n v="27.5"/>
  </r>
  <r>
    <s v="2024incmp_qm63"/>
    <n v="63"/>
    <s v="red"/>
    <m/>
    <s v="2024incmp"/>
    <s v=""/>
    <n v="-1"/>
    <n v="-1"/>
    <s v="Zach (5188)"/>
    <x v="2"/>
    <s v="10"/>
    <n v="0"/>
    <n v="0"/>
    <n v="1"/>
    <n v="0"/>
    <n v="0"/>
    <n v="0"/>
    <n v="1"/>
    <n v="0"/>
    <n v="0"/>
    <s v="b"/>
    <n v="0"/>
    <n v="1"/>
    <n v="0"/>
    <n v="0"/>
    <n v="0"/>
    <n v="2"/>
    <n v="1"/>
    <n v="12"/>
    <n v="0"/>
    <n v="0"/>
    <n v="0"/>
    <s v="0"/>
    <n v="0"/>
    <n v="0"/>
    <n v="0"/>
    <n v="0"/>
    <n v="0"/>
    <n v="0"/>
    <n v="1"/>
    <n v="0"/>
    <n v="1"/>
    <n v="0"/>
    <n v="0"/>
    <n v="1"/>
    <n v="0"/>
    <n v="0"/>
    <n v="0"/>
    <n v="0"/>
    <n v="3"/>
    <n v="3"/>
    <n v="3"/>
    <n v="0"/>
    <n v="0"/>
    <n v="0"/>
    <n v="0"/>
    <n v="1"/>
    <n v="0"/>
    <n v="0"/>
    <n v="0"/>
    <n v="0"/>
    <n v="1"/>
    <n v="0"/>
    <n v="0"/>
    <n v="15"/>
    <n v="15"/>
    <n v="15"/>
  </r>
  <r>
    <s v="2024incmp_qm63"/>
    <n v="63"/>
    <s v="blue"/>
    <m/>
    <s v="2024incmp"/>
    <s v=""/>
    <n v="-1"/>
    <n v="-1"/>
    <s v="Benjamin (7617)"/>
    <x v="28"/>
    <s v="10"/>
    <n v="0"/>
    <n v="1"/>
    <n v="0"/>
    <n v="0"/>
    <n v="0"/>
    <n v="0"/>
    <n v="0"/>
    <n v="0"/>
    <n v="0"/>
    <s v="a"/>
    <n v="1"/>
    <n v="0"/>
    <n v="0"/>
    <n v="0"/>
    <n v="1"/>
    <n v="0"/>
    <n v="0"/>
    <n v="2"/>
    <n v="4"/>
    <n v="3"/>
    <n v="2"/>
    <s v="0"/>
    <n v="1"/>
    <n v="0"/>
    <n v="0"/>
    <n v="0"/>
    <n v="0"/>
    <n v="0"/>
    <n v="4"/>
    <n v="1"/>
    <n v="0"/>
    <n v="0"/>
    <n v="0"/>
    <n v="0"/>
    <n v="0"/>
    <n v="0"/>
    <n v="0"/>
    <n v="0"/>
    <n v="11"/>
    <n v="32"/>
    <n v="21.5"/>
    <n v="0"/>
    <n v="0"/>
    <n v="0"/>
    <n v="0"/>
    <n v="1"/>
    <n v="0"/>
    <n v="1"/>
    <n v="0"/>
    <n v="0"/>
    <n v="0"/>
    <n v="0"/>
    <n v="0"/>
    <n v="13"/>
    <n v="34"/>
    <n v="23.5"/>
  </r>
  <r>
    <s v="2024incmp_qm63"/>
    <n v="63"/>
    <s v="blue"/>
    <m/>
    <s v="2024incmp"/>
    <s v=""/>
    <n v="-1"/>
    <n v="-1"/>
    <s v="Ryland (461)"/>
    <x v="19"/>
    <s v="10"/>
    <n v="0"/>
    <n v="1"/>
    <n v="1"/>
    <n v="0"/>
    <n v="0"/>
    <n v="0"/>
    <n v="0"/>
    <n v="0"/>
    <n v="0"/>
    <s v="b"/>
    <n v="0"/>
    <n v="1"/>
    <n v="0"/>
    <n v="0"/>
    <n v="0"/>
    <n v="2"/>
    <n v="1"/>
    <n v="12"/>
    <n v="0"/>
    <n v="5"/>
    <n v="0"/>
    <s v="0"/>
    <n v="1"/>
    <n v="0"/>
    <n v="1"/>
    <n v="0"/>
    <n v="0"/>
    <n v="20"/>
    <n v="1"/>
    <n v="0"/>
    <n v="1"/>
    <n v="0"/>
    <n v="0"/>
    <n v="1"/>
    <n v="0"/>
    <n v="0"/>
    <n v="0"/>
    <n v="0"/>
    <n v="13"/>
    <n v="28"/>
    <n v="20.5"/>
    <n v="0"/>
    <n v="0"/>
    <n v="0"/>
    <n v="0"/>
    <n v="1"/>
    <n v="1"/>
    <n v="0"/>
    <n v="0"/>
    <n v="0"/>
    <n v="0"/>
    <n v="0"/>
    <n v="1"/>
    <n v="25"/>
    <n v="40"/>
    <n v="32.5"/>
  </r>
  <r>
    <s v="2024incmp_qm63"/>
    <n v="63"/>
    <s v="blue"/>
    <m/>
    <s v="2024incmp"/>
    <s v=""/>
    <n v="-1"/>
    <n v="-1"/>
    <s v="Ethan (5484)"/>
    <x v="21"/>
    <s v="10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0"/>
    <n v="8"/>
    <n v="0"/>
    <s v="0"/>
    <n v="1"/>
    <n v="0"/>
    <n v="0"/>
    <n v="0"/>
    <n v="0"/>
    <n v="9"/>
    <n v="1"/>
    <n v="0"/>
    <n v="1"/>
    <n v="0"/>
    <n v="0"/>
    <n v="1"/>
    <n v="0"/>
    <n v="0"/>
    <n v="0"/>
    <n v="0"/>
    <n v="19"/>
    <n v="43"/>
    <n v="31"/>
    <n v="0"/>
    <n v="0"/>
    <n v="0"/>
    <n v="0"/>
    <n v="1"/>
    <n v="0"/>
    <n v="0"/>
    <n v="0"/>
    <n v="1"/>
    <n v="0"/>
    <n v="0"/>
    <n v="0"/>
    <n v="26"/>
    <n v="50"/>
    <n v="38"/>
  </r>
  <r>
    <s v="2024incmp_qm64"/>
    <n v="64"/>
    <s v="red"/>
    <m/>
    <s v="2024incmp"/>
    <s v=""/>
    <n v="-1"/>
    <n v="-1"/>
    <s v="Erick (5402)"/>
    <x v="27"/>
    <s v="11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5"/>
    <n v="1"/>
    <n v="4"/>
    <s v="0"/>
    <n v="1"/>
    <n v="0"/>
    <n v="0"/>
    <n v="0"/>
    <n v="0"/>
    <n v="0"/>
    <n v="4"/>
    <n v="1"/>
    <n v="0"/>
    <n v="0"/>
    <n v="0"/>
    <n v="0"/>
    <n v="0"/>
    <n v="0"/>
    <n v="0"/>
    <n v="0"/>
    <n v="8"/>
    <n v="26"/>
    <n v="17"/>
    <n v="0"/>
    <n v="0"/>
    <n v="0"/>
    <n v="0"/>
    <n v="1"/>
    <n v="0"/>
    <n v="1"/>
    <n v="1"/>
    <n v="0"/>
    <n v="0"/>
    <n v="0"/>
    <n v="0"/>
    <n v="13"/>
    <n v="31"/>
    <n v="22"/>
  </r>
  <r>
    <s v="2024incmp_qm64"/>
    <n v="64"/>
    <s v="blue"/>
    <m/>
    <s v="2024incmp"/>
    <s v=""/>
    <n v="-1"/>
    <n v="-1"/>
    <s v="Benjamin (7617)"/>
    <x v="7"/>
    <s v="11"/>
    <n v="0"/>
    <n v="0"/>
    <n v="0"/>
    <n v="0"/>
    <n v="0"/>
    <n v="0"/>
    <n v="0"/>
    <n v="1"/>
    <n v="1"/>
    <s v=""/>
    <n v="0"/>
    <n v="0"/>
    <n v="0"/>
    <n v="0"/>
    <n v="0"/>
    <n v="3"/>
    <n v="0"/>
    <n v="15"/>
    <n v="5"/>
    <n v="8"/>
    <n v="2"/>
    <s v="0"/>
    <n v="1"/>
    <n v="0"/>
    <n v="1"/>
    <n v="0"/>
    <n v="0"/>
    <n v="0"/>
    <n v="4"/>
    <n v="1"/>
    <n v="0"/>
    <n v="0"/>
    <n v="0"/>
    <n v="0"/>
    <n v="0"/>
    <n v="0"/>
    <n v="0"/>
    <n v="0"/>
    <n v="22"/>
    <n v="61"/>
    <n v="41.5"/>
    <n v="0"/>
    <n v="0"/>
    <n v="0"/>
    <n v="0"/>
    <n v="1"/>
    <n v="0"/>
    <n v="1"/>
    <n v="0"/>
    <n v="0"/>
    <n v="0"/>
    <n v="0"/>
    <n v="0"/>
    <n v="37"/>
    <n v="76"/>
    <n v="56.5"/>
  </r>
  <r>
    <s v="2024incmp_qm64"/>
    <n v="64"/>
    <s v="blue"/>
    <m/>
    <s v="2024incmp"/>
    <s v=""/>
    <n v="-1"/>
    <n v="-1"/>
    <s v="Ryland (461)"/>
    <x v="16"/>
    <s v="10"/>
    <n v="0"/>
    <n v="1"/>
    <n v="1"/>
    <n v="0"/>
    <n v="0"/>
    <n v="0"/>
    <n v="0"/>
    <n v="0"/>
    <n v="0"/>
    <s v="b"/>
    <n v="0"/>
    <n v="1"/>
    <n v="0"/>
    <n v="0"/>
    <n v="0"/>
    <n v="2"/>
    <n v="0"/>
    <n v="10"/>
    <n v="0"/>
    <n v="7"/>
    <n v="3"/>
    <s v="8"/>
    <n v="1"/>
    <n v="0"/>
    <n v="0"/>
    <n v="0"/>
    <n v="0"/>
    <n v="0"/>
    <n v="4"/>
    <n v="1"/>
    <n v="0"/>
    <n v="0"/>
    <n v="0"/>
    <n v="0"/>
    <n v="0"/>
    <n v="0"/>
    <n v="0"/>
    <n v="0"/>
    <n v="15"/>
    <n v="36"/>
    <n v="25.5"/>
    <n v="0"/>
    <n v="0"/>
    <n v="0"/>
    <n v="0"/>
    <n v="1"/>
    <n v="1"/>
    <n v="0"/>
    <n v="0"/>
    <n v="0"/>
    <n v="0"/>
    <n v="0"/>
    <n v="0"/>
    <n v="25"/>
    <n v="46"/>
    <n v="35.5"/>
  </r>
  <r>
    <s v="2024incmp_qm64"/>
    <n v="64"/>
    <s v="red"/>
    <m/>
    <s v="2024incmp"/>
    <s v=""/>
    <n v="-1"/>
    <n v="-1"/>
    <s v="Shelby (5402)"/>
    <x v="22"/>
    <s v="10"/>
    <n v="0"/>
    <n v="0"/>
    <n v="1"/>
    <n v="1"/>
    <n v="0"/>
    <n v="0"/>
    <n v="0"/>
    <n v="0"/>
    <n v="0"/>
    <s v="b"/>
    <n v="0"/>
    <n v="1"/>
    <n v="0"/>
    <n v="0"/>
    <n v="0"/>
    <n v="3"/>
    <n v="1"/>
    <n v="17"/>
    <n v="1"/>
    <n v="4"/>
    <n v="0"/>
    <s v="2"/>
    <n v="1"/>
    <n v="0"/>
    <n v="0"/>
    <n v="0"/>
    <n v="0"/>
    <n v="14"/>
    <n v="1"/>
    <n v="0"/>
    <n v="1"/>
    <n v="0"/>
    <n v="0"/>
    <n v="1"/>
    <n v="0"/>
    <n v="0"/>
    <n v="0"/>
    <n v="0"/>
    <n v="12"/>
    <n v="27"/>
    <n v="19.5"/>
    <n v="0"/>
    <n v="0"/>
    <n v="0"/>
    <n v="0"/>
    <n v="1"/>
    <n v="0"/>
    <n v="0"/>
    <n v="0"/>
    <n v="0"/>
    <n v="0"/>
    <n v="0"/>
    <n v="0"/>
    <n v="29"/>
    <n v="44"/>
    <n v="36.5"/>
  </r>
  <r>
    <s v="2024incmp_qm64"/>
    <n v="64"/>
    <s v="red"/>
    <m/>
    <s v="2024incmp"/>
    <s v=""/>
    <n v="-1"/>
    <n v="-1"/>
    <s v="Zach (5188)"/>
    <x v="35"/>
    <s v="11"/>
    <n v="0"/>
    <n v="0"/>
    <n v="1"/>
    <n v="1"/>
    <n v="0"/>
    <n v="0"/>
    <n v="0"/>
    <n v="0"/>
    <n v="0"/>
    <s v="b"/>
    <n v="0"/>
    <n v="1"/>
    <n v="0"/>
    <n v="0"/>
    <n v="0"/>
    <n v="3"/>
    <n v="0"/>
    <n v="15"/>
    <n v="1"/>
    <n v="4"/>
    <n v="0"/>
    <s v="1"/>
    <n v="1"/>
    <n v="0"/>
    <n v="0"/>
    <n v="0"/>
    <n v="0"/>
    <n v="11"/>
    <n v="1"/>
    <n v="0"/>
    <n v="1"/>
    <n v="0"/>
    <n v="0"/>
    <n v="1"/>
    <n v="0"/>
    <n v="0"/>
    <n v="0"/>
    <n v="0"/>
    <n v="12"/>
    <n v="27"/>
    <n v="19.5"/>
    <n v="0"/>
    <n v="0"/>
    <n v="0"/>
    <n v="0"/>
    <n v="1"/>
    <n v="0"/>
    <n v="1"/>
    <n v="0"/>
    <n v="1"/>
    <n v="0"/>
    <n v="0"/>
    <n v="0"/>
    <n v="27"/>
    <n v="42"/>
    <n v="34.5"/>
  </r>
  <r>
    <s v="2024incmp_qm64"/>
    <n v="64"/>
    <s v="blue"/>
    <m/>
    <s v="2024incmp"/>
    <s v=""/>
    <n v="-1"/>
    <n v="-1"/>
    <s v="Ethan (5484)"/>
    <x v="29"/>
    <s v="11"/>
    <n v="0"/>
    <n v="0"/>
    <n v="0"/>
    <n v="0"/>
    <n v="0"/>
    <n v="0"/>
    <n v="0"/>
    <n v="0"/>
    <n v="0"/>
    <s v="c"/>
    <n v="0"/>
    <n v="0"/>
    <n v="1"/>
    <n v="0"/>
    <n v="0"/>
    <n v="0"/>
    <n v="0"/>
    <n v="0"/>
    <n v="2"/>
    <n v="0"/>
    <n v="0"/>
    <s v="2"/>
    <n v="0"/>
    <n v="0"/>
    <n v="0"/>
    <n v="0"/>
    <n v="0"/>
    <n v="0"/>
    <n v="1"/>
    <n v="0"/>
    <n v="1"/>
    <n v="0"/>
    <n v="0"/>
    <n v="1"/>
    <n v="1"/>
    <n v="1"/>
    <n v="0"/>
    <n v="0"/>
    <n v="7"/>
    <n v="13"/>
    <n v="10"/>
    <n v="0"/>
    <n v="0"/>
    <n v="0"/>
    <n v="0"/>
    <n v="0"/>
    <n v="1"/>
    <n v="0"/>
    <n v="0"/>
    <n v="0"/>
    <n v="0"/>
    <n v="0"/>
    <n v="0"/>
    <n v="7"/>
    <n v="13"/>
    <n v="10"/>
  </r>
  <r>
    <s v="2024incmp_qm65"/>
    <n v="65"/>
    <s v="red"/>
    <m/>
    <s v="2024incmp"/>
    <s v=""/>
    <n v="-1"/>
    <n v="-1"/>
    <s v="Erick (5402)"/>
    <x v="14"/>
    <s v="11"/>
    <n v="0"/>
    <n v="1"/>
    <n v="0"/>
    <n v="0"/>
    <n v="0"/>
    <n v="0"/>
    <n v="0"/>
    <n v="0"/>
    <n v="0"/>
    <s v="c"/>
    <n v="0"/>
    <n v="0"/>
    <n v="1"/>
    <n v="0"/>
    <n v="0"/>
    <n v="1"/>
    <n v="1"/>
    <n v="7"/>
    <n v="2"/>
    <n v="4"/>
    <n v="0"/>
    <s v="0"/>
    <n v="1"/>
    <n v="0"/>
    <n v="0"/>
    <n v="0"/>
    <n v="0"/>
    <n v="12"/>
    <n v="1"/>
    <n v="0"/>
    <n v="1"/>
    <n v="0"/>
    <n v="0"/>
    <n v="1"/>
    <n v="1"/>
    <n v="1"/>
    <n v="0"/>
    <n v="0"/>
    <n v="15"/>
    <n v="33"/>
    <n v="24"/>
    <n v="0"/>
    <n v="0"/>
    <n v="0"/>
    <n v="0"/>
    <n v="1"/>
    <n v="0"/>
    <n v="1"/>
    <n v="0"/>
    <n v="0"/>
    <n v="0"/>
    <n v="0"/>
    <n v="0"/>
    <n v="22"/>
    <n v="40"/>
    <n v="31"/>
  </r>
  <r>
    <s v="2024incmp_qm65"/>
    <n v="65"/>
    <s v="blue"/>
    <m/>
    <s v="2024incmp"/>
    <s v=""/>
    <n v="-1"/>
    <n v="-1"/>
    <s v="Benjamin (7617)"/>
    <x v="8"/>
    <s v="11"/>
    <n v="0"/>
    <n v="0"/>
    <n v="0"/>
    <n v="0"/>
    <n v="0"/>
    <n v="0"/>
    <n v="0"/>
    <n v="0"/>
    <n v="0"/>
    <s v="c"/>
    <n v="0"/>
    <n v="0"/>
    <n v="1"/>
    <n v="0"/>
    <n v="0"/>
    <n v="0"/>
    <n v="0"/>
    <n v="0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2024incmp_qm65"/>
    <n v="65"/>
    <s v="red"/>
    <m/>
    <s v="2024incmp"/>
    <s v=""/>
    <n v="-1"/>
    <n v="-1"/>
    <s v="Shelby (5402)"/>
    <x v="3"/>
    <s v="11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2024incmp_qm65"/>
    <n v="65"/>
    <s v="red"/>
    <m/>
    <s v="2024incmp"/>
    <s v=""/>
    <n v="-1"/>
    <n v="-1"/>
    <s v="Zach (5188)"/>
    <x v="32"/>
    <s v="11"/>
    <n v="0"/>
    <n v="1"/>
    <n v="1"/>
    <n v="1"/>
    <n v="1"/>
    <n v="0"/>
    <n v="0"/>
    <n v="0"/>
    <n v="0"/>
    <s v="b"/>
    <n v="0"/>
    <n v="1"/>
    <n v="0"/>
    <n v="0"/>
    <n v="0"/>
    <n v="4"/>
    <n v="1"/>
    <n v="22"/>
    <n v="3"/>
    <n v="2"/>
    <n v="3"/>
    <s v="0"/>
    <n v="0"/>
    <n v="1"/>
    <n v="1"/>
    <n v="0"/>
    <n v="0"/>
    <n v="0"/>
    <n v="1"/>
    <n v="0"/>
    <n v="1"/>
    <n v="0"/>
    <n v="0"/>
    <n v="1"/>
    <n v="0"/>
    <n v="0"/>
    <n v="0"/>
    <n v="0"/>
    <n v="10"/>
    <n v="25"/>
    <n v="17.5"/>
    <n v="0"/>
    <n v="0"/>
    <n v="0"/>
    <n v="0"/>
    <n v="1"/>
    <n v="0"/>
    <n v="0"/>
    <n v="0"/>
    <n v="0"/>
    <n v="0"/>
    <n v="0"/>
    <n v="0"/>
    <n v="32"/>
    <n v="47"/>
    <n v="39.5"/>
  </r>
  <r>
    <s v="2024incmp_qm65"/>
    <n v="65"/>
    <s v="blue"/>
    <m/>
    <s v="2024incmp"/>
    <s v=""/>
    <n v="-1"/>
    <n v="-1"/>
    <s v="Ryland (461)"/>
    <x v="20"/>
    <s v="11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0"/>
    <n v="3"/>
    <n v="0"/>
    <s v="3"/>
    <n v="1"/>
    <n v="0"/>
    <n v="0"/>
    <n v="0"/>
    <n v="0"/>
    <n v="0"/>
    <n v="4"/>
    <n v="1"/>
    <n v="0"/>
    <n v="0"/>
    <n v="0"/>
    <n v="0"/>
    <n v="0"/>
    <n v="0"/>
    <n v="0"/>
    <n v="0"/>
    <n v="7"/>
    <n v="16"/>
    <n v="11.5"/>
    <n v="0"/>
    <n v="0"/>
    <n v="0"/>
    <n v="0"/>
    <n v="1"/>
    <n v="1"/>
    <n v="0"/>
    <n v="0"/>
    <n v="1"/>
    <n v="0"/>
    <n v="0"/>
    <n v="0"/>
    <n v="24"/>
    <n v="33"/>
    <n v="28.5"/>
  </r>
  <r>
    <s v="2024incmp_qm65"/>
    <n v="65"/>
    <s v="blue"/>
    <m/>
    <s v="2024incmp"/>
    <s v=""/>
    <n v="-1"/>
    <n v="-1"/>
    <s v="Ethan (5484)"/>
    <x v="34"/>
    <s v="11"/>
    <n v="0"/>
    <n v="0"/>
    <n v="0"/>
    <n v="1"/>
    <n v="1"/>
    <n v="1"/>
    <n v="0"/>
    <n v="0"/>
    <n v="0"/>
    <s v="a"/>
    <n v="1"/>
    <n v="0"/>
    <n v="0"/>
    <n v="0"/>
    <n v="0"/>
    <n v="4"/>
    <n v="1"/>
    <n v="22"/>
    <n v="4"/>
    <n v="3"/>
    <n v="0"/>
    <s v="0"/>
    <n v="1"/>
    <n v="0"/>
    <n v="1"/>
    <n v="0"/>
    <n v="1"/>
    <n v="0"/>
    <n v="1"/>
    <n v="0"/>
    <n v="1"/>
    <n v="0"/>
    <n v="0"/>
    <n v="1"/>
    <n v="0"/>
    <n v="0"/>
    <n v="0"/>
    <n v="0"/>
    <n v="18"/>
    <n v="39"/>
    <n v="28.5"/>
    <n v="0"/>
    <n v="0"/>
    <n v="0"/>
    <n v="0"/>
    <n v="1"/>
    <n v="0"/>
    <n v="1"/>
    <n v="0"/>
    <n v="1"/>
    <n v="0"/>
    <n v="0"/>
    <n v="0"/>
    <n v="40"/>
    <n v="61"/>
    <n v="50.5"/>
  </r>
  <r>
    <s v="2024incmp_qm66"/>
    <n v="66"/>
    <s v="red"/>
    <m/>
    <s v="2024incmp"/>
    <s v=""/>
    <n v="-1"/>
    <n v="-1"/>
    <s v="Erick (5402)"/>
    <x v="25"/>
    <s v="11"/>
    <n v="0"/>
    <n v="0"/>
    <n v="0"/>
    <n v="0"/>
    <n v="0"/>
    <n v="0"/>
    <n v="0"/>
    <n v="0"/>
    <n v="0"/>
    <s v=""/>
    <n v="0"/>
    <n v="0"/>
    <n v="0"/>
    <n v="0"/>
    <n v="0"/>
    <n v="0"/>
    <n v="0"/>
    <n v="0"/>
    <n v="6"/>
    <n v="3"/>
    <n v="4"/>
    <s v="0"/>
    <n v="1"/>
    <n v="1"/>
    <n v="0"/>
    <n v="0"/>
    <n v="0"/>
    <n v="4"/>
    <n v="2"/>
    <n v="0"/>
    <n v="0"/>
    <n v="1"/>
    <n v="0"/>
    <n v="1"/>
    <n v="1"/>
    <n v="1"/>
    <n v="0"/>
    <n v="0"/>
    <n v="17"/>
    <n v="44"/>
    <n v="30.5"/>
    <n v="0"/>
    <n v="0"/>
    <n v="0"/>
    <n v="0"/>
    <n v="1"/>
    <n v="0"/>
    <n v="1"/>
    <n v="0"/>
    <n v="0"/>
    <n v="0"/>
    <n v="0"/>
    <n v="0"/>
    <n v="17"/>
    <n v="44"/>
    <n v="30.5"/>
  </r>
  <r>
    <s v="2024incmp_qm66"/>
    <n v="66"/>
    <s v="blue"/>
    <m/>
    <s v="2024incmp"/>
    <s v=""/>
    <n v="-1"/>
    <n v="-1"/>
    <s v="Ryland (461)"/>
    <x v="15"/>
    <s v="11"/>
    <n v="0"/>
    <n v="1"/>
    <n v="1"/>
    <n v="1"/>
    <n v="0"/>
    <n v="0"/>
    <n v="0"/>
    <n v="0"/>
    <n v="0"/>
    <s v="a"/>
    <n v="1"/>
    <n v="0"/>
    <n v="0"/>
    <n v="0"/>
    <n v="0"/>
    <n v="3"/>
    <n v="0"/>
    <n v="15"/>
    <n v="7"/>
    <n v="1"/>
    <n v="2"/>
    <s v="0"/>
    <n v="1"/>
    <n v="0"/>
    <n v="0"/>
    <n v="0"/>
    <n v="0"/>
    <n v="6"/>
    <n v="2"/>
    <n v="0"/>
    <n v="0"/>
    <n v="1"/>
    <n v="0"/>
    <n v="1"/>
    <n v="0"/>
    <n v="0"/>
    <n v="0"/>
    <n v="0"/>
    <n v="12"/>
    <n v="36"/>
    <n v="24"/>
    <n v="0"/>
    <n v="0"/>
    <n v="0"/>
    <n v="0"/>
    <n v="1"/>
    <n v="1"/>
    <n v="0"/>
    <n v="0"/>
    <n v="0"/>
    <n v="0"/>
    <n v="0"/>
    <n v="0"/>
    <n v="27"/>
    <n v="51"/>
    <n v="39"/>
  </r>
  <r>
    <s v="2024incmp_qm66"/>
    <n v="66"/>
    <s v="red"/>
    <m/>
    <s v="2024incmp"/>
    <s v=""/>
    <n v="-1"/>
    <n v="-1"/>
    <s v="Shelby (5402)"/>
    <x v="4"/>
    <s v="11"/>
    <n v="0"/>
    <n v="0"/>
    <n v="0"/>
    <n v="0"/>
    <n v="0"/>
    <n v="0"/>
    <n v="0"/>
    <n v="0"/>
    <n v="0"/>
    <s v=""/>
    <n v="0"/>
    <n v="0"/>
    <n v="0"/>
    <n v="0"/>
    <n v="0"/>
    <n v="0"/>
    <n v="0"/>
    <n v="0"/>
    <n v="3"/>
    <n v="4"/>
    <n v="0"/>
    <s v="0"/>
    <n v="1"/>
    <n v="0"/>
    <n v="0"/>
    <n v="0"/>
    <n v="0"/>
    <n v="10"/>
    <n v="1"/>
    <n v="0"/>
    <n v="1"/>
    <n v="0"/>
    <n v="0"/>
    <n v="1"/>
    <n v="0"/>
    <n v="0"/>
    <n v="0"/>
    <n v="0"/>
    <n v="14"/>
    <n v="35"/>
    <n v="24.5"/>
    <n v="0"/>
    <n v="0"/>
    <n v="0"/>
    <n v="0"/>
    <n v="1"/>
    <n v="1"/>
    <n v="0"/>
    <n v="0"/>
    <n v="0"/>
    <n v="0"/>
    <n v="0"/>
    <n v="0"/>
    <n v="14"/>
    <n v="35"/>
    <n v="24.5"/>
  </r>
  <r>
    <s v="2024incmp_qm66"/>
    <n v="66"/>
    <s v="blue"/>
    <m/>
    <s v="2024incmp"/>
    <s v=""/>
    <n v="-1"/>
    <n v="-1"/>
    <s v="Ethan (5484)"/>
    <x v="10"/>
    <s v="11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0"/>
    <n v="5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10"/>
    <n v="25"/>
    <n v="17.5"/>
    <n v="0"/>
    <n v="0"/>
    <n v="0"/>
    <n v="0"/>
    <n v="1"/>
    <n v="1"/>
    <n v="0"/>
    <n v="0"/>
    <n v="0"/>
    <n v="0"/>
    <n v="0"/>
    <n v="0"/>
    <n v="17"/>
    <n v="32"/>
    <n v="24.5"/>
  </r>
  <r>
    <s v="2024incmp_qm66"/>
    <n v="66"/>
    <s v="red"/>
    <m/>
    <s v="2024incmp"/>
    <s v=""/>
    <n v="-1"/>
    <n v="-1"/>
    <s v="Zach (5188)"/>
    <x v="23"/>
    <s v="11"/>
    <n v="0"/>
    <n v="0"/>
    <n v="0"/>
    <n v="0"/>
    <n v="0"/>
    <n v="0"/>
    <n v="0"/>
    <n v="0"/>
    <n v="0"/>
    <s v=""/>
    <n v="0"/>
    <n v="0"/>
    <n v="0"/>
    <n v="0"/>
    <n v="0"/>
    <n v="0"/>
    <n v="0"/>
    <n v="0"/>
    <n v="0"/>
    <n v="2"/>
    <n v="0"/>
    <s v="2"/>
    <n v="1"/>
    <n v="0"/>
    <n v="0"/>
    <n v="0"/>
    <n v="0"/>
    <n v="0"/>
    <n v="4"/>
    <n v="1"/>
    <n v="0"/>
    <n v="0"/>
    <n v="0"/>
    <n v="0"/>
    <n v="0"/>
    <n v="0"/>
    <n v="0"/>
    <n v="0"/>
    <n v="5"/>
    <n v="11"/>
    <n v="8"/>
    <n v="0"/>
    <n v="0"/>
    <n v="0"/>
    <n v="0"/>
    <n v="0"/>
    <n v="1"/>
    <n v="0"/>
    <n v="0"/>
    <n v="0"/>
    <n v="0"/>
    <n v="0"/>
    <n v="0"/>
    <n v="5"/>
    <n v="11"/>
    <n v="8"/>
  </r>
  <r>
    <s v="2024incmp_qm67"/>
    <n v="67"/>
    <s v="blue"/>
    <m/>
    <s v="2024incmp"/>
    <s v=""/>
    <n v="-1"/>
    <n v="-1"/>
    <s v="Benjamin (7617)"/>
    <x v="36"/>
    <s v="11"/>
    <n v="0"/>
    <n v="0"/>
    <n v="0"/>
    <n v="0"/>
    <n v="0"/>
    <n v="0"/>
    <n v="0"/>
    <n v="1"/>
    <n v="1"/>
    <s v="c"/>
    <n v="0"/>
    <n v="0"/>
    <n v="1"/>
    <n v="0"/>
    <n v="0"/>
    <n v="0"/>
    <n v="1"/>
    <n v="2"/>
    <n v="1"/>
    <n v="6"/>
    <n v="0"/>
    <s v="0"/>
    <n v="1"/>
    <n v="0"/>
    <n v="0"/>
    <n v="0"/>
    <n v="0"/>
    <n v="10"/>
    <n v="1"/>
    <n v="0"/>
    <n v="1"/>
    <n v="0"/>
    <n v="0"/>
    <n v="1"/>
    <n v="2"/>
    <n v="0"/>
    <n v="1"/>
    <n v="0"/>
    <n v="20"/>
    <n v="41"/>
    <n v="30.5"/>
    <n v="0"/>
    <n v="0"/>
    <n v="0"/>
    <n v="0"/>
    <n v="1"/>
    <n v="0"/>
    <n v="1"/>
    <n v="0"/>
    <n v="0"/>
    <n v="0"/>
    <n v="0"/>
    <n v="0"/>
    <n v="22"/>
    <n v="43"/>
    <n v="32.5"/>
  </r>
  <r>
    <s v="2024incmp_qm67"/>
    <n v="67"/>
    <s v="blue"/>
    <m/>
    <s v="2024incmp"/>
    <s v=""/>
    <n v="-1"/>
    <n v="-1"/>
    <s v="Ryland (461)"/>
    <x v="6"/>
    <s v="11"/>
    <n v="0"/>
    <n v="1"/>
    <n v="1"/>
    <n v="1"/>
    <n v="0"/>
    <n v="0"/>
    <n v="0"/>
    <n v="0"/>
    <n v="0"/>
    <s v="b"/>
    <n v="0"/>
    <n v="1"/>
    <n v="0"/>
    <n v="0"/>
    <n v="0"/>
    <n v="2"/>
    <n v="1"/>
    <n v="12"/>
    <n v="0"/>
    <n v="3"/>
    <n v="1"/>
    <s v="4"/>
    <n v="1"/>
    <n v="0"/>
    <n v="0"/>
    <n v="0"/>
    <n v="0"/>
    <n v="0"/>
    <n v="4"/>
    <n v="1"/>
    <n v="0"/>
    <n v="0"/>
    <n v="0"/>
    <n v="0"/>
    <n v="1"/>
    <n v="1"/>
    <n v="0"/>
    <n v="0"/>
    <n v="9"/>
    <n v="18"/>
    <n v="13.5"/>
    <n v="1"/>
    <n v="1"/>
    <n v="0"/>
    <n v="0"/>
    <n v="1"/>
    <n v="1"/>
    <n v="1"/>
    <n v="0"/>
    <n v="0"/>
    <n v="0"/>
    <n v="0"/>
    <n v="0"/>
    <n v="21"/>
    <n v="30"/>
    <n v="25.5"/>
  </r>
  <r>
    <s v="2024incmp_qm67"/>
    <n v="67"/>
    <s v="red"/>
    <m/>
    <s v="2024incmp"/>
    <s v=""/>
    <n v="-1"/>
    <n v="-1"/>
    <s v="Erick (5402)"/>
    <x v="26"/>
    <s v="11"/>
    <n v="0"/>
    <n v="0"/>
    <n v="0"/>
    <n v="0"/>
    <n v="0"/>
    <n v="0"/>
    <n v="0"/>
    <n v="0"/>
    <n v="0"/>
    <s v="b"/>
    <n v="0"/>
    <n v="1"/>
    <n v="0"/>
    <n v="0"/>
    <n v="0"/>
    <n v="4"/>
    <n v="0"/>
    <n v="20"/>
    <n v="4"/>
    <n v="5"/>
    <n v="0"/>
    <s v="0"/>
    <n v="1"/>
    <n v="1"/>
    <n v="0"/>
    <n v="0"/>
    <n v="0"/>
    <n v="3"/>
    <n v="3"/>
    <n v="0"/>
    <n v="0"/>
    <n v="0"/>
    <n v="1"/>
    <n v="1"/>
    <n v="2"/>
    <n v="0"/>
    <n v="1"/>
    <n v="0"/>
    <n v="21"/>
    <n v="48"/>
    <n v="34.5"/>
    <n v="0"/>
    <n v="0"/>
    <n v="0"/>
    <n v="0"/>
    <n v="1"/>
    <n v="0"/>
    <n v="0"/>
    <n v="0"/>
    <n v="1"/>
    <n v="0"/>
    <n v="0"/>
    <n v="0"/>
    <n v="41"/>
    <n v="68"/>
    <n v="54.5"/>
  </r>
  <r>
    <s v="2024incmp_qm67"/>
    <n v="67"/>
    <s v="blue"/>
    <m/>
    <s v="2024incmp"/>
    <s v=""/>
    <n v="-1"/>
    <n v="-1"/>
    <s v="Ethan (5484)"/>
    <x v="30"/>
    <s v="11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3"/>
    <n v="1"/>
    <n v="1"/>
    <s v="0"/>
    <n v="1"/>
    <n v="0"/>
    <n v="0"/>
    <n v="0"/>
    <n v="0"/>
    <n v="8"/>
    <n v="1"/>
    <n v="0"/>
    <n v="1"/>
    <n v="0"/>
    <n v="0"/>
    <n v="1"/>
    <n v="0"/>
    <n v="0"/>
    <n v="0"/>
    <n v="0"/>
    <n v="8"/>
    <n v="20"/>
    <n v="14"/>
    <n v="1"/>
    <n v="1"/>
    <n v="0"/>
    <n v="0"/>
    <n v="1"/>
    <n v="0"/>
    <n v="1"/>
    <n v="1"/>
    <n v="1"/>
    <n v="0"/>
    <n v="0"/>
    <n v="0"/>
    <n v="8"/>
    <n v="20"/>
    <n v="14"/>
  </r>
  <r>
    <s v="2024incmp_qm67"/>
    <n v="67"/>
    <s v="red"/>
    <m/>
    <s v="2024incmp"/>
    <s v=""/>
    <n v="-1"/>
    <n v="-1"/>
    <s v="Shelby (5402)"/>
    <x v="1"/>
    <s v="11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5"/>
    <n v="0"/>
    <s v="0"/>
    <n v="1"/>
    <n v="0"/>
    <n v="0"/>
    <n v="0"/>
    <n v="0"/>
    <n v="8"/>
    <n v="2"/>
    <n v="0"/>
    <n v="0"/>
    <n v="1"/>
    <n v="0"/>
    <n v="1"/>
    <n v="1"/>
    <n v="1"/>
    <n v="0"/>
    <n v="0"/>
    <n v="15"/>
    <n v="30"/>
    <n v="22.5"/>
    <n v="0"/>
    <n v="0"/>
    <n v="0"/>
    <n v="0"/>
    <n v="1"/>
    <n v="0"/>
    <n v="1"/>
    <n v="0"/>
    <n v="0"/>
    <n v="0"/>
    <n v="0"/>
    <n v="0"/>
    <n v="20"/>
    <n v="35"/>
    <n v="27.5"/>
  </r>
  <r>
    <s v="2024incmp_qm67"/>
    <n v="67"/>
    <s v="red"/>
    <m/>
    <s v="2024incmp"/>
    <s v=""/>
    <n v="-1"/>
    <n v="-1"/>
    <s v="Zach (5188)"/>
    <x v="2"/>
    <s v="11"/>
    <n v="0"/>
    <n v="0"/>
    <n v="0"/>
    <n v="0"/>
    <n v="0"/>
    <n v="0"/>
    <n v="0"/>
    <n v="0"/>
    <n v="0"/>
    <s v="c"/>
    <n v="0"/>
    <n v="0"/>
    <n v="1"/>
    <n v="0"/>
    <n v="0"/>
    <n v="0"/>
    <n v="1"/>
    <n v="2"/>
    <n v="1"/>
    <n v="3"/>
    <n v="2"/>
    <s v="2"/>
    <n v="0"/>
    <n v="0"/>
    <n v="1"/>
    <n v="0"/>
    <n v="0"/>
    <n v="0"/>
    <n v="2"/>
    <n v="0"/>
    <n v="0"/>
    <n v="1"/>
    <n v="0"/>
    <n v="1"/>
    <n v="2"/>
    <n v="0"/>
    <n v="1"/>
    <n v="0"/>
    <n v="14"/>
    <n v="26"/>
    <n v="20"/>
    <n v="1"/>
    <n v="1"/>
    <n v="0"/>
    <n v="0"/>
    <n v="0"/>
    <n v="0"/>
    <n v="1"/>
    <n v="0"/>
    <n v="1"/>
    <n v="0"/>
    <n v="0"/>
    <n v="0"/>
    <n v="16"/>
    <n v="28"/>
    <n v="22"/>
  </r>
  <r>
    <s v="2024incmp_qm68"/>
    <n v="68"/>
    <s v="blue"/>
    <m/>
    <s v="2024incmp"/>
    <s v=""/>
    <n v="-1"/>
    <n v="-1"/>
    <s v="Benjamin (7617)"/>
    <x v="24"/>
    <s v="11"/>
    <n v="0"/>
    <n v="1"/>
    <n v="0"/>
    <n v="0"/>
    <n v="0"/>
    <n v="0"/>
    <n v="0"/>
    <n v="0"/>
    <n v="0"/>
    <s v="a"/>
    <n v="1"/>
    <n v="0"/>
    <n v="0"/>
    <n v="0"/>
    <n v="0"/>
    <n v="0"/>
    <n v="1"/>
    <n v="2"/>
    <n v="4"/>
    <n v="4"/>
    <n v="2"/>
    <s v="0"/>
    <n v="0"/>
    <n v="1"/>
    <n v="1"/>
    <n v="0"/>
    <n v="0"/>
    <n v="8"/>
    <n v="1"/>
    <n v="0"/>
    <n v="1"/>
    <n v="0"/>
    <n v="0"/>
    <n v="1"/>
    <n v="2"/>
    <n v="0"/>
    <n v="1"/>
    <n v="0"/>
    <n v="19"/>
    <n v="43"/>
    <n v="31"/>
    <n v="0"/>
    <n v="0"/>
    <n v="0"/>
    <n v="0"/>
    <n v="1"/>
    <n v="0"/>
    <n v="0"/>
    <n v="0"/>
    <n v="0"/>
    <n v="0"/>
    <n v="0"/>
    <n v="0"/>
    <n v="21"/>
    <n v="45"/>
    <n v="33"/>
  </r>
  <r>
    <s v="2024incmp_qm68"/>
    <n v="68"/>
    <s v="red"/>
    <m/>
    <s v="2024incmp"/>
    <s v=""/>
    <n v="-1"/>
    <n v="-1"/>
    <s v="Erick (5402)"/>
    <x v="18"/>
    <s v="11"/>
    <n v="0"/>
    <n v="0"/>
    <n v="1"/>
    <n v="0"/>
    <n v="0"/>
    <n v="0"/>
    <n v="0"/>
    <n v="0"/>
    <n v="0"/>
    <s v="c"/>
    <n v="0"/>
    <n v="0"/>
    <n v="1"/>
    <n v="0"/>
    <n v="0"/>
    <n v="2"/>
    <n v="1"/>
    <n v="12"/>
    <n v="1"/>
    <n v="0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"/>
    <n v="4"/>
    <n v="2.5"/>
    <n v="0"/>
    <n v="0"/>
    <n v="0"/>
    <n v="0"/>
    <n v="1"/>
    <n v="0"/>
    <n v="1"/>
    <n v="0"/>
    <n v="1"/>
    <n v="0"/>
    <n v="0"/>
    <n v="0"/>
    <n v="13"/>
    <n v="16"/>
    <n v="14.5"/>
  </r>
  <r>
    <s v="2024incmp_qm68"/>
    <n v="68"/>
    <s v="red"/>
    <m/>
    <s v="2024incmp"/>
    <s v=""/>
    <n v="-1"/>
    <n v="-1"/>
    <s v="Shelby (5402)"/>
    <x v="28"/>
    <s v="11"/>
    <n v="0"/>
    <n v="0"/>
    <n v="0"/>
    <n v="0"/>
    <n v="0"/>
    <n v="0"/>
    <n v="0"/>
    <n v="0"/>
    <n v="0"/>
    <s v="a"/>
    <n v="1"/>
    <n v="0"/>
    <n v="0"/>
    <n v="0"/>
    <n v="1"/>
    <n v="0"/>
    <n v="1"/>
    <n v="4"/>
    <n v="1"/>
    <n v="4"/>
    <n v="1"/>
    <s v="0"/>
    <n v="1"/>
    <n v="0"/>
    <n v="0"/>
    <n v="0"/>
    <n v="0"/>
    <n v="0"/>
    <n v="4"/>
    <n v="1"/>
    <n v="0"/>
    <n v="0"/>
    <n v="0"/>
    <n v="0"/>
    <n v="0"/>
    <n v="0"/>
    <n v="0"/>
    <n v="0"/>
    <n v="10"/>
    <n v="25"/>
    <n v="17.5"/>
    <n v="0"/>
    <n v="0"/>
    <n v="0"/>
    <n v="0"/>
    <n v="1"/>
    <n v="0"/>
    <n v="0"/>
    <n v="1"/>
    <n v="0"/>
    <n v="0"/>
    <n v="0"/>
    <n v="0"/>
    <n v="14"/>
    <n v="29"/>
    <n v="21.5"/>
  </r>
  <r>
    <s v="2024incmp_qm68"/>
    <n v="68"/>
    <s v="blue"/>
    <m/>
    <s v="2024incmp"/>
    <s v=""/>
    <n v="-1"/>
    <n v="-1"/>
    <s v="Ryland (461)"/>
    <x v="5"/>
    <s v="11"/>
    <n v="0"/>
    <n v="1"/>
    <n v="1"/>
    <n v="0"/>
    <n v="0"/>
    <n v="0"/>
    <n v="0"/>
    <n v="0"/>
    <n v="0"/>
    <s v="b"/>
    <n v="0"/>
    <n v="1"/>
    <n v="0"/>
    <n v="0"/>
    <n v="0"/>
    <n v="2"/>
    <n v="1"/>
    <n v="12"/>
    <n v="3"/>
    <n v="3"/>
    <n v="3"/>
    <s v="0"/>
    <n v="1"/>
    <n v="0"/>
    <n v="0"/>
    <n v="0"/>
    <n v="0"/>
    <n v="9"/>
    <n v="3"/>
    <n v="0"/>
    <n v="0"/>
    <n v="0"/>
    <n v="1"/>
    <n v="1"/>
    <n v="1"/>
    <n v="1"/>
    <n v="0"/>
    <n v="0"/>
    <n v="14"/>
    <n v="32"/>
    <n v="23"/>
    <n v="0"/>
    <n v="0"/>
    <n v="0"/>
    <n v="0"/>
    <n v="1"/>
    <n v="1"/>
    <n v="1"/>
    <n v="0"/>
    <n v="0"/>
    <n v="0"/>
    <n v="0"/>
    <n v="0"/>
    <n v="26"/>
    <n v="44"/>
    <n v="35"/>
  </r>
  <r>
    <s v="2024incmp_qm68"/>
    <n v="68"/>
    <s v="red"/>
    <m/>
    <s v="2024incmp"/>
    <s v=""/>
    <n v="-1"/>
    <n v="-1"/>
    <s v="Zach (5188)"/>
    <x v="33"/>
    <s v="11"/>
    <n v="0"/>
    <n v="0"/>
    <n v="1"/>
    <n v="0"/>
    <n v="0"/>
    <n v="0"/>
    <n v="0"/>
    <n v="0"/>
    <n v="0"/>
    <s v="b"/>
    <n v="0"/>
    <n v="1"/>
    <n v="0"/>
    <n v="0"/>
    <n v="0"/>
    <n v="2"/>
    <n v="0"/>
    <n v="10"/>
    <n v="0"/>
    <n v="7"/>
    <n v="0"/>
    <s v="1"/>
    <n v="1"/>
    <n v="0"/>
    <n v="0"/>
    <n v="0"/>
    <n v="0"/>
    <n v="0"/>
    <n v="4"/>
    <n v="1"/>
    <n v="0"/>
    <n v="0"/>
    <n v="0"/>
    <n v="0"/>
    <n v="0"/>
    <n v="0"/>
    <n v="0"/>
    <n v="0"/>
    <n v="15"/>
    <n v="36"/>
    <n v="25.5"/>
    <n v="0"/>
    <n v="0"/>
    <n v="0"/>
    <n v="0"/>
    <n v="1"/>
    <n v="0"/>
    <n v="1"/>
    <n v="0"/>
    <n v="1"/>
    <n v="0"/>
    <n v="0"/>
    <n v="0"/>
    <n v="25"/>
    <n v="46"/>
    <n v="35.5"/>
  </r>
  <r>
    <s v="2024incmp_qm68"/>
    <n v="68"/>
    <s v="blue"/>
    <m/>
    <s v="2024incmp"/>
    <s v=""/>
    <n v="-1"/>
    <n v="-1"/>
    <s v="Ethan (5484)"/>
    <x v="17"/>
    <s v="11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1"/>
    <n v="2"/>
    <s v="0"/>
    <n v="1"/>
    <n v="0"/>
    <n v="0"/>
    <n v="0"/>
    <n v="0"/>
    <n v="16"/>
    <n v="1"/>
    <n v="0"/>
    <n v="1"/>
    <n v="0"/>
    <n v="0"/>
    <n v="1"/>
    <n v="1"/>
    <n v="1"/>
    <n v="0"/>
    <n v="0"/>
    <n v="7"/>
    <n v="10"/>
    <n v="8.5"/>
    <n v="0"/>
    <n v="0"/>
    <n v="0"/>
    <n v="0"/>
    <n v="0"/>
    <n v="1"/>
    <n v="0"/>
    <n v="0"/>
    <n v="1"/>
    <n v="0"/>
    <n v="0"/>
    <n v="0"/>
    <n v="12"/>
    <n v="15"/>
    <n v="13.5"/>
  </r>
  <r>
    <s v="2024incmp_qm69"/>
    <n v="69"/>
    <s v="red"/>
    <m/>
    <s v="2024incmp"/>
    <s v=""/>
    <n v="-1"/>
    <n v="-1"/>
    <s v="Erick (5402)"/>
    <x v="12"/>
    <s v="11"/>
    <n v="0"/>
    <n v="0"/>
    <n v="0"/>
    <n v="0"/>
    <n v="0"/>
    <n v="0"/>
    <n v="0"/>
    <n v="0"/>
    <n v="0"/>
    <s v="c"/>
    <n v="0"/>
    <n v="0"/>
    <n v="1"/>
    <n v="0"/>
    <n v="0"/>
    <n v="2"/>
    <n v="1"/>
    <n v="12"/>
    <n v="0"/>
    <n v="6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0"/>
    <n v="1"/>
    <n v="1"/>
    <n v="1"/>
    <n v="0"/>
    <n v="0"/>
    <n v="0"/>
    <n v="24"/>
    <n v="42"/>
    <n v="33"/>
  </r>
  <r>
    <s v="2024incmp_qm69"/>
    <n v="69"/>
    <s v="blue"/>
    <m/>
    <s v="2024incmp"/>
    <s v=""/>
    <n v="-1"/>
    <n v="-1"/>
    <s v="Benjamin (7617)"/>
    <x v="31"/>
    <s v="11"/>
    <n v="0"/>
    <n v="0"/>
    <n v="0"/>
    <n v="0"/>
    <n v="1"/>
    <n v="1"/>
    <n v="0"/>
    <n v="0"/>
    <n v="0"/>
    <s v="a"/>
    <n v="1"/>
    <n v="0"/>
    <n v="0"/>
    <n v="0"/>
    <n v="1"/>
    <n v="0"/>
    <n v="0"/>
    <n v="2"/>
    <n v="4"/>
    <n v="0"/>
    <n v="3"/>
    <s v="0"/>
    <n v="0"/>
    <n v="0"/>
    <n v="0"/>
    <n v="0"/>
    <n v="1"/>
    <n v="8"/>
    <n v="1"/>
    <n v="0"/>
    <n v="1"/>
    <n v="0"/>
    <n v="0"/>
    <n v="1"/>
    <n v="0"/>
    <n v="0"/>
    <n v="0"/>
    <n v="0"/>
    <n v="12"/>
    <n v="24"/>
    <n v="18"/>
    <n v="0"/>
    <n v="0"/>
    <n v="0"/>
    <n v="0"/>
    <n v="1"/>
    <n v="0"/>
    <n v="0"/>
    <n v="0"/>
    <n v="1"/>
    <n v="0"/>
    <n v="0"/>
    <n v="0"/>
    <n v="14"/>
    <n v="26"/>
    <n v="20"/>
  </r>
  <r>
    <s v="2024incmp_qm69"/>
    <n v="69"/>
    <s v="red"/>
    <m/>
    <s v="2024incmp"/>
    <s v=""/>
    <n v="-1"/>
    <n v="-1"/>
    <s v="Shelby (5402)"/>
    <x v="9"/>
    <s v="11"/>
    <n v="0"/>
    <n v="1"/>
    <n v="0"/>
    <n v="0"/>
    <n v="0"/>
    <n v="0"/>
    <n v="0"/>
    <n v="0"/>
    <n v="0"/>
    <s v="a"/>
    <n v="1"/>
    <n v="0"/>
    <n v="0"/>
    <n v="0"/>
    <n v="0"/>
    <n v="2"/>
    <n v="1"/>
    <n v="12"/>
    <n v="4"/>
    <n v="2"/>
    <n v="2"/>
    <s v="0"/>
    <n v="1"/>
    <n v="0"/>
    <n v="0"/>
    <n v="0"/>
    <n v="0"/>
    <n v="4"/>
    <n v="1"/>
    <n v="0"/>
    <n v="1"/>
    <n v="0"/>
    <n v="0"/>
    <n v="1"/>
    <n v="0"/>
    <n v="0"/>
    <n v="0"/>
    <n v="0"/>
    <n v="11"/>
    <n v="29"/>
    <n v="20"/>
    <n v="1"/>
    <n v="1"/>
    <n v="0"/>
    <n v="0"/>
    <n v="1"/>
    <n v="0"/>
    <n v="0"/>
    <n v="0"/>
    <n v="0"/>
    <n v="0"/>
    <n v="0"/>
    <n v="0"/>
    <n v="23"/>
    <n v="41"/>
    <n v="32"/>
  </r>
  <r>
    <s v="2024incmp_qm69"/>
    <n v="69"/>
    <s v="red"/>
    <m/>
    <s v="2024incmp"/>
    <s v=""/>
    <n v="-1"/>
    <n v="-1"/>
    <s v="Zach (5188)"/>
    <x v="19"/>
    <s v="11"/>
    <n v="0"/>
    <n v="0"/>
    <n v="0"/>
    <n v="0"/>
    <n v="0"/>
    <n v="0"/>
    <n v="0"/>
    <n v="0"/>
    <n v="0"/>
    <s v="a"/>
    <n v="1"/>
    <n v="0"/>
    <n v="0"/>
    <n v="0"/>
    <n v="0"/>
    <n v="1"/>
    <n v="1"/>
    <n v="7"/>
    <n v="4"/>
    <n v="3"/>
    <n v="0"/>
    <s v="0"/>
    <n v="1"/>
    <n v="0"/>
    <n v="0"/>
    <n v="0"/>
    <n v="0"/>
    <n v="0"/>
    <n v="2"/>
    <n v="0"/>
    <n v="0"/>
    <n v="1"/>
    <n v="0"/>
    <n v="1"/>
    <n v="2"/>
    <n v="0"/>
    <n v="1"/>
    <n v="0"/>
    <n v="17"/>
    <n v="38"/>
    <n v="27.5"/>
    <n v="0"/>
    <n v="0"/>
    <n v="0"/>
    <n v="0"/>
    <n v="1"/>
    <n v="0"/>
    <n v="1"/>
    <n v="0"/>
    <n v="0"/>
    <n v="0"/>
    <n v="0"/>
    <n v="0"/>
    <n v="24"/>
    <n v="45"/>
    <n v="34.5"/>
  </r>
  <r>
    <s v="2024incmp_qm69"/>
    <n v="69"/>
    <s v="blue"/>
    <m/>
    <s v="2024incmp"/>
    <s v=""/>
    <n v="-1"/>
    <n v="-1"/>
    <s v="Ryland (461)"/>
    <x v="21"/>
    <s v="11"/>
    <n v="0"/>
    <n v="1"/>
    <n v="0"/>
    <n v="0"/>
    <n v="0"/>
    <n v="0"/>
    <n v="0"/>
    <n v="0"/>
    <n v="0"/>
    <s v="c"/>
    <n v="0"/>
    <n v="0"/>
    <n v="1"/>
    <n v="0"/>
    <n v="0"/>
    <n v="1"/>
    <n v="1"/>
    <n v="7"/>
    <n v="0"/>
    <n v="6"/>
    <n v="0"/>
    <s v="0"/>
    <n v="1"/>
    <n v="0"/>
    <n v="0"/>
    <n v="0"/>
    <n v="0"/>
    <n v="0"/>
    <n v="0"/>
    <n v="0"/>
    <n v="0"/>
    <n v="0"/>
    <n v="0"/>
    <n v="0"/>
    <n v="0"/>
    <n v="0"/>
    <n v="0"/>
    <n v="0"/>
    <n v="12"/>
    <n v="30"/>
    <n v="21"/>
    <n v="0"/>
    <n v="0"/>
    <n v="0"/>
    <n v="0"/>
    <n v="1"/>
    <n v="1"/>
    <n v="0"/>
    <n v="0"/>
    <n v="1"/>
    <n v="0"/>
    <n v="0"/>
    <n v="0"/>
    <n v="19"/>
    <n v="37"/>
    <n v="28"/>
  </r>
  <r>
    <s v="2024incmp_qm69"/>
    <n v="69"/>
    <s v="blue"/>
    <m/>
    <s v="2024incmp"/>
    <s v=""/>
    <n v="-1"/>
    <n v="-1"/>
    <s v="Ethan (5484)"/>
    <x v="16"/>
    <s v="11"/>
    <n v="0"/>
    <n v="1"/>
    <n v="1"/>
    <n v="1"/>
    <n v="0"/>
    <n v="0"/>
    <n v="0"/>
    <n v="0"/>
    <n v="0"/>
    <s v="b"/>
    <n v="0"/>
    <n v="1"/>
    <n v="0"/>
    <n v="0"/>
    <n v="0"/>
    <n v="3"/>
    <n v="0"/>
    <n v="15"/>
    <n v="0"/>
    <n v="5"/>
    <n v="3"/>
    <s v="0"/>
    <n v="1"/>
    <n v="0"/>
    <n v="0"/>
    <n v="0"/>
    <n v="0"/>
    <n v="0"/>
    <n v="4"/>
    <n v="1"/>
    <n v="0"/>
    <n v="0"/>
    <n v="0"/>
    <n v="0"/>
    <n v="0"/>
    <n v="0"/>
    <n v="0"/>
    <n v="0"/>
    <n v="11"/>
    <n v="26"/>
    <n v="18.5"/>
    <n v="0"/>
    <n v="0"/>
    <n v="0"/>
    <n v="0"/>
    <n v="1"/>
    <n v="0"/>
    <n v="1"/>
    <n v="1"/>
    <n v="1"/>
    <n v="0"/>
    <n v="0"/>
    <n v="0"/>
    <n v="26"/>
    <n v="41"/>
    <n v="33.5"/>
  </r>
  <r>
    <s v="2024incmp_qm70"/>
    <n v="70"/>
    <s v="blue"/>
    <m/>
    <s v="2024incmp"/>
    <s v=""/>
    <n v="-1"/>
    <n v="-1"/>
    <s v="Benjamin (7617)"/>
    <x v="13"/>
    <s v="11"/>
    <n v="0"/>
    <n v="0"/>
    <n v="0"/>
    <n v="0"/>
    <n v="0"/>
    <n v="0"/>
    <n v="0"/>
    <n v="0"/>
    <n v="1"/>
    <s v="c"/>
    <n v="0"/>
    <n v="0"/>
    <n v="1"/>
    <n v="0"/>
    <n v="0"/>
    <n v="2"/>
    <n v="1"/>
    <n v="12"/>
    <n v="0"/>
    <n v="7"/>
    <n v="0"/>
    <s v="0"/>
    <n v="1"/>
    <n v="0"/>
    <n v="1"/>
    <n v="0"/>
    <n v="0"/>
    <n v="6"/>
    <n v="2"/>
    <n v="0"/>
    <n v="0"/>
    <n v="1"/>
    <n v="0"/>
    <n v="1"/>
    <n v="2"/>
    <n v="0"/>
    <n v="1"/>
    <n v="0"/>
    <n v="21"/>
    <n v="42"/>
    <n v="31.5"/>
    <n v="0"/>
    <n v="0"/>
    <n v="0"/>
    <n v="0"/>
    <n v="1"/>
    <n v="0"/>
    <n v="1"/>
    <n v="0"/>
    <n v="1"/>
    <n v="0"/>
    <n v="0"/>
    <n v="0"/>
    <n v="33"/>
    <n v="54"/>
    <n v="43.5"/>
  </r>
  <r>
    <s v="2024incmp_qm70"/>
    <n v="70"/>
    <s v="blue"/>
    <m/>
    <s v="2024incmp"/>
    <s v=""/>
    <n v="-1"/>
    <n v="-1"/>
    <s v="Ryland (461)"/>
    <x v="25"/>
    <s v="12"/>
    <n v="0"/>
    <n v="1"/>
    <n v="1"/>
    <n v="1"/>
    <n v="1"/>
    <n v="1"/>
    <n v="0"/>
    <n v="0"/>
    <n v="0"/>
    <s v="c"/>
    <n v="0"/>
    <n v="0"/>
    <n v="1"/>
    <n v="0"/>
    <n v="0"/>
    <n v="3"/>
    <n v="1"/>
    <n v="17"/>
    <n v="2"/>
    <n v="4"/>
    <n v="2"/>
    <s v="0"/>
    <n v="1"/>
    <n v="0"/>
    <n v="1"/>
    <n v="0"/>
    <n v="0"/>
    <n v="9"/>
    <n v="2"/>
    <n v="0"/>
    <n v="0"/>
    <n v="1"/>
    <n v="0"/>
    <n v="1"/>
    <n v="1"/>
    <n v="1"/>
    <n v="0"/>
    <n v="0"/>
    <n v="15"/>
    <n v="33"/>
    <n v="24"/>
    <n v="0"/>
    <n v="0"/>
    <n v="0"/>
    <n v="0"/>
    <n v="1"/>
    <n v="1"/>
    <n v="0"/>
    <n v="0"/>
    <n v="1"/>
    <n v="0"/>
    <n v="0"/>
    <n v="0"/>
    <n v="32"/>
    <n v="50"/>
    <n v="41"/>
  </r>
  <r>
    <s v="2024incmp_qm70"/>
    <n v="70"/>
    <s v="red"/>
    <m/>
    <s v="2024incmp"/>
    <s v=""/>
    <n v="-1"/>
    <n v="-1"/>
    <s v="Erick (5402)"/>
    <x v="0"/>
    <s v="11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5"/>
    <n v="2"/>
    <n v="2"/>
    <s v="0"/>
    <n v="1"/>
    <n v="0"/>
    <n v="0"/>
    <n v="0"/>
    <n v="1"/>
    <n v="30"/>
    <n v="0"/>
    <n v="0"/>
    <n v="0"/>
    <n v="0"/>
    <n v="0"/>
    <n v="0"/>
    <n v="0"/>
    <n v="0"/>
    <n v="0"/>
    <n v="0"/>
    <n v="14"/>
    <n v="35"/>
    <n v="24.5"/>
    <n v="1"/>
    <n v="1"/>
    <n v="0"/>
    <n v="0"/>
    <n v="1"/>
    <n v="0"/>
    <n v="0"/>
    <n v="0"/>
    <n v="0"/>
    <n v="0"/>
    <n v="0"/>
    <n v="0"/>
    <n v="21"/>
    <n v="42"/>
    <n v="31.5"/>
  </r>
  <r>
    <s v="2024incmp_qm70"/>
    <n v="70"/>
    <s v="red"/>
    <m/>
    <s v="2024incmp"/>
    <s v=""/>
    <n v="-1"/>
    <n v="-1"/>
    <s v="Shelby (5402)"/>
    <x v="3"/>
    <s v="12"/>
    <n v="0"/>
    <n v="0"/>
    <n v="0"/>
    <n v="0"/>
    <n v="0"/>
    <n v="0"/>
    <n v="0"/>
    <n v="0"/>
    <n v="0"/>
    <s v="a"/>
    <n v="1"/>
    <n v="0"/>
    <n v="0"/>
    <n v="0"/>
    <n v="0"/>
    <n v="0"/>
    <n v="0"/>
    <n v="0"/>
    <n v="0"/>
    <n v="0"/>
    <n v="0"/>
    <s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2024incmp_qm70"/>
    <n v="70"/>
    <s v="blue"/>
    <m/>
    <s v="2024incmp"/>
    <s v=""/>
    <n v="-1"/>
    <n v="-1"/>
    <s v="Ethan (5484)"/>
    <x v="22"/>
    <s v="11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1"/>
    <n v="2"/>
    <s v="0"/>
    <n v="1"/>
    <n v="0"/>
    <n v="0"/>
    <n v="0"/>
    <n v="0"/>
    <n v="14"/>
    <n v="1"/>
    <n v="0"/>
    <n v="1"/>
    <n v="0"/>
    <n v="0"/>
    <n v="1"/>
    <n v="0"/>
    <n v="0"/>
    <n v="0"/>
    <n v="0"/>
    <n v="5"/>
    <n v="8"/>
    <n v="6.5"/>
    <n v="1"/>
    <n v="1"/>
    <n v="0"/>
    <n v="0"/>
    <n v="0"/>
    <n v="1"/>
    <n v="1"/>
    <n v="1"/>
    <n v="1"/>
    <n v="0"/>
    <n v="0"/>
    <n v="0"/>
    <n v="10"/>
    <n v="13"/>
    <n v="11.5"/>
  </r>
  <r>
    <s v="2024incmp_qm70"/>
    <n v="70"/>
    <s v="red"/>
    <m/>
    <s v="2024incmp"/>
    <s v=""/>
    <n v="-1"/>
    <n v="-1"/>
    <s v="Zach (5188)"/>
    <x v="11"/>
    <s v="11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0"/>
    <n v="7"/>
    <n v="0"/>
    <s v="1"/>
    <n v="1"/>
    <n v="0"/>
    <n v="0"/>
    <n v="0"/>
    <n v="0"/>
    <n v="0"/>
    <n v="1"/>
    <n v="0"/>
    <n v="1"/>
    <n v="0"/>
    <n v="0"/>
    <n v="1"/>
    <n v="1"/>
    <n v="1"/>
    <n v="0"/>
    <n v="0"/>
    <n v="19"/>
    <n v="40"/>
    <n v="29.5"/>
    <n v="0"/>
    <n v="0"/>
    <n v="0"/>
    <n v="0"/>
    <n v="1"/>
    <n v="0"/>
    <n v="1"/>
    <n v="0"/>
    <n v="0"/>
    <n v="0"/>
    <n v="0"/>
    <n v="0"/>
    <n v="41"/>
    <n v="62"/>
    <n v="51.5"/>
  </r>
  <r>
    <s v="2024incmp_qm71"/>
    <n v="71"/>
    <s v="blue"/>
    <m/>
    <s v="2024incmp"/>
    <s v=""/>
    <n v="-1"/>
    <n v="-1"/>
    <s v="Benjamin (7617)"/>
    <x v="36"/>
    <s v="12"/>
    <n v="0"/>
    <n v="0"/>
    <n v="0"/>
    <n v="0"/>
    <n v="0"/>
    <n v="0"/>
    <n v="0"/>
    <n v="1"/>
    <n v="1"/>
    <s v="c"/>
    <n v="0"/>
    <n v="0"/>
    <n v="1"/>
    <n v="0"/>
    <n v="0"/>
    <n v="1"/>
    <n v="1"/>
    <n v="7"/>
    <n v="2"/>
    <n v="1"/>
    <n v="1"/>
    <s v="0"/>
    <n v="1"/>
    <n v="1"/>
    <n v="0"/>
    <n v="0"/>
    <n v="0"/>
    <n v="12"/>
    <n v="1"/>
    <n v="0"/>
    <n v="1"/>
    <n v="0"/>
    <n v="0"/>
    <n v="1"/>
    <n v="2"/>
    <n v="0"/>
    <n v="1"/>
    <n v="0"/>
    <n v="11"/>
    <n v="20"/>
    <n v="15.5"/>
    <n v="0"/>
    <n v="0"/>
    <n v="0"/>
    <n v="0"/>
    <n v="1"/>
    <n v="0"/>
    <n v="1"/>
    <n v="0"/>
    <n v="1"/>
    <n v="0"/>
    <n v="0"/>
    <n v="0"/>
    <n v="18"/>
    <n v="27"/>
    <n v="22.5"/>
  </r>
  <r>
    <s v="2024incmp_qm71"/>
    <n v="71"/>
    <s v="red"/>
    <m/>
    <s v="2024incmp"/>
    <s v=""/>
    <n v="-1"/>
    <n v="-1"/>
    <s v="Erick (5402)"/>
    <x v="15"/>
    <s v="12"/>
    <n v="0"/>
    <n v="1"/>
    <n v="1"/>
    <n v="1"/>
    <n v="0"/>
    <n v="0"/>
    <n v="0"/>
    <n v="0"/>
    <n v="0"/>
    <s v="b"/>
    <n v="0"/>
    <n v="1"/>
    <n v="0"/>
    <n v="0"/>
    <n v="0"/>
    <n v="1"/>
    <n v="1"/>
    <n v="7"/>
    <n v="5"/>
    <n v="1"/>
    <n v="2"/>
    <s v="2"/>
    <n v="1"/>
    <n v="0"/>
    <n v="0"/>
    <n v="0"/>
    <n v="0"/>
    <n v="6"/>
    <n v="1"/>
    <n v="0"/>
    <n v="1"/>
    <n v="0"/>
    <n v="0"/>
    <n v="1"/>
    <n v="1"/>
    <n v="1"/>
    <n v="0"/>
    <n v="0"/>
    <n v="12"/>
    <n v="30"/>
    <n v="21"/>
    <n v="0"/>
    <n v="0"/>
    <n v="0"/>
    <n v="0"/>
    <n v="1"/>
    <n v="0"/>
    <n v="1"/>
    <n v="0"/>
    <n v="0"/>
    <n v="0"/>
    <n v="0"/>
    <n v="0"/>
    <n v="19"/>
    <n v="37"/>
    <n v="28"/>
  </r>
  <r>
    <s v="2024incmp_qm71"/>
    <n v="71"/>
    <s v="red"/>
    <m/>
    <s v="2024incmp"/>
    <s v=""/>
    <n v="-1"/>
    <n v="-1"/>
    <s v="Shelby (5402)"/>
    <x v="20"/>
    <s v="12"/>
    <n v="0"/>
    <n v="0"/>
    <n v="0"/>
    <n v="0"/>
    <n v="1"/>
    <n v="1"/>
    <n v="1"/>
    <n v="0"/>
    <n v="0"/>
    <s v="a"/>
    <n v="1"/>
    <n v="0"/>
    <n v="0"/>
    <n v="0"/>
    <n v="0"/>
    <n v="1"/>
    <n v="1"/>
    <n v="7"/>
    <n v="0"/>
    <n v="4"/>
    <n v="0"/>
    <s v="0"/>
    <n v="1"/>
    <n v="0"/>
    <n v="0"/>
    <n v="0"/>
    <n v="0"/>
    <n v="3"/>
    <n v="4"/>
    <n v="1"/>
    <n v="0"/>
    <n v="0"/>
    <n v="0"/>
    <n v="0"/>
    <n v="0"/>
    <n v="0"/>
    <n v="0"/>
    <n v="0"/>
    <n v="9"/>
    <n v="21"/>
    <n v="15"/>
    <n v="0"/>
    <n v="0"/>
    <n v="0"/>
    <n v="0"/>
    <n v="1"/>
    <n v="0"/>
    <n v="0"/>
    <n v="0"/>
    <n v="0"/>
    <n v="0"/>
    <n v="0"/>
    <n v="0"/>
    <n v="16"/>
    <n v="28"/>
    <n v="22"/>
  </r>
  <r>
    <s v="2024incmp_qm71"/>
    <n v="71"/>
    <s v="blue"/>
    <m/>
    <s v="2024incmp"/>
    <s v=""/>
    <n v="-1"/>
    <n v="-1"/>
    <s v="Ryland (461)"/>
    <x v="34"/>
    <s v="12"/>
    <n v="0"/>
    <n v="1"/>
    <n v="1"/>
    <n v="0"/>
    <n v="0"/>
    <n v="0"/>
    <n v="0"/>
    <n v="0"/>
    <n v="0"/>
    <s v="a"/>
    <n v="1"/>
    <n v="0"/>
    <n v="0"/>
    <n v="0"/>
    <n v="0"/>
    <n v="2"/>
    <n v="1"/>
    <n v="12"/>
    <n v="2"/>
    <n v="4"/>
    <n v="2"/>
    <s v="0"/>
    <n v="0"/>
    <n v="0"/>
    <n v="1"/>
    <n v="0"/>
    <n v="1"/>
    <n v="17"/>
    <n v="1"/>
    <n v="0"/>
    <n v="1"/>
    <n v="0"/>
    <n v="0"/>
    <n v="1"/>
    <n v="0"/>
    <n v="0"/>
    <n v="0"/>
    <n v="0"/>
    <n v="18"/>
    <n v="36"/>
    <n v="27"/>
    <n v="0"/>
    <n v="0"/>
    <n v="0"/>
    <n v="0"/>
    <n v="1"/>
    <n v="1"/>
    <n v="0"/>
    <n v="0"/>
    <n v="0"/>
    <n v="0"/>
    <n v="0"/>
    <n v="0"/>
    <n v="30"/>
    <n v="48"/>
    <n v="39"/>
  </r>
  <r>
    <s v="2024incmp_qm71"/>
    <n v="71"/>
    <s v="blue"/>
    <m/>
    <s v="2024incmp"/>
    <s v=""/>
    <n v="-1"/>
    <n v="-1"/>
    <s v="Ethan (5484)"/>
    <x v="10"/>
    <s v="12"/>
    <n v="0"/>
    <n v="0"/>
    <n v="1"/>
    <n v="0"/>
    <n v="0"/>
    <n v="0"/>
    <n v="0"/>
    <n v="0"/>
    <n v="0"/>
    <s v="b"/>
    <n v="0"/>
    <n v="1"/>
    <n v="0"/>
    <n v="0"/>
    <n v="0"/>
    <n v="2"/>
    <n v="1"/>
    <n v="12"/>
    <n v="3"/>
    <n v="2"/>
    <n v="2"/>
    <s v="0"/>
    <n v="0"/>
    <n v="0"/>
    <n v="1"/>
    <n v="0"/>
    <n v="0"/>
    <n v="7"/>
    <n v="1"/>
    <n v="0"/>
    <n v="1"/>
    <n v="0"/>
    <n v="0"/>
    <n v="1"/>
    <n v="0"/>
    <n v="0"/>
    <n v="0"/>
    <n v="0"/>
    <n v="10"/>
    <n v="25"/>
    <n v="17.5"/>
    <n v="0"/>
    <n v="0"/>
    <n v="0"/>
    <n v="0"/>
    <n v="1"/>
    <n v="1"/>
    <n v="1"/>
    <n v="0"/>
    <n v="0"/>
    <n v="0"/>
    <n v="0"/>
    <n v="0"/>
    <n v="22"/>
    <n v="37"/>
    <n v="29.5"/>
  </r>
  <r>
    <s v="2024incmp_qm71"/>
    <n v="71"/>
    <s v="red"/>
    <m/>
    <s v="2024incmp"/>
    <s v=""/>
    <n v="-1"/>
    <n v="-1"/>
    <s v="Gavin (5188) "/>
    <x v="29"/>
    <s v="12"/>
    <n v="0"/>
    <n v="0"/>
    <n v="1"/>
    <n v="0"/>
    <n v="0"/>
    <n v="0"/>
    <n v="0"/>
    <n v="0"/>
    <n v="0"/>
    <s v="c"/>
    <n v="0"/>
    <n v="0"/>
    <n v="1"/>
    <n v="0"/>
    <n v="1"/>
    <n v="0"/>
    <n v="0"/>
    <n v="2"/>
    <n v="0"/>
    <n v="0"/>
    <n v="0"/>
    <s v="0"/>
    <n v="0"/>
    <n v="0"/>
    <n v="0"/>
    <n v="0"/>
    <n v="0"/>
    <n v="2"/>
    <n v="1"/>
    <n v="0"/>
    <n v="1"/>
    <n v="0"/>
    <n v="0"/>
    <n v="1"/>
    <n v="0"/>
    <n v="0"/>
    <n v="0"/>
    <n v="0"/>
    <n v="3"/>
    <n v="3"/>
    <n v="3"/>
    <n v="0"/>
    <n v="0"/>
    <n v="0"/>
    <n v="0"/>
    <n v="0"/>
    <n v="0"/>
    <n v="0"/>
    <n v="1"/>
    <n v="0"/>
    <n v="0"/>
    <n v="0"/>
    <n v="0"/>
    <n v="5"/>
    <n v="5"/>
    <n v="5"/>
  </r>
  <r>
    <s v="2024incmp_qm72"/>
    <n v="72"/>
    <s v="blue"/>
    <m/>
    <s v="2024incmp"/>
    <s v=""/>
    <n v="-1"/>
    <n v="-1"/>
    <s v="Benjamin (7617)"/>
    <x v="24"/>
    <s v="12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2"/>
    <n v="5"/>
    <n v="1"/>
    <s v="0"/>
    <n v="1"/>
    <n v="1"/>
    <n v="1"/>
    <n v="0"/>
    <n v="0"/>
    <n v="4"/>
    <n v="1"/>
    <n v="0"/>
    <n v="1"/>
    <n v="0"/>
    <n v="0"/>
    <n v="1"/>
    <n v="1"/>
    <n v="1"/>
    <n v="0"/>
    <n v="0"/>
    <n v="17"/>
    <n v="38"/>
    <n v="27.5"/>
    <n v="0"/>
    <n v="0"/>
    <n v="0"/>
    <n v="0"/>
    <n v="1"/>
    <n v="0"/>
    <n v="1"/>
    <n v="0"/>
    <n v="0"/>
    <n v="0"/>
    <n v="0"/>
    <n v="0"/>
    <n v="24"/>
    <n v="45"/>
    <n v="34.5"/>
  </r>
  <r>
    <s v="2024incmp_qm72"/>
    <n v="72"/>
    <s v="red"/>
    <m/>
    <s v="2024incmp"/>
    <s v=""/>
    <n v="-1"/>
    <n v="-1"/>
    <s v="Erick (5402)"/>
    <x v="30"/>
    <s v="1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3"/>
    <n v="0"/>
    <s v="0"/>
    <n v="1"/>
    <n v="0"/>
    <n v="0"/>
    <n v="0"/>
    <n v="0"/>
    <n v="8"/>
    <n v="1"/>
    <n v="0"/>
    <n v="1"/>
    <n v="0"/>
    <n v="0"/>
    <n v="1"/>
    <n v="1"/>
    <n v="1"/>
    <n v="0"/>
    <n v="0"/>
    <n v="11"/>
    <n v="20"/>
    <n v="15.5"/>
    <n v="0"/>
    <n v="0"/>
    <n v="0"/>
    <n v="0"/>
    <n v="1"/>
    <n v="0"/>
    <n v="1"/>
    <n v="1"/>
    <n v="0"/>
    <n v="0"/>
    <n v="0"/>
    <n v="0"/>
    <n v="16"/>
    <n v="25"/>
    <n v="20.5"/>
  </r>
  <r>
    <s v="2024incmp_qm72"/>
    <n v="72"/>
    <s v="blue"/>
    <m/>
    <s v="2024incmp"/>
    <s v=""/>
    <n v="-1"/>
    <n v="-1"/>
    <s v="Ryland (461)"/>
    <x v="8"/>
    <s v="1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7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15"/>
    <n v="36"/>
    <n v="25.5"/>
    <n v="0"/>
    <n v="0"/>
    <n v="0"/>
    <n v="0"/>
    <n v="1"/>
    <n v="1"/>
    <n v="0"/>
    <n v="0"/>
    <n v="0"/>
    <n v="0"/>
    <n v="0"/>
    <n v="0"/>
    <n v="20"/>
    <n v="41"/>
    <n v="30.5"/>
  </r>
  <r>
    <s v="2024incmp_qm72"/>
    <n v="72"/>
    <s v="red"/>
    <m/>
    <s v="2024incmp"/>
    <s v=""/>
    <n v="-1"/>
    <n v="-1"/>
    <s v="Shelby (5402)"/>
    <x v="2"/>
    <s v="12"/>
    <n v="0"/>
    <n v="0"/>
    <n v="0"/>
    <n v="0"/>
    <n v="0"/>
    <n v="0"/>
    <n v="0"/>
    <n v="1"/>
    <n v="1"/>
    <s v="c"/>
    <n v="0"/>
    <n v="0"/>
    <n v="1"/>
    <n v="0"/>
    <n v="0"/>
    <n v="2"/>
    <n v="1"/>
    <n v="12"/>
    <n v="3"/>
    <n v="2"/>
    <n v="0"/>
    <s v="0"/>
    <n v="1"/>
    <n v="0"/>
    <n v="1"/>
    <n v="0"/>
    <n v="0"/>
    <n v="10"/>
    <n v="1"/>
    <n v="0"/>
    <n v="1"/>
    <n v="0"/>
    <n v="0"/>
    <n v="1"/>
    <n v="0"/>
    <n v="0"/>
    <n v="0"/>
    <n v="0"/>
    <n v="10"/>
    <n v="25"/>
    <n v="17.5"/>
    <n v="0"/>
    <n v="0"/>
    <n v="0"/>
    <n v="0"/>
    <n v="1"/>
    <n v="0"/>
    <n v="0"/>
    <n v="0"/>
    <n v="0"/>
    <n v="0"/>
    <n v="0"/>
    <n v="0"/>
    <n v="22"/>
    <n v="37"/>
    <n v="29.5"/>
  </r>
  <r>
    <s v="2024incmp_qm72"/>
    <n v="72"/>
    <s v="red"/>
    <m/>
    <s v="2024incmp"/>
    <s v=""/>
    <n v="-1"/>
    <n v="-1"/>
    <s v="Gavin (5188) "/>
    <x v="32"/>
    <s v="12"/>
    <n v="0"/>
    <n v="0"/>
    <n v="0"/>
    <n v="0"/>
    <n v="0"/>
    <n v="0"/>
    <n v="0"/>
    <n v="0"/>
    <n v="0"/>
    <s v="b"/>
    <n v="0"/>
    <n v="1"/>
    <n v="0"/>
    <n v="0"/>
    <n v="0"/>
    <n v="0"/>
    <n v="0"/>
    <n v="0"/>
    <n v="1"/>
    <n v="2"/>
    <n v="3"/>
    <s v="0"/>
    <n v="1"/>
    <n v="0"/>
    <n v="0"/>
    <n v="0"/>
    <n v="0"/>
    <n v="0"/>
    <n v="4"/>
    <n v="1"/>
    <n v="0"/>
    <n v="0"/>
    <n v="0"/>
    <n v="0"/>
    <n v="0"/>
    <n v="0"/>
    <n v="0"/>
    <n v="0"/>
    <n v="6"/>
    <n v="15"/>
    <n v="10.5"/>
    <n v="0"/>
    <n v="0"/>
    <n v="0"/>
    <n v="0"/>
    <n v="1"/>
    <n v="0"/>
    <n v="0"/>
    <n v="0"/>
    <n v="0"/>
    <n v="0"/>
    <n v="0"/>
    <n v="0"/>
    <n v="6"/>
    <n v="15"/>
    <n v="10.5"/>
  </r>
  <r>
    <s v="2024incmp_qm72"/>
    <n v="72"/>
    <s v="blue"/>
    <m/>
    <s v="2024incmp"/>
    <s v=""/>
    <n v="-1"/>
    <n v="-1"/>
    <s v="Ethan (5484)"/>
    <x v="4"/>
    <s v="12"/>
    <n v="0"/>
    <n v="0"/>
    <n v="1"/>
    <n v="1"/>
    <n v="0"/>
    <n v="0"/>
    <n v="0"/>
    <n v="0"/>
    <n v="0"/>
    <s v="b"/>
    <n v="0"/>
    <n v="1"/>
    <n v="0"/>
    <n v="0"/>
    <n v="0"/>
    <n v="3"/>
    <n v="0"/>
    <n v="15"/>
    <n v="5"/>
    <n v="3"/>
    <n v="4"/>
    <s v="0"/>
    <n v="0"/>
    <n v="0"/>
    <n v="1"/>
    <n v="0"/>
    <n v="0"/>
    <n v="3"/>
    <n v="1"/>
    <n v="0"/>
    <n v="1"/>
    <n v="0"/>
    <n v="0"/>
    <n v="1"/>
    <n v="0"/>
    <n v="0"/>
    <n v="0"/>
    <n v="0"/>
    <n v="14"/>
    <n v="38"/>
    <n v="26"/>
    <n v="1"/>
    <n v="1"/>
    <n v="0"/>
    <n v="0"/>
    <n v="1"/>
    <n v="0"/>
    <n v="1"/>
    <n v="1"/>
    <n v="1"/>
    <n v="0"/>
    <n v="0"/>
    <n v="0"/>
    <n v="29"/>
    <n v="53"/>
    <n v="41"/>
  </r>
  <r>
    <s v="2024incmp_qm73"/>
    <n v="73"/>
    <s v="blue"/>
    <m/>
    <s v="2024incmp"/>
    <s v=""/>
    <n v="-1"/>
    <n v="-1"/>
    <s v="Benjamin (7617)"/>
    <x v="12"/>
    <s v="12"/>
    <n v="0"/>
    <n v="0"/>
    <n v="0"/>
    <n v="0"/>
    <n v="0"/>
    <n v="0"/>
    <n v="0"/>
    <n v="0"/>
    <n v="0"/>
    <s v=""/>
    <n v="0"/>
    <n v="0"/>
    <n v="0"/>
    <n v="0"/>
    <n v="0"/>
    <n v="1"/>
    <n v="0"/>
    <n v="5"/>
    <n v="0"/>
    <n v="6"/>
    <n v="0"/>
    <s v="0"/>
    <n v="1"/>
    <n v="0"/>
    <n v="0"/>
    <n v="0"/>
    <n v="0"/>
    <n v="22"/>
    <n v="1"/>
    <n v="0"/>
    <n v="1"/>
    <n v="0"/>
    <n v="0"/>
    <n v="1"/>
    <n v="2"/>
    <n v="0"/>
    <n v="1"/>
    <n v="0"/>
    <n v="19"/>
    <n v="37"/>
    <n v="28"/>
    <n v="0"/>
    <n v="0"/>
    <n v="0"/>
    <n v="0"/>
    <n v="1"/>
    <n v="0"/>
    <n v="1"/>
    <n v="0"/>
    <n v="0"/>
    <n v="0"/>
    <n v="0"/>
    <n v="0"/>
    <n v="24"/>
    <n v="42"/>
    <n v="33"/>
  </r>
  <r>
    <s v="2024incmp_qm73"/>
    <n v="73"/>
    <s v="red"/>
    <m/>
    <s v="2024incmp"/>
    <s v=""/>
    <n v="-1"/>
    <n v="-1"/>
    <s v="Erick (5402)"/>
    <x v="6"/>
    <s v="12"/>
    <n v="0"/>
    <n v="0"/>
    <n v="0"/>
    <n v="1"/>
    <n v="1"/>
    <n v="0"/>
    <n v="0"/>
    <n v="0"/>
    <n v="0"/>
    <s v="a"/>
    <n v="1"/>
    <n v="0"/>
    <n v="0"/>
    <n v="0"/>
    <n v="0"/>
    <n v="1"/>
    <n v="1"/>
    <n v="7"/>
    <n v="0"/>
    <n v="6"/>
    <n v="0"/>
    <s v="1"/>
    <n v="1"/>
    <n v="0"/>
    <n v="0"/>
    <n v="0"/>
    <n v="0"/>
    <n v="0"/>
    <n v="4"/>
    <n v="1"/>
    <n v="0"/>
    <n v="0"/>
    <n v="0"/>
    <n v="0"/>
    <n v="2"/>
    <n v="0"/>
    <n v="1"/>
    <n v="0"/>
    <n v="17"/>
    <n v="35"/>
    <n v="26"/>
    <n v="0"/>
    <n v="0"/>
    <n v="0"/>
    <n v="0"/>
    <n v="1"/>
    <n v="0"/>
    <n v="1"/>
    <n v="0"/>
    <n v="1"/>
    <n v="0"/>
    <n v="0"/>
    <n v="0"/>
    <n v="24"/>
    <n v="42"/>
    <n v="33"/>
  </r>
  <r>
    <s v="2024incmp_qm73"/>
    <n v="73"/>
    <s v="red"/>
    <m/>
    <s v="2024incmp"/>
    <s v=""/>
    <n v="-1"/>
    <n v="-1"/>
    <s v="Shelby (5402)"/>
    <x v="27"/>
    <s v="12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5"/>
    <n v="1"/>
    <n v="2"/>
    <s v="0"/>
    <n v="1"/>
    <n v="0"/>
    <n v="0"/>
    <n v="0"/>
    <n v="0"/>
    <n v="3"/>
    <n v="2"/>
    <n v="0"/>
    <n v="0"/>
    <n v="1"/>
    <n v="0"/>
    <n v="1"/>
    <n v="1"/>
    <n v="1"/>
    <n v="0"/>
    <n v="0"/>
    <n v="12"/>
    <n v="30"/>
    <n v="21"/>
    <n v="0"/>
    <n v="0"/>
    <n v="0"/>
    <n v="0"/>
    <n v="1"/>
    <n v="1"/>
    <n v="1"/>
    <n v="0"/>
    <n v="0"/>
    <n v="0"/>
    <n v="0"/>
    <n v="0"/>
    <n v="19"/>
    <n v="37"/>
    <n v="28"/>
  </r>
  <r>
    <s v="2024incmp_qm73"/>
    <n v="73"/>
    <s v="blue"/>
    <m/>
    <s v="2024incmp"/>
    <s v=""/>
    <n v="-1"/>
    <n v="-1"/>
    <s v="Ryland (461)"/>
    <x v="7"/>
    <s v="12"/>
    <n v="0"/>
    <n v="1"/>
    <n v="1"/>
    <n v="1"/>
    <n v="0"/>
    <n v="0"/>
    <n v="0"/>
    <n v="0"/>
    <n v="0"/>
    <s v="b"/>
    <n v="0"/>
    <n v="1"/>
    <n v="0"/>
    <n v="0"/>
    <n v="0"/>
    <n v="4"/>
    <n v="1"/>
    <n v="22"/>
    <n v="4"/>
    <n v="3"/>
    <n v="2"/>
    <s v="0"/>
    <n v="1"/>
    <n v="1"/>
    <n v="0"/>
    <n v="0"/>
    <n v="0"/>
    <n v="15"/>
    <n v="3"/>
    <n v="0"/>
    <n v="0"/>
    <n v="0"/>
    <n v="1"/>
    <n v="1"/>
    <n v="0"/>
    <n v="0"/>
    <n v="0"/>
    <n v="0"/>
    <n v="13"/>
    <n v="34"/>
    <n v="23.5"/>
    <n v="0"/>
    <n v="0"/>
    <n v="0"/>
    <n v="0"/>
    <n v="1"/>
    <n v="1"/>
    <n v="1"/>
    <n v="0"/>
    <n v="0"/>
    <n v="0"/>
    <n v="0"/>
    <n v="0"/>
    <n v="35"/>
    <n v="56"/>
    <n v="45.5"/>
  </r>
  <r>
    <s v="2024incmp_qm73"/>
    <n v="73"/>
    <s v="blue"/>
    <m/>
    <s v="2024incmp"/>
    <s v=""/>
    <n v="-1"/>
    <n v="-1"/>
    <s v="Ethan (5484)"/>
    <x v="18"/>
    <s v="12"/>
    <n v="0"/>
    <n v="0"/>
    <n v="0"/>
    <n v="0"/>
    <n v="0"/>
    <n v="0"/>
    <n v="0"/>
    <n v="1"/>
    <n v="1"/>
    <s v="c"/>
    <n v="0"/>
    <n v="0"/>
    <n v="1"/>
    <n v="0"/>
    <n v="0"/>
    <n v="1"/>
    <n v="1"/>
    <n v="7"/>
    <n v="2"/>
    <n v="2"/>
    <n v="2"/>
    <s v="0"/>
    <n v="0"/>
    <n v="0"/>
    <n v="0"/>
    <n v="0"/>
    <n v="0"/>
    <n v="20"/>
    <n v="1"/>
    <n v="0"/>
    <n v="1"/>
    <n v="0"/>
    <n v="0"/>
    <n v="1"/>
    <n v="1"/>
    <n v="1"/>
    <n v="0"/>
    <n v="0"/>
    <n v="11"/>
    <n v="23"/>
    <n v="17"/>
    <n v="0"/>
    <n v="0"/>
    <n v="0"/>
    <n v="0"/>
    <n v="1"/>
    <n v="0"/>
    <n v="1"/>
    <n v="1"/>
    <n v="0"/>
    <n v="0"/>
    <n v="0"/>
    <n v="0"/>
    <n v="18"/>
    <n v="30"/>
    <n v="24"/>
  </r>
  <r>
    <s v="2024incmp_qm73"/>
    <n v="73"/>
    <s v="red"/>
    <m/>
    <s v="2024incmp"/>
    <s v=""/>
    <n v="-1"/>
    <n v="-1"/>
    <s v="Gavin (5188) "/>
    <x v="33"/>
    <s v="12"/>
    <n v="0"/>
    <n v="0"/>
    <n v="1"/>
    <n v="1"/>
    <n v="0"/>
    <n v="0"/>
    <n v="0"/>
    <n v="0"/>
    <n v="0"/>
    <s v="b"/>
    <n v="0"/>
    <n v="1"/>
    <n v="0"/>
    <n v="0"/>
    <n v="0"/>
    <n v="2"/>
    <n v="0"/>
    <n v="10"/>
    <n v="0"/>
    <n v="2"/>
    <n v="0"/>
    <s v="5"/>
    <n v="1"/>
    <n v="0"/>
    <n v="0"/>
    <n v="0"/>
    <n v="0"/>
    <n v="0"/>
    <n v="2"/>
    <n v="0"/>
    <n v="0"/>
    <n v="1"/>
    <n v="0"/>
    <n v="1"/>
    <n v="1"/>
    <n v="1"/>
    <n v="0"/>
    <n v="0"/>
    <n v="9"/>
    <n v="15"/>
    <n v="12"/>
    <n v="0"/>
    <n v="0"/>
    <n v="0"/>
    <n v="0"/>
    <n v="1"/>
    <n v="0"/>
    <n v="0"/>
    <n v="0"/>
    <n v="0"/>
    <n v="0"/>
    <n v="0"/>
    <n v="0"/>
    <n v="19"/>
    <n v="25"/>
    <n v="22"/>
  </r>
  <r>
    <s v="2024incmp_qm74"/>
    <n v="74"/>
    <s v="red"/>
    <m/>
    <s v="2024incmp"/>
    <s v=""/>
    <n v="-1"/>
    <n v="-1"/>
    <s v="Erick (5402)"/>
    <x v="26"/>
    <s v="12"/>
    <n v="0"/>
    <n v="0"/>
    <n v="0"/>
    <n v="1"/>
    <n v="1"/>
    <n v="1"/>
    <n v="0"/>
    <n v="0"/>
    <n v="0"/>
    <s v="b"/>
    <n v="0"/>
    <n v="1"/>
    <n v="0"/>
    <n v="0"/>
    <n v="0"/>
    <n v="4"/>
    <n v="1"/>
    <n v="22"/>
    <n v="4"/>
    <n v="7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19"/>
    <n v="52"/>
    <n v="35.5"/>
    <n v="0"/>
    <n v="0"/>
    <n v="0"/>
    <n v="0"/>
    <n v="1"/>
    <n v="0"/>
    <n v="0"/>
    <n v="0"/>
    <n v="0"/>
    <n v="0"/>
    <n v="0"/>
    <n v="0"/>
    <n v="41"/>
    <n v="74"/>
    <n v="57.5"/>
  </r>
  <r>
    <s v="2024incmp_qm74"/>
    <n v="74"/>
    <s v="red"/>
    <m/>
    <s v="2024incmp"/>
    <s v=""/>
    <n v="-1"/>
    <n v="-1"/>
    <s v="Shelby (5402)"/>
    <x v="14"/>
    <s v="12"/>
    <n v="0"/>
    <n v="0"/>
    <n v="0"/>
    <n v="0"/>
    <n v="0"/>
    <n v="0"/>
    <n v="0"/>
    <n v="0"/>
    <n v="1"/>
    <s v="c"/>
    <n v="0"/>
    <n v="0"/>
    <n v="1"/>
    <n v="0"/>
    <n v="0"/>
    <n v="2"/>
    <n v="1"/>
    <n v="12"/>
    <n v="1"/>
    <n v="2"/>
    <n v="2"/>
    <s v="0"/>
    <n v="1"/>
    <n v="0"/>
    <n v="0"/>
    <n v="0"/>
    <n v="0"/>
    <n v="20"/>
    <n v="4"/>
    <n v="1"/>
    <n v="0"/>
    <n v="0"/>
    <n v="0"/>
    <n v="0"/>
    <n v="0"/>
    <n v="0"/>
    <n v="0"/>
    <n v="0"/>
    <n v="6"/>
    <n v="15"/>
    <n v="10.5"/>
    <n v="0"/>
    <n v="0"/>
    <n v="0"/>
    <n v="0"/>
    <n v="1"/>
    <n v="0"/>
    <n v="0"/>
    <n v="0"/>
    <n v="0"/>
    <n v="0"/>
    <n v="0"/>
    <n v="0"/>
    <n v="18"/>
    <n v="27"/>
    <n v="22.5"/>
  </r>
  <r>
    <s v="2024incmp_qm74"/>
    <n v="74"/>
    <s v="blue"/>
    <m/>
    <s v="2024incmp"/>
    <s v=""/>
    <n v="-1"/>
    <n v="-1"/>
    <s v="Benjamin (7617)"/>
    <x v="21"/>
    <s v="1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5"/>
    <n v="0"/>
    <s v="0"/>
    <n v="1"/>
    <n v="0"/>
    <n v="0"/>
    <n v="0"/>
    <n v="0"/>
    <n v="10"/>
    <n v="1"/>
    <n v="0"/>
    <n v="1"/>
    <n v="0"/>
    <n v="0"/>
    <n v="1"/>
    <n v="1"/>
    <n v="1"/>
    <n v="0"/>
    <n v="0"/>
    <n v="15"/>
    <n v="30"/>
    <n v="22.5"/>
    <n v="1"/>
    <n v="1"/>
    <n v="0"/>
    <n v="0"/>
    <n v="1"/>
    <n v="0"/>
    <n v="1"/>
    <n v="1"/>
    <n v="0"/>
    <n v="0"/>
    <n v="0"/>
    <n v="1"/>
    <n v="20"/>
    <n v="35"/>
    <n v="27.5"/>
  </r>
  <r>
    <s v="2024incmp_qm74"/>
    <n v="74"/>
    <s v="blue"/>
    <m/>
    <s v="2024incmp"/>
    <s v=""/>
    <n v="-1"/>
    <n v="-1"/>
    <s v="Ryland (461)"/>
    <x v="5"/>
    <s v="12"/>
    <n v="0"/>
    <n v="1"/>
    <n v="0"/>
    <n v="0"/>
    <n v="0"/>
    <n v="0"/>
    <n v="0"/>
    <n v="0"/>
    <n v="0"/>
    <s v="c"/>
    <n v="0"/>
    <n v="0"/>
    <n v="1"/>
    <n v="0"/>
    <n v="0"/>
    <n v="1"/>
    <n v="1"/>
    <n v="7"/>
    <n v="5"/>
    <n v="3"/>
    <n v="3"/>
    <s v="0"/>
    <n v="1"/>
    <n v="0"/>
    <n v="1"/>
    <n v="0"/>
    <n v="0"/>
    <n v="0"/>
    <n v="4"/>
    <n v="1"/>
    <n v="0"/>
    <n v="0"/>
    <n v="0"/>
    <n v="0"/>
    <n v="0"/>
    <n v="0"/>
    <n v="0"/>
    <n v="0"/>
    <n v="12"/>
    <n v="36"/>
    <n v="24"/>
    <n v="2"/>
    <n v="0"/>
    <n v="1"/>
    <n v="0"/>
    <n v="1"/>
    <n v="1"/>
    <n v="1"/>
    <n v="0"/>
    <n v="0"/>
    <n v="0"/>
    <n v="0"/>
    <n v="0"/>
    <n v="19"/>
    <n v="43"/>
    <n v="31"/>
  </r>
  <r>
    <s v="2024incmp_qm74"/>
    <n v="74"/>
    <s v="red"/>
    <m/>
    <s v="2024incmp"/>
    <s v=""/>
    <n v="-1"/>
    <n v="-1"/>
    <s v="Gavin (5188) "/>
    <x v="35"/>
    <s v="12"/>
    <n v="0"/>
    <n v="0"/>
    <n v="0"/>
    <n v="0"/>
    <n v="0"/>
    <n v="0"/>
    <n v="0"/>
    <n v="0"/>
    <n v="0"/>
    <s v="c"/>
    <n v="0"/>
    <n v="0"/>
    <n v="1"/>
    <n v="0"/>
    <n v="0"/>
    <n v="0"/>
    <n v="0"/>
    <n v="0"/>
    <n v="2"/>
    <n v="0"/>
    <n v="0"/>
    <s v="1"/>
    <n v="0"/>
    <n v="0"/>
    <n v="0"/>
    <n v="0"/>
    <n v="0"/>
    <n v="0"/>
    <n v="4"/>
    <n v="1"/>
    <n v="0"/>
    <n v="0"/>
    <n v="0"/>
    <n v="0"/>
    <n v="0"/>
    <n v="0"/>
    <n v="0"/>
    <n v="0"/>
    <n v="3"/>
    <n v="9"/>
    <n v="6"/>
    <n v="0"/>
    <n v="0"/>
    <n v="0"/>
    <n v="0"/>
    <n v="1"/>
    <n v="0"/>
    <n v="0"/>
    <n v="0"/>
    <n v="0"/>
    <n v="0"/>
    <n v="0"/>
    <n v="0"/>
    <n v="3"/>
    <n v="9"/>
    <n v="6"/>
  </r>
  <r>
    <s v="2024incmp_qm74"/>
    <n v="74"/>
    <s v="blue"/>
    <m/>
    <s v="2024incmp"/>
    <s v=""/>
    <n v="-1"/>
    <n v="-1"/>
    <s v="Ethan (5484)"/>
    <x v="11"/>
    <s v="12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0"/>
    <n v="9"/>
    <n v="3"/>
    <s v="0"/>
    <n v="1"/>
    <n v="0"/>
    <n v="0"/>
    <n v="0"/>
    <n v="0"/>
    <n v="6"/>
    <n v="1"/>
    <n v="0"/>
    <n v="1"/>
    <n v="0"/>
    <n v="0"/>
    <n v="1"/>
    <n v="1"/>
    <n v="1"/>
    <n v="0"/>
    <n v="0"/>
    <n v="23"/>
    <n v="50"/>
    <n v="36.5"/>
    <n v="2"/>
    <n v="0"/>
    <n v="1"/>
    <n v="0"/>
    <n v="1"/>
    <n v="0"/>
    <n v="1"/>
    <n v="1"/>
    <n v="1"/>
    <n v="0"/>
    <n v="0"/>
    <n v="0"/>
    <n v="40"/>
    <n v="67"/>
    <n v="53.5"/>
  </r>
  <r>
    <s v="2024incmp_qm75"/>
    <n v="75"/>
    <s v="blue"/>
    <m/>
    <s v="2024incmp"/>
    <s v=""/>
    <n v="-1"/>
    <n v="-1"/>
    <s v="Benjamin (7617)"/>
    <x v="13"/>
    <s v="12"/>
    <n v="0"/>
    <n v="1"/>
    <n v="1"/>
    <n v="1"/>
    <n v="0"/>
    <n v="0"/>
    <n v="0"/>
    <n v="0"/>
    <n v="0"/>
    <s v="b"/>
    <n v="0"/>
    <n v="1"/>
    <n v="0"/>
    <n v="0"/>
    <n v="0"/>
    <n v="3"/>
    <n v="1"/>
    <n v="17"/>
    <n v="0"/>
    <n v="6"/>
    <n v="0"/>
    <s v="0"/>
    <n v="1"/>
    <n v="0"/>
    <n v="0"/>
    <n v="0"/>
    <n v="0"/>
    <n v="2"/>
    <n v="1"/>
    <n v="0"/>
    <n v="1"/>
    <n v="0"/>
    <n v="0"/>
    <n v="1"/>
    <n v="1"/>
    <n v="1"/>
    <n v="0"/>
    <n v="0"/>
    <n v="17"/>
    <n v="35"/>
    <n v="26"/>
    <n v="0"/>
    <n v="0"/>
    <n v="0"/>
    <n v="0"/>
    <n v="1"/>
    <n v="0"/>
    <n v="1"/>
    <n v="0"/>
    <n v="0"/>
    <n v="0"/>
    <n v="0"/>
    <n v="0"/>
    <n v="34"/>
    <n v="52"/>
    <n v="43"/>
  </r>
  <r>
    <s v="2024incmp_qm75"/>
    <n v="75"/>
    <s v="red"/>
    <m/>
    <s v="2024incmp"/>
    <s v=""/>
    <n v="-1"/>
    <n v="-1"/>
    <s v="Erick (5402)"/>
    <x v="37"/>
    <s v="11"/>
    <n v="0"/>
    <n v="0"/>
    <n v="0"/>
    <n v="0"/>
    <n v="0"/>
    <n v="0"/>
    <n v="0"/>
    <n v="0"/>
    <n v="0"/>
    <s v="c"/>
    <n v="0"/>
    <n v="0"/>
    <n v="1"/>
    <n v="0"/>
    <n v="0"/>
    <n v="1"/>
    <n v="1"/>
    <n v="7"/>
    <n v="0"/>
    <n v="10"/>
    <n v="0"/>
    <s v="0"/>
    <n v="1"/>
    <n v="0"/>
    <n v="0"/>
    <n v="0"/>
    <n v="0"/>
    <n v="5"/>
    <n v="3"/>
    <n v="0"/>
    <n v="0"/>
    <n v="0"/>
    <n v="1"/>
    <n v="1"/>
    <n v="2"/>
    <n v="0"/>
    <n v="1"/>
    <n v="0"/>
    <n v="27"/>
    <n v="57"/>
    <n v="42"/>
    <n v="0"/>
    <n v="0"/>
    <n v="0"/>
    <n v="0"/>
    <n v="1"/>
    <n v="0"/>
    <n v="1"/>
    <n v="0"/>
    <n v="1"/>
    <n v="0"/>
    <n v="0"/>
    <n v="0"/>
    <n v="34"/>
    <n v="64"/>
    <n v="49"/>
  </r>
  <r>
    <s v="2024incmp_qm75"/>
    <n v="75"/>
    <s v="blue"/>
    <m/>
    <s v="2024incmp"/>
    <s v=""/>
    <n v="-1"/>
    <n v="-1"/>
    <s v="Ryland (461)"/>
    <x v="28"/>
    <s v="12"/>
    <n v="0"/>
    <n v="0"/>
    <n v="0"/>
    <n v="0"/>
    <n v="0"/>
    <n v="0"/>
    <n v="0"/>
    <n v="0"/>
    <n v="0"/>
    <s v="d"/>
    <n v="0"/>
    <n v="0"/>
    <n v="0"/>
    <n v="1"/>
    <n v="0"/>
    <n v="0"/>
    <n v="1"/>
    <n v="2"/>
    <n v="6"/>
    <n v="3"/>
    <n v="2"/>
    <s v="0"/>
    <n v="1"/>
    <n v="0"/>
    <n v="0"/>
    <n v="0"/>
    <n v="0"/>
    <n v="0"/>
    <n v="0"/>
    <n v="0"/>
    <n v="0"/>
    <n v="0"/>
    <n v="0"/>
    <n v="0"/>
    <n v="0"/>
    <n v="0"/>
    <n v="0"/>
    <n v="0"/>
    <n v="12"/>
    <n v="39"/>
    <n v="25.5"/>
    <n v="1"/>
    <n v="1"/>
    <n v="0"/>
    <n v="0"/>
    <n v="1"/>
    <n v="1"/>
    <n v="0"/>
    <n v="0"/>
    <n v="0"/>
    <n v="1"/>
    <n v="0"/>
    <n v="0"/>
    <n v="14"/>
    <n v="41"/>
    <n v="27.5"/>
  </r>
  <r>
    <s v="2024incmp_qm75"/>
    <n v="75"/>
    <s v="red"/>
    <m/>
    <s v="2024incmp"/>
    <s v=""/>
    <n v="-1"/>
    <n v="-1"/>
    <s v="Shelby (5402)"/>
    <x v="31"/>
    <s v="12"/>
    <n v="0"/>
    <n v="0"/>
    <n v="0"/>
    <n v="0"/>
    <n v="1"/>
    <n v="1"/>
    <n v="0"/>
    <n v="0"/>
    <n v="0"/>
    <s v="a"/>
    <n v="1"/>
    <n v="0"/>
    <n v="0"/>
    <n v="0"/>
    <n v="0"/>
    <n v="1"/>
    <n v="1"/>
    <n v="7"/>
    <n v="4"/>
    <n v="0"/>
    <n v="2"/>
    <s v="2"/>
    <n v="0"/>
    <n v="0"/>
    <n v="0"/>
    <n v="0"/>
    <n v="1"/>
    <n v="16"/>
    <n v="1"/>
    <n v="0"/>
    <n v="1"/>
    <n v="0"/>
    <n v="0"/>
    <n v="1"/>
    <n v="0"/>
    <n v="0"/>
    <n v="0"/>
    <n v="0"/>
    <n v="12"/>
    <n v="24"/>
    <n v="18"/>
    <n v="0"/>
    <n v="0"/>
    <n v="0"/>
    <n v="0"/>
    <n v="1"/>
    <n v="0"/>
    <n v="1"/>
    <n v="0"/>
    <n v="0"/>
    <n v="0"/>
    <n v="0"/>
    <n v="0"/>
    <n v="19"/>
    <n v="31"/>
    <n v="25"/>
  </r>
  <r>
    <s v="2024incmp_qm75"/>
    <n v="75"/>
    <s v="blue"/>
    <m/>
    <s v="2024incmp"/>
    <s v=""/>
    <n v="-1"/>
    <n v="-1"/>
    <s v="Ethan (5484)"/>
    <x v="9"/>
    <s v="12"/>
    <n v="0"/>
    <n v="0"/>
    <n v="0"/>
    <n v="0"/>
    <n v="0"/>
    <n v="0"/>
    <n v="0"/>
    <n v="0"/>
    <n v="1"/>
    <s v="d"/>
    <n v="0"/>
    <n v="0"/>
    <n v="0"/>
    <n v="1"/>
    <n v="0"/>
    <n v="2"/>
    <n v="1"/>
    <n v="12"/>
    <n v="1"/>
    <n v="3"/>
    <n v="2"/>
    <s v="6"/>
    <n v="0"/>
    <n v="0"/>
    <n v="0"/>
    <n v="0"/>
    <n v="0"/>
    <n v="3"/>
    <n v="1"/>
    <n v="0"/>
    <n v="1"/>
    <n v="0"/>
    <n v="0"/>
    <n v="1"/>
    <n v="0"/>
    <n v="0"/>
    <n v="0"/>
    <n v="0"/>
    <n v="10"/>
    <n v="22"/>
    <n v="16"/>
    <n v="1"/>
    <n v="1"/>
    <n v="0"/>
    <n v="0"/>
    <n v="1"/>
    <n v="0"/>
    <n v="1"/>
    <n v="1"/>
    <n v="0"/>
    <n v="0"/>
    <n v="0"/>
    <n v="0"/>
    <n v="22"/>
    <n v="34"/>
    <n v="28"/>
  </r>
  <r>
    <s v="2024incmp_qm75"/>
    <n v="75"/>
    <s v="red"/>
    <m/>
    <s v="2024incmp"/>
    <s v=""/>
    <n v="-1"/>
    <n v="-1"/>
    <s v="Gavin (5188) "/>
    <x v="22"/>
    <s v="12"/>
    <n v="0"/>
    <n v="0"/>
    <n v="0"/>
    <n v="0"/>
    <n v="0"/>
    <n v="0"/>
    <n v="0"/>
    <n v="0"/>
    <n v="0"/>
    <s v="b"/>
    <n v="0"/>
    <n v="1"/>
    <n v="0"/>
    <n v="0"/>
    <n v="0"/>
    <n v="1"/>
    <n v="1"/>
    <n v="7"/>
    <n v="1"/>
    <n v="3"/>
    <n v="0"/>
    <s v="0"/>
    <n v="1"/>
    <n v="0"/>
    <n v="0"/>
    <n v="0"/>
    <n v="0"/>
    <n v="0"/>
    <n v="1"/>
    <n v="0"/>
    <n v="1"/>
    <n v="0"/>
    <n v="0"/>
    <n v="1"/>
    <n v="0"/>
    <n v="0"/>
    <n v="0"/>
    <n v="0"/>
    <n v="10"/>
    <n v="22"/>
    <n v="16"/>
    <n v="0"/>
    <n v="0"/>
    <n v="0"/>
    <n v="0"/>
    <n v="1"/>
    <n v="1"/>
    <n v="0"/>
    <n v="1"/>
    <n v="0"/>
    <n v="0"/>
    <n v="0"/>
    <n v="0"/>
    <n v="17"/>
    <n v="29"/>
    <n v="23"/>
  </r>
  <r>
    <s v="2024incmp_qm76"/>
    <n v="76"/>
    <s v="red"/>
    <m/>
    <s v="2024incmp"/>
    <s v=""/>
    <n v="-1"/>
    <n v="-1"/>
    <s v="Erick (5402)"/>
    <x v="0"/>
    <s v="12"/>
    <n v="0"/>
    <n v="1"/>
    <n v="0"/>
    <n v="1"/>
    <n v="0"/>
    <n v="1"/>
    <n v="0"/>
    <n v="0"/>
    <n v="0"/>
    <s v="b"/>
    <n v="0"/>
    <n v="1"/>
    <n v="0"/>
    <n v="0"/>
    <n v="0"/>
    <n v="4"/>
    <n v="1"/>
    <n v="22"/>
    <n v="3"/>
    <n v="3"/>
    <n v="0"/>
    <s v="0"/>
    <n v="1"/>
    <n v="0"/>
    <n v="0"/>
    <n v="0"/>
    <n v="0"/>
    <n v="0"/>
    <n v="4"/>
    <n v="1"/>
    <n v="0"/>
    <n v="0"/>
    <n v="0"/>
    <n v="0"/>
    <n v="0"/>
    <n v="0"/>
    <n v="0"/>
    <n v="0"/>
    <n v="10"/>
    <n v="28"/>
    <n v="19"/>
    <n v="0"/>
    <n v="0"/>
    <n v="0"/>
    <n v="0"/>
    <n v="1"/>
    <n v="0"/>
    <n v="0"/>
    <n v="0"/>
    <n v="1"/>
    <n v="0"/>
    <n v="0"/>
    <n v="0"/>
    <n v="32"/>
    <n v="50"/>
    <n v="41"/>
  </r>
  <r>
    <s v="2024incmp_qm76"/>
    <n v="76"/>
    <s v="blue"/>
    <m/>
    <s v="2024incmp"/>
    <s v=""/>
    <n v="-1"/>
    <n v="-1"/>
    <s v="Benjamin (7617)"/>
    <x v="1"/>
    <s v="12"/>
    <n v="0"/>
    <n v="0"/>
    <n v="0"/>
    <n v="1"/>
    <n v="0"/>
    <n v="0"/>
    <n v="0"/>
    <n v="0"/>
    <n v="0"/>
    <s v="b"/>
    <n v="0"/>
    <n v="1"/>
    <n v="0"/>
    <n v="0"/>
    <n v="0"/>
    <n v="2"/>
    <n v="1"/>
    <n v="12"/>
    <n v="0"/>
    <n v="8"/>
    <n v="0"/>
    <s v="0"/>
    <n v="1"/>
    <n v="0"/>
    <n v="0"/>
    <n v="0"/>
    <n v="0"/>
    <n v="3"/>
    <n v="2"/>
    <n v="0"/>
    <n v="0"/>
    <n v="1"/>
    <n v="0"/>
    <n v="1"/>
    <n v="2"/>
    <n v="0"/>
    <n v="1"/>
    <n v="0"/>
    <n v="23"/>
    <n v="47"/>
    <n v="35"/>
    <n v="0"/>
    <n v="0"/>
    <n v="0"/>
    <n v="0"/>
    <n v="1"/>
    <n v="0"/>
    <n v="1"/>
    <n v="0"/>
    <n v="0"/>
    <n v="0"/>
    <n v="0"/>
    <n v="0"/>
    <n v="35"/>
    <n v="59"/>
    <n v="47"/>
  </r>
  <r>
    <s v="2024incmp_qm76"/>
    <n v="76"/>
    <s v="red"/>
    <m/>
    <s v="2024incmp"/>
    <s v=""/>
    <n v="-1"/>
    <n v="-1"/>
    <s v="Shelby (5402)"/>
    <x v="19"/>
    <s v="12"/>
    <n v="0"/>
    <n v="0"/>
    <n v="0"/>
    <n v="0"/>
    <n v="0"/>
    <n v="0"/>
    <n v="0"/>
    <n v="0"/>
    <n v="1"/>
    <s v="c"/>
    <n v="0"/>
    <n v="0"/>
    <n v="1"/>
    <n v="0"/>
    <n v="0"/>
    <n v="1"/>
    <n v="1"/>
    <n v="7"/>
    <n v="1"/>
    <n v="4"/>
    <n v="0"/>
    <s v="0"/>
    <n v="1"/>
    <n v="0"/>
    <n v="0"/>
    <n v="0"/>
    <n v="0"/>
    <n v="11"/>
    <n v="1"/>
    <n v="0"/>
    <n v="1"/>
    <n v="0"/>
    <n v="0"/>
    <n v="1"/>
    <n v="0"/>
    <n v="0"/>
    <n v="0"/>
    <n v="0"/>
    <n v="12"/>
    <n v="27"/>
    <n v="19.5"/>
    <n v="0"/>
    <n v="0"/>
    <n v="0"/>
    <n v="0"/>
    <n v="1"/>
    <n v="0"/>
    <n v="1"/>
    <n v="0"/>
    <n v="0"/>
    <n v="0"/>
    <n v="0"/>
    <n v="0"/>
    <n v="19"/>
    <n v="34"/>
    <n v="26.5"/>
  </r>
  <r>
    <s v="2024incmp_qm76"/>
    <n v="76"/>
    <s v="red"/>
    <m/>
    <s v="2024incmp"/>
    <s v=""/>
    <n v="-1"/>
    <n v="-1"/>
    <s v="Gavin (5188) "/>
    <x v="16"/>
    <s v="1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0"/>
    <n v="2"/>
    <n v="2"/>
    <s v="3"/>
    <n v="1"/>
    <n v="0"/>
    <n v="0"/>
    <n v="0"/>
    <n v="0"/>
    <n v="0"/>
    <n v="4"/>
    <n v="1"/>
    <n v="0"/>
    <n v="0"/>
    <n v="0"/>
    <n v="0"/>
    <n v="0"/>
    <n v="0"/>
    <n v="0"/>
    <n v="0"/>
    <n v="5"/>
    <n v="11"/>
    <n v="8"/>
    <n v="0"/>
    <n v="0"/>
    <n v="0"/>
    <n v="0"/>
    <n v="1"/>
    <n v="0"/>
    <n v="0"/>
    <n v="0"/>
    <n v="0"/>
    <n v="0"/>
    <n v="0"/>
    <n v="0"/>
    <n v="10"/>
    <n v="16"/>
    <n v="13"/>
  </r>
  <r>
    <s v="2024incmp_qm76"/>
    <n v="76"/>
    <s v="blue"/>
    <m/>
    <s v="2024incmp"/>
    <s v=""/>
    <n v="-1"/>
    <n v="-1"/>
    <s v="Ryland (461)"/>
    <x v="17"/>
    <s v="12"/>
    <n v="0"/>
    <n v="0"/>
    <n v="0"/>
    <n v="0"/>
    <n v="0"/>
    <n v="0"/>
    <n v="0"/>
    <n v="0"/>
    <n v="0"/>
    <s v="a"/>
    <n v="1"/>
    <n v="0"/>
    <n v="0"/>
    <n v="0"/>
    <n v="0"/>
    <n v="1"/>
    <n v="0"/>
    <n v="5"/>
    <n v="3"/>
    <n v="0"/>
    <n v="0"/>
    <s v="0"/>
    <n v="0"/>
    <n v="0"/>
    <n v="0"/>
    <n v="0"/>
    <n v="0"/>
    <n v="0"/>
    <n v="4"/>
    <n v="1"/>
    <n v="0"/>
    <n v="0"/>
    <n v="0"/>
    <n v="0"/>
    <n v="0"/>
    <n v="0"/>
    <n v="0"/>
    <n v="0"/>
    <n v="4"/>
    <n v="13"/>
    <n v="8.5"/>
    <n v="0"/>
    <n v="0"/>
    <n v="0"/>
    <n v="0"/>
    <n v="0"/>
    <n v="1"/>
    <n v="0"/>
    <n v="0"/>
    <n v="0"/>
    <n v="0"/>
    <n v="0"/>
    <n v="0"/>
    <n v="9"/>
    <n v="18"/>
    <n v="13.5"/>
  </r>
  <r>
    <s v="2024incmp_qm76"/>
    <n v="76"/>
    <s v="blue"/>
    <m/>
    <s v="2024incmp"/>
    <s v=""/>
    <n v="-1"/>
    <n v="-1"/>
    <s v="Ethan (5484)"/>
    <x v="23"/>
    <s v="12"/>
    <n v="0"/>
    <n v="0"/>
    <n v="0"/>
    <n v="0"/>
    <n v="0"/>
    <n v="0"/>
    <n v="0"/>
    <n v="0"/>
    <n v="0"/>
    <s v="c"/>
    <n v="0"/>
    <n v="0"/>
    <n v="1"/>
    <n v="0"/>
    <n v="0"/>
    <n v="1"/>
    <n v="0"/>
    <n v="5"/>
    <n v="0"/>
    <n v="2"/>
    <n v="1"/>
    <s v="0"/>
    <n v="1"/>
    <n v="0"/>
    <n v="0"/>
    <n v="0"/>
    <n v="0"/>
    <n v="3"/>
    <n v="0"/>
    <n v="0"/>
    <n v="0"/>
    <n v="0"/>
    <n v="0"/>
    <n v="0"/>
    <n v="0"/>
    <n v="0"/>
    <n v="0"/>
    <n v="0"/>
    <n v="4"/>
    <n v="10"/>
    <n v="7"/>
    <n v="0"/>
    <n v="0"/>
    <n v="0"/>
    <n v="0"/>
    <n v="0"/>
    <n v="1"/>
    <n v="0"/>
    <n v="0"/>
    <n v="1"/>
    <n v="0"/>
    <n v="0"/>
    <n v="0"/>
    <n v="9"/>
    <n v="1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7D42B-BDD9-407A-BF05-BEAE3FC1EB3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umber">
  <location ref="A3:BD42" firstHeaderRow="0" firstDataRow="1" firstDataCol="1"/>
  <pivotFields count="6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36"/>
        <item x="12"/>
        <item x="24"/>
        <item x="13"/>
        <item x="25"/>
        <item x="6"/>
        <item x="26"/>
        <item x="27"/>
        <item x="14"/>
        <item x="0"/>
        <item x="37"/>
        <item x="30"/>
        <item x="7"/>
        <item x="8"/>
        <item x="1"/>
        <item x="18"/>
        <item x="2"/>
        <item x="28"/>
        <item x="31"/>
        <item x="3"/>
        <item x="15"/>
        <item x="32"/>
        <item x="9"/>
        <item x="19"/>
        <item x="4"/>
        <item x="20"/>
        <item x="21"/>
        <item x="16"/>
        <item x="5"/>
        <item x="33"/>
        <item x="22"/>
        <item x="34"/>
        <item x="10"/>
        <item x="35"/>
        <item x="11"/>
        <item x="29"/>
        <item x="17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9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5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</colItems>
  <dataFields count="55">
    <dataField name="Matches Played" fld="10" subtotal="count" baseField="0" baseItem="0"/>
    <dataField name="No-Show" fld="11" baseField="0" baseItem="0"/>
    <dataField name="Auto-Amp" fld="25" baseField="0" baseItem="0"/>
    <dataField name="Auto-Speaker" fld="26" baseField="0" baseItem="0"/>
    <dataField name="Auto-Leave" fld="27" baseField="0" baseItem="0"/>
    <dataField name="Auto-Score" fld="28" baseField="0" baseItem="0"/>
    <dataField name="Teleop-Amp" fld="29" baseField="0" baseItem="0"/>
    <dataField name="Teleop-Speaker" fld="30" baseField="0" baseItem="0"/>
    <dataField name="Amplification" fld="31" baseField="0" baseItem="0"/>
    <dataField name="TeleopScore-Unamplified" fld="49" baseField="0" baseItem="0"/>
    <dataField name="TeleopScore-Amplified" fld="50" baseField="0" baseItem="0"/>
    <dataField name="TeleopScore-Averaged" fld="51" baseField="0" baseItem="0"/>
    <dataField name="Teleop-Trap" fld="37" baseField="0" baseItem="0"/>
    <dataField name="Endgame-Park" fld="40" baseField="0" baseItem="0"/>
    <dataField name="Endgame-Climbed" fld="44" baseField="0" baseItem="0"/>
    <dataField name="Endgame-Spotlit" fld="52" baseField="0" baseItem="0"/>
    <dataField name="Unamplified-Score" fld="64" baseField="0" baseItem="0"/>
    <dataField name="Amplified-Score" fld="65" baseField="0" baseItem="0"/>
    <dataField name="Average-Score" fld="66" baseField="0" baseItem="0"/>
    <dataField name="Sum of OnstageFirst" fld="41" baseField="0" baseItem="0"/>
    <dataField name="Sum of OnstageSecond" fld="42" baseField="0" baseItem="0"/>
    <dataField name="Sum of OnstageThird" fld="43" baseField="0" baseItem="0"/>
    <dataField name="Sum of harmonizeqty" fld="45" baseField="0" baseItem="0"/>
    <dataField name="Sum of HarmonizeWith1" fld="46" baseField="0" baseItem="0"/>
    <dataField name="Sum of HarmonizeWith2" fld="47" baseField="0" baseItem="0"/>
    <dataField name="Sum of buddy" fld="48" baseField="0" baseItem="0"/>
    <dataField name="Sum of Spotlit1" fld="53" baseField="0" baseItem="0"/>
    <dataField name="Sum of Spotlit2" fld="54" baseField="0" baseItem="0"/>
    <dataField name="Sum of Spotlit3" fld="55" baseField="0" baseItem="0"/>
    <dataField name="Sum of floorpickup" fld="56" baseField="0" baseItem="0"/>
    <dataField name="Sum of sourcepickup" fld="57" baseField="0" baseItem="0"/>
    <dataField name="Sum of understage" fld="58" baseField="0" baseItem="0"/>
    <dataField name="Sum of playeddefense" fld="59" baseField="0" baseItem="0"/>
    <dataField name="Sum of receiveddefense" fld="60" baseField="0" baseItem="0"/>
    <dataField name="Sum of died" fld="61" baseField="0" baseItem="0"/>
    <dataField name="Sum of tipped" fld="62" baseField="0" baseItem="0"/>
    <dataField name="Sum of broke" fld="63" baseField="0" baseItem="0"/>
    <dataField name="Count of passednotes" fld="32" subtotal="count" baseField="0" baseItem="0"/>
    <dataField name="Sum of shotfromsubwoofer" fld="33" baseField="0" baseItem="0"/>
    <dataField name="Sum of shotfrompodium" fld="34" baseField="0" baseItem="0"/>
    <dataField name="Sum of shotfromwing" fld="35" baseField="0" baseItem="0"/>
    <dataField name="Sum of shotfromoutside" fld="36" baseField="0" baseItem="0"/>
    <dataField name="Sum of StartA" fld="21" baseField="0" baseItem="0"/>
    <dataField name="Sum of StartB" fld="22" baseField="0" baseItem="0"/>
    <dataField name="Sum of StartC" fld="23" baseField="0" baseItem="0"/>
    <dataField name="Sum of StartD" fld="24" baseField="0" baseItem="0"/>
    <dataField name="Sum of autonote1" fld="12" baseField="0" baseItem="0"/>
    <dataField name="Sum of autonote2" fld="13" baseField="0" baseItem="0"/>
    <dataField name="Sum of autonote3" fld="14" baseField="0" baseItem="0"/>
    <dataField name="Sum of autonote4" fld="15" baseField="0" baseItem="0"/>
    <dataField name="Sum of autonote5" fld="16" baseField="0" baseItem="0"/>
    <dataField name="Sum of autonote6" fld="17" baseField="0" baseItem="0"/>
    <dataField name="Sum of autonote7" fld="18" baseField="0" baseItem="0"/>
    <dataField name="Sum of autonote8" fld="19" baseField="0" baseItem="0"/>
    <dataField name="Count of startingpos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4C5EEE-2C2B-40FA-B753-916AD26FAEA5}" autoFormatId="16" applyNumberFormats="0" applyBorderFormats="0" applyFontFormats="0" applyPatternFormats="0" applyAlignmentFormats="0" applyWidthHeightFormats="0">
  <queryTableRefresh nextId="68">
    <queryTableFields count="67">
      <queryTableField id="1" name="matchKey" tableColumnId="1"/>
      <queryTableField id="2" name="matchnumber" tableColumnId="2"/>
      <queryTableField id="3" name="alliance" tableColumnId="3"/>
      <queryTableField id="4" name="startTime" tableColumnId="4"/>
      <queryTableField id="5" name="eventKey" tableColumnId="5"/>
      <queryTableField id="6" name="reportedWinningAlliance" tableColumnId="6"/>
      <queryTableField id="7" name="reportedRedScore" tableColumnId="7"/>
      <queryTableField id="8" name="reportedBlueScore" tableColumnId="8"/>
      <queryTableField id="9" name="scoutname" tableColumnId="9"/>
      <queryTableField id="10" name="teamNumber" tableColumnId="10"/>
      <queryTableField id="11" name="teamOccurrence" tableColumnId="11"/>
      <queryTableField id="12" name="noshow" tableColumnId="12"/>
      <queryTableField id="13" name="autonote1" tableColumnId="13"/>
      <queryTableField id="14" name="autonote2" tableColumnId="14"/>
      <queryTableField id="15" name="autonote3" tableColumnId="15"/>
      <queryTableField id="16" name="autonote4" tableColumnId="16"/>
      <queryTableField id="17" name="autonote5" tableColumnId="17"/>
      <queryTableField id="18" name="autonote6" tableColumnId="18"/>
      <queryTableField id="19" name="autonote7" tableColumnId="19"/>
      <queryTableField id="20" name="autonote8" tableColumnId="20"/>
      <queryTableField id="21" name="startingpos" tableColumnId="21"/>
      <queryTableField id="22" name="StartA" tableColumnId="22"/>
      <queryTableField id="23" name="StartB" tableColumnId="23"/>
      <queryTableField id="24" name="StartC" tableColumnId="24"/>
      <queryTableField id="25" name="StartD" tableColumnId="25"/>
      <queryTableField id="26" name="autoamp" tableColumnId="26"/>
      <queryTableField id="27" name="autospeaker" tableColumnId="27"/>
      <queryTableField id="28" name="leave" tableColumnId="28"/>
      <queryTableField id="29" name="AutoScore" tableColumnId="29"/>
      <queryTableField id="30" name="teleopamp" tableColumnId="30"/>
      <queryTableField id="31" name="teleopspeaker" tableColumnId="31"/>
      <queryTableField id="32" name="amplifications" tableColumnId="32"/>
      <queryTableField id="33" name="passednotes" tableColumnId="33"/>
      <queryTableField id="34" name="shotfromsubwoofer" tableColumnId="34"/>
      <queryTableField id="35" name="shotfrompodium" tableColumnId="35"/>
      <queryTableField id="36" name="shotfromwing" tableColumnId="36"/>
      <queryTableField id="37" name="shotfromoutside" tableColumnId="37"/>
      <queryTableField id="38" name="teleoptrap" tableColumnId="38"/>
      <queryTableField id="39" name="climbtime" tableColumnId="39"/>
      <queryTableField id="40" name="onstageorder" tableColumnId="40"/>
      <queryTableField id="41" name="Park" tableColumnId="41"/>
      <queryTableField id="42" name="OnstageFirst" tableColumnId="42"/>
      <queryTableField id="43" name="OnstageSecond" tableColumnId="43"/>
      <queryTableField id="44" name="OnstageThird" tableColumnId="44"/>
      <queryTableField id="45" name="Climbed" tableColumnId="45"/>
      <queryTableField id="46" name="harmonizeqty" tableColumnId="46"/>
      <queryTableField id="47" name="HarmonizeWith1" tableColumnId="47"/>
      <queryTableField id="48" name="HarmonizeWith2" tableColumnId="48"/>
      <queryTableField id="49" name="buddy" tableColumnId="49"/>
      <queryTableField id="50" name="TeleopScoreUnamplified" tableColumnId="50"/>
      <queryTableField id="51" name="TeleopScoreAmplified" tableColumnId="51"/>
      <queryTableField id="52" name="TeleopScoreAveraged" tableColumnId="52"/>
      <queryTableField id="53" name="spotlit" tableColumnId="53"/>
      <queryTableField id="54" name="Spotlit1" tableColumnId="54"/>
      <queryTableField id="55" name="Spotlit2" tableColumnId="55"/>
      <queryTableField id="56" name="Spotlit3" tableColumnId="56"/>
      <queryTableField id="57" name="floorpickup" tableColumnId="57"/>
      <queryTableField id="58" name="sourcepickup" tableColumnId="58"/>
      <queryTableField id="59" name="understage" tableColumnId="59"/>
      <queryTableField id="60" name="playeddefense" tableColumnId="60"/>
      <queryTableField id="61" name="receiveddefense" tableColumnId="61"/>
      <queryTableField id="62" name="died" tableColumnId="62"/>
      <queryTableField id="63" name="tipped" tableColumnId="63"/>
      <queryTableField id="64" name="broke" tableColumnId="64"/>
      <queryTableField id="65" name="Unamplified Score" tableColumnId="65"/>
      <queryTableField id="66" name="Amplified Score" tableColumnId="66"/>
      <queryTableField id="67" name="AverageScore" tableColumnId="6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494478-7107-49BF-9AC3-9739D0F89B29}" autoFormatId="16" applyNumberFormats="0" applyBorderFormats="0" applyFontFormats="0" applyPatternFormats="0" applyAlignmentFormats="0" applyWidthHeightFormats="0">
  <queryTableRefresh nextId="9">
    <queryTableFields count="8">
      <queryTableField id="1" name="matchKey" tableColumnId="1"/>
      <queryTableField id="2" name="startTime" tableColumnId="2"/>
      <queryTableField id="3" name="red1" tableColumnId="3"/>
      <queryTableField id="4" name="red2" tableColumnId="4"/>
      <queryTableField id="5" name="red3" tableColumnId="5"/>
      <queryTableField id="6" name="blue1" tableColumnId="6"/>
      <queryTableField id="7" name="blue2" tableColumnId="7"/>
      <queryTableField id="8" name="blue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046E2-0315-46EF-B18C-57384CF6CFDA}" name="Match_Data" displayName="Match_Data" ref="A1:BO456" tableType="queryTable" totalsRowShown="0">
  <autoFilter ref="A1:BO456" xr:uid="{A33046E2-0315-46EF-B18C-57384CF6CFDA}"/>
  <tableColumns count="67">
    <tableColumn id="1" xr3:uid="{40E122E7-7FB5-4001-A86E-2F370E96A246}" uniqueName="1" name="matchKey" queryTableFieldId="1" dataDxfId="10"/>
    <tableColumn id="2" xr3:uid="{312583BB-AC65-4076-B17D-8B11216E5DA0}" uniqueName="2" name="matchnumber" queryTableFieldId="2"/>
    <tableColumn id="3" xr3:uid="{301B1349-D798-4488-98BB-4EEF92F00D94}" uniqueName="3" name="alliance" queryTableFieldId="3" dataDxfId="9"/>
    <tableColumn id="4" xr3:uid="{9BCD53F8-39C2-4661-A0F1-675AF0D1C03E}" uniqueName="4" name="startTime" queryTableFieldId="4" dataDxfId="8"/>
    <tableColumn id="5" xr3:uid="{FEDF5F7F-151D-4040-8FE2-2EA74C213F7C}" uniqueName="5" name="eventKey" queryTableFieldId="5" dataDxfId="7"/>
    <tableColumn id="6" xr3:uid="{466D6C4B-F0CE-4491-AF3B-E9CF49D5F229}" uniqueName="6" name="reportedWinningAlliance" queryTableFieldId="6" dataDxfId="6"/>
    <tableColumn id="7" xr3:uid="{61DA2150-FF98-4002-9DAA-828B099A6924}" uniqueName="7" name="reportedRedScore" queryTableFieldId="7"/>
    <tableColumn id="8" xr3:uid="{B3671D9C-23B8-4AC3-8F02-F64CBFFCAC33}" uniqueName="8" name="reportedBlueScore" queryTableFieldId="8"/>
    <tableColumn id="9" xr3:uid="{2709211E-8385-424E-AACE-0229DB13A34F}" uniqueName="9" name="scoutname" queryTableFieldId="9" dataDxfId="5"/>
    <tableColumn id="10" xr3:uid="{E62FF021-C53D-4156-8ECE-E37390D78C85}" uniqueName="10" name="teamNumber" queryTableFieldId="10"/>
    <tableColumn id="11" xr3:uid="{16818C82-3772-4A5D-B444-1597C7C8354C}" uniqueName="11" name="teamOccurrence" queryTableFieldId="11" dataDxfId="4"/>
    <tableColumn id="12" xr3:uid="{8CF0658E-D300-4893-A9BD-94C8192737E9}" uniqueName="12" name="noshow" queryTableFieldId="12"/>
    <tableColumn id="13" xr3:uid="{5307DE6D-7E0E-4619-8271-3D4996FC8351}" uniqueName="13" name="autonote1" queryTableFieldId="13"/>
    <tableColumn id="14" xr3:uid="{EF457E5C-D9BE-468E-82CB-2F41A1021E5A}" uniqueName="14" name="autonote2" queryTableFieldId="14"/>
    <tableColumn id="15" xr3:uid="{ADFA8600-4161-431B-B6A8-75D15B49CD4F}" uniqueName="15" name="autonote3" queryTableFieldId="15"/>
    <tableColumn id="16" xr3:uid="{D26F4CD5-A07A-4124-AB19-1CED8AD758FD}" uniqueName="16" name="autonote4" queryTableFieldId="16"/>
    <tableColumn id="17" xr3:uid="{4F02E8AC-75E8-4607-9F2C-D2112C1BB847}" uniqueName="17" name="autonote5" queryTableFieldId="17"/>
    <tableColumn id="18" xr3:uid="{2D4D9C73-D02C-4C7C-8A8B-050141E3E8C9}" uniqueName="18" name="autonote6" queryTableFieldId="18"/>
    <tableColumn id="19" xr3:uid="{E93652EC-FD5A-46DB-92AB-ACF9A953BD0E}" uniqueName="19" name="autonote7" queryTableFieldId="19"/>
    <tableColumn id="20" xr3:uid="{8FE97250-140C-4EEF-B317-4E302A5C95F7}" uniqueName="20" name="autonote8" queryTableFieldId="20"/>
    <tableColumn id="21" xr3:uid="{6B141385-99B9-4A1E-8ABA-0861C5A9668F}" uniqueName="21" name="startingpos" queryTableFieldId="21" dataDxfId="3"/>
    <tableColumn id="22" xr3:uid="{F7A6254A-5A66-496C-A162-9D5CB25B05AF}" uniqueName="22" name="StartA" queryTableFieldId="22"/>
    <tableColumn id="23" xr3:uid="{72BA3B75-089E-4013-B285-6579D6EAD28E}" uniqueName="23" name="StartB" queryTableFieldId="23"/>
    <tableColumn id="24" xr3:uid="{8BF0E228-305F-4E29-B640-60E1B7CC44CA}" uniqueName="24" name="StartC" queryTableFieldId="24"/>
    <tableColumn id="25" xr3:uid="{23ABDD8B-D572-4627-8EF9-3CF5F6CE9148}" uniqueName="25" name="StartD" queryTableFieldId="25"/>
    <tableColumn id="26" xr3:uid="{F2BFD644-8AE2-45F6-8C6B-97FF4312CFB4}" uniqueName="26" name="autoamp" queryTableFieldId="26"/>
    <tableColumn id="27" xr3:uid="{869453F2-2DBD-4AE5-A890-A4CF539037EB}" uniqueName="27" name="autospeaker" queryTableFieldId="27"/>
    <tableColumn id="28" xr3:uid="{5E62F9F7-2353-4974-A58E-25C1F8B936EE}" uniqueName="28" name="leave" queryTableFieldId="28"/>
    <tableColumn id="29" xr3:uid="{20B3C152-4E81-4680-A392-22C4E73CD152}" uniqueName="29" name="AutoScore" queryTableFieldId="29"/>
    <tableColumn id="30" xr3:uid="{0B0F5ABF-24C3-4009-8B64-6F96E7002670}" uniqueName="30" name="teleopamp" queryTableFieldId="30"/>
    <tableColumn id="31" xr3:uid="{D53E2D32-987C-4C39-A9F4-E68CB4A03241}" uniqueName="31" name="teleopspeaker" queryTableFieldId="31"/>
    <tableColumn id="32" xr3:uid="{46F55EDC-5427-40A1-B610-33EB3A2EB6CD}" uniqueName="32" name="amplifications" queryTableFieldId="32"/>
    <tableColumn id="33" xr3:uid="{03B8C564-36F3-4247-AEDD-FDC301437463}" uniqueName="33" name="passednotes" queryTableFieldId="33" dataDxfId="2"/>
    <tableColumn id="34" xr3:uid="{59449A27-36A4-4D3C-A0E0-DAFB4273FC33}" uniqueName="34" name="shotfromsubwoofer" queryTableFieldId="34"/>
    <tableColumn id="35" xr3:uid="{09615156-2F21-42EC-B669-8ADEFF62B655}" uniqueName="35" name="shotfrompodium" queryTableFieldId="35"/>
    <tableColumn id="36" xr3:uid="{9F37A067-9978-476E-84B0-0E1262D5725F}" uniqueName="36" name="shotfromwing" queryTableFieldId="36"/>
    <tableColumn id="37" xr3:uid="{BF354C7A-536D-44E4-AF4F-5E4D4F609267}" uniqueName="37" name="shotfromoutside" queryTableFieldId="37"/>
    <tableColumn id="38" xr3:uid="{A91DADBF-7C7D-4EE3-801C-EF1FB62E1451}" uniqueName="38" name="teleoptrap" queryTableFieldId="38"/>
    <tableColumn id="39" xr3:uid="{A9554B17-48F5-4301-BB91-BFCDE5B92B17}" uniqueName="39" name="climbtime" queryTableFieldId="39"/>
    <tableColumn id="40" xr3:uid="{F02E773A-1459-4E30-848D-8F8210E1112A}" uniqueName="40" name="onstageorder" queryTableFieldId="40"/>
    <tableColumn id="41" xr3:uid="{3A615B48-5583-4CA4-95EB-BE6259DD6298}" uniqueName="41" name="Park" queryTableFieldId="41"/>
    <tableColumn id="42" xr3:uid="{D0D2DD91-81D0-4903-9664-CA13B059ECBD}" uniqueName="42" name="OnstageFirst" queryTableFieldId="42"/>
    <tableColumn id="43" xr3:uid="{97C071A3-D571-4EE5-B9E1-84FD22314DAF}" uniqueName="43" name="OnstageSecond" queryTableFieldId="43"/>
    <tableColumn id="44" xr3:uid="{B3A1BB92-A5CB-4A37-80B4-4E8602DEFAFE}" uniqueName="44" name="OnstageThird" queryTableFieldId="44"/>
    <tableColumn id="45" xr3:uid="{B15C3DC9-D140-4CC6-906D-E2165DE2FB2F}" uniqueName="45" name="Climbed" queryTableFieldId="45"/>
    <tableColumn id="46" xr3:uid="{4D445E30-DD5F-4106-94F5-EA2E5C88650C}" uniqueName="46" name="harmonizeqty" queryTableFieldId="46"/>
    <tableColumn id="47" xr3:uid="{ADDDCD51-ECDD-4E6D-B9E9-771A1E46B5C2}" uniqueName="47" name="HarmonizeWith1" queryTableFieldId="47"/>
    <tableColumn id="48" xr3:uid="{C794D738-EA88-46B3-A28B-CB0A41677A67}" uniqueName="48" name="HarmonizeWith2" queryTableFieldId="48"/>
    <tableColumn id="49" xr3:uid="{0C2180F9-9493-43C6-9CB8-F99E06E32E4C}" uniqueName="49" name="buddy" queryTableFieldId="49"/>
    <tableColumn id="50" xr3:uid="{C2FEB710-1B7B-429B-83CA-3C6A1191F3B9}" uniqueName="50" name="TeleopScoreUnamplified" queryTableFieldId="50"/>
    <tableColumn id="51" xr3:uid="{6F739B79-8556-40B8-90A2-BE98503B6282}" uniqueName="51" name="TeleopScoreAmplified" queryTableFieldId="51"/>
    <tableColumn id="52" xr3:uid="{C4F93897-A371-4E96-84B5-96C816E0A70B}" uniqueName="52" name="TeleopScoreAveraged" queryTableFieldId="52"/>
    <tableColumn id="53" xr3:uid="{0D21F500-41AC-43D0-B442-1D8C472C1935}" uniqueName="53" name="spotlit" queryTableFieldId="53"/>
    <tableColumn id="54" xr3:uid="{C4D2A5B4-93B8-4870-A1A2-F99069CF0F6E}" uniqueName="54" name="Spotlit1" queryTableFieldId="54"/>
    <tableColumn id="55" xr3:uid="{962AEFC0-9456-4B5D-A582-9C2BFB42D1DB}" uniqueName="55" name="Spotlit2" queryTableFieldId="55"/>
    <tableColumn id="56" xr3:uid="{F067B6F6-058A-4FE4-B658-C80B06DEEBF4}" uniqueName="56" name="Spotlit3" queryTableFieldId="56"/>
    <tableColumn id="57" xr3:uid="{5F02154D-0AD4-4AB7-B556-5970AC8349F7}" uniqueName="57" name="floorpickup" queryTableFieldId="57"/>
    <tableColumn id="58" xr3:uid="{2BBA5D12-7CC0-4745-BE7F-3AA8A6937FED}" uniqueName="58" name="sourcepickup" queryTableFieldId="58"/>
    <tableColumn id="59" xr3:uid="{3A64095B-9A8D-4393-AF22-787DF4CF683A}" uniqueName="59" name="understage" queryTableFieldId="59"/>
    <tableColumn id="60" xr3:uid="{41D0EBDF-8461-4208-9337-2AC1CA9138F9}" uniqueName="60" name="playeddefense" queryTableFieldId="60"/>
    <tableColumn id="61" xr3:uid="{F98800D8-EAF4-4756-B45D-26CCF9D746D7}" uniqueName="61" name="receiveddefense" queryTableFieldId="61"/>
    <tableColumn id="62" xr3:uid="{072522CE-997A-4E21-A4C7-8AE468730C83}" uniqueName="62" name="died" queryTableFieldId="62"/>
    <tableColumn id="63" xr3:uid="{AD048CD1-1520-4FFB-8863-F56ED9ED0D17}" uniqueName="63" name="tipped" queryTableFieldId="63"/>
    <tableColumn id="64" xr3:uid="{62DE2F09-A3FF-4475-8395-8F59AFE7A7F6}" uniqueName="64" name="broke" queryTableFieldId="64"/>
    <tableColumn id="65" xr3:uid="{A5D2CF6E-6DDC-4541-A071-BF884932A3F7}" uniqueName="65" name="Unamplified Score" queryTableFieldId="65"/>
    <tableColumn id="66" xr3:uid="{D37BD360-815D-43A9-BB11-8F2A95A31664}" uniqueName="66" name="Amplified Score" queryTableFieldId="66"/>
    <tableColumn id="67" xr3:uid="{7D6401EC-F30E-41F1-BAA8-11BA74935891}" uniqueName="67" name="AverageScore" queryTableFieldId="6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73C3BF-F1D7-44BB-B010-B29B0AF0105C}" name="Match_Schedule" displayName="Match_Schedule" ref="A1:H77" tableType="queryTable" totalsRowShown="0">
  <autoFilter ref="A1:H77" xr:uid="{6073C3BF-F1D7-44BB-B010-B29B0AF0105C}"/>
  <tableColumns count="8">
    <tableColumn id="1" xr3:uid="{59258114-DF1D-484D-B202-4CBF87271E3E}" uniqueName="1" name="matchKey" queryTableFieldId="1" dataDxfId="1"/>
    <tableColumn id="2" xr3:uid="{47EBB54F-71E7-4B56-AAC3-FDEBC4D453A2}" uniqueName="2" name="startTime" queryTableFieldId="2" dataDxfId="0"/>
    <tableColumn id="3" xr3:uid="{B40367AD-4FBD-45B7-BFF3-3239890D8471}" uniqueName="3" name="red1" queryTableFieldId="3"/>
    <tableColumn id="4" xr3:uid="{2E7A56F1-B25E-486E-B57D-8B34B3EB816B}" uniqueName="4" name="red2" queryTableFieldId="4"/>
    <tableColumn id="5" xr3:uid="{FC3FE0F0-1766-48AB-B7EF-CA2BF2C99940}" uniqueName="5" name="red3" queryTableFieldId="5"/>
    <tableColumn id="6" xr3:uid="{E34C04C7-CF4E-41B8-AF20-E6517CB81E14}" uniqueName="6" name="blue1" queryTableFieldId="6"/>
    <tableColumn id="7" xr3:uid="{8966FCC6-F926-41CB-A721-4B3F7870F9E0}" uniqueName="7" name="blue2" queryTableFieldId="7"/>
    <tableColumn id="8" xr3:uid="{7CD0C8DF-F2FB-4CE4-A5DA-7E3574E681EC}" uniqueName="8" name="blue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A68-2584-44FE-A2C4-3B25E3AB517D}">
  <dimension ref="A1:BD42"/>
  <sheetViews>
    <sheetView tabSelected="1" topLeftCell="AS1" workbookViewId="0">
      <selection activeCell="AW17" sqref="AW17"/>
    </sheetView>
  </sheetViews>
  <sheetFormatPr defaultRowHeight="14.4" x14ac:dyDescent="0.3"/>
  <cols>
    <col min="1" max="1" width="15.33203125" bestFit="1" customWidth="1"/>
    <col min="2" max="2" width="14.44140625" bestFit="1" customWidth="1"/>
    <col min="3" max="3" width="8.77734375" bestFit="1" customWidth="1"/>
    <col min="4" max="4" width="9.77734375" bestFit="1" customWidth="1"/>
    <col min="5" max="5" width="12.5546875" bestFit="1" customWidth="1"/>
    <col min="6" max="6" width="10.6640625" bestFit="1" customWidth="1"/>
    <col min="7" max="7" width="10.44140625" bestFit="1" customWidth="1"/>
    <col min="8" max="8" width="11.33203125" bestFit="1" customWidth="1"/>
    <col min="9" max="9" width="14.21875" bestFit="1" customWidth="1"/>
    <col min="10" max="10" width="12.21875" bestFit="1" customWidth="1"/>
    <col min="11" max="11" width="22.6640625" bestFit="1" customWidth="1"/>
    <col min="12" max="12" width="20.33203125" bestFit="1" customWidth="1"/>
    <col min="13" max="13" width="20.21875" bestFit="1" customWidth="1"/>
    <col min="14" max="14" width="11.109375" bestFit="1" customWidth="1"/>
    <col min="15" max="15" width="13.44140625" bestFit="1" customWidth="1"/>
    <col min="16" max="16" width="16.5546875" bestFit="1" customWidth="1"/>
    <col min="17" max="17" width="15.109375" bestFit="1" customWidth="1"/>
    <col min="18" max="18" width="16.77734375" bestFit="1" customWidth="1"/>
    <col min="19" max="19" width="14.5546875" bestFit="1" customWidth="1"/>
    <col min="20" max="20" width="13.33203125" bestFit="1" customWidth="1"/>
    <col min="21" max="21" width="18" bestFit="1" customWidth="1"/>
    <col min="22" max="22" width="20.77734375" bestFit="1" customWidth="1"/>
    <col min="23" max="23" width="18.88671875" bestFit="1" customWidth="1"/>
    <col min="24" max="24" width="19.33203125" bestFit="1" customWidth="1"/>
    <col min="25" max="26" width="21.77734375" bestFit="1" customWidth="1"/>
    <col min="27" max="27" width="12.88671875" bestFit="1" customWidth="1"/>
    <col min="28" max="30" width="14" bestFit="1" customWidth="1"/>
    <col min="31" max="31" width="17.33203125" bestFit="1" customWidth="1"/>
    <col min="32" max="32" width="18.88671875" bestFit="1" customWidth="1"/>
    <col min="33" max="33" width="17" bestFit="1" customWidth="1"/>
    <col min="34" max="34" width="20" bestFit="1" customWidth="1"/>
    <col min="35" max="35" width="21.5546875" bestFit="1" customWidth="1"/>
    <col min="36" max="36" width="11.109375" bestFit="1" customWidth="1"/>
    <col min="37" max="37" width="12.88671875" bestFit="1" customWidth="1"/>
    <col min="38" max="38" width="12.33203125" bestFit="1" customWidth="1"/>
    <col min="39" max="39" width="19.44140625" bestFit="1" customWidth="1"/>
    <col min="40" max="40" width="24.5546875" bestFit="1" customWidth="1"/>
    <col min="41" max="41" width="22.109375" bestFit="1" customWidth="1"/>
    <col min="42" max="42" width="19.44140625" bestFit="1" customWidth="1"/>
    <col min="43" max="43" width="21.77734375" bestFit="1" customWidth="1"/>
    <col min="44" max="44" width="12.6640625" bestFit="1" customWidth="1"/>
    <col min="45" max="46" width="12.5546875" bestFit="1" customWidth="1"/>
    <col min="47" max="47" width="12.6640625" bestFit="1" customWidth="1"/>
    <col min="48" max="55" width="16.33203125" bestFit="1" customWidth="1"/>
    <col min="56" max="56" width="18.33203125" bestFit="1" customWidth="1"/>
  </cols>
  <sheetData>
    <row r="1" spans="1:5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</row>
    <row r="3" spans="1:56" x14ac:dyDescent="0.3">
      <c r="A3" s="3" t="s">
        <v>206</v>
      </c>
      <c r="B3" t="s">
        <v>207</v>
      </c>
      <c r="C3" t="s">
        <v>208</v>
      </c>
      <c r="D3" t="s">
        <v>209</v>
      </c>
      <c r="E3" t="s">
        <v>210</v>
      </c>
      <c r="F3" t="s">
        <v>234</v>
      </c>
      <c r="G3" t="s">
        <v>235</v>
      </c>
      <c r="H3" t="s">
        <v>212</v>
      </c>
      <c r="I3" t="s">
        <v>213</v>
      </c>
      <c r="J3" t="s">
        <v>236</v>
      </c>
      <c r="K3" t="s">
        <v>237</v>
      </c>
      <c r="L3" t="s">
        <v>238</v>
      </c>
      <c r="M3" t="s">
        <v>239</v>
      </c>
      <c r="N3" t="s">
        <v>215</v>
      </c>
      <c r="O3" t="s">
        <v>240</v>
      </c>
      <c r="P3" t="s">
        <v>241</v>
      </c>
      <c r="Q3" t="s">
        <v>242</v>
      </c>
      <c r="R3" t="s">
        <v>243</v>
      </c>
      <c r="S3" t="s">
        <v>244</v>
      </c>
      <c r="T3" t="s">
        <v>245</v>
      </c>
      <c r="U3" t="s">
        <v>281</v>
      </c>
      <c r="V3" t="s">
        <v>282</v>
      </c>
      <c r="W3" t="s">
        <v>283</v>
      </c>
      <c r="X3" t="s">
        <v>323</v>
      </c>
      <c r="Y3" t="s">
        <v>324</v>
      </c>
      <c r="Z3" t="s">
        <v>325</v>
      </c>
      <c r="AA3" t="s">
        <v>326</v>
      </c>
      <c r="AB3" t="s">
        <v>327</v>
      </c>
      <c r="AC3" t="s">
        <v>328</v>
      </c>
      <c r="AD3" t="s">
        <v>329</v>
      </c>
      <c r="AE3" t="s">
        <v>330</v>
      </c>
      <c r="AF3" t="s">
        <v>331</v>
      </c>
      <c r="AG3" t="s">
        <v>332</v>
      </c>
      <c r="AH3" t="s">
        <v>333</v>
      </c>
      <c r="AI3" t="s">
        <v>334</v>
      </c>
      <c r="AJ3" t="s">
        <v>335</v>
      </c>
      <c r="AK3" t="s">
        <v>336</v>
      </c>
      <c r="AL3" t="s">
        <v>337</v>
      </c>
      <c r="AM3" t="s">
        <v>338</v>
      </c>
      <c r="AN3" t="s">
        <v>339</v>
      </c>
      <c r="AO3" t="s">
        <v>340</v>
      </c>
      <c r="AP3" t="s">
        <v>341</v>
      </c>
      <c r="AQ3" t="s">
        <v>342</v>
      </c>
      <c r="AR3" t="s">
        <v>343</v>
      </c>
      <c r="AS3" t="s">
        <v>344</v>
      </c>
      <c r="AT3" t="s">
        <v>345</v>
      </c>
      <c r="AU3" t="s">
        <v>346</v>
      </c>
      <c r="AV3" t="s">
        <v>347</v>
      </c>
      <c r="AW3" t="s">
        <v>348</v>
      </c>
      <c r="AX3" t="s">
        <v>349</v>
      </c>
      <c r="AY3" t="s">
        <v>350</v>
      </c>
      <c r="AZ3" t="s">
        <v>351</v>
      </c>
      <c r="BA3" t="s">
        <v>352</v>
      </c>
      <c r="BB3" t="s">
        <v>353</v>
      </c>
      <c r="BC3" t="s">
        <v>354</v>
      </c>
      <c r="BD3" t="s">
        <v>355</v>
      </c>
    </row>
    <row r="4" spans="1:56" x14ac:dyDescent="0.3">
      <c r="A4" s="4">
        <v>45</v>
      </c>
      <c r="B4" s="1">
        <v>12</v>
      </c>
      <c r="C4" s="1">
        <v>0</v>
      </c>
      <c r="D4" s="1">
        <v>0</v>
      </c>
      <c r="E4" s="1">
        <v>15</v>
      </c>
      <c r="F4" s="1">
        <v>10</v>
      </c>
      <c r="G4" s="1">
        <v>95</v>
      </c>
      <c r="H4" s="1">
        <v>22</v>
      </c>
      <c r="I4" s="1">
        <v>54</v>
      </c>
      <c r="J4" s="1">
        <v>19</v>
      </c>
      <c r="K4" s="1">
        <v>178</v>
      </c>
      <c r="L4" s="1">
        <v>406</v>
      </c>
      <c r="M4" s="1">
        <v>292</v>
      </c>
      <c r="N4" s="1">
        <v>0</v>
      </c>
      <c r="O4" s="1">
        <v>2</v>
      </c>
      <c r="P4" s="1">
        <v>8</v>
      </c>
      <c r="Q4" s="1">
        <v>5</v>
      </c>
      <c r="R4" s="1">
        <v>273</v>
      </c>
      <c r="S4" s="1">
        <v>501</v>
      </c>
      <c r="T4" s="1">
        <v>387</v>
      </c>
      <c r="U4" s="1">
        <v>7</v>
      </c>
      <c r="V4" s="1">
        <v>1</v>
      </c>
      <c r="W4" s="1">
        <v>0</v>
      </c>
      <c r="X4" s="1">
        <v>11</v>
      </c>
      <c r="Y4" s="1">
        <v>5</v>
      </c>
      <c r="Z4" s="1">
        <v>3</v>
      </c>
      <c r="AA4" s="1">
        <v>0</v>
      </c>
      <c r="AB4" s="1">
        <v>3</v>
      </c>
      <c r="AC4" s="1">
        <v>1</v>
      </c>
      <c r="AD4" s="1">
        <v>0</v>
      </c>
      <c r="AE4" s="1">
        <v>12</v>
      </c>
      <c r="AF4" s="1">
        <v>4</v>
      </c>
      <c r="AG4" s="1">
        <v>11</v>
      </c>
      <c r="AH4" s="1">
        <v>1</v>
      </c>
      <c r="AI4" s="1">
        <v>3</v>
      </c>
      <c r="AJ4" s="1">
        <v>0</v>
      </c>
      <c r="AK4" s="1">
        <v>0</v>
      </c>
      <c r="AL4" s="1">
        <v>0</v>
      </c>
      <c r="AM4" s="1">
        <v>12</v>
      </c>
      <c r="AN4" s="1">
        <v>9</v>
      </c>
      <c r="AO4" s="1">
        <v>4</v>
      </c>
      <c r="AP4" s="1">
        <v>3</v>
      </c>
      <c r="AQ4" s="1">
        <v>0</v>
      </c>
      <c r="AR4" s="1">
        <v>0</v>
      </c>
      <c r="AS4" s="1">
        <v>3</v>
      </c>
      <c r="AT4" s="1">
        <v>9</v>
      </c>
      <c r="AU4" s="1">
        <v>0</v>
      </c>
      <c r="AV4" s="1">
        <v>1</v>
      </c>
      <c r="AW4" s="1">
        <v>3</v>
      </c>
      <c r="AX4" s="1">
        <v>1</v>
      </c>
      <c r="AY4" s="1">
        <v>0</v>
      </c>
      <c r="AZ4" s="1">
        <v>0</v>
      </c>
      <c r="BA4" s="1">
        <v>1</v>
      </c>
      <c r="BB4" s="1">
        <v>5</v>
      </c>
      <c r="BC4" s="1">
        <v>3</v>
      </c>
      <c r="BD4" s="1">
        <v>12</v>
      </c>
    </row>
    <row r="5" spans="1:56" x14ac:dyDescent="0.3">
      <c r="A5" s="4">
        <v>135</v>
      </c>
      <c r="B5" s="1">
        <v>12</v>
      </c>
      <c r="C5" s="1">
        <v>0</v>
      </c>
      <c r="D5" s="1">
        <v>0</v>
      </c>
      <c r="E5" s="1">
        <v>13</v>
      </c>
      <c r="F5" s="1">
        <v>7</v>
      </c>
      <c r="G5" s="1">
        <v>79</v>
      </c>
      <c r="H5" s="1">
        <v>0</v>
      </c>
      <c r="I5" s="1">
        <v>83</v>
      </c>
      <c r="J5" s="1">
        <v>5</v>
      </c>
      <c r="K5" s="1">
        <v>204</v>
      </c>
      <c r="L5" s="1">
        <v>453</v>
      </c>
      <c r="M5" s="1">
        <v>328.5</v>
      </c>
      <c r="N5" s="1">
        <v>0</v>
      </c>
      <c r="O5" s="1">
        <v>4</v>
      </c>
      <c r="P5" s="1">
        <v>6</v>
      </c>
      <c r="Q5" s="1">
        <v>1</v>
      </c>
      <c r="R5" s="1">
        <v>283</v>
      </c>
      <c r="S5" s="1">
        <v>532</v>
      </c>
      <c r="T5" s="1">
        <v>407.5</v>
      </c>
      <c r="U5" s="1">
        <v>5</v>
      </c>
      <c r="V5" s="1">
        <v>1</v>
      </c>
      <c r="W5" s="1">
        <v>0</v>
      </c>
      <c r="X5" s="1">
        <v>8</v>
      </c>
      <c r="Y5" s="1">
        <v>2</v>
      </c>
      <c r="Z5" s="1">
        <v>3</v>
      </c>
      <c r="AA5" s="1">
        <v>1</v>
      </c>
      <c r="AB5" s="1">
        <v>1</v>
      </c>
      <c r="AC5" s="1">
        <v>0</v>
      </c>
      <c r="AD5" s="1">
        <v>0</v>
      </c>
      <c r="AE5" s="1">
        <v>12</v>
      </c>
      <c r="AF5" s="1">
        <v>3</v>
      </c>
      <c r="AG5" s="1">
        <v>11</v>
      </c>
      <c r="AH5" s="1">
        <v>1</v>
      </c>
      <c r="AI5" s="1">
        <v>4</v>
      </c>
      <c r="AJ5" s="1">
        <v>0</v>
      </c>
      <c r="AK5" s="1">
        <v>0</v>
      </c>
      <c r="AL5" s="1">
        <v>0</v>
      </c>
      <c r="AM5" s="1">
        <v>12</v>
      </c>
      <c r="AN5" s="1">
        <v>11</v>
      </c>
      <c r="AO5" s="1">
        <v>1</v>
      </c>
      <c r="AP5" s="1">
        <v>2</v>
      </c>
      <c r="AQ5" s="1">
        <v>0</v>
      </c>
      <c r="AR5" s="1">
        <v>2</v>
      </c>
      <c r="AS5" s="1">
        <v>3</v>
      </c>
      <c r="AT5" s="1">
        <v>5</v>
      </c>
      <c r="AU5" s="1">
        <v>0</v>
      </c>
      <c r="AV5" s="1">
        <v>4</v>
      </c>
      <c r="AW5" s="1">
        <v>2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12</v>
      </c>
    </row>
    <row r="6" spans="1:56" x14ac:dyDescent="0.3">
      <c r="A6" s="4">
        <v>234</v>
      </c>
      <c r="B6" s="1">
        <v>12</v>
      </c>
      <c r="C6" s="1">
        <v>0</v>
      </c>
      <c r="D6" s="1">
        <v>0</v>
      </c>
      <c r="E6" s="1">
        <v>10</v>
      </c>
      <c r="F6" s="1">
        <v>10</v>
      </c>
      <c r="G6" s="1">
        <v>70</v>
      </c>
      <c r="H6" s="1">
        <v>29</v>
      </c>
      <c r="I6" s="1">
        <v>51</v>
      </c>
      <c r="J6" s="1">
        <v>15</v>
      </c>
      <c r="K6" s="1">
        <v>172</v>
      </c>
      <c r="L6" s="1">
        <v>412</v>
      </c>
      <c r="M6" s="1">
        <v>292</v>
      </c>
      <c r="N6" s="1">
        <v>0</v>
      </c>
      <c r="O6" s="1">
        <v>4</v>
      </c>
      <c r="P6" s="1">
        <v>7</v>
      </c>
      <c r="Q6" s="1">
        <v>1</v>
      </c>
      <c r="R6" s="1">
        <v>242</v>
      </c>
      <c r="S6" s="1">
        <v>482</v>
      </c>
      <c r="T6" s="1">
        <v>362</v>
      </c>
      <c r="U6" s="1">
        <v>4</v>
      </c>
      <c r="V6" s="1">
        <v>2</v>
      </c>
      <c r="W6" s="1">
        <v>1</v>
      </c>
      <c r="X6" s="1">
        <v>8</v>
      </c>
      <c r="Y6" s="1">
        <v>2</v>
      </c>
      <c r="Z6" s="1">
        <v>3</v>
      </c>
      <c r="AA6" s="1">
        <v>0</v>
      </c>
      <c r="AB6" s="1">
        <v>1</v>
      </c>
      <c r="AC6" s="1">
        <v>0</v>
      </c>
      <c r="AD6" s="1">
        <v>0</v>
      </c>
      <c r="AE6" s="1">
        <v>11</v>
      </c>
      <c r="AF6" s="1">
        <v>2</v>
      </c>
      <c r="AG6" s="1">
        <v>2</v>
      </c>
      <c r="AH6" s="1">
        <v>2</v>
      </c>
      <c r="AI6" s="1">
        <v>4</v>
      </c>
      <c r="AJ6" s="1">
        <v>0</v>
      </c>
      <c r="AK6" s="1">
        <v>0</v>
      </c>
      <c r="AL6" s="1">
        <v>0</v>
      </c>
      <c r="AM6" s="1">
        <v>12</v>
      </c>
      <c r="AN6" s="1">
        <v>5</v>
      </c>
      <c r="AO6" s="1">
        <v>4</v>
      </c>
      <c r="AP6" s="1">
        <v>10</v>
      </c>
      <c r="AQ6" s="1">
        <v>0</v>
      </c>
      <c r="AR6" s="1">
        <v>3</v>
      </c>
      <c r="AS6" s="1">
        <v>1</v>
      </c>
      <c r="AT6" s="1">
        <v>8</v>
      </c>
      <c r="AU6" s="1">
        <v>0</v>
      </c>
      <c r="AV6" s="1">
        <v>2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3</v>
      </c>
      <c r="BD6" s="1">
        <v>12</v>
      </c>
    </row>
    <row r="7" spans="1:56" x14ac:dyDescent="0.3">
      <c r="A7" s="4">
        <v>292</v>
      </c>
      <c r="B7" s="1">
        <v>12</v>
      </c>
      <c r="C7" s="1">
        <v>0</v>
      </c>
      <c r="D7" s="1">
        <v>0</v>
      </c>
      <c r="E7" s="1">
        <v>27</v>
      </c>
      <c r="F7" s="1">
        <v>8</v>
      </c>
      <c r="G7" s="1">
        <v>151</v>
      </c>
      <c r="H7" s="1">
        <v>14</v>
      </c>
      <c r="I7" s="1">
        <v>65</v>
      </c>
      <c r="J7" s="1">
        <v>4</v>
      </c>
      <c r="K7" s="1">
        <v>179</v>
      </c>
      <c r="L7" s="1">
        <v>416</v>
      </c>
      <c r="M7" s="1">
        <v>297.5</v>
      </c>
      <c r="N7" s="1">
        <v>0</v>
      </c>
      <c r="O7" s="1">
        <v>5</v>
      </c>
      <c r="P7" s="1">
        <v>6</v>
      </c>
      <c r="Q7" s="1">
        <v>0</v>
      </c>
      <c r="R7" s="1">
        <v>330</v>
      </c>
      <c r="S7" s="1">
        <v>567</v>
      </c>
      <c r="T7" s="1">
        <v>448.5</v>
      </c>
      <c r="U7" s="1">
        <v>4</v>
      </c>
      <c r="V7" s="1">
        <v>2</v>
      </c>
      <c r="W7" s="1">
        <v>0</v>
      </c>
      <c r="X7" s="1">
        <v>6</v>
      </c>
      <c r="Y7" s="1">
        <v>4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12</v>
      </c>
      <c r="AF7" s="1">
        <v>0</v>
      </c>
      <c r="AG7" s="1">
        <v>10</v>
      </c>
      <c r="AH7" s="1">
        <v>2</v>
      </c>
      <c r="AI7" s="1">
        <v>4</v>
      </c>
      <c r="AJ7" s="1">
        <v>0</v>
      </c>
      <c r="AK7" s="1">
        <v>0</v>
      </c>
      <c r="AL7" s="1">
        <v>0</v>
      </c>
      <c r="AM7" s="1">
        <v>12</v>
      </c>
      <c r="AN7" s="1">
        <v>12</v>
      </c>
      <c r="AO7" s="1">
        <v>1</v>
      </c>
      <c r="AP7" s="1">
        <v>4</v>
      </c>
      <c r="AQ7" s="1">
        <v>0</v>
      </c>
      <c r="AR7" s="1">
        <v>1</v>
      </c>
      <c r="AS7" s="1">
        <v>5</v>
      </c>
      <c r="AT7" s="1">
        <v>6</v>
      </c>
      <c r="AU7" s="1">
        <v>0</v>
      </c>
      <c r="AV7" s="1">
        <v>6</v>
      </c>
      <c r="AW7" s="1">
        <v>6</v>
      </c>
      <c r="AX7" s="1">
        <v>4</v>
      </c>
      <c r="AY7" s="1">
        <v>1</v>
      </c>
      <c r="AZ7" s="1">
        <v>0</v>
      </c>
      <c r="BA7" s="1">
        <v>0</v>
      </c>
      <c r="BB7" s="1">
        <v>1</v>
      </c>
      <c r="BC7" s="1">
        <v>5</v>
      </c>
      <c r="BD7" s="1">
        <v>12</v>
      </c>
    </row>
    <row r="8" spans="1:56" x14ac:dyDescent="0.3">
      <c r="A8" s="4">
        <v>461</v>
      </c>
      <c r="B8" s="1">
        <v>12</v>
      </c>
      <c r="C8" s="1">
        <v>0</v>
      </c>
      <c r="D8" s="1">
        <v>0</v>
      </c>
      <c r="E8" s="1">
        <v>26</v>
      </c>
      <c r="F8" s="1">
        <v>4</v>
      </c>
      <c r="G8" s="1">
        <v>138</v>
      </c>
      <c r="H8" s="1">
        <v>46</v>
      </c>
      <c r="I8" s="1">
        <v>47</v>
      </c>
      <c r="J8" s="1">
        <v>22</v>
      </c>
      <c r="K8" s="1">
        <v>186</v>
      </c>
      <c r="L8" s="1">
        <v>465</v>
      </c>
      <c r="M8" s="1">
        <v>325.5</v>
      </c>
      <c r="N8" s="1">
        <v>0</v>
      </c>
      <c r="O8" s="1">
        <v>0</v>
      </c>
      <c r="P8" s="1">
        <v>10</v>
      </c>
      <c r="Q8" s="1">
        <v>2</v>
      </c>
      <c r="R8" s="1">
        <v>324</v>
      </c>
      <c r="S8" s="1">
        <v>603</v>
      </c>
      <c r="T8" s="1">
        <v>463.5</v>
      </c>
      <c r="U8" s="1">
        <v>7</v>
      </c>
      <c r="V8" s="1">
        <v>3</v>
      </c>
      <c r="W8" s="1">
        <v>0</v>
      </c>
      <c r="X8" s="1">
        <v>8</v>
      </c>
      <c r="Y8" s="1">
        <v>4</v>
      </c>
      <c r="Z8" s="1">
        <v>2</v>
      </c>
      <c r="AA8" s="1">
        <v>0</v>
      </c>
      <c r="AB8" s="1">
        <v>2</v>
      </c>
      <c r="AC8" s="1">
        <v>0</v>
      </c>
      <c r="AD8" s="1">
        <v>0</v>
      </c>
      <c r="AE8" s="1">
        <v>12</v>
      </c>
      <c r="AF8" s="1">
        <v>4</v>
      </c>
      <c r="AG8" s="1">
        <v>8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12</v>
      </c>
      <c r="AN8" s="1">
        <v>9</v>
      </c>
      <c r="AO8" s="1">
        <v>4</v>
      </c>
      <c r="AP8" s="1">
        <v>3</v>
      </c>
      <c r="AQ8" s="1">
        <v>0</v>
      </c>
      <c r="AR8" s="1">
        <v>0</v>
      </c>
      <c r="AS8" s="1">
        <v>4</v>
      </c>
      <c r="AT8" s="1">
        <v>6</v>
      </c>
      <c r="AU8" s="1">
        <v>1</v>
      </c>
      <c r="AV8" s="1">
        <v>4</v>
      </c>
      <c r="AW8" s="1">
        <v>5</v>
      </c>
      <c r="AX8" s="1">
        <v>3</v>
      </c>
      <c r="AY8" s="1">
        <v>2</v>
      </c>
      <c r="AZ8" s="1">
        <v>2</v>
      </c>
      <c r="BA8" s="1">
        <v>1</v>
      </c>
      <c r="BB8" s="1">
        <v>2</v>
      </c>
      <c r="BC8" s="1">
        <v>3</v>
      </c>
      <c r="BD8" s="1">
        <v>12</v>
      </c>
    </row>
    <row r="9" spans="1:56" x14ac:dyDescent="0.3">
      <c r="A9" s="4">
        <v>829</v>
      </c>
      <c r="B9" s="1">
        <v>12</v>
      </c>
      <c r="C9" s="1">
        <v>0</v>
      </c>
      <c r="D9" s="1">
        <v>0</v>
      </c>
      <c r="E9" s="1">
        <v>26</v>
      </c>
      <c r="F9" s="1">
        <v>10</v>
      </c>
      <c r="G9" s="1">
        <v>150</v>
      </c>
      <c r="H9" s="1">
        <v>19</v>
      </c>
      <c r="I9" s="1">
        <v>54</v>
      </c>
      <c r="J9" s="1">
        <v>16</v>
      </c>
      <c r="K9" s="1">
        <v>163</v>
      </c>
      <c r="L9" s="1">
        <v>382</v>
      </c>
      <c r="M9" s="1">
        <v>272.5</v>
      </c>
      <c r="N9" s="1">
        <v>0</v>
      </c>
      <c r="O9" s="1">
        <v>5</v>
      </c>
      <c r="P9" s="1">
        <v>3</v>
      </c>
      <c r="Q9" s="1">
        <v>2</v>
      </c>
      <c r="R9" s="1">
        <v>313</v>
      </c>
      <c r="S9" s="1">
        <v>532</v>
      </c>
      <c r="T9" s="1">
        <v>422.5</v>
      </c>
      <c r="U9" s="1">
        <v>1</v>
      </c>
      <c r="V9" s="1">
        <v>1</v>
      </c>
      <c r="W9" s="1">
        <v>1</v>
      </c>
      <c r="X9" s="1">
        <v>11</v>
      </c>
      <c r="Y9" s="1">
        <v>3</v>
      </c>
      <c r="Z9" s="1">
        <v>4</v>
      </c>
      <c r="AA9" s="1">
        <v>0</v>
      </c>
      <c r="AB9" s="1">
        <v>2</v>
      </c>
      <c r="AC9" s="1">
        <v>0</v>
      </c>
      <c r="AD9" s="1">
        <v>0</v>
      </c>
      <c r="AE9" s="1">
        <v>11</v>
      </c>
      <c r="AF9" s="1">
        <v>4</v>
      </c>
      <c r="AG9" s="1">
        <v>7</v>
      </c>
      <c r="AH9" s="1">
        <v>0</v>
      </c>
      <c r="AI9" s="1">
        <v>5</v>
      </c>
      <c r="AJ9" s="1">
        <v>0</v>
      </c>
      <c r="AK9" s="1">
        <v>0</v>
      </c>
      <c r="AL9" s="1">
        <v>0</v>
      </c>
      <c r="AM9" s="1">
        <v>12</v>
      </c>
      <c r="AN9" s="1">
        <v>9</v>
      </c>
      <c r="AO9" s="1">
        <v>3</v>
      </c>
      <c r="AP9" s="1">
        <v>3</v>
      </c>
      <c r="AQ9" s="1">
        <v>0</v>
      </c>
      <c r="AR9" s="1">
        <v>5</v>
      </c>
      <c r="AS9" s="1">
        <v>5</v>
      </c>
      <c r="AT9" s="1">
        <v>2</v>
      </c>
      <c r="AU9" s="1">
        <v>0</v>
      </c>
      <c r="AV9" s="1">
        <v>7</v>
      </c>
      <c r="AW9" s="1">
        <v>6</v>
      </c>
      <c r="AX9" s="1">
        <v>6</v>
      </c>
      <c r="AY9" s="1">
        <v>4</v>
      </c>
      <c r="AZ9" s="1">
        <v>1</v>
      </c>
      <c r="BA9" s="1">
        <v>0</v>
      </c>
      <c r="BB9" s="1">
        <v>0</v>
      </c>
      <c r="BC9" s="1">
        <v>0</v>
      </c>
      <c r="BD9" s="1">
        <v>12</v>
      </c>
    </row>
    <row r="10" spans="1:56" x14ac:dyDescent="0.3">
      <c r="A10" s="4">
        <v>868</v>
      </c>
      <c r="B10" s="1">
        <v>12</v>
      </c>
      <c r="C10" s="1">
        <v>0</v>
      </c>
      <c r="D10" s="1">
        <v>0</v>
      </c>
      <c r="E10" s="1">
        <v>53</v>
      </c>
      <c r="F10" s="1">
        <v>5</v>
      </c>
      <c r="G10" s="1">
        <v>275</v>
      </c>
      <c r="H10" s="1">
        <v>41</v>
      </c>
      <c r="I10" s="1">
        <v>51</v>
      </c>
      <c r="J10" s="1">
        <v>3</v>
      </c>
      <c r="K10" s="1">
        <v>190</v>
      </c>
      <c r="L10" s="1">
        <v>466</v>
      </c>
      <c r="M10" s="1">
        <v>328</v>
      </c>
      <c r="N10" s="1">
        <v>2</v>
      </c>
      <c r="O10" s="1">
        <v>3</v>
      </c>
      <c r="P10" s="1">
        <v>6</v>
      </c>
      <c r="Q10" s="1">
        <v>1</v>
      </c>
      <c r="R10" s="1">
        <v>465</v>
      </c>
      <c r="S10" s="1">
        <v>741</v>
      </c>
      <c r="T10" s="1">
        <v>603</v>
      </c>
      <c r="U10" s="1">
        <v>2</v>
      </c>
      <c r="V10" s="1">
        <v>2</v>
      </c>
      <c r="W10" s="1">
        <v>2</v>
      </c>
      <c r="X10" s="1">
        <v>8</v>
      </c>
      <c r="Y10" s="1">
        <v>2</v>
      </c>
      <c r="Z10" s="1">
        <v>3</v>
      </c>
      <c r="AA10" s="1">
        <v>0</v>
      </c>
      <c r="AB10" s="1">
        <v>1</v>
      </c>
      <c r="AC10" s="1">
        <v>0</v>
      </c>
      <c r="AD10" s="1">
        <v>0</v>
      </c>
      <c r="AE10" s="1">
        <v>12</v>
      </c>
      <c r="AF10" s="1">
        <v>5</v>
      </c>
      <c r="AG10" s="1">
        <v>0</v>
      </c>
      <c r="AH10" s="1">
        <v>2</v>
      </c>
      <c r="AI10" s="1">
        <v>3</v>
      </c>
      <c r="AJ10" s="1">
        <v>0</v>
      </c>
      <c r="AK10" s="1">
        <v>0</v>
      </c>
      <c r="AL10" s="1">
        <v>1</v>
      </c>
      <c r="AM10" s="1">
        <v>12</v>
      </c>
      <c r="AN10" s="1">
        <v>6</v>
      </c>
      <c r="AO10" s="1">
        <v>5</v>
      </c>
      <c r="AP10" s="1">
        <v>4</v>
      </c>
      <c r="AQ10" s="1">
        <v>0</v>
      </c>
      <c r="AR10" s="1">
        <v>0</v>
      </c>
      <c r="AS10" s="1">
        <v>12</v>
      </c>
      <c r="AT10" s="1">
        <v>0</v>
      </c>
      <c r="AU10" s="1">
        <v>0</v>
      </c>
      <c r="AV10" s="1">
        <v>6</v>
      </c>
      <c r="AW10" s="1">
        <v>9</v>
      </c>
      <c r="AX10" s="1">
        <v>7</v>
      </c>
      <c r="AY10" s="1">
        <v>9</v>
      </c>
      <c r="AZ10" s="1">
        <v>7</v>
      </c>
      <c r="BA10" s="1">
        <v>1</v>
      </c>
      <c r="BB10" s="1">
        <v>0</v>
      </c>
      <c r="BC10" s="1">
        <v>0</v>
      </c>
      <c r="BD10" s="1">
        <v>12</v>
      </c>
    </row>
    <row r="11" spans="1:56" x14ac:dyDescent="0.3">
      <c r="A11" s="4">
        <v>1018</v>
      </c>
      <c r="B11" s="1">
        <v>12</v>
      </c>
      <c r="C11" s="1">
        <v>0</v>
      </c>
      <c r="D11" s="1">
        <v>0</v>
      </c>
      <c r="E11" s="1">
        <v>12</v>
      </c>
      <c r="F11" s="1">
        <v>5</v>
      </c>
      <c r="G11" s="1">
        <v>70</v>
      </c>
      <c r="H11" s="1">
        <v>37</v>
      </c>
      <c r="I11" s="1">
        <v>24</v>
      </c>
      <c r="J11" s="1">
        <v>19</v>
      </c>
      <c r="K11" s="1">
        <v>112</v>
      </c>
      <c r="L11" s="1">
        <v>295</v>
      </c>
      <c r="M11" s="1">
        <v>203.5</v>
      </c>
      <c r="N11" s="1">
        <v>0</v>
      </c>
      <c r="O11" s="1">
        <v>2</v>
      </c>
      <c r="P11" s="1">
        <v>5</v>
      </c>
      <c r="Q11" s="1">
        <v>3</v>
      </c>
      <c r="R11" s="1">
        <v>182</v>
      </c>
      <c r="S11" s="1">
        <v>365</v>
      </c>
      <c r="T11" s="1">
        <v>273.5</v>
      </c>
      <c r="U11" s="1">
        <v>1</v>
      </c>
      <c r="V11" s="1">
        <v>4</v>
      </c>
      <c r="W11" s="1">
        <v>0</v>
      </c>
      <c r="X11" s="1">
        <v>5</v>
      </c>
      <c r="Y11" s="1">
        <v>1</v>
      </c>
      <c r="Z11" s="1">
        <v>2</v>
      </c>
      <c r="AA11" s="1">
        <v>0</v>
      </c>
      <c r="AB11" s="1">
        <v>1</v>
      </c>
      <c r="AC11" s="1">
        <v>1</v>
      </c>
      <c r="AD11" s="1">
        <v>0</v>
      </c>
      <c r="AE11" s="1">
        <v>11</v>
      </c>
      <c r="AF11" s="1">
        <v>3</v>
      </c>
      <c r="AG11" s="1">
        <v>10</v>
      </c>
      <c r="AH11" s="1">
        <v>4</v>
      </c>
      <c r="AI11" s="1">
        <v>6</v>
      </c>
      <c r="AJ11" s="1">
        <v>0</v>
      </c>
      <c r="AK11" s="1">
        <v>0</v>
      </c>
      <c r="AL11" s="1">
        <v>0</v>
      </c>
      <c r="AM11" s="1">
        <v>12</v>
      </c>
      <c r="AN11" s="1">
        <v>9</v>
      </c>
      <c r="AO11" s="1">
        <v>0</v>
      </c>
      <c r="AP11" s="1">
        <v>0</v>
      </c>
      <c r="AQ11" s="1">
        <v>0</v>
      </c>
      <c r="AR11" s="1">
        <v>6</v>
      </c>
      <c r="AS11" s="1">
        <v>2</v>
      </c>
      <c r="AT11" s="1">
        <v>4</v>
      </c>
      <c r="AU11" s="1">
        <v>0</v>
      </c>
      <c r="AV11" s="1">
        <v>0</v>
      </c>
      <c r="AW11" s="1">
        <v>2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12</v>
      </c>
    </row>
    <row r="12" spans="1:56" x14ac:dyDescent="0.3">
      <c r="A12" s="4">
        <v>1024</v>
      </c>
      <c r="B12" s="1">
        <v>12</v>
      </c>
      <c r="C12" s="1">
        <v>0</v>
      </c>
      <c r="D12" s="1">
        <v>0</v>
      </c>
      <c r="E12" s="1">
        <v>21</v>
      </c>
      <c r="F12" s="1">
        <v>6</v>
      </c>
      <c r="G12" s="1">
        <v>117</v>
      </c>
      <c r="H12" s="1">
        <v>17</v>
      </c>
      <c r="I12" s="1">
        <v>59</v>
      </c>
      <c r="J12" s="1">
        <v>11</v>
      </c>
      <c r="K12" s="1">
        <v>175</v>
      </c>
      <c r="L12" s="1">
        <v>403</v>
      </c>
      <c r="M12" s="1">
        <v>289</v>
      </c>
      <c r="N12" s="1">
        <v>0</v>
      </c>
      <c r="O12" s="1">
        <v>2</v>
      </c>
      <c r="P12" s="1">
        <v>8</v>
      </c>
      <c r="Q12" s="1">
        <v>2</v>
      </c>
      <c r="R12" s="1">
        <v>292</v>
      </c>
      <c r="S12" s="1">
        <v>520</v>
      </c>
      <c r="T12" s="1">
        <v>406</v>
      </c>
      <c r="U12" s="1">
        <v>5</v>
      </c>
      <c r="V12" s="1">
        <v>3</v>
      </c>
      <c r="W12" s="1">
        <v>0</v>
      </c>
      <c r="X12" s="1">
        <v>7</v>
      </c>
      <c r="Y12" s="1">
        <v>1</v>
      </c>
      <c r="Z12" s="1">
        <v>3</v>
      </c>
      <c r="AA12" s="1">
        <v>0</v>
      </c>
      <c r="AB12" s="1">
        <v>2</v>
      </c>
      <c r="AC12" s="1">
        <v>0</v>
      </c>
      <c r="AD12" s="1">
        <v>0</v>
      </c>
      <c r="AE12" s="1">
        <v>12</v>
      </c>
      <c r="AF12" s="1">
        <v>3</v>
      </c>
      <c r="AG12" s="1">
        <v>10</v>
      </c>
      <c r="AH12" s="1">
        <v>0</v>
      </c>
      <c r="AI12" s="1">
        <v>2</v>
      </c>
      <c r="AJ12" s="1">
        <v>0</v>
      </c>
      <c r="AK12" s="1">
        <v>0</v>
      </c>
      <c r="AL12" s="1">
        <v>0</v>
      </c>
      <c r="AM12" s="1">
        <v>12</v>
      </c>
      <c r="AN12" s="1">
        <v>9</v>
      </c>
      <c r="AO12" s="1">
        <v>1</v>
      </c>
      <c r="AP12" s="1">
        <v>0</v>
      </c>
      <c r="AQ12" s="1">
        <v>0</v>
      </c>
      <c r="AR12" s="1">
        <v>0</v>
      </c>
      <c r="AS12" s="1">
        <v>6</v>
      </c>
      <c r="AT12" s="1">
        <v>4</v>
      </c>
      <c r="AU12" s="1">
        <v>0</v>
      </c>
      <c r="AV12" s="1">
        <v>6</v>
      </c>
      <c r="AW12" s="1">
        <v>5</v>
      </c>
      <c r="AX12" s="1">
        <v>7</v>
      </c>
      <c r="AY12" s="1">
        <v>0</v>
      </c>
      <c r="AZ12" s="1">
        <v>0</v>
      </c>
      <c r="BA12" s="1">
        <v>0</v>
      </c>
      <c r="BB12" s="1">
        <v>0</v>
      </c>
      <c r="BC12" s="1">
        <v>2</v>
      </c>
      <c r="BD12" s="1">
        <v>12</v>
      </c>
    </row>
    <row r="13" spans="1:56" x14ac:dyDescent="0.3">
      <c r="A13" s="4">
        <v>1501</v>
      </c>
      <c r="B13" s="1">
        <v>12</v>
      </c>
      <c r="C13" s="1">
        <v>0</v>
      </c>
      <c r="D13" s="1">
        <v>0</v>
      </c>
      <c r="E13" s="1">
        <v>34</v>
      </c>
      <c r="F13" s="1">
        <v>6</v>
      </c>
      <c r="G13" s="1">
        <v>182</v>
      </c>
      <c r="H13" s="1">
        <v>34</v>
      </c>
      <c r="I13" s="1">
        <v>23</v>
      </c>
      <c r="J13" s="1">
        <v>14</v>
      </c>
      <c r="K13" s="1">
        <v>152</v>
      </c>
      <c r="L13" s="1">
        <v>323</v>
      </c>
      <c r="M13" s="1">
        <v>237.5</v>
      </c>
      <c r="N13" s="1">
        <v>7</v>
      </c>
      <c r="O13" s="1">
        <v>1</v>
      </c>
      <c r="P13" s="1">
        <v>8</v>
      </c>
      <c r="Q13" s="1">
        <v>3</v>
      </c>
      <c r="R13" s="1">
        <v>334</v>
      </c>
      <c r="S13" s="1">
        <v>505</v>
      </c>
      <c r="T13" s="1">
        <v>419.5</v>
      </c>
      <c r="U13" s="1">
        <v>8</v>
      </c>
      <c r="V13" s="1">
        <v>0</v>
      </c>
      <c r="W13" s="1">
        <v>0</v>
      </c>
      <c r="X13" s="1">
        <v>6</v>
      </c>
      <c r="Y13" s="1">
        <v>0</v>
      </c>
      <c r="Z13" s="1">
        <v>3</v>
      </c>
      <c r="AA13" s="1">
        <v>0</v>
      </c>
      <c r="AB13" s="1">
        <v>3</v>
      </c>
      <c r="AC13" s="1">
        <v>0</v>
      </c>
      <c r="AD13" s="1">
        <v>0</v>
      </c>
      <c r="AE13" s="1">
        <v>12</v>
      </c>
      <c r="AF13" s="1">
        <v>5</v>
      </c>
      <c r="AG13" s="1">
        <v>1</v>
      </c>
      <c r="AH13" s="1">
        <v>0</v>
      </c>
      <c r="AI13" s="1">
        <v>4</v>
      </c>
      <c r="AJ13" s="1">
        <v>0</v>
      </c>
      <c r="AK13" s="1">
        <v>0</v>
      </c>
      <c r="AL13" s="1">
        <v>1</v>
      </c>
      <c r="AM13" s="1">
        <v>12</v>
      </c>
      <c r="AN13" s="1">
        <v>6</v>
      </c>
      <c r="AO13" s="1">
        <v>1</v>
      </c>
      <c r="AP13" s="1">
        <v>5</v>
      </c>
      <c r="AQ13" s="1">
        <v>0</v>
      </c>
      <c r="AR13" s="1">
        <v>0</v>
      </c>
      <c r="AS13" s="1">
        <v>9</v>
      </c>
      <c r="AT13" s="1">
        <v>3</v>
      </c>
      <c r="AU13" s="1">
        <v>0</v>
      </c>
      <c r="AV13" s="1">
        <v>3</v>
      </c>
      <c r="AW13" s="1">
        <v>7</v>
      </c>
      <c r="AX13" s="1">
        <v>7</v>
      </c>
      <c r="AY13" s="1">
        <v>2</v>
      </c>
      <c r="AZ13" s="1">
        <v>2</v>
      </c>
      <c r="BA13" s="1">
        <v>1</v>
      </c>
      <c r="BB13" s="1">
        <v>0</v>
      </c>
      <c r="BC13" s="1">
        <v>1</v>
      </c>
      <c r="BD13" s="1">
        <v>12</v>
      </c>
    </row>
    <row r="14" spans="1:56" x14ac:dyDescent="0.3">
      <c r="A14" s="4">
        <v>1646</v>
      </c>
      <c r="B14" s="1">
        <v>11</v>
      </c>
      <c r="C14" s="1">
        <v>0</v>
      </c>
      <c r="D14" s="1">
        <v>0</v>
      </c>
      <c r="E14" s="1">
        <v>7</v>
      </c>
      <c r="F14" s="1">
        <v>7</v>
      </c>
      <c r="G14" s="1">
        <v>49</v>
      </c>
      <c r="H14" s="1">
        <v>17</v>
      </c>
      <c r="I14" s="1">
        <v>22</v>
      </c>
      <c r="J14" s="1">
        <v>4</v>
      </c>
      <c r="K14" s="1">
        <v>78</v>
      </c>
      <c r="L14" s="1">
        <v>195</v>
      </c>
      <c r="M14" s="1">
        <v>136.5</v>
      </c>
      <c r="N14" s="1">
        <v>0</v>
      </c>
      <c r="O14" s="1">
        <v>1</v>
      </c>
      <c r="P14" s="1">
        <v>2</v>
      </c>
      <c r="Q14" s="1">
        <v>0</v>
      </c>
      <c r="R14" s="1">
        <v>127</v>
      </c>
      <c r="S14" s="1">
        <v>244</v>
      </c>
      <c r="T14" s="1">
        <v>185.5</v>
      </c>
      <c r="U14" s="1">
        <v>0</v>
      </c>
      <c r="V14" s="1">
        <v>1</v>
      </c>
      <c r="W14" s="1">
        <v>1</v>
      </c>
      <c r="X14" s="1">
        <v>5</v>
      </c>
      <c r="Y14" s="1">
        <v>1</v>
      </c>
      <c r="Z14" s="1">
        <v>2</v>
      </c>
      <c r="AA14" s="1">
        <v>0</v>
      </c>
      <c r="AB14" s="1">
        <v>0</v>
      </c>
      <c r="AC14" s="1">
        <v>0</v>
      </c>
      <c r="AD14" s="1">
        <v>0</v>
      </c>
      <c r="AE14" s="1">
        <v>7</v>
      </c>
      <c r="AF14" s="1">
        <v>1</v>
      </c>
      <c r="AG14" s="1">
        <v>6</v>
      </c>
      <c r="AH14" s="1">
        <v>2</v>
      </c>
      <c r="AI14" s="1">
        <v>4</v>
      </c>
      <c r="AJ14" s="1">
        <v>3</v>
      </c>
      <c r="AK14" s="1">
        <v>0</v>
      </c>
      <c r="AL14" s="1">
        <v>0</v>
      </c>
      <c r="AM14" s="1">
        <v>11</v>
      </c>
      <c r="AN14" s="1">
        <v>3</v>
      </c>
      <c r="AO14" s="1">
        <v>1</v>
      </c>
      <c r="AP14" s="1">
        <v>3</v>
      </c>
      <c r="AQ14" s="1">
        <v>0</v>
      </c>
      <c r="AR14" s="1">
        <v>5</v>
      </c>
      <c r="AS14" s="1">
        <v>0</v>
      </c>
      <c r="AT14" s="1">
        <v>6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1</v>
      </c>
      <c r="BC14" s="1">
        <v>1</v>
      </c>
      <c r="BD14" s="1">
        <v>11</v>
      </c>
    </row>
    <row r="15" spans="1:56" x14ac:dyDescent="0.3">
      <c r="A15" s="4">
        <v>1720</v>
      </c>
      <c r="B15" s="1">
        <v>12</v>
      </c>
      <c r="C15" s="1">
        <v>0</v>
      </c>
      <c r="D15" s="1">
        <v>0</v>
      </c>
      <c r="E15" s="1">
        <v>12</v>
      </c>
      <c r="F15" s="1">
        <v>2</v>
      </c>
      <c r="G15" s="1">
        <v>64</v>
      </c>
      <c r="H15" s="1">
        <v>8</v>
      </c>
      <c r="I15" s="1">
        <v>26</v>
      </c>
      <c r="J15" s="1">
        <v>11</v>
      </c>
      <c r="K15" s="1">
        <v>83</v>
      </c>
      <c r="L15" s="1">
        <v>185</v>
      </c>
      <c r="M15" s="1">
        <v>134</v>
      </c>
      <c r="N15" s="1">
        <v>0</v>
      </c>
      <c r="O15" s="1">
        <v>4</v>
      </c>
      <c r="P15" s="1">
        <v>3</v>
      </c>
      <c r="Q15" s="1">
        <v>1</v>
      </c>
      <c r="R15" s="1">
        <v>147</v>
      </c>
      <c r="S15" s="1">
        <v>249</v>
      </c>
      <c r="T15" s="1">
        <v>198</v>
      </c>
      <c r="U15" s="1">
        <v>3</v>
      </c>
      <c r="V15" s="1">
        <v>0</v>
      </c>
      <c r="W15" s="1">
        <v>0</v>
      </c>
      <c r="X15" s="1">
        <v>5</v>
      </c>
      <c r="Y15" s="1">
        <v>1</v>
      </c>
      <c r="Z15" s="1">
        <v>2</v>
      </c>
      <c r="AA15" s="1">
        <v>0</v>
      </c>
      <c r="AB15" s="1">
        <v>1</v>
      </c>
      <c r="AC15" s="1">
        <v>0</v>
      </c>
      <c r="AD15" s="1">
        <v>0</v>
      </c>
      <c r="AE15" s="1">
        <v>7</v>
      </c>
      <c r="AF15" s="1">
        <v>2</v>
      </c>
      <c r="AG15" s="1">
        <v>7</v>
      </c>
      <c r="AH15" s="1">
        <v>8</v>
      </c>
      <c r="AI15" s="1">
        <v>2</v>
      </c>
      <c r="AJ15" s="1">
        <v>2</v>
      </c>
      <c r="AK15" s="1">
        <v>0</v>
      </c>
      <c r="AL15" s="1">
        <v>0</v>
      </c>
      <c r="AM15" s="1">
        <v>12</v>
      </c>
      <c r="AN15" s="1">
        <v>8</v>
      </c>
      <c r="AO15" s="1">
        <v>0</v>
      </c>
      <c r="AP15" s="1">
        <v>1</v>
      </c>
      <c r="AQ15" s="1">
        <v>0</v>
      </c>
      <c r="AR15" s="1">
        <v>8</v>
      </c>
      <c r="AS15" s="1">
        <v>1</v>
      </c>
      <c r="AT15" s="1">
        <v>3</v>
      </c>
      <c r="AU15" s="1">
        <v>0</v>
      </c>
      <c r="AV15" s="1">
        <v>1</v>
      </c>
      <c r="AW15" s="1">
        <v>1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12</v>
      </c>
    </row>
    <row r="16" spans="1:56" x14ac:dyDescent="0.3">
      <c r="A16" s="4">
        <v>1741</v>
      </c>
      <c r="B16" s="1">
        <v>12</v>
      </c>
      <c r="C16" s="1">
        <v>0</v>
      </c>
      <c r="D16" s="1">
        <v>0</v>
      </c>
      <c r="E16" s="1">
        <v>27</v>
      </c>
      <c r="F16" s="1">
        <v>6</v>
      </c>
      <c r="G16" s="1">
        <v>147</v>
      </c>
      <c r="H16" s="1">
        <v>25</v>
      </c>
      <c r="I16" s="1">
        <v>48</v>
      </c>
      <c r="J16" s="1">
        <v>10</v>
      </c>
      <c r="K16" s="1">
        <v>168</v>
      </c>
      <c r="L16" s="1">
        <v>387</v>
      </c>
      <c r="M16" s="1">
        <v>277.5</v>
      </c>
      <c r="N16" s="1">
        <v>0</v>
      </c>
      <c r="O16" s="1">
        <v>2</v>
      </c>
      <c r="P16" s="1">
        <v>9</v>
      </c>
      <c r="Q16" s="1">
        <v>1</v>
      </c>
      <c r="R16" s="1">
        <v>315</v>
      </c>
      <c r="S16" s="1">
        <v>534</v>
      </c>
      <c r="T16" s="1">
        <v>424.5</v>
      </c>
      <c r="U16" s="1">
        <v>4</v>
      </c>
      <c r="V16" s="1">
        <v>2</v>
      </c>
      <c r="W16" s="1">
        <v>3</v>
      </c>
      <c r="X16" s="1">
        <v>9</v>
      </c>
      <c r="Y16" s="1">
        <v>1</v>
      </c>
      <c r="Z16" s="1">
        <v>4</v>
      </c>
      <c r="AA16" s="1">
        <v>0</v>
      </c>
      <c r="AB16" s="1">
        <v>1</v>
      </c>
      <c r="AC16" s="1">
        <v>0</v>
      </c>
      <c r="AD16" s="1">
        <v>0</v>
      </c>
      <c r="AE16" s="1">
        <v>12</v>
      </c>
      <c r="AF16" s="1">
        <v>3</v>
      </c>
      <c r="AG16" s="1">
        <v>9</v>
      </c>
      <c r="AH16" s="1">
        <v>1</v>
      </c>
      <c r="AI16" s="1">
        <v>2</v>
      </c>
      <c r="AJ16" s="1">
        <v>0</v>
      </c>
      <c r="AK16" s="1">
        <v>0</v>
      </c>
      <c r="AL16" s="1">
        <v>0</v>
      </c>
      <c r="AM16" s="1">
        <v>12</v>
      </c>
      <c r="AN16" s="1">
        <v>9</v>
      </c>
      <c r="AO16" s="1">
        <v>2</v>
      </c>
      <c r="AP16" s="1">
        <v>3</v>
      </c>
      <c r="AQ16" s="1">
        <v>1</v>
      </c>
      <c r="AR16" s="1">
        <v>0</v>
      </c>
      <c r="AS16" s="1">
        <v>5</v>
      </c>
      <c r="AT16" s="1">
        <v>5</v>
      </c>
      <c r="AU16" s="1">
        <v>1</v>
      </c>
      <c r="AV16" s="1">
        <v>4</v>
      </c>
      <c r="AW16" s="1">
        <v>7</v>
      </c>
      <c r="AX16" s="1">
        <v>4</v>
      </c>
      <c r="AY16" s="1">
        <v>3</v>
      </c>
      <c r="AZ16" s="1">
        <v>1</v>
      </c>
      <c r="BA16" s="1">
        <v>0</v>
      </c>
      <c r="BB16" s="1">
        <v>5</v>
      </c>
      <c r="BC16" s="1">
        <v>4</v>
      </c>
      <c r="BD16" s="1">
        <v>12</v>
      </c>
    </row>
    <row r="17" spans="1:56" x14ac:dyDescent="0.3">
      <c r="A17" s="4">
        <v>1747</v>
      </c>
      <c r="B17" s="1">
        <v>12</v>
      </c>
      <c r="C17" s="1">
        <v>0</v>
      </c>
      <c r="D17" s="1">
        <v>0</v>
      </c>
      <c r="E17" s="1">
        <v>9</v>
      </c>
      <c r="F17" s="1">
        <v>2</v>
      </c>
      <c r="G17" s="1">
        <v>49</v>
      </c>
      <c r="H17" s="1">
        <v>1</v>
      </c>
      <c r="I17" s="1">
        <v>70</v>
      </c>
      <c r="J17" s="1">
        <v>3</v>
      </c>
      <c r="K17" s="1">
        <v>179</v>
      </c>
      <c r="L17" s="1">
        <v>392</v>
      </c>
      <c r="M17" s="1">
        <v>285.5</v>
      </c>
      <c r="N17" s="1">
        <v>0</v>
      </c>
      <c r="O17" s="1">
        <v>2</v>
      </c>
      <c r="P17" s="1">
        <v>6</v>
      </c>
      <c r="Q17" s="1">
        <v>0</v>
      </c>
      <c r="R17" s="1">
        <v>228</v>
      </c>
      <c r="S17" s="1">
        <v>441</v>
      </c>
      <c r="T17" s="1">
        <v>334.5</v>
      </c>
      <c r="U17" s="1">
        <v>1</v>
      </c>
      <c r="V17" s="1">
        <v>3</v>
      </c>
      <c r="W17" s="1">
        <v>2</v>
      </c>
      <c r="X17" s="1">
        <v>9</v>
      </c>
      <c r="Y17" s="1">
        <v>3</v>
      </c>
      <c r="Z17" s="1">
        <v>3</v>
      </c>
      <c r="AA17" s="1">
        <v>0</v>
      </c>
      <c r="AB17" s="1">
        <v>0</v>
      </c>
      <c r="AC17" s="1">
        <v>0</v>
      </c>
      <c r="AD17" s="1">
        <v>0</v>
      </c>
      <c r="AE17" s="1">
        <v>9</v>
      </c>
      <c r="AF17" s="1">
        <v>5</v>
      </c>
      <c r="AG17" s="1">
        <v>5</v>
      </c>
      <c r="AH17" s="1">
        <v>2</v>
      </c>
      <c r="AI17" s="1">
        <v>4</v>
      </c>
      <c r="AJ17" s="1">
        <v>1</v>
      </c>
      <c r="AK17" s="1">
        <v>0</v>
      </c>
      <c r="AL17" s="1">
        <v>0</v>
      </c>
      <c r="AM17" s="1">
        <v>12</v>
      </c>
      <c r="AN17" s="1">
        <v>10</v>
      </c>
      <c r="AO17" s="1">
        <v>0</v>
      </c>
      <c r="AP17" s="1">
        <v>2</v>
      </c>
      <c r="AQ17" s="1">
        <v>0</v>
      </c>
      <c r="AR17" s="1">
        <v>6</v>
      </c>
      <c r="AS17" s="1">
        <v>3</v>
      </c>
      <c r="AT17" s="1">
        <v>2</v>
      </c>
      <c r="AU17" s="1">
        <v>0</v>
      </c>
      <c r="AV17" s="1">
        <v>1</v>
      </c>
      <c r="AW17" s="1">
        <v>2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12</v>
      </c>
    </row>
    <row r="18" spans="1:56" x14ac:dyDescent="0.3">
      <c r="A18" s="4">
        <v>2197</v>
      </c>
      <c r="B18" s="1">
        <v>12</v>
      </c>
      <c r="C18" s="1">
        <v>0</v>
      </c>
      <c r="D18" s="1">
        <v>1</v>
      </c>
      <c r="E18" s="1">
        <v>16</v>
      </c>
      <c r="F18" s="1">
        <v>2</v>
      </c>
      <c r="G18" s="1">
        <v>86</v>
      </c>
      <c r="H18" s="1">
        <v>0</v>
      </c>
      <c r="I18" s="1">
        <v>67</v>
      </c>
      <c r="J18" s="1">
        <v>0</v>
      </c>
      <c r="K18" s="1">
        <v>179</v>
      </c>
      <c r="L18" s="1">
        <v>380</v>
      </c>
      <c r="M18" s="1">
        <v>279.5</v>
      </c>
      <c r="N18" s="1">
        <v>0</v>
      </c>
      <c r="O18" s="1">
        <v>1</v>
      </c>
      <c r="P18" s="1">
        <v>8</v>
      </c>
      <c r="Q18" s="1">
        <v>0</v>
      </c>
      <c r="R18" s="1">
        <v>265</v>
      </c>
      <c r="S18" s="1">
        <v>466</v>
      </c>
      <c r="T18" s="1">
        <v>365.5</v>
      </c>
      <c r="U18" s="1">
        <v>3</v>
      </c>
      <c r="V18" s="1">
        <v>5</v>
      </c>
      <c r="W18" s="1">
        <v>0</v>
      </c>
      <c r="X18" s="1">
        <v>10</v>
      </c>
      <c r="Y18" s="1">
        <v>2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12</v>
      </c>
      <c r="AF18" s="1">
        <v>1</v>
      </c>
      <c r="AG18" s="1">
        <v>9</v>
      </c>
      <c r="AH18" s="1">
        <v>1</v>
      </c>
      <c r="AI18" s="1">
        <v>3</v>
      </c>
      <c r="AJ18" s="1">
        <v>1</v>
      </c>
      <c r="AK18" s="1">
        <v>0</v>
      </c>
      <c r="AL18" s="1">
        <v>0</v>
      </c>
      <c r="AM18" s="1">
        <v>12</v>
      </c>
      <c r="AN18" s="1">
        <v>11</v>
      </c>
      <c r="AO18" s="1">
        <v>0</v>
      </c>
      <c r="AP18" s="1">
        <v>0</v>
      </c>
      <c r="AQ18" s="1">
        <v>0</v>
      </c>
      <c r="AR18" s="1">
        <v>6</v>
      </c>
      <c r="AS18" s="1">
        <v>4</v>
      </c>
      <c r="AT18" s="1">
        <v>1</v>
      </c>
      <c r="AU18" s="1">
        <v>0</v>
      </c>
      <c r="AV18" s="1">
        <v>1</v>
      </c>
      <c r="AW18" s="1">
        <v>3</v>
      </c>
      <c r="AX18" s="1">
        <v>2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12</v>
      </c>
    </row>
    <row r="19" spans="1:56" x14ac:dyDescent="0.3">
      <c r="A19" s="4">
        <v>3147</v>
      </c>
      <c r="B19" s="1">
        <v>12</v>
      </c>
      <c r="C19" s="1">
        <v>0</v>
      </c>
      <c r="D19" s="1">
        <v>0</v>
      </c>
      <c r="E19" s="1">
        <v>17</v>
      </c>
      <c r="F19" s="1">
        <v>7</v>
      </c>
      <c r="G19" s="1">
        <v>99</v>
      </c>
      <c r="H19" s="1">
        <v>17</v>
      </c>
      <c r="I19" s="1">
        <v>19</v>
      </c>
      <c r="J19" s="1">
        <v>10</v>
      </c>
      <c r="K19" s="1">
        <v>102</v>
      </c>
      <c r="L19" s="1">
        <v>210</v>
      </c>
      <c r="M19" s="1">
        <v>156</v>
      </c>
      <c r="N19" s="1">
        <v>1</v>
      </c>
      <c r="O19" s="1">
        <v>0</v>
      </c>
      <c r="P19" s="1">
        <v>10</v>
      </c>
      <c r="Q19" s="1">
        <v>0</v>
      </c>
      <c r="R19" s="1">
        <v>201</v>
      </c>
      <c r="S19" s="1">
        <v>309</v>
      </c>
      <c r="T19" s="1">
        <v>255</v>
      </c>
      <c r="U19" s="1">
        <v>8</v>
      </c>
      <c r="V19" s="1">
        <v>1</v>
      </c>
      <c r="W19" s="1">
        <v>1</v>
      </c>
      <c r="X19" s="1">
        <v>6</v>
      </c>
      <c r="Y19" s="1">
        <v>4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10</v>
      </c>
      <c r="AF19" s="1">
        <v>2</v>
      </c>
      <c r="AG19" s="1">
        <v>9</v>
      </c>
      <c r="AH19" s="1">
        <v>2</v>
      </c>
      <c r="AI19" s="1">
        <v>5</v>
      </c>
      <c r="AJ19" s="1">
        <v>1</v>
      </c>
      <c r="AK19" s="1">
        <v>0</v>
      </c>
      <c r="AL19" s="1">
        <v>0</v>
      </c>
      <c r="AM19" s="1">
        <v>12</v>
      </c>
      <c r="AN19" s="1">
        <v>7</v>
      </c>
      <c r="AO19" s="1">
        <v>0</v>
      </c>
      <c r="AP19" s="1">
        <v>1</v>
      </c>
      <c r="AQ19" s="1">
        <v>0</v>
      </c>
      <c r="AR19" s="1">
        <v>4</v>
      </c>
      <c r="AS19" s="1">
        <v>0</v>
      </c>
      <c r="AT19" s="1">
        <v>8</v>
      </c>
      <c r="AU19" s="1">
        <v>0</v>
      </c>
      <c r="AV19" s="1">
        <v>3</v>
      </c>
      <c r="AW19" s="1">
        <v>3</v>
      </c>
      <c r="AX19" s="1">
        <v>0</v>
      </c>
      <c r="AY19" s="1">
        <v>1</v>
      </c>
      <c r="AZ19" s="1">
        <v>2</v>
      </c>
      <c r="BA19" s="1">
        <v>0</v>
      </c>
      <c r="BB19" s="1">
        <v>3</v>
      </c>
      <c r="BC19" s="1">
        <v>5</v>
      </c>
      <c r="BD19" s="1">
        <v>12</v>
      </c>
    </row>
    <row r="20" spans="1:56" x14ac:dyDescent="0.3">
      <c r="A20" s="4">
        <v>3176</v>
      </c>
      <c r="B20" s="1">
        <v>12</v>
      </c>
      <c r="C20" s="1">
        <v>0</v>
      </c>
      <c r="D20" s="1">
        <v>0</v>
      </c>
      <c r="E20" s="1">
        <v>20</v>
      </c>
      <c r="F20" s="1">
        <v>7</v>
      </c>
      <c r="G20" s="1">
        <v>114</v>
      </c>
      <c r="H20" s="1">
        <v>17</v>
      </c>
      <c r="I20" s="1">
        <v>19</v>
      </c>
      <c r="J20" s="1">
        <v>11</v>
      </c>
      <c r="K20" s="1">
        <v>92</v>
      </c>
      <c r="L20" s="1">
        <v>200</v>
      </c>
      <c r="M20" s="1">
        <v>146</v>
      </c>
      <c r="N20" s="1">
        <v>0</v>
      </c>
      <c r="O20" s="1">
        <v>2</v>
      </c>
      <c r="P20" s="1">
        <v>9</v>
      </c>
      <c r="Q20" s="1">
        <v>3</v>
      </c>
      <c r="R20" s="1">
        <v>206</v>
      </c>
      <c r="S20" s="1">
        <v>314</v>
      </c>
      <c r="T20" s="1">
        <v>260</v>
      </c>
      <c r="U20" s="1">
        <v>5</v>
      </c>
      <c r="V20" s="1">
        <v>4</v>
      </c>
      <c r="W20" s="1">
        <v>0</v>
      </c>
      <c r="X20" s="1">
        <v>4</v>
      </c>
      <c r="Y20" s="1">
        <v>2</v>
      </c>
      <c r="Z20" s="1">
        <v>1</v>
      </c>
      <c r="AA20" s="1">
        <v>0</v>
      </c>
      <c r="AB20" s="1">
        <v>1</v>
      </c>
      <c r="AC20" s="1">
        <v>1</v>
      </c>
      <c r="AD20" s="1">
        <v>0</v>
      </c>
      <c r="AE20" s="1">
        <v>9</v>
      </c>
      <c r="AF20" s="1">
        <v>2</v>
      </c>
      <c r="AG20" s="1">
        <v>4</v>
      </c>
      <c r="AH20" s="1">
        <v>3</v>
      </c>
      <c r="AI20" s="1">
        <v>3</v>
      </c>
      <c r="AJ20" s="1">
        <v>1</v>
      </c>
      <c r="AK20" s="1">
        <v>0</v>
      </c>
      <c r="AL20" s="1">
        <v>1</v>
      </c>
      <c r="AM20" s="1">
        <v>12</v>
      </c>
      <c r="AN20" s="1">
        <v>5</v>
      </c>
      <c r="AO20" s="1">
        <v>0</v>
      </c>
      <c r="AP20" s="1">
        <v>2</v>
      </c>
      <c r="AQ20" s="1">
        <v>0</v>
      </c>
      <c r="AR20" s="1">
        <v>1</v>
      </c>
      <c r="AS20" s="1">
        <v>7</v>
      </c>
      <c r="AT20" s="1">
        <v>4</v>
      </c>
      <c r="AU20" s="1">
        <v>0</v>
      </c>
      <c r="AV20" s="1">
        <v>0</v>
      </c>
      <c r="AW20" s="1">
        <v>7</v>
      </c>
      <c r="AX20" s="1">
        <v>2</v>
      </c>
      <c r="AY20" s="1">
        <v>0</v>
      </c>
      <c r="AZ20" s="1">
        <v>0</v>
      </c>
      <c r="BA20" s="1">
        <v>4</v>
      </c>
      <c r="BB20" s="1">
        <v>1</v>
      </c>
      <c r="BC20" s="1">
        <v>3</v>
      </c>
      <c r="BD20" s="1">
        <v>12</v>
      </c>
    </row>
    <row r="21" spans="1:56" x14ac:dyDescent="0.3">
      <c r="A21" s="4">
        <v>3487</v>
      </c>
      <c r="B21" s="1">
        <v>12</v>
      </c>
      <c r="C21" s="1">
        <v>0</v>
      </c>
      <c r="D21" s="1">
        <v>7</v>
      </c>
      <c r="E21" s="1">
        <v>1</v>
      </c>
      <c r="F21" s="1">
        <v>4</v>
      </c>
      <c r="G21" s="1">
        <v>27</v>
      </c>
      <c r="H21" s="1">
        <v>23</v>
      </c>
      <c r="I21" s="1">
        <v>29</v>
      </c>
      <c r="J21" s="1">
        <v>17</v>
      </c>
      <c r="K21" s="1">
        <v>92</v>
      </c>
      <c r="L21" s="1">
        <v>248</v>
      </c>
      <c r="M21" s="1">
        <v>170</v>
      </c>
      <c r="N21" s="1">
        <v>0</v>
      </c>
      <c r="O21" s="1">
        <v>7</v>
      </c>
      <c r="P21" s="1">
        <v>0</v>
      </c>
      <c r="Q21" s="1">
        <v>2</v>
      </c>
      <c r="R21" s="1">
        <v>119</v>
      </c>
      <c r="S21" s="1">
        <v>275</v>
      </c>
      <c r="T21" s="1">
        <v>197</v>
      </c>
      <c r="U21" s="1">
        <v>0</v>
      </c>
      <c r="V21" s="1">
        <v>0</v>
      </c>
      <c r="W21" s="1">
        <v>0</v>
      </c>
      <c r="X21" s="1">
        <v>2</v>
      </c>
      <c r="Y21" s="1">
        <v>0</v>
      </c>
      <c r="Z21" s="1">
        <v>1</v>
      </c>
      <c r="AA21" s="1">
        <v>0</v>
      </c>
      <c r="AB21" s="1">
        <v>2</v>
      </c>
      <c r="AC21" s="1">
        <v>0</v>
      </c>
      <c r="AD21" s="1">
        <v>0</v>
      </c>
      <c r="AE21" s="1">
        <v>12</v>
      </c>
      <c r="AF21" s="1">
        <v>2</v>
      </c>
      <c r="AG21" s="1">
        <v>10</v>
      </c>
      <c r="AH21" s="1">
        <v>1</v>
      </c>
      <c r="AI21" s="1">
        <v>3</v>
      </c>
      <c r="AJ21" s="1">
        <v>2</v>
      </c>
      <c r="AK21" s="1">
        <v>0</v>
      </c>
      <c r="AL21" s="1">
        <v>0</v>
      </c>
      <c r="AM21" s="1">
        <v>12</v>
      </c>
      <c r="AN21" s="1">
        <v>10</v>
      </c>
      <c r="AO21" s="1">
        <v>0</v>
      </c>
      <c r="AP21" s="1">
        <v>0</v>
      </c>
      <c r="AQ21" s="1">
        <v>0</v>
      </c>
      <c r="AR21" s="1">
        <v>10</v>
      </c>
      <c r="AS21" s="1">
        <v>0</v>
      </c>
      <c r="AT21" s="1">
        <v>0</v>
      </c>
      <c r="AU21" s="1">
        <v>1</v>
      </c>
      <c r="AV21" s="1">
        <v>5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12</v>
      </c>
    </row>
    <row r="22" spans="1:56" x14ac:dyDescent="0.3">
      <c r="A22" s="4">
        <v>3494</v>
      </c>
      <c r="B22" s="1">
        <v>12</v>
      </c>
      <c r="C22" s="1">
        <v>0</v>
      </c>
      <c r="D22" s="1">
        <v>9</v>
      </c>
      <c r="E22" s="1">
        <v>4</v>
      </c>
      <c r="F22" s="1">
        <v>7</v>
      </c>
      <c r="G22" s="1">
        <v>52</v>
      </c>
      <c r="H22" s="1">
        <v>63</v>
      </c>
      <c r="I22" s="1">
        <v>0</v>
      </c>
      <c r="J22" s="1">
        <v>24</v>
      </c>
      <c r="K22" s="1">
        <v>158</v>
      </c>
      <c r="L22" s="1">
        <v>347</v>
      </c>
      <c r="M22" s="1">
        <v>252.5</v>
      </c>
      <c r="N22" s="1">
        <v>10</v>
      </c>
      <c r="O22" s="1">
        <v>0</v>
      </c>
      <c r="P22" s="1">
        <v>11</v>
      </c>
      <c r="Q22" s="1">
        <v>5</v>
      </c>
      <c r="R22" s="1">
        <v>210</v>
      </c>
      <c r="S22" s="1">
        <v>399</v>
      </c>
      <c r="T22" s="1">
        <v>304.5</v>
      </c>
      <c r="U22" s="1">
        <v>10</v>
      </c>
      <c r="V22" s="1">
        <v>1</v>
      </c>
      <c r="W22" s="1">
        <v>0</v>
      </c>
      <c r="X22" s="1">
        <v>6</v>
      </c>
      <c r="Y22" s="1">
        <v>0</v>
      </c>
      <c r="Z22" s="1">
        <v>3</v>
      </c>
      <c r="AA22" s="1">
        <v>1</v>
      </c>
      <c r="AB22" s="1">
        <v>3</v>
      </c>
      <c r="AC22" s="1">
        <v>1</v>
      </c>
      <c r="AD22" s="1">
        <v>0</v>
      </c>
      <c r="AE22" s="1">
        <v>12</v>
      </c>
      <c r="AF22" s="1">
        <v>0</v>
      </c>
      <c r="AG22" s="1">
        <v>7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12</v>
      </c>
      <c r="AN22" s="1">
        <v>0</v>
      </c>
      <c r="AO22" s="1">
        <v>1</v>
      </c>
      <c r="AP22" s="1">
        <v>1</v>
      </c>
      <c r="AQ22" s="1">
        <v>0</v>
      </c>
      <c r="AR22" s="1">
        <v>11</v>
      </c>
      <c r="AS22" s="1">
        <v>1</v>
      </c>
      <c r="AT22" s="1">
        <v>0</v>
      </c>
      <c r="AU22" s="1">
        <v>0</v>
      </c>
      <c r="AV22" s="1">
        <v>2</v>
      </c>
      <c r="AW22" s="1">
        <v>0</v>
      </c>
      <c r="AX22" s="1">
        <v>0</v>
      </c>
      <c r="AY22" s="1">
        <v>9</v>
      </c>
      <c r="AZ22" s="1">
        <v>9</v>
      </c>
      <c r="BA22" s="1">
        <v>5</v>
      </c>
      <c r="BB22" s="1">
        <v>0</v>
      </c>
      <c r="BC22" s="1">
        <v>0</v>
      </c>
      <c r="BD22" s="1">
        <v>12</v>
      </c>
    </row>
    <row r="23" spans="1:56" x14ac:dyDescent="0.3">
      <c r="A23" s="4">
        <v>3865</v>
      </c>
      <c r="B23" s="1">
        <v>12</v>
      </c>
      <c r="C23" s="1">
        <v>0</v>
      </c>
      <c r="D23" s="1">
        <v>0</v>
      </c>
      <c r="E23" s="1">
        <v>0</v>
      </c>
      <c r="F23" s="1">
        <v>3</v>
      </c>
      <c r="G23" s="1">
        <v>6</v>
      </c>
      <c r="H23" s="1">
        <v>0</v>
      </c>
      <c r="I23" s="1">
        <v>0</v>
      </c>
      <c r="J23" s="1">
        <v>2</v>
      </c>
      <c r="K23" s="1">
        <v>19</v>
      </c>
      <c r="L23" s="1">
        <v>19</v>
      </c>
      <c r="M23" s="1">
        <v>19</v>
      </c>
      <c r="N23" s="1">
        <v>0</v>
      </c>
      <c r="O23" s="1">
        <v>2</v>
      </c>
      <c r="P23" s="1">
        <v>3</v>
      </c>
      <c r="Q23" s="1">
        <v>0</v>
      </c>
      <c r="R23" s="1">
        <v>25</v>
      </c>
      <c r="S23" s="1">
        <v>25</v>
      </c>
      <c r="T23" s="1">
        <v>25</v>
      </c>
      <c r="U23" s="1">
        <v>1</v>
      </c>
      <c r="V23" s="1">
        <v>1</v>
      </c>
      <c r="W23" s="1">
        <v>1</v>
      </c>
      <c r="X23" s="1">
        <v>4</v>
      </c>
      <c r="Y23" s="1">
        <v>0</v>
      </c>
      <c r="Z23" s="1">
        <v>2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3</v>
      </c>
      <c r="AH23" s="1">
        <v>12</v>
      </c>
      <c r="AI23" s="1">
        <v>0</v>
      </c>
      <c r="AJ23" s="1">
        <v>3</v>
      </c>
      <c r="AK23" s="1">
        <v>0</v>
      </c>
      <c r="AL23" s="1">
        <v>0</v>
      </c>
      <c r="AM23" s="1">
        <v>12</v>
      </c>
      <c r="AN23" s="1">
        <v>0</v>
      </c>
      <c r="AO23" s="1">
        <v>0</v>
      </c>
      <c r="AP23" s="1">
        <v>0</v>
      </c>
      <c r="AQ23" s="1">
        <v>0</v>
      </c>
      <c r="AR23" s="1">
        <v>5</v>
      </c>
      <c r="AS23" s="1">
        <v>0</v>
      </c>
      <c r="AT23" s="1">
        <v>0</v>
      </c>
      <c r="AU23" s="1">
        <v>7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12</v>
      </c>
    </row>
    <row r="24" spans="1:56" x14ac:dyDescent="0.3">
      <c r="A24" s="4">
        <v>3940</v>
      </c>
      <c r="B24" s="1">
        <v>12</v>
      </c>
      <c r="C24" s="1">
        <v>0</v>
      </c>
      <c r="D24" s="1">
        <v>0</v>
      </c>
      <c r="E24" s="1">
        <v>20</v>
      </c>
      <c r="F24" s="1">
        <v>7</v>
      </c>
      <c r="G24" s="1">
        <v>114</v>
      </c>
      <c r="H24" s="1">
        <v>47</v>
      </c>
      <c r="I24" s="1">
        <v>27</v>
      </c>
      <c r="J24" s="1">
        <v>17</v>
      </c>
      <c r="K24" s="1">
        <v>147</v>
      </c>
      <c r="L24" s="1">
        <v>369</v>
      </c>
      <c r="M24" s="1">
        <v>258</v>
      </c>
      <c r="N24" s="1">
        <v>4</v>
      </c>
      <c r="O24" s="1">
        <v>1</v>
      </c>
      <c r="P24" s="1">
        <v>7</v>
      </c>
      <c r="Q24" s="1">
        <v>0</v>
      </c>
      <c r="R24" s="1">
        <v>261</v>
      </c>
      <c r="S24" s="1">
        <v>483</v>
      </c>
      <c r="T24" s="1">
        <v>372</v>
      </c>
      <c r="U24" s="1">
        <v>6</v>
      </c>
      <c r="V24" s="1">
        <v>1</v>
      </c>
      <c r="W24" s="1">
        <v>0</v>
      </c>
      <c r="X24" s="1">
        <v>2</v>
      </c>
      <c r="Y24" s="1">
        <v>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12</v>
      </c>
      <c r="AF24" s="1">
        <v>2</v>
      </c>
      <c r="AG24" s="1">
        <v>9</v>
      </c>
      <c r="AH24" s="1">
        <v>1</v>
      </c>
      <c r="AI24" s="1">
        <v>3</v>
      </c>
      <c r="AJ24" s="1">
        <v>0</v>
      </c>
      <c r="AK24" s="1">
        <v>0</v>
      </c>
      <c r="AL24" s="1">
        <v>0</v>
      </c>
      <c r="AM24" s="1">
        <v>12</v>
      </c>
      <c r="AN24" s="1">
        <v>10</v>
      </c>
      <c r="AO24" s="1">
        <v>1</v>
      </c>
      <c r="AP24" s="1">
        <v>0</v>
      </c>
      <c r="AQ24" s="1">
        <v>0</v>
      </c>
      <c r="AR24" s="1">
        <v>4</v>
      </c>
      <c r="AS24" s="1">
        <v>4</v>
      </c>
      <c r="AT24" s="1">
        <v>4</v>
      </c>
      <c r="AU24" s="1">
        <v>0</v>
      </c>
      <c r="AV24" s="1">
        <v>5</v>
      </c>
      <c r="AW24" s="1">
        <v>5</v>
      </c>
      <c r="AX24" s="1">
        <v>5</v>
      </c>
      <c r="AY24" s="1">
        <v>2</v>
      </c>
      <c r="AZ24" s="1">
        <v>1</v>
      </c>
      <c r="BA24" s="1">
        <v>0</v>
      </c>
      <c r="BB24" s="1">
        <v>0</v>
      </c>
      <c r="BC24" s="1">
        <v>3</v>
      </c>
      <c r="BD24" s="1">
        <v>12</v>
      </c>
    </row>
    <row r="25" spans="1:56" x14ac:dyDescent="0.3">
      <c r="A25" s="4">
        <v>4272</v>
      </c>
      <c r="B25" s="1">
        <v>12</v>
      </c>
      <c r="C25" s="1">
        <v>0</v>
      </c>
      <c r="D25" s="1">
        <v>0</v>
      </c>
      <c r="E25" s="1">
        <v>25</v>
      </c>
      <c r="F25" s="1">
        <v>4</v>
      </c>
      <c r="G25" s="1">
        <v>133</v>
      </c>
      <c r="H25" s="1">
        <v>36</v>
      </c>
      <c r="I25" s="1">
        <v>29</v>
      </c>
      <c r="J25" s="1">
        <v>14</v>
      </c>
      <c r="K25" s="1">
        <v>131</v>
      </c>
      <c r="L25" s="1">
        <v>326</v>
      </c>
      <c r="M25" s="1">
        <v>228.5</v>
      </c>
      <c r="N25" s="1">
        <v>0</v>
      </c>
      <c r="O25" s="1">
        <v>2</v>
      </c>
      <c r="P25" s="1">
        <v>7</v>
      </c>
      <c r="Q25" s="1">
        <v>0</v>
      </c>
      <c r="R25" s="1">
        <v>264</v>
      </c>
      <c r="S25" s="1">
        <v>459</v>
      </c>
      <c r="T25" s="1">
        <v>361.5</v>
      </c>
      <c r="U25" s="1">
        <v>3</v>
      </c>
      <c r="V25" s="1">
        <v>3</v>
      </c>
      <c r="W25" s="1">
        <v>1</v>
      </c>
      <c r="X25" s="1">
        <v>7</v>
      </c>
      <c r="Y25" s="1">
        <v>3</v>
      </c>
      <c r="Z25" s="1">
        <v>2</v>
      </c>
      <c r="AA25" s="1">
        <v>0</v>
      </c>
      <c r="AB25" s="1">
        <v>0</v>
      </c>
      <c r="AC25" s="1">
        <v>0</v>
      </c>
      <c r="AD25" s="1">
        <v>0</v>
      </c>
      <c r="AE25" s="1">
        <v>11</v>
      </c>
      <c r="AF25" s="1">
        <v>1</v>
      </c>
      <c r="AG25" s="1">
        <v>8</v>
      </c>
      <c r="AH25" s="1">
        <v>3</v>
      </c>
      <c r="AI25" s="1">
        <v>4</v>
      </c>
      <c r="AJ25" s="1">
        <v>1</v>
      </c>
      <c r="AK25" s="1">
        <v>0</v>
      </c>
      <c r="AL25" s="1">
        <v>0</v>
      </c>
      <c r="AM25" s="1">
        <v>12</v>
      </c>
      <c r="AN25" s="1">
        <v>2</v>
      </c>
      <c r="AO25" s="1">
        <v>4</v>
      </c>
      <c r="AP25" s="1">
        <v>7</v>
      </c>
      <c r="AQ25" s="1">
        <v>0</v>
      </c>
      <c r="AR25" s="1">
        <v>2</v>
      </c>
      <c r="AS25" s="1">
        <v>9</v>
      </c>
      <c r="AT25" s="1">
        <v>1</v>
      </c>
      <c r="AU25" s="1">
        <v>0</v>
      </c>
      <c r="AV25" s="1">
        <v>5</v>
      </c>
      <c r="AW25" s="1">
        <v>8</v>
      </c>
      <c r="AX25" s="1">
        <v>8</v>
      </c>
      <c r="AY25" s="1">
        <v>4</v>
      </c>
      <c r="AZ25" s="1">
        <v>0</v>
      </c>
      <c r="BA25" s="1">
        <v>0</v>
      </c>
      <c r="BB25" s="1">
        <v>0</v>
      </c>
      <c r="BC25" s="1">
        <v>1</v>
      </c>
      <c r="BD25" s="1">
        <v>12</v>
      </c>
    </row>
    <row r="26" spans="1:56" x14ac:dyDescent="0.3">
      <c r="A26" s="4">
        <v>4926</v>
      </c>
      <c r="B26" s="1">
        <v>12</v>
      </c>
      <c r="C26" s="1">
        <v>0</v>
      </c>
      <c r="D26" s="1">
        <v>0</v>
      </c>
      <c r="E26" s="1">
        <v>19</v>
      </c>
      <c r="F26" s="1">
        <v>6</v>
      </c>
      <c r="G26" s="1">
        <v>107</v>
      </c>
      <c r="H26" s="1">
        <v>24</v>
      </c>
      <c r="I26" s="1">
        <v>24</v>
      </c>
      <c r="J26" s="1">
        <v>10</v>
      </c>
      <c r="K26" s="1">
        <v>105</v>
      </c>
      <c r="L26" s="1">
        <v>249</v>
      </c>
      <c r="M26" s="1">
        <v>177</v>
      </c>
      <c r="N26" s="1">
        <v>0</v>
      </c>
      <c r="O26" s="1">
        <v>1</v>
      </c>
      <c r="P26" s="1">
        <v>8</v>
      </c>
      <c r="Q26" s="1">
        <v>2</v>
      </c>
      <c r="R26" s="1">
        <v>212</v>
      </c>
      <c r="S26" s="1">
        <v>356</v>
      </c>
      <c r="T26" s="1">
        <v>284</v>
      </c>
      <c r="U26" s="1">
        <v>4</v>
      </c>
      <c r="V26" s="1">
        <v>1</v>
      </c>
      <c r="W26" s="1">
        <v>3</v>
      </c>
      <c r="X26" s="1">
        <v>4</v>
      </c>
      <c r="Y26" s="1">
        <v>2</v>
      </c>
      <c r="Z26" s="1">
        <v>1</v>
      </c>
      <c r="AA26" s="1">
        <v>0</v>
      </c>
      <c r="AB26" s="1">
        <v>2</v>
      </c>
      <c r="AC26" s="1">
        <v>0</v>
      </c>
      <c r="AD26" s="1">
        <v>0</v>
      </c>
      <c r="AE26" s="1">
        <v>11</v>
      </c>
      <c r="AF26" s="1">
        <v>0</v>
      </c>
      <c r="AG26" s="1">
        <v>6</v>
      </c>
      <c r="AH26" s="1">
        <v>2</v>
      </c>
      <c r="AI26" s="1">
        <v>3</v>
      </c>
      <c r="AJ26" s="1">
        <v>4</v>
      </c>
      <c r="AK26" s="1">
        <v>0</v>
      </c>
      <c r="AL26" s="1">
        <v>0</v>
      </c>
      <c r="AM26" s="1">
        <v>12</v>
      </c>
      <c r="AN26" s="1">
        <v>8</v>
      </c>
      <c r="AO26" s="1">
        <v>1</v>
      </c>
      <c r="AP26" s="1">
        <v>0</v>
      </c>
      <c r="AQ26" s="1">
        <v>0</v>
      </c>
      <c r="AR26" s="1">
        <v>8</v>
      </c>
      <c r="AS26" s="1">
        <v>1</v>
      </c>
      <c r="AT26" s="1">
        <v>0</v>
      </c>
      <c r="AU26" s="1">
        <v>3</v>
      </c>
      <c r="AV26" s="1">
        <v>5</v>
      </c>
      <c r="AW26" s="1">
        <v>1</v>
      </c>
      <c r="AX26" s="1">
        <v>0</v>
      </c>
      <c r="AY26" s="1">
        <v>3</v>
      </c>
      <c r="AZ26" s="1">
        <v>0</v>
      </c>
      <c r="BA26" s="1">
        <v>0</v>
      </c>
      <c r="BB26" s="1">
        <v>1</v>
      </c>
      <c r="BC26" s="1">
        <v>3</v>
      </c>
      <c r="BD26" s="1">
        <v>12</v>
      </c>
    </row>
    <row r="27" spans="1:56" x14ac:dyDescent="0.3">
      <c r="A27" s="4">
        <v>4982</v>
      </c>
      <c r="B27" s="1">
        <v>12</v>
      </c>
      <c r="C27" s="1">
        <v>0</v>
      </c>
      <c r="D27" s="1">
        <v>0</v>
      </c>
      <c r="E27" s="1">
        <v>21</v>
      </c>
      <c r="F27" s="1">
        <v>8</v>
      </c>
      <c r="G27" s="1">
        <v>121</v>
      </c>
      <c r="H27" s="1">
        <v>17</v>
      </c>
      <c r="I27" s="1">
        <v>40</v>
      </c>
      <c r="J27" s="1">
        <v>4</v>
      </c>
      <c r="K27" s="1">
        <v>147</v>
      </c>
      <c r="L27" s="1">
        <v>318</v>
      </c>
      <c r="M27" s="1">
        <v>232.5</v>
      </c>
      <c r="N27" s="1">
        <v>0</v>
      </c>
      <c r="O27" s="1">
        <v>0</v>
      </c>
      <c r="P27" s="1">
        <v>10</v>
      </c>
      <c r="Q27" s="1">
        <v>0</v>
      </c>
      <c r="R27" s="1">
        <v>268</v>
      </c>
      <c r="S27" s="1">
        <v>439</v>
      </c>
      <c r="T27" s="1">
        <v>353.5</v>
      </c>
      <c r="U27" s="1">
        <v>6</v>
      </c>
      <c r="V27" s="1">
        <v>2</v>
      </c>
      <c r="W27" s="1">
        <v>2</v>
      </c>
      <c r="X27" s="1">
        <v>10</v>
      </c>
      <c r="Y27" s="1">
        <v>0</v>
      </c>
      <c r="Z27" s="1">
        <v>5</v>
      </c>
      <c r="AA27" s="1">
        <v>0</v>
      </c>
      <c r="AB27" s="1">
        <v>0</v>
      </c>
      <c r="AC27" s="1">
        <v>0</v>
      </c>
      <c r="AD27" s="1">
        <v>0</v>
      </c>
      <c r="AE27" s="1">
        <v>12</v>
      </c>
      <c r="AF27" s="1">
        <v>2</v>
      </c>
      <c r="AG27" s="1">
        <v>6</v>
      </c>
      <c r="AH27" s="1">
        <v>5</v>
      </c>
      <c r="AI27" s="1">
        <v>2</v>
      </c>
      <c r="AJ27" s="1">
        <v>0</v>
      </c>
      <c r="AK27" s="1">
        <v>0</v>
      </c>
      <c r="AL27" s="1">
        <v>1</v>
      </c>
      <c r="AM27" s="1">
        <v>12</v>
      </c>
      <c r="AN27" s="1">
        <v>8</v>
      </c>
      <c r="AO27" s="1">
        <v>0</v>
      </c>
      <c r="AP27" s="1">
        <v>2</v>
      </c>
      <c r="AQ27" s="1">
        <v>0</v>
      </c>
      <c r="AR27" s="1">
        <v>1</v>
      </c>
      <c r="AS27" s="1">
        <v>6</v>
      </c>
      <c r="AT27" s="1">
        <v>4</v>
      </c>
      <c r="AU27" s="1">
        <v>0</v>
      </c>
      <c r="AV27" s="1">
        <v>5</v>
      </c>
      <c r="AW27" s="1">
        <v>6</v>
      </c>
      <c r="AX27" s="1">
        <v>4</v>
      </c>
      <c r="AY27" s="1">
        <v>1</v>
      </c>
      <c r="AZ27" s="1">
        <v>1</v>
      </c>
      <c r="BA27" s="1">
        <v>3</v>
      </c>
      <c r="BB27" s="1">
        <v>1</v>
      </c>
      <c r="BC27" s="1">
        <v>3</v>
      </c>
      <c r="BD27" s="1">
        <v>12</v>
      </c>
    </row>
    <row r="28" spans="1:56" x14ac:dyDescent="0.3">
      <c r="A28" s="4">
        <v>5010</v>
      </c>
      <c r="B28" s="1">
        <v>12</v>
      </c>
      <c r="C28" s="1">
        <v>0</v>
      </c>
      <c r="D28" s="1">
        <v>0</v>
      </c>
      <c r="E28" s="1">
        <v>20</v>
      </c>
      <c r="F28" s="1">
        <v>6</v>
      </c>
      <c r="G28" s="1">
        <v>112</v>
      </c>
      <c r="H28" s="1">
        <v>38</v>
      </c>
      <c r="I28" s="1">
        <v>32</v>
      </c>
      <c r="J28" s="1">
        <v>13</v>
      </c>
      <c r="K28" s="1">
        <v>114</v>
      </c>
      <c r="L28" s="1">
        <v>324</v>
      </c>
      <c r="M28" s="1">
        <v>219</v>
      </c>
      <c r="N28" s="1">
        <v>0</v>
      </c>
      <c r="O28" s="1">
        <v>3</v>
      </c>
      <c r="P28" s="1">
        <v>3</v>
      </c>
      <c r="Q28" s="1">
        <v>1</v>
      </c>
      <c r="R28" s="1">
        <v>226</v>
      </c>
      <c r="S28" s="1">
        <v>436</v>
      </c>
      <c r="T28" s="1">
        <v>331</v>
      </c>
      <c r="U28" s="1">
        <v>3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9</v>
      </c>
      <c r="AF28" s="1">
        <v>3</v>
      </c>
      <c r="AG28" s="1">
        <v>8</v>
      </c>
      <c r="AH28" s="1">
        <v>4</v>
      </c>
      <c r="AI28" s="1">
        <v>6</v>
      </c>
      <c r="AJ28" s="1">
        <v>0</v>
      </c>
      <c r="AK28" s="1">
        <v>0</v>
      </c>
      <c r="AL28" s="1">
        <v>0</v>
      </c>
      <c r="AM28" s="1">
        <v>12</v>
      </c>
      <c r="AN28" s="1">
        <v>8</v>
      </c>
      <c r="AO28" s="1">
        <v>0</v>
      </c>
      <c r="AP28" s="1">
        <v>1</v>
      </c>
      <c r="AQ28" s="1">
        <v>0</v>
      </c>
      <c r="AR28" s="1">
        <v>1</v>
      </c>
      <c r="AS28" s="1">
        <v>6</v>
      </c>
      <c r="AT28" s="1">
        <v>4</v>
      </c>
      <c r="AU28" s="1">
        <v>0</v>
      </c>
      <c r="AV28" s="1">
        <v>2</v>
      </c>
      <c r="AW28" s="1">
        <v>5</v>
      </c>
      <c r="AX28" s="1">
        <v>2</v>
      </c>
      <c r="AY28" s="1">
        <v>0</v>
      </c>
      <c r="AZ28" s="1">
        <v>0</v>
      </c>
      <c r="BA28" s="1">
        <v>0</v>
      </c>
      <c r="BB28" s="1">
        <v>1</v>
      </c>
      <c r="BC28" s="1">
        <v>2</v>
      </c>
      <c r="BD28" s="1">
        <v>12</v>
      </c>
    </row>
    <row r="29" spans="1:56" x14ac:dyDescent="0.3">
      <c r="A29" s="4">
        <v>5188</v>
      </c>
      <c r="B29" s="1">
        <v>12</v>
      </c>
      <c r="C29" s="1">
        <v>0</v>
      </c>
      <c r="D29" s="1">
        <v>0</v>
      </c>
      <c r="E29" s="1">
        <v>25</v>
      </c>
      <c r="F29" s="1">
        <v>10</v>
      </c>
      <c r="G29" s="1">
        <v>145</v>
      </c>
      <c r="H29" s="1">
        <v>0</v>
      </c>
      <c r="I29" s="1">
        <v>38</v>
      </c>
      <c r="J29" s="1">
        <v>1</v>
      </c>
      <c r="K29" s="1">
        <v>87</v>
      </c>
      <c r="L29" s="1">
        <v>201</v>
      </c>
      <c r="M29" s="1">
        <v>144</v>
      </c>
      <c r="N29" s="1">
        <v>0</v>
      </c>
      <c r="O29" s="1">
        <v>7</v>
      </c>
      <c r="P29" s="1">
        <v>0</v>
      </c>
      <c r="Q29" s="1">
        <v>0</v>
      </c>
      <c r="R29" s="1">
        <v>232</v>
      </c>
      <c r="S29" s="1">
        <v>346</v>
      </c>
      <c r="T29" s="1">
        <v>289</v>
      </c>
      <c r="U29" s="1">
        <v>0</v>
      </c>
      <c r="V29" s="1">
        <v>0</v>
      </c>
      <c r="W29" s="1">
        <v>0</v>
      </c>
      <c r="X29" s="1">
        <v>2</v>
      </c>
      <c r="Y29" s="1">
        <v>0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11</v>
      </c>
      <c r="AF29" s="1">
        <v>3</v>
      </c>
      <c r="AG29" s="1">
        <v>4</v>
      </c>
      <c r="AH29" s="1">
        <v>3</v>
      </c>
      <c r="AI29" s="1">
        <v>6</v>
      </c>
      <c r="AJ29" s="1">
        <v>0</v>
      </c>
      <c r="AK29" s="1">
        <v>0</v>
      </c>
      <c r="AL29" s="1">
        <v>0</v>
      </c>
      <c r="AM29" s="1">
        <v>12</v>
      </c>
      <c r="AN29" s="1">
        <v>11</v>
      </c>
      <c r="AO29" s="1">
        <v>1</v>
      </c>
      <c r="AP29" s="1">
        <v>3</v>
      </c>
      <c r="AQ29" s="1">
        <v>0</v>
      </c>
      <c r="AR29" s="1">
        <v>6</v>
      </c>
      <c r="AS29" s="1">
        <v>5</v>
      </c>
      <c r="AT29" s="1">
        <v>1</v>
      </c>
      <c r="AU29" s="1">
        <v>0</v>
      </c>
      <c r="AV29" s="1">
        <v>6</v>
      </c>
      <c r="AW29" s="1">
        <v>5</v>
      </c>
      <c r="AX29" s="1">
        <v>4</v>
      </c>
      <c r="AY29" s="1">
        <v>5</v>
      </c>
      <c r="AZ29" s="1">
        <v>2</v>
      </c>
      <c r="BA29" s="1">
        <v>2</v>
      </c>
      <c r="BB29" s="1">
        <v>0</v>
      </c>
      <c r="BC29" s="1">
        <v>1</v>
      </c>
      <c r="BD29" s="1">
        <v>12</v>
      </c>
    </row>
    <row r="30" spans="1:56" x14ac:dyDescent="0.3">
      <c r="A30" s="4">
        <v>5402</v>
      </c>
      <c r="B30" s="1">
        <v>12</v>
      </c>
      <c r="C30" s="1">
        <v>0</v>
      </c>
      <c r="D30" s="1">
        <v>0</v>
      </c>
      <c r="E30" s="1">
        <v>15</v>
      </c>
      <c r="F30" s="1">
        <v>5</v>
      </c>
      <c r="G30" s="1">
        <v>85</v>
      </c>
      <c r="H30" s="1">
        <v>14</v>
      </c>
      <c r="I30" s="1">
        <v>55</v>
      </c>
      <c r="J30" s="1">
        <v>3</v>
      </c>
      <c r="K30" s="1">
        <v>156</v>
      </c>
      <c r="L30" s="1">
        <v>363</v>
      </c>
      <c r="M30" s="1">
        <v>259.5</v>
      </c>
      <c r="N30" s="1">
        <v>0</v>
      </c>
      <c r="O30" s="1">
        <v>0</v>
      </c>
      <c r="P30" s="1">
        <v>8</v>
      </c>
      <c r="Q30" s="1">
        <v>2</v>
      </c>
      <c r="R30" s="1">
        <v>241</v>
      </c>
      <c r="S30" s="1">
        <v>448</v>
      </c>
      <c r="T30" s="1">
        <v>344.5</v>
      </c>
      <c r="U30" s="1">
        <v>4</v>
      </c>
      <c r="V30" s="1">
        <v>3</v>
      </c>
      <c r="W30" s="1">
        <v>1</v>
      </c>
      <c r="X30" s="1">
        <v>4</v>
      </c>
      <c r="Y30" s="1">
        <v>4</v>
      </c>
      <c r="Z30" s="1">
        <v>0</v>
      </c>
      <c r="AA30" s="1">
        <v>0</v>
      </c>
      <c r="AB30" s="1">
        <v>2</v>
      </c>
      <c r="AC30" s="1">
        <v>0</v>
      </c>
      <c r="AD30" s="1">
        <v>0</v>
      </c>
      <c r="AE30" s="1">
        <v>8</v>
      </c>
      <c r="AF30" s="1">
        <v>3</v>
      </c>
      <c r="AG30" s="1">
        <v>6</v>
      </c>
      <c r="AH30" s="1">
        <v>2</v>
      </c>
      <c r="AI30" s="1">
        <v>4</v>
      </c>
      <c r="AJ30" s="1">
        <v>2</v>
      </c>
      <c r="AK30" s="1">
        <v>0</v>
      </c>
      <c r="AL30" s="1">
        <v>2</v>
      </c>
      <c r="AM30" s="1">
        <v>12</v>
      </c>
      <c r="AN30" s="1">
        <v>6</v>
      </c>
      <c r="AO30" s="1">
        <v>0</v>
      </c>
      <c r="AP30" s="1">
        <v>4</v>
      </c>
      <c r="AQ30" s="1">
        <v>0</v>
      </c>
      <c r="AR30" s="1">
        <v>2</v>
      </c>
      <c r="AS30" s="1">
        <v>7</v>
      </c>
      <c r="AT30" s="1">
        <v>3</v>
      </c>
      <c r="AU30" s="1">
        <v>0</v>
      </c>
      <c r="AV30" s="1">
        <v>5</v>
      </c>
      <c r="AW30" s="1">
        <v>2</v>
      </c>
      <c r="AX30" s="1">
        <v>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12</v>
      </c>
    </row>
    <row r="31" spans="1:56" x14ac:dyDescent="0.3">
      <c r="A31" s="4">
        <v>5484</v>
      </c>
      <c r="B31" s="1">
        <v>12</v>
      </c>
      <c r="C31" s="1">
        <v>0</v>
      </c>
      <c r="D31" s="1">
        <v>0</v>
      </c>
      <c r="E31" s="1">
        <v>30</v>
      </c>
      <c r="F31" s="1">
        <v>4</v>
      </c>
      <c r="G31" s="1">
        <v>158</v>
      </c>
      <c r="H31" s="1">
        <v>0</v>
      </c>
      <c r="I31" s="1">
        <v>52</v>
      </c>
      <c r="J31" s="1">
        <v>24</v>
      </c>
      <c r="K31" s="1">
        <v>112</v>
      </c>
      <c r="L31" s="1">
        <v>268</v>
      </c>
      <c r="M31" s="1">
        <v>190</v>
      </c>
      <c r="N31" s="1">
        <v>0</v>
      </c>
      <c r="O31" s="1">
        <v>8</v>
      </c>
      <c r="P31" s="1">
        <v>0</v>
      </c>
      <c r="Q31" s="1">
        <v>4</v>
      </c>
      <c r="R31" s="1">
        <v>270</v>
      </c>
      <c r="S31" s="1">
        <v>426</v>
      </c>
      <c r="T31" s="1">
        <v>348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2</v>
      </c>
      <c r="AC31" s="1">
        <v>1</v>
      </c>
      <c r="AD31" s="1">
        <v>0</v>
      </c>
      <c r="AE31" s="1">
        <v>10</v>
      </c>
      <c r="AF31" s="1">
        <v>5</v>
      </c>
      <c r="AG31" s="1">
        <v>9</v>
      </c>
      <c r="AH31" s="1">
        <v>2</v>
      </c>
      <c r="AI31" s="1">
        <v>4</v>
      </c>
      <c r="AJ31" s="1">
        <v>1</v>
      </c>
      <c r="AK31" s="1">
        <v>0</v>
      </c>
      <c r="AL31" s="1">
        <v>0</v>
      </c>
      <c r="AM31" s="1">
        <v>12</v>
      </c>
      <c r="AN31" s="1">
        <v>11</v>
      </c>
      <c r="AO31" s="1">
        <v>0</v>
      </c>
      <c r="AP31" s="1">
        <v>0</v>
      </c>
      <c r="AQ31" s="1">
        <v>0</v>
      </c>
      <c r="AR31" s="1">
        <v>2</v>
      </c>
      <c r="AS31" s="1">
        <v>10</v>
      </c>
      <c r="AT31" s="1">
        <v>0</v>
      </c>
      <c r="AU31" s="1">
        <v>0</v>
      </c>
      <c r="AV31" s="1">
        <v>7</v>
      </c>
      <c r="AW31" s="1">
        <v>9</v>
      </c>
      <c r="AX31" s="1">
        <v>6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12</v>
      </c>
    </row>
    <row r="32" spans="1:56" x14ac:dyDescent="0.3">
      <c r="A32" s="4">
        <v>6498</v>
      </c>
      <c r="B32" s="1">
        <v>12</v>
      </c>
      <c r="C32" s="1">
        <v>0</v>
      </c>
      <c r="D32" s="1">
        <v>0</v>
      </c>
      <c r="E32" s="1">
        <v>17</v>
      </c>
      <c r="F32" s="1">
        <v>10</v>
      </c>
      <c r="G32" s="1">
        <v>105</v>
      </c>
      <c r="H32" s="1">
        <v>39</v>
      </c>
      <c r="I32" s="1">
        <v>49</v>
      </c>
      <c r="J32" s="1">
        <v>14</v>
      </c>
      <c r="K32" s="1">
        <v>174</v>
      </c>
      <c r="L32" s="1">
        <v>438</v>
      </c>
      <c r="M32" s="1">
        <v>306</v>
      </c>
      <c r="N32" s="1">
        <v>0</v>
      </c>
      <c r="O32" s="1">
        <v>1</v>
      </c>
      <c r="P32" s="1">
        <v>6</v>
      </c>
      <c r="Q32" s="1">
        <v>3</v>
      </c>
      <c r="R32" s="1">
        <v>279</v>
      </c>
      <c r="S32" s="1">
        <v>543</v>
      </c>
      <c r="T32" s="1">
        <v>411</v>
      </c>
      <c r="U32" s="1">
        <v>3</v>
      </c>
      <c r="V32" s="1">
        <v>2</v>
      </c>
      <c r="W32" s="1">
        <v>1</v>
      </c>
      <c r="X32" s="1">
        <v>9</v>
      </c>
      <c r="Y32" s="1">
        <v>3</v>
      </c>
      <c r="Z32" s="1">
        <v>3</v>
      </c>
      <c r="AA32" s="1">
        <v>0</v>
      </c>
      <c r="AB32" s="1">
        <v>1</v>
      </c>
      <c r="AC32" s="1">
        <v>1</v>
      </c>
      <c r="AD32" s="1">
        <v>0</v>
      </c>
      <c r="AE32" s="1">
        <v>11</v>
      </c>
      <c r="AF32" s="1">
        <v>5</v>
      </c>
      <c r="AG32" s="1">
        <v>8</v>
      </c>
      <c r="AH32" s="1">
        <v>3</v>
      </c>
      <c r="AI32" s="1">
        <v>5</v>
      </c>
      <c r="AJ32" s="1">
        <v>0</v>
      </c>
      <c r="AK32" s="1">
        <v>0</v>
      </c>
      <c r="AL32" s="1">
        <v>0</v>
      </c>
      <c r="AM32" s="1">
        <v>12</v>
      </c>
      <c r="AN32" s="1">
        <v>10</v>
      </c>
      <c r="AO32" s="1">
        <v>0</v>
      </c>
      <c r="AP32" s="1">
        <v>3</v>
      </c>
      <c r="AQ32" s="1">
        <v>0</v>
      </c>
      <c r="AR32" s="1">
        <v>0</v>
      </c>
      <c r="AS32" s="1">
        <v>4</v>
      </c>
      <c r="AT32" s="1">
        <v>8</v>
      </c>
      <c r="AU32" s="1">
        <v>0</v>
      </c>
      <c r="AV32" s="1">
        <v>2</v>
      </c>
      <c r="AW32" s="1">
        <v>4</v>
      </c>
      <c r="AX32" s="1">
        <v>0</v>
      </c>
      <c r="AY32" s="1">
        <v>0</v>
      </c>
      <c r="AZ32" s="1">
        <v>0</v>
      </c>
      <c r="BA32" s="1">
        <v>3</v>
      </c>
      <c r="BB32" s="1">
        <v>0</v>
      </c>
      <c r="BC32" s="1">
        <v>3</v>
      </c>
      <c r="BD32" s="1">
        <v>12</v>
      </c>
    </row>
    <row r="33" spans="1:56" x14ac:dyDescent="0.3">
      <c r="A33" s="4">
        <v>6721</v>
      </c>
      <c r="B33" s="1">
        <v>12</v>
      </c>
      <c r="C33" s="1">
        <v>0</v>
      </c>
      <c r="D33" s="1">
        <v>0</v>
      </c>
      <c r="E33" s="1">
        <v>18</v>
      </c>
      <c r="F33" s="1">
        <v>6</v>
      </c>
      <c r="G33" s="1">
        <v>102</v>
      </c>
      <c r="H33" s="1">
        <v>3</v>
      </c>
      <c r="I33" s="1">
        <v>38</v>
      </c>
      <c r="J33" s="1">
        <v>2</v>
      </c>
      <c r="K33" s="1">
        <v>120</v>
      </c>
      <c r="L33" s="1">
        <v>243</v>
      </c>
      <c r="M33" s="1">
        <v>181.5</v>
      </c>
      <c r="N33" s="1">
        <v>0</v>
      </c>
      <c r="O33" s="1">
        <v>1</v>
      </c>
      <c r="P33" s="1">
        <v>10</v>
      </c>
      <c r="Q33" s="1">
        <v>0</v>
      </c>
      <c r="R33" s="1">
        <v>222</v>
      </c>
      <c r="S33" s="1">
        <v>345</v>
      </c>
      <c r="T33" s="1">
        <v>283.5</v>
      </c>
      <c r="U33" s="1">
        <v>7</v>
      </c>
      <c r="V33" s="1">
        <v>3</v>
      </c>
      <c r="W33" s="1">
        <v>0</v>
      </c>
      <c r="X33" s="1">
        <v>5</v>
      </c>
      <c r="Y33" s="1">
        <v>3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10</v>
      </c>
      <c r="AF33" s="1">
        <v>2</v>
      </c>
      <c r="AG33" s="1">
        <v>6</v>
      </c>
      <c r="AH33" s="1">
        <v>1</v>
      </c>
      <c r="AI33" s="1">
        <v>6</v>
      </c>
      <c r="AJ33" s="1">
        <v>1</v>
      </c>
      <c r="AK33" s="1">
        <v>0</v>
      </c>
      <c r="AL33" s="1">
        <v>0</v>
      </c>
      <c r="AM33" s="1">
        <v>12</v>
      </c>
      <c r="AN33" s="1">
        <v>10</v>
      </c>
      <c r="AO33" s="1">
        <v>0</v>
      </c>
      <c r="AP33" s="1">
        <v>0</v>
      </c>
      <c r="AQ33" s="1">
        <v>0</v>
      </c>
      <c r="AR33" s="1">
        <v>4</v>
      </c>
      <c r="AS33" s="1">
        <v>7</v>
      </c>
      <c r="AT33" s="1">
        <v>1</v>
      </c>
      <c r="AU33" s="1">
        <v>0</v>
      </c>
      <c r="AV33" s="1">
        <v>1</v>
      </c>
      <c r="AW33" s="1">
        <v>6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12</v>
      </c>
    </row>
    <row r="34" spans="1:56" x14ac:dyDescent="0.3">
      <c r="A34" s="4">
        <v>7454</v>
      </c>
      <c r="B34" s="1">
        <v>12</v>
      </c>
      <c r="C34" s="1">
        <v>0</v>
      </c>
      <c r="D34" s="1">
        <v>0</v>
      </c>
      <c r="E34" s="1">
        <v>12</v>
      </c>
      <c r="F34" s="1">
        <v>7</v>
      </c>
      <c r="G34" s="1">
        <v>74</v>
      </c>
      <c r="H34" s="1">
        <v>26</v>
      </c>
      <c r="I34" s="1">
        <v>26</v>
      </c>
      <c r="J34" s="1">
        <v>4</v>
      </c>
      <c r="K34" s="1">
        <v>126</v>
      </c>
      <c r="L34" s="1">
        <v>282</v>
      </c>
      <c r="M34" s="1">
        <v>204</v>
      </c>
      <c r="N34" s="1">
        <v>0</v>
      </c>
      <c r="O34" s="1">
        <v>0</v>
      </c>
      <c r="P34" s="1">
        <v>10</v>
      </c>
      <c r="Q34" s="1">
        <v>1</v>
      </c>
      <c r="R34" s="1">
        <v>200</v>
      </c>
      <c r="S34" s="1">
        <v>356</v>
      </c>
      <c r="T34" s="1">
        <v>278</v>
      </c>
      <c r="U34" s="1">
        <v>5</v>
      </c>
      <c r="V34" s="1">
        <v>4</v>
      </c>
      <c r="W34" s="1">
        <v>1</v>
      </c>
      <c r="X34" s="1">
        <v>9</v>
      </c>
      <c r="Y34" s="1">
        <v>1</v>
      </c>
      <c r="Z34" s="1">
        <v>4</v>
      </c>
      <c r="AA34" s="1">
        <v>0</v>
      </c>
      <c r="AB34" s="1">
        <v>1</v>
      </c>
      <c r="AC34" s="1">
        <v>0</v>
      </c>
      <c r="AD34" s="1">
        <v>0</v>
      </c>
      <c r="AE34" s="1">
        <v>4</v>
      </c>
      <c r="AF34" s="1">
        <v>10</v>
      </c>
      <c r="AG34" s="1">
        <v>5</v>
      </c>
      <c r="AH34" s="1">
        <v>3</v>
      </c>
      <c r="AI34" s="1">
        <v>5</v>
      </c>
      <c r="AJ34" s="1">
        <v>0</v>
      </c>
      <c r="AK34" s="1">
        <v>0</v>
      </c>
      <c r="AL34" s="1">
        <v>0</v>
      </c>
      <c r="AM34" s="1">
        <v>12</v>
      </c>
      <c r="AN34" s="1">
        <v>9</v>
      </c>
      <c r="AO34" s="1">
        <v>0</v>
      </c>
      <c r="AP34" s="1">
        <v>0</v>
      </c>
      <c r="AQ34" s="1">
        <v>0</v>
      </c>
      <c r="AR34" s="1">
        <v>5</v>
      </c>
      <c r="AS34" s="1">
        <v>2</v>
      </c>
      <c r="AT34" s="1">
        <v>5</v>
      </c>
      <c r="AU34" s="1">
        <v>0</v>
      </c>
      <c r="AV34" s="1">
        <v>0</v>
      </c>
      <c r="AW34" s="1">
        <v>1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12</v>
      </c>
    </row>
    <row r="35" spans="1:56" x14ac:dyDescent="0.3">
      <c r="A35" s="4">
        <v>7457</v>
      </c>
      <c r="B35" s="1">
        <v>12</v>
      </c>
      <c r="C35" s="1">
        <v>0</v>
      </c>
      <c r="D35" s="1">
        <v>0</v>
      </c>
      <c r="E35" s="1">
        <v>24</v>
      </c>
      <c r="F35" s="1">
        <v>11</v>
      </c>
      <c r="G35" s="1">
        <v>142</v>
      </c>
      <c r="H35" s="1">
        <v>24</v>
      </c>
      <c r="I35" s="1">
        <v>50</v>
      </c>
      <c r="J35" s="1">
        <v>14</v>
      </c>
      <c r="K35" s="1">
        <v>176</v>
      </c>
      <c r="L35" s="1">
        <v>398</v>
      </c>
      <c r="M35" s="1">
        <v>287</v>
      </c>
      <c r="N35" s="1">
        <v>6</v>
      </c>
      <c r="O35" s="1">
        <v>2</v>
      </c>
      <c r="P35" s="1">
        <v>4</v>
      </c>
      <c r="Q35" s="1">
        <v>0</v>
      </c>
      <c r="R35" s="1">
        <v>318</v>
      </c>
      <c r="S35" s="1">
        <v>540</v>
      </c>
      <c r="T35" s="1">
        <v>429</v>
      </c>
      <c r="U35" s="1">
        <v>3</v>
      </c>
      <c r="V35" s="1">
        <v>0</v>
      </c>
      <c r="W35" s="1">
        <v>1</v>
      </c>
      <c r="X35" s="1">
        <v>4</v>
      </c>
      <c r="Y35" s="1">
        <v>0</v>
      </c>
      <c r="Z35" s="1">
        <v>2</v>
      </c>
      <c r="AA35" s="1">
        <v>0</v>
      </c>
      <c r="AB35" s="1">
        <v>0</v>
      </c>
      <c r="AC35" s="1">
        <v>0</v>
      </c>
      <c r="AD35" s="1">
        <v>0</v>
      </c>
      <c r="AE35" s="1">
        <v>11</v>
      </c>
      <c r="AF35" s="1">
        <v>2</v>
      </c>
      <c r="AG35" s="1">
        <v>10</v>
      </c>
      <c r="AH35" s="1">
        <v>2</v>
      </c>
      <c r="AI35" s="1">
        <v>3</v>
      </c>
      <c r="AJ35" s="1">
        <v>2</v>
      </c>
      <c r="AK35" s="1">
        <v>0</v>
      </c>
      <c r="AL35" s="1">
        <v>1</v>
      </c>
      <c r="AM35" s="1">
        <v>12</v>
      </c>
      <c r="AN35" s="1">
        <v>3</v>
      </c>
      <c r="AO35" s="1">
        <v>3</v>
      </c>
      <c r="AP35" s="1">
        <v>7</v>
      </c>
      <c r="AQ35" s="1">
        <v>0</v>
      </c>
      <c r="AR35" s="1">
        <v>8</v>
      </c>
      <c r="AS35" s="1">
        <v>0</v>
      </c>
      <c r="AT35" s="1">
        <v>0</v>
      </c>
      <c r="AU35" s="1">
        <v>4</v>
      </c>
      <c r="AV35" s="1">
        <v>6</v>
      </c>
      <c r="AW35" s="1">
        <v>1</v>
      </c>
      <c r="AX35" s="1">
        <v>1</v>
      </c>
      <c r="AY35" s="1">
        <v>7</v>
      </c>
      <c r="AZ35" s="1">
        <v>8</v>
      </c>
      <c r="BA35" s="1">
        <v>5</v>
      </c>
      <c r="BB35" s="1">
        <v>0</v>
      </c>
      <c r="BC35" s="1">
        <v>3</v>
      </c>
      <c r="BD35" s="1">
        <v>12</v>
      </c>
    </row>
    <row r="36" spans="1:56" x14ac:dyDescent="0.3">
      <c r="A36" s="4">
        <v>7617</v>
      </c>
      <c r="B36" s="1">
        <v>12</v>
      </c>
      <c r="C36" s="1">
        <v>0</v>
      </c>
      <c r="D36" s="1">
        <v>0</v>
      </c>
      <c r="E36" s="1">
        <v>13</v>
      </c>
      <c r="F36" s="1">
        <v>9</v>
      </c>
      <c r="G36" s="1">
        <v>83</v>
      </c>
      <c r="H36" s="1">
        <v>34</v>
      </c>
      <c r="I36" s="1">
        <v>28</v>
      </c>
      <c r="J36" s="1">
        <v>9</v>
      </c>
      <c r="K36" s="1">
        <v>134</v>
      </c>
      <c r="L36" s="1">
        <v>320</v>
      </c>
      <c r="M36" s="1">
        <v>227</v>
      </c>
      <c r="N36" s="1">
        <v>0</v>
      </c>
      <c r="O36" s="1">
        <v>0</v>
      </c>
      <c r="P36" s="1">
        <v>10</v>
      </c>
      <c r="Q36" s="1">
        <v>1</v>
      </c>
      <c r="R36" s="1">
        <v>217</v>
      </c>
      <c r="S36" s="1">
        <v>403</v>
      </c>
      <c r="T36" s="1">
        <v>310</v>
      </c>
      <c r="U36" s="1">
        <v>6</v>
      </c>
      <c r="V36" s="1">
        <v>3</v>
      </c>
      <c r="W36" s="1">
        <v>1</v>
      </c>
      <c r="X36" s="1">
        <v>7</v>
      </c>
      <c r="Y36" s="1">
        <v>5</v>
      </c>
      <c r="Z36" s="1">
        <v>1</v>
      </c>
      <c r="AA36" s="1">
        <v>0</v>
      </c>
      <c r="AB36" s="1">
        <v>1</v>
      </c>
      <c r="AC36" s="1">
        <v>0</v>
      </c>
      <c r="AD36" s="1">
        <v>0</v>
      </c>
      <c r="AE36" s="1">
        <v>5</v>
      </c>
      <c r="AF36" s="1">
        <v>11</v>
      </c>
      <c r="AG36" s="1">
        <v>8</v>
      </c>
      <c r="AH36" s="1">
        <v>4</v>
      </c>
      <c r="AI36" s="1">
        <v>1</v>
      </c>
      <c r="AJ36" s="1">
        <v>0</v>
      </c>
      <c r="AK36" s="1">
        <v>0</v>
      </c>
      <c r="AL36" s="1">
        <v>0</v>
      </c>
      <c r="AM36" s="1">
        <v>12</v>
      </c>
      <c r="AN36" s="1">
        <v>6</v>
      </c>
      <c r="AO36" s="1">
        <v>1</v>
      </c>
      <c r="AP36" s="1">
        <v>3</v>
      </c>
      <c r="AQ36" s="1">
        <v>0</v>
      </c>
      <c r="AR36" s="1">
        <v>2</v>
      </c>
      <c r="AS36" s="1">
        <v>1</v>
      </c>
      <c r="AT36" s="1">
        <v>9</v>
      </c>
      <c r="AU36" s="1">
        <v>0</v>
      </c>
      <c r="AV36" s="1">
        <v>0</v>
      </c>
      <c r="AW36" s="1">
        <v>2</v>
      </c>
      <c r="AX36" s="1">
        <v>3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s="1">
        <v>12</v>
      </c>
    </row>
    <row r="37" spans="1:56" x14ac:dyDescent="0.3">
      <c r="A37" s="4">
        <v>7657</v>
      </c>
      <c r="B37" s="1">
        <v>12</v>
      </c>
      <c r="C37" s="1">
        <v>0</v>
      </c>
      <c r="D37" s="1">
        <v>0</v>
      </c>
      <c r="E37" s="1">
        <v>19</v>
      </c>
      <c r="F37" s="1">
        <v>7</v>
      </c>
      <c r="G37" s="1">
        <v>109</v>
      </c>
      <c r="H37" s="1">
        <v>7</v>
      </c>
      <c r="I37" s="1">
        <v>23</v>
      </c>
      <c r="J37" s="1">
        <v>3</v>
      </c>
      <c r="K37" s="1">
        <v>76</v>
      </c>
      <c r="L37" s="1">
        <v>166</v>
      </c>
      <c r="M37" s="1">
        <v>121</v>
      </c>
      <c r="N37" s="1">
        <v>0</v>
      </c>
      <c r="O37" s="1">
        <v>3</v>
      </c>
      <c r="P37" s="1">
        <v>4</v>
      </c>
      <c r="Q37" s="1">
        <v>0</v>
      </c>
      <c r="R37" s="1">
        <v>185</v>
      </c>
      <c r="S37" s="1">
        <v>275</v>
      </c>
      <c r="T37" s="1">
        <v>230</v>
      </c>
      <c r="U37" s="1">
        <v>2</v>
      </c>
      <c r="V37" s="1">
        <v>2</v>
      </c>
      <c r="W37" s="1">
        <v>0</v>
      </c>
      <c r="X37" s="1">
        <v>4</v>
      </c>
      <c r="Y37" s="1">
        <v>0</v>
      </c>
      <c r="Z37" s="1">
        <v>2</v>
      </c>
      <c r="AA37" s="1">
        <v>0</v>
      </c>
      <c r="AB37" s="1">
        <v>0</v>
      </c>
      <c r="AC37" s="1">
        <v>0</v>
      </c>
      <c r="AD37" s="1">
        <v>0</v>
      </c>
      <c r="AE37" s="1">
        <v>10</v>
      </c>
      <c r="AF37" s="1">
        <v>2</v>
      </c>
      <c r="AG37" s="1">
        <v>4</v>
      </c>
      <c r="AH37" s="1">
        <v>3</v>
      </c>
      <c r="AI37" s="1">
        <v>3</v>
      </c>
      <c r="AJ37" s="1">
        <v>3</v>
      </c>
      <c r="AK37" s="1">
        <v>0</v>
      </c>
      <c r="AL37" s="1">
        <v>0</v>
      </c>
      <c r="AM37" s="1">
        <v>12</v>
      </c>
      <c r="AN37" s="1">
        <v>6</v>
      </c>
      <c r="AO37" s="1">
        <v>0</v>
      </c>
      <c r="AP37" s="1">
        <v>0</v>
      </c>
      <c r="AQ37" s="1">
        <v>0</v>
      </c>
      <c r="AR37" s="1">
        <v>3</v>
      </c>
      <c r="AS37" s="1">
        <v>5</v>
      </c>
      <c r="AT37" s="1">
        <v>4</v>
      </c>
      <c r="AU37" s="1">
        <v>0</v>
      </c>
      <c r="AV37" s="1">
        <v>2</v>
      </c>
      <c r="AW37" s="1">
        <v>4</v>
      </c>
      <c r="AX37" s="1">
        <v>3</v>
      </c>
      <c r="AY37" s="1">
        <v>0</v>
      </c>
      <c r="AZ37" s="1">
        <v>0</v>
      </c>
      <c r="BA37" s="1">
        <v>0</v>
      </c>
      <c r="BB37" s="1">
        <v>1</v>
      </c>
      <c r="BC37" s="1">
        <v>1</v>
      </c>
      <c r="BD37" s="1">
        <v>12</v>
      </c>
    </row>
    <row r="38" spans="1:56" x14ac:dyDescent="0.3">
      <c r="A38" s="4">
        <v>8103</v>
      </c>
      <c r="B38" s="1">
        <v>12</v>
      </c>
      <c r="C38" s="1">
        <v>0</v>
      </c>
      <c r="D38" s="1">
        <v>0</v>
      </c>
      <c r="E38" s="1">
        <v>19</v>
      </c>
      <c r="F38" s="1">
        <v>10</v>
      </c>
      <c r="G38" s="1">
        <v>115</v>
      </c>
      <c r="H38" s="1">
        <v>0</v>
      </c>
      <c r="I38" s="1">
        <v>82</v>
      </c>
      <c r="J38" s="1">
        <v>3</v>
      </c>
      <c r="K38" s="1">
        <v>206</v>
      </c>
      <c r="L38" s="1">
        <v>452</v>
      </c>
      <c r="M38" s="1">
        <v>329</v>
      </c>
      <c r="N38" s="1">
        <v>0</v>
      </c>
      <c r="O38" s="1">
        <v>0</v>
      </c>
      <c r="P38" s="1">
        <v>8</v>
      </c>
      <c r="Q38" s="1">
        <v>2</v>
      </c>
      <c r="R38" s="1">
        <v>321</v>
      </c>
      <c r="S38" s="1">
        <v>567</v>
      </c>
      <c r="T38" s="1">
        <v>444</v>
      </c>
      <c r="U38" s="1">
        <v>3</v>
      </c>
      <c r="V38" s="1">
        <v>5</v>
      </c>
      <c r="W38" s="1">
        <v>0</v>
      </c>
      <c r="X38" s="1">
        <v>9</v>
      </c>
      <c r="Y38" s="1">
        <v>5</v>
      </c>
      <c r="Z38" s="1">
        <v>2</v>
      </c>
      <c r="AA38" s="1">
        <v>0</v>
      </c>
      <c r="AB38" s="1">
        <v>0</v>
      </c>
      <c r="AC38" s="1">
        <v>1</v>
      </c>
      <c r="AD38" s="1">
        <v>0</v>
      </c>
      <c r="AE38" s="1">
        <v>10</v>
      </c>
      <c r="AF38" s="1">
        <v>4</v>
      </c>
      <c r="AG38" s="1">
        <v>7</v>
      </c>
      <c r="AH38" s="1">
        <v>2</v>
      </c>
      <c r="AI38" s="1">
        <v>3</v>
      </c>
      <c r="AJ38" s="1">
        <v>1</v>
      </c>
      <c r="AK38" s="1">
        <v>0</v>
      </c>
      <c r="AL38" s="1">
        <v>0</v>
      </c>
      <c r="AM38" s="1">
        <v>12</v>
      </c>
      <c r="AN38" s="1">
        <v>10</v>
      </c>
      <c r="AO38" s="1">
        <v>0</v>
      </c>
      <c r="AP38" s="1">
        <v>0</v>
      </c>
      <c r="AQ38" s="1">
        <v>0</v>
      </c>
      <c r="AR38" s="1">
        <v>2</v>
      </c>
      <c r="AS38" s="1">
        <v>8</v>
      </c>
      <c r="AT38" s="1">
        <v>2</v>
      </c>
      <c r="AU38" s="1">
        <v>0</v>
      </c>
      <c r="AV38" s="1">
        <v>5</v>
      </c>
      <c r="AW38" s="1">
        <v>5</v>
      </c>
      <c r="AX38" s="1">
        <v>4</v>
      </c>
      <c r="AY38" s="1">
        <v>0</v>
      </c>
      <c r="AZ38" s="1">
        <v>1</v>
      </c>
      <c r="BA38" s="1">
        <v>0</v>
      </c>
      <c r="BB38" s="1">
        <v>0</v>
      </c>
      <c r="BC38" s="1">
        <v>1</v>
      </c>
      <c r="BD38" s="1">
        <v>12</v>
      </c>
    </row>
    <row r="39" spans="1:56" x14ac:dyDescent="0.3">
      <c r="A39" s="4">
        <v>8430</v>
      </c>
      <c r="B39" s="1">
        <v>12</v>
      </c>
      <c r="C39" s="1">
        <v>0</v>
      </c>
      <c r="D39" s="1">
        <v>1</v>
      </c>
      <c r="E39" s="1">
        <v>0</v>
      </c>
      <c r="F39" s="1">
        <v>10</v>
      </c>
      <c r="G39" s="1">
        <v>22</v>
      </c>
      <c r="H39" s="1">
        <v>42</v>
      </c>
      <c r="I39" s="1">
        <v>0</v>
      </c>
      <c r="J39" s="1">
        <v>4</v>
      </c>
      <c r="K39" s="1">
        <v>83</v>
      </c>
      <c r="L39" s="1">
        <v>209</v>
      </c>
      <c r="M39" s="1">
        <v>146</v>
      </c>
      <c r="N39" s="1">
        <v>0</v>
      </c>
      <c r="O39" s="1">
        <v>0</v>
      </c>
      <c r="P39" s="1">
        <v>9</v>
      </c>
      <c r="Q39" s="1">
        <v>0</v>
      </c>
      <c r="R39" s="1">
        <v>105</v>
      </c>
      <c r="S39" s="1">
        <v>231</v>
      </c>
      <c r="T39" s="1">
        <v>168</v>
      </c>
      <c r="U39" s="1">
        <v>7</v>
      </c>
      <c r="V39" s="1">
        <v>2</v>
      </c>
      <c r="W39" s="1">
        <v>0</v>
      </c>
      <c r="X39" s="1">
        <v>7</v>
      </c>
      <c r="Y39" s="1">
        <v>3</v>
      </c>
      <c r="Z39" s="1">
        <v>2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11</v>
      </c>
      <c r="AG39" s="1">
        <v>1</v>
      </c>
      <c r="AH39" s="1">
        <v>2</v>
      </c>
      <c r="AI39" s="1">
        <v>3</v>
      </c>
      <c r="AJ39" s="1">
        <v>0</v>
      </c>
      <c r="AK39" s="1">
        <v>0</v>
      </c>
      <c r="AL39" s="1">
        <v>0</v>
      </c>
      <c r="AM39" s="1">
        <v>12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2</v>
      </c>
      <c r="AU39" s="1">
        <v>7</v>
      </c>
      <c r="AV39" s="1">
        <v>0</v>
      </c>
      <c r="AW39" s="1">
        <v>1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12</v>
      </c>
    </row>
    <row r="40" spans="1:56" x14ac:dyDescent="0.3">
      <c r="A40" s="4">
        <v>9431</v>
      </c>
      <c r="B40" s="1">
        <v>12</v>
      </c>
      <c r="C40" s="1">
        <v>0</v>
      </c>
      <c r="D40" s="1">
        <v>0</v>
      </c>
      <c r="E40" s="1">
        <v>10</v>
      </c>
      <c r="F40" s="1">
        <v>0</v>
      </c>
      <c r="G40" s="1">
        <v>50</v>
      </c>
      <c r="H40" s="1">
        <v>3</v>
      </c>
      <c r="I40" s="1">
        <v>14</v>
      </c>
      <c r="J40" s="1">
        <v>2</v>
      </c>
      <c r="K40" s="1">
        <v>53</v>
      </c>
      <c r="L40" s="1">
        <v>104</v>
      </c>
      <c r="M40" s="1">
        <v>78.5</v>
      </c>
      <c r="N40" s="1">
        <v>0</v>
      </c>
      <c r="O40" s="1">
        <v>3</v>
      </c>
      <c r="P40" s="1">
        <v>5</v>
      </c>
      <c r="Q40" s="1">
        <v>0</v>
      </c>
      <c r="R40" s="1">
        <v>103</v>
      </c>
      <c r="S40" s="1">
        <v>154</v>
      </c>
      <c r="T40" s="1">
        <v>128.5</v>
      </c>
      <c r="U40" s="1">
        <v>5</v>
      </c>
      <c r="V40" s="1">
        <v>0</v>
      </c>
      <c r="W40" s="1">
        <v>0</v>
      </c>
      <c r="X40" s="1">
        <v>2</v>
      </c>
      <c r="Y40" s="1">
        <v>2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11</v>
      </c>
      <c r="AG40" s="1">
        <v>0</v>
      </c>
      <c r="AH40" s="1">
        <v>3</v>
      </c>
      <c r="AI40" s="1">
        <v>2</v>
      </c>
      <c r="AJ40" s="1">
        <v>0</v>
      </c>
      <c r="AK40" s="1">
        <v>0</v>
      </c>
      <c r="AL40" s="1">
        <v>0</v>
      </c>
      <c r="AM40" s="1">
        <v>12</v>
      </c>
      <c r="AN40" s="1">
        <v>7</v>
      </c>
      <c r="AO40" s="1">
        <v>0</v>
      </c>
      <c r="AP40" s="1">
        <v>0</v>
      </c>
      <c r="AQ40" s="1">
        <v>0</v>
      </c>
      <c r="AR40" s="1">
        <v>7</v>
      </c>
      <c r="AS40" s="1">
        <v>0</v>
      </c>
      <c r="AT40" s="1">
        <v>5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12</v>
      </c>
    </row>
    <row r="41" spans="1:56" x14ac:dyDescent="0.3">
      <c r="A41" s="4">
        <v>9491</v>
      </c>
      <c r="B41" s="1">
        <v>12</v>
      </c>
      <c r="C41" s="1">
        <v>0</v>
      </c>
      <c r="D41" s="1">
        <v>0</v>
      </c>
      <c r="E41" s="1">
        <v>4</v>
      </c>
      <c r="F41" s="1">
        <v>4</v>
      </c>
      <c r="G41" s="1">
        <v>28</v>
      </c>
      <c r="H41" s="1">
        <v>0</v>
      </c>
      <c r="I41" s="1">
        <v>10</v>
      </c>
      <c r="J41" s="1">
        <v>6</v>
      </c>
      <c r="K41" s="1">
        <v>36</v>
      </c>
      <c r="L41" s="1">
        <v>66</v>
      </c>
      <c r="M41" s="1">
        <v>51</v>
      </c>
      <c r="N41" s="1">
        <v>0</v>
      </c>
      <c r="O41" s="1">
        <v>2</v>
      </c>
      <c r="P41" s="1">
        <v>4</v>
      </c>
      <c r="Q41" s="1">
        <v>3</v>
      </c>
      <c r="R41" s="1">
        <v>64</v>
      </c>
      <c r="S41" s="1">
        <v>94</v>
      </c>
      <c r="T41" s="1">
        <v>79</v>
      </c>
      <c r="U41" s="1">
        <v>2</v>
      </c>
      <c r="V41" s="1">
        <v>2</v>
      </c>
      <c r="W41" s="1">
        <v>0</v>
      </c>
      <c r="X41" s="1">
        <v>1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11</v>
      </c>
      <c r="AG41" s="1">
        <v>0</v>
      </c>
      <c r="AH41" s="1">
        <v>3</v>
      </c>
      <c r="AI41" s="1">
        <v>2</v>
      </c>
      <c r="AJ41" s="1">
        <v>0</v>
      </c>
      <c r="AK41" s="1">
        <v>0</v>
      </c>
      <c r="AL41" s="1">
        <v>2</v>
      </c>
      <c r="AM41" s="1">
        <v>12</v>
      </c>
      <c r="AN41" s="1">
        <v>6</v>
      </c>
      <c r="AO41" s="1">
        <v>0</v>
      </c>
      <c r="AP41" s="1">
        <v>0</v>
      </c>
      <c r="AQ41" s="1">
        <v>0</v>
      </c>
      <c r="AR41" s="1">
        <v>6</v>
      </c>
      <c r="AS41" s="1">
        <v>1</v>
      </c>
      <c r="AT41" s="1">
        <v>4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12</v>
      </c>
    </row>
    <row r="42" spans="1:56" x14ac:dyDescent="0.3">
      <c r="A42" s="4" t="s">
        <v>216</v>
      </c>
      <c r="B42" s="1">
        <v>455</v>
      </c>
      <c r="C42" s="1">
        <v>0</v>
      </c>
      <c r="D42" s="1">
        <v>18</v>
      </c>
      <c r="E42" s="1">
        <v>661</v>
      </c>
      <c r="F42" s="1">
        <v>242</v>
      </c>
      <c r="G42" s="1">
        <v>3825</v>
      </c>
      <c r="H42" s="1">
        <v>784</v>
      </c>
      <c r="I42" s="1">
        <v>1428</v>
      </c>
      <c r="J42" s="1">
        <v>367</v>
      </c>
      <c r="K42" s="1">
        <v>5044</v>
      </c>
      <c r="L42" s="1">
        <v>11680</v>
      </c>
      <c r="M42" s="1">
        <v>8362</v>
      </c>
      <c r="N42" s="1">
        <v>30</v>
      </c>
      <c r="O42" s="1">
        <v>83</v>
      </c>
      <c r="P42" s="1">
        <v>241</v>
      </c>
      <c r="Q42" s="1">
        <v>51</v>
      </c>
      <c r="R42" s="1">
        <v>8869</v>
      </c>
      <c r="S42" s="1">
        <v>15505</v>
      </c>
      <c r="T42" s="1">
        <v>12187</v>
      </c>
      <c r="U42" s="1">
        <v>148</v>
      </c>
      <c r="V42" s="1">
        <v>70</v>
      </c>
      <c r="W42" s="1">
        <v>23</v>
      </c>
      <c r="X42" s="1">
        <v>224</v>
      </c>
      <c r="Y42" s="1">
        <v>72</v>
      </c>
      <c r="Z42" s="1">
        <v>76</v>
      </c>
      <c r="AA42" s="1">
        <v>3</v>
      </c>
      <c r="AB42" s="1">
        <v>34</v>
      </c>
      <c r="AC42" s="1">
        <v>7</v>
      </c>
      <c r="AD42" s="1">
        <v>1</v>
      </c>
      <c r="AE42" s="1">
        <v>352</v>
      </c>
      <c r="AF42" s="1">
        <v>139</v>
      </c>
      <c r="AG42" s="1">
        <v>244</v>
      </c>
      <c r="AH42" s="1">
        <v>94</v>
      </c>
      <c r="AI42" s="1">
        <v>128</v>
      </c>
      <c r="AJ42" s="1">
        <v>29</v>
      </c>
      <c r="AK42" s="1">
        <v>0</v>
      </c>
      <c r="AL42" s="1">
        <v>9</v>
      </c>
      <c r="AM42" s="1">
        <v>455</v>
      </c>
      <c r="AN42" s="1">
        <v>279</v>
      </c>
      <c r="AO42" s="1">
        <v>39</v>
      </c>
      <c r="AP42" s="1">
        <v>77</v>
      </c>
      <c r="AQ42" s="1">
        <v>1</v>
      </c>
      <c r="AR42" s="1">
        <v>137</v>
      </c>
      <c r="AS42" s="1">
        <v>147</v>
      </c>
      <c r="AT42" s="1">
        <v>133</v>
      </c>
      <c r="AU42" s="1">
        <v>24</v>
      </c>
      <c r="AV42" s="1">
        <v>113</v>
      </c>
      <c r="AW42" s="1">
        <v>134</v>
      </c>
      <c r="AX42" s="1">
        <v>87</v>
      </c>
      <c r="AY42" s="1">
        <v>54</v>
      </c>
      <c r="AZ42" s="1">
        <v>37</v>
      </c>
      <c r="BA42" s="1">
        <v>26</v>
      </c>
      <c r="BB42" s="1">
        <v>22</v>
      </c>
      <c r="BC42" s="1">
        <v>53</v>
      </c>
      <c r="BD42" s="1">
        <v>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ABDA-CD7B-4267-87A3-42412E8EAF3A}">
  <dimension ref="A1:BO456"/>
  <sheetViews>
    <sheetView workbookViewId="0"/>
  </sheetViews>
  <sheetFormatPr defaultRowHeight="14.4" x14ac:dyDescent="0.3"/>
  <cols>
    <col min="1" max="1" width="15.5546875" bestFit="1" customWidth="1"/>
    <col min="2" max="2" width="15.33203125" bestFit="1" customWidth="1"/>
    <col min="3" max="3" width="9.5546875" bestFit="1" customWidth="1"/>
    <col min="4" max="5" width="11.109375" bestFit="1" customWidth="1"/>
    <col min="6" max="6" width="24.44140625" bestFit="1" customWidth="1"/>
    <col min="7" max="7" width="18.5546875" bestFit="1" customWidth="1"/>
    <col min="8" max="8" width="19" bestFit="1" customWidth="1"/>
    <col min="9" max="9" width="14.33203125" bestFit="1" customWidth="1"/>
    <col min="10" max="10" width="14.44140625" bestFit="1" customWidth="1"/>
    <col min="11" max="11" width="17.21875" bestFit="1" customWidth="1"/>
    <col min="12" max="12" width="9.88671875" bestFit="1" customWidth="1"/>
    <col min="13" max="20" width="12" bestFit="1" customWidth="1"/>
    <col min="21" max="21" width="12.5546875" bestFit="1" customWidth="1"/>
    <col min="22" max="22" width="8.44140625" bestFit="1" customWidth="1"/>
    <col min="23" max="24" width="8.33203125" bestFit="1" customWidth="1"/>
    <col min="25" max="25" width="8.44140625" bestFit="1" customWidth="1"/>
    <col min="26" max="26" width="10.88671875" bestFit="1" customWidth="1"/>
    <col min="27" max="27" width="13.6640625" bestFit="1" customWidth="1"/>
    <col min="28" max="28" width="7.6640625" bestFit="1" customWidth="1"/>
    <col min="29" max="29" width="12" bestFit="1" customWidth="1"/>
    <col min="30" max="30" width="12.33203125" bestFit="1" customWidth="1"/>
    <col min="31" max="31" width="15.109375" bestFit="1" customWidth="1"/>
    <col min="32" max="32" width="15" bestFit="1" customWidth="1"/>
    <col min="33" max="33" width="13.6640625" bestFit="1" customWidth="1"/>
    <col min="34" max="34" width="20.21875" bestFit="1" customWidth="1"/>
    <col min="35" max="35" width="17.6640625" bestFit="1" customWidth="1"/>
    <col min="36" max="36" width="15" bestFit="1" customWidth="1"/>
    <col min="37" max="37" width="17.33203125" bestFit="1" customWidth="1"/>
    <col min="38" max="38" width="12" bestFit="1" customWidth="1"/>
    <col min="39" max="39" width="11.5546875" bestFit="1" customWidth="1"/>
    <col min="40" max="40" width="14.44140625" bestFit="1" customWidth="1"/>
    <col min="41" max="41" width="7" bestFit="1" customWidth="1"/>
    <col min="42" max="42" width="13.5546875" bestFit="1" customWidth="1"/>
    <col min="43" max="43" width="16.44140625" bestFit="1" customWidth="1"/>
    <col min="44" max="44" width="14.44140625" bestFit="1" customWidth="1"/>
    <col min="45" max="45" width="10.109375" bestFit="1" customWidth="1"/>
    <col min="46" max="46" width="14.88671875" bestFit="1" customWidth="1"/>
    <col min="47" max="48" width="17.33203125" bestFit="1" customWidth="1"/>
    <col min="49" max="49" width="8.6640625" bestFit="1" customWidth="1"/>
    <col min="50" max="50" width="24.21875" bestFit="1" customWidth="1"/>
    <col min="51" max="51" width="21.88671875" bestFit="1" customWidth="1"/>
    <col min="52" max="52" width="21.77734375" bestFit="1" customWidth="1"/>
    <col min="53" max="53" width="8.44140625" bestFit="1" customWidth="1"/>
    <col min="54" max="56" width="9.6640625" bestFit="1" customWidth="1"/>
    <col min="57" max="57" width="12.88671875" bestFit="1" customWidth="1"/>
    <col min="58" max="58" width="14.44140625" bestFit="1" customWidth="1"/>
    <col min="59" max="59" width="12.6640625" bestFit="1" customWidth="1"/>
    <col min="60" max="60" width="15.6640625" bestFit="1" customWidth="1"/>
    <col min="61" max="61" width="17.109375" bestFit="1" customWidth="1"/>
    <col min="62" max="62" width="6.88671875" bestFit="1" customWidth="1"/>
    <col min="63" max="63" width="8.6640625" bestFit="1" customWidth="1"/>
    <col min="64" max="64" width="8.109375" bestFit="1" customWidth="1"/>
    <col min="65" max="65" width="18.77734375" bestFit="1" customWidth="1"/>
    <col min="66" max="66" width="16.5546875" bestFit="1" customWidth="1"/>
    <col min="67" max="67" width="14.77734375" bestFit="1" customWidth="1"/>
  </cols>
  <sheetData>
    <row r="1" spans="1:6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3">
      <c r="A2" s="1" t="s">
        <v>67</v>
      </c>
      <c r="B2">
        <v>1</v>
      </c>
      <c r="C2" s="1" t="s">
        <v>68</v>
      </c>
      <c r="D2" s="2"/>
      <c r="E2" s="1" t="s">
        <v>69</v>
      </c>
      <c r="F2" s="1" t="s">
        <v>70</v>
      </c>
      <c r="G2">
        <v>-1</v>
      </c>
      <c r="H2">
        <v>-1</v>
      </c>
      <c r="I2" s="1" t="s">
        <v>71</v>
      </c>
      <c r="J2">
        <v>1501</v>
      </c>
      <c r="K2" s="1" t="s">
        <v>72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 s="1" t="s">
        <v>73</v>
      </c>
      <c r="V2">
        <v>0</v>
      </c>
      <c r="W2">
        <v>1</v>
      </c>
      <c r="X2">
        <v>0</v>
      </c>
      <c r="Y2">
        <v>0</v>
      </c>
      <c r="Z2">
        <v>0</v>
      </c>
      <c r="AA2">
        <v>4</v>
      </c>
      <c r="AB2">
        <v>1</v>
      </c>
      <c r="AC2">
        <v>22</v>
      </c>
      <c r="AD2">
        <v>2</v>
      </c>
      <c r="AE2">
        <v>1</v>
      </c>
      <c r="AF2">
        <v>1</v>
      </c>
      <c r="AG2" s="1" t="s">
        <v>74</v>
      </c>
      <c r="AH2">
        <v>0</v>
      </c>
      <c r="AI2">
        <v>0</v>
      </c>
      <c r="AJ2">
        <v>1</v>
      </c>
      <c r="AK2">
        <v>0</v>
      </c>
      <c r="AL2">
        <v>0</v>
      </c>
      <c r="AM2">
        <v>20</v>
      </c>
      <c r="AN2">
        <v>1</v>
      </c>
      <c r="AO2">
        <v>0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7</v>
      </c>
      <c r="AY2">
        <v>16</v>
      </c>
      <c r="AZ2">
        <v>11.5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1</v>
      </c>
      <c r="BM2">
        <v>29</v>
      </c>
      <c r="BN2">
        <v>38</v>
      </c>
      <c r="BO2">
        <v>33.5</v>
      </c>
    </row>
    <row r="3" spans="1:67" x14ac:dyDescent="0.3">
      <c r="A3" s="1" t="s">
        <v>67</v>
      </c>
      <c r="B3">
        <v>1</v>
      </c>
      <c r="C3" s="1" t="s">
        <v>68</v>
      </c>
      <c r="D3" s="2"/>
      <c r="E3" s="1" t="s">
        <v>69</v>
      </c>
      <c r="F3" s="1" t="s">
        <v>70</v>
      </c>
      <c r="G3">
        <v>-1</v>
      </c>
      <c r="H3">
        <v>-1</v>
      </c>
      <c r="I3" s="1" t="s">
        <v>75</v>
      </c>
      <c r="J3">
        <v>2197</v>
      </c>
      <c r="K3" s="1" t="s">
        <v>72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 t="s">
        <v>76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5</v>
      </c>
      <c r="AD3">
        <v>0</v>
      </c>
      <c r="AE3">
        <v>4</v>
      </c>
      <c r="AF3">
        <v>0</v>
      </c>
      <c r="AG3" s="1" t="s">
        <v>72</v>
      </c>
      <c r="AH3">
        <v>1</v>
      </c>
      <c r="AI3">
        <v>0</v>
      </c>
      <c r="AJ3">
        <v>0</v>
      </c>
      <c r="AK3">
        <v>0</v>
      </c>
      <c r="AL3">
        <v>0</v>
      </c>
      <c r="AM3">
        <v>24</v>
      </c>
      <c r="AN3">
        <v>2</v>
      </c>
      <c r="AO3">
        <v>0</v>
      </c>
      <c r="AP3">
        <v>0</v>
      </c>
      <c r="AQ3">
        <v>1</v>
      </c>
      <c r="AR3">
        <v>0</v>
      </c>
      <c r="AS3">
        <v>1</v>
      </c>
      <c r="AT3">
        <v>1</v>
      </c>
      <c r="AU3">
        <v>1</v>
      </c>
      <c r="AV3">
        <v>0</v>
      </c>
      <c r="AW3">
        <v>0</v>
      </c>
      <c r="AX3">
        <v>13</v>
      </c>
      <c r="AY3">
        <v>25</v>
      </c>
      <c r="AZ3">
        <v>19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0</v>
      </c>
      <c r="BM3">
        <v>18</v>
      </c>
      <c r="BN3">
        <v>30</v>
      </c>
      <c r="BO3">
        <v>24</v>
      </c>
    </row>
    <row r="4" spans="1:67" x14ac:dyDescent="0.3">
      <c r="A4" s="1" t="s">
        <v>67</v>
      </c>
      <c r="B4">
        <v>1</v>
      </c>
      <c r="C4" s="1" t="s">
        <v>77</v>
      </c>
      <c r="D4" s="2"/>
      <c r="E4" s="1" t="s">
        <v>69</v>
      </c>
      <c r="F4" s="1" t="s">
        <v>70</v>
      </c>
      <c r="G4">
        <v>-1</v>
      </c>
      <c r="H4">
        <v>-1</v>
      </c>
      <c r="I4" s="1" t="s">
        <v>78</v>
      </c>
      <c r="J4">
        <v>3176</v>
      </c>
      <c r="K4" s="1" t="s">
        <v>72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 s="1" t="s">
        <v>79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1</v>
      </c>
      <c r="AC4">
        <v>7</v>
      </c>
      <c r="AD4">
        <v>0</v>
      </c>
      <c r="AE4">
        <v>0</v>
      </c>
      <c r="AF4">
        <v>0</v>
      </c>
      <c r="AG4" s="1" t="s">
        <v>74</v>
      </c>
      <c r="AH4">
        <v>0</v>
      </c>
      <c r="AI4">
        <v>0</v>
      </c>
      <c r="AJ4">
        <v>0</v>
      </c>
      <c r="AK4">
        <v>0</v>
      </c>
      <c r="AL4">
        <v>0</v>
      </c>
      <c r="AM4">
        <v>7</v>
      </c>
      <c r="AN4">
        <v>2</v>
      </c>
      <c r="AO4">
        <v>0</v>
      </c>
      <c r="AP4">
        <v>0</v>
      </c>
      <c r="AQ4">
        <v>1</v>
      </c>
      <c r="AR4">
        <v>0</v>
      </c>
      <c r="AS4">
        <v>1</v>
      </c>
      <c r="AT4">
        <v>1</v>
      </c>
      <c r="AU4">
        <v>1</v>
      </c>
      <c r="AV4">
        <v>0</v>
      </c>
      <c r="AW4">
        <v>0</v>
      </c>
      <c r="AX4">
        <v>5</v>
      </c>
      <c r="AY4">
        <v>5</v>
      </c>
      <c r="AZ4">
        <v>5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1</v>
      </c>
      <c r="BJ4">
        <v>0</v>
      </c>
      <c r="BK4">
        <v>0</v>
      </c>
      <c r="BL4">
        <v>0</v>
      </c>
      <c r="BM4">
        <v>12</v>
      </c>
      <c r="BN4">
        <v>12</v>
      </c>
      <c r="BO4">
        <v>12</v>
      </c>
    </row>
    <row r="5" spans="1:67" x14ac:dyDescent="0.3">
      <c r="A5" s="1" t="s">
        <v>67</v>
      </c>
      <c r="B5">
        <v>1</v>
      </c>
      <c r="C5" s="1" t="s">
        <v>77</v>
      </c>
      <c r="D5" s="2"/>
      <c r="E5" s="1" t="s">
        <v>69</v>
      </c>
      <c r="F5" s="1" t="s">
        <v>70</v>
      </c>
      <c r="G5">
        <v>-1</v>
      </c>
      <c r="H5">
        <v>-1</v>
      </c>
      <c r="I5" s="1" t="s">
        <v>80</v>
      </c>
      <c r="J5">
        <v>3865</v>
      </c>
      <c r="K5" s="1" t="s">
        <v>72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 t="s">
        <v>76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" t="s">
        <v>74</v>
      </c>
      <c r="AH5">
        <v>0</v>
      </c>
      <c r="AI5">
        <v>0</v>
      </c>
      <c r="AJ5">
        <v>0</v>
      </c>
      <c r="AK5">
        <v>0</v>
      </c>
      <c r="AL5">
        <v>0</v>
      </c>
      <c r="AM5">
        <v>5</v>
      </c>
      <c r="AN5">
        <v>2</v>
      </c>
      <c r="AO5">
        <v>0</v>
      </c>
      <c r="AP5">
        <v>0</v>
      </c>
      <c r="AQ5">
        <v>1</v>
      </c>
      <c r="AR5">
        <v>0</v>
      </c>
      <c r="AS5">
        <v>1</v>
      </c>
      <c r="AT5">
        <v>2</v>
      </c>
      <c r="AU5">
        <v>0</v>
      </c>
      <c r="AV5">
        <v>1</v>
      </c>
      <c r="AW5">
        <v>0</v>
      </c>
      <c r="AX5">
        <v>7</v>
      </c>
      <c r="AY5">
        <v>7</v>
      </c>
      <c r="AZ5">
        <v>7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7</v>
      </c>
      <c r="BN5">
        <v>7</v>
      </c>
      <c r="BO5">
        <v>7</v>
      </c>
    </row>
    <row r="6" spans="1:67" x14ac:dyDescent="0.3">
      <c r="A6" s="1" t="s">
        <v>67</v>
      </c>
      <c r="B6">
        <v>1</v>
      </c>
      <c r="C6" s="1" t="s">
        <v>77</v>
      </c>
      <c r="D6" s="2"/>
      <c r="E6" s="1" t="s">
        <v>69</v>
      </c>
      <c r="F6" s="1" t="s">
        <v>70</v>
      </c>
      <c r="G6">
        <v>-1</v>
      </c>
      <c r="H6">
        <v>-1</v>
      </c>
      <c r="I6" s="1" t="s">
        <v>81</v>
      </c>
      <c r="J6">
        <v>5010</v>
      </c>
      <c r="K6" s="1" t="s">
        <v>72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 s="1" t="s">
        <v>73</v>
      </c>
      <c r="V6">
        <v>0</v>
      </c>
      <c r="W6">
        <v>1</v>
      </c>
      <c r="X6">
        <v>0</v>
      </c>
      <c r="Y6">
        <v>0</v>
      </c>
      <c r="Z6">
        <v>0</v>
      </c>
      <c r="AA6">
        <v>2</v>
      </c>
      <c r="AB6">
        <v>1</v>
      </c>
      <c r="AC6">
        <v>12</v>
      </c>
      <c r="AD6">
        <v>7</v>
      </c>
      <c r="AE6">
        <v>3</v>
      </c>
      <c r="AF6">
        <v>0</v>
      </c>
      <c r="AG6" s="1" t="s">
        <v>74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13</v>
      </c>
      <c r="AY6">
        <v>43</v>
      </c>
      <c r="AZ6">
        <v>28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  <c r="BH6">
        <v>0</v>
      </c>
      <c r="BI6">
        <v>1</v>
      </c>
      <c r="BJ6">
        <v>0</v>
      </c>
      <c r="BK6">
        <v>0</v>
      </c>
      <c r="BL6">
        <v>0</v>
      </c>
      <c r="BM6">
        <v>25</v>
      </c>
      <c r="BN6">
        <v>55</v>
      </c>
      <c r="BO6">
        <v>40</v>
      </c>
    </row>
    <row r="7" spans="1:67" x14ac:dyDescent="0.3">
      <c r="A7" s="1" t="s">
        <v>67</v>
      </c>
      <c r="B7">
        <v>1</v>
      </c>
      <c r="C7" s="1" t="s">
        <v>68</v>
      </c>
      <c r="D7" s="2"/>
      <c r="E7" s="1" t="s">
        <v>69</v>
      </c>
      <c r="F7" s="1" t="s">
        <v>70</v>
      </c>
      <c r="G7">
        <v>-1</v>
      </c>
      <c r="H7">
        <v>-1</v>
      </c>
      <c r="I7" s="1" t="s">
        <v>82</v>
      </c>
      <c r="J7">
        <v>6498</v>
      </c>
      <c r="K7" s="1" t="s">
        <v>72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 t="s">
        <v>79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1</v>
      </c>
      <c r="AC7">
        <v>7</v>
      </c>
      <c r="AD7">
        <v>1</v>
      </c>
      <c r="AE7">
        <v>3</v>
      </c>
      <c r="AF7">
        <v>0</v>
      </c>
      <c r="AG7" s="1" t="s">
        <v>74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7</v>
      </c>
      <c r="AY7">
        <v>19</v>
      </c>
      <c r="AZ7">
        <v>13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14</v>
      </c>
      <c r="BN7">
        <v>26</v>
      </c>
      <c r="BO7">
        <v>20</v>
      </c>
    </row>
    <row r="8" spans="1:67" x14ac:dyDescent="0.3">
      <c r="A8" s="1" t="s">
        <v>83</v>
      </c>
      <c r="B8">
        <v>2</v>
      </c>
      <c r="C8" s="1" t="s">
        <v>77</v>
      </c>
      <c r="D8" s="2"/>
      <c r="E8" s="1" t="s">
        <v>69</v>
      </c>
      <c r="F8" s="1" t="s">
        <v>70</v>
      </c>
      <c r="G8">
        <v>-1</v>
      </c>
      <c r="H8">
        <v>-1</v>
      </c>
      <c r="I8" s="1" t="s">
        <v>84</v>
      </c>
      <c r="J8">
        <v>829</v>
      </c>
      <c r="K8" s="1" t="s">
        <v>72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 s="1" t="s">
        <v>76</v>
      </c>
      <c r="V8">
        <v>1</v>
      </c>
      <c r="W8">
        <v>0</v>
      </c>
      <c r="X8">
        <v>0</v>
      </c>
      <c r="Y8">
        <v>0</v>
      </c>
      <c r="Z8">
        <v>0</v>
      </c>
      <c r="AA8">
        <v>3</v>
      </c>
      <c r="AB8">
        <v>1</v>
      </c>
      <c r="AC8">
        <v>17</v>
      </c>
      <c r="AD8">
        <v>4</v>
      </c>
      <c r="AE8">
        <v>5</v>
      </c>
      <c r="AF8">
        <v>0</v>
      </c>
      <c r="AG8" s="1" t="s">
        <v>72</v>
      </c>
      <c r="AH8">
        <v>0</v>
      </c>
      <c r="AI8">
        <v>0</v>
      </c>
      <c r="AJ8">
        <v>0</v>
      </c>
      <c r="AK8">
        <v>0</v>
      </c>
      <c r="AL8">
        <v>0</v>
      </c>
      <c r="AM8">
        <v>3</v>
      </c>
      <c r="AN8">
        <v>3</v>
      </c>
      <c r="AO8">
        <v>0</v>
      </c>
      <c r="AP8">
        <v>0</v>
      </c>
      <c r="AQ8">
        <v>0</v>
      </c>
      <c r="AR8">
        <v>1</v>
      </c>
      <c r="AS8">
        <v>1</v>
      </c>
      <c r="AT8">
        <v>2</v>
      </c>
      <c r="AU8">
        <v>0</v>
      </c>
      <c r="AV8">
        <v>1</v>
      </c>
      <c r="AW8">
        <v>0</v>
      </c>
      <c r="AX8">
        <v>21</v>
      </c>
      <c r="AY8">
        <v>48</v>
      </c>
      <c r="AZ8">
        <v>34.5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38</v>
      </c>
      <c r="BN8">
        <v>65</v>
      </c>
      <c r="BO8">
        <v>51.5</v>
      </c>
    </row>
    <row r="9" spans="1:67" x14ac:dyDescent="0.3">
      <c r="A9" s="1" t="s">
        <v>83</v>
      </c>
      <c r="B9">
        <v>2</v>
      </c>
      <c r="C9" s="1" t="s">
        <v>77</v>
      </c>
      <c r="D9" s="2"/>
      <c r="E9" s="1" t="s">
        <v>69</v>
      </c>
      <c r="F9" s="1" t="s">
        <v>70</v>
      </c>
      <c r="G9">
        <v>-1</v>
      </c>
      <c r="H9">
        <v>-1</v>
      </c>
      <c r="I9" s="1" t="s">
        <v>80</v>
      </c>
      <c r="J9">
        <v>1741</v>
      </c>
      <c r="K9" s="1" t="s">
        <v>72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 t="s">
        <v>79</v>
      </c>
      <c r="V9">
        <v>0</v>
      </c>
      <c r="W9">
        <v>0</v>
      </c>
      <c r="X9">
        <v>1</v>
      </c>
      <c r="Y9">
        <v>0</v>
      </c>
      <c r="Z9">
        <v>0</v>
      </c>
      <c r="AA9">
        <v>2</v>
      </c>
      <c r="AB9">
        <v>0</v>
      </c>
      <c r="AC9">
        <v>10</v>
      </c>
      <c r="AD9">
        <v>0</v>
      </c>
      <c r="AE9">
        <v>5</v>
      </c>
      <c r="AF9">
        <v>0</v>
      </c>
      <c r="AG9" s="1" t="s">
        <v>85</v>
      </c>
      <c r="AH9">
        <v>1</v>
      </c>
      <c r="AI9">
        <v>0</v>
      </c>
      <c r="AJ9">
        <v>0</v>
      </c>
      <c r="AK9">
        <v>0</v>
      </c>
      <c r="AL9">
        <v>0</v>
      </c>
      <c r="AM9">
        <v>6</v>
      </c>
      <c r="AN9">
        <v>3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13</v>
      </c>
      <c r="AY9">
        <v>28</v>
      </c>
      <c r="AZ9">
        <v>20.5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23</v>
      </c>
      <c r="BN9">
        <v>38</v>
      </c>
      <c r="BO9">
        <v>30.5</v>
      </c>
    </row>
    <row r="10" spans="1:67" x14ac:dyDescent="0.3">
      <c r="A10" s="1" t="s">
        <v>83</v>
      </c>
      <c r="B10">
        <v>2</v>
      </c>
      <c r="C10" s="1" t="s">
        <v>68</v>
      </c>
      <c r="D10" s="2"/>
      <c r="E10" s="1" t="s">
        <v>69</v>
      </c>
      <c r="F10" s="1" t="s">
        <v>70</v>
      </c>
      <c r="G10">
        <v>-1</v>
      </c>
      <c r="H10">
        <v>-1</v>
      </c>
      <c r="I10" s="1" t="s">
        <v>86</v>
      </c>
      <c r="J10">
        <v>1747</v>
      </c>
      <c r="K10" s="1" t="s">
        <v>72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 t="s">
        <v>73</v>
      </c>
      <c r="V10">
        <v>0</v>
      </c>
      <c r="W10">
        <v>1</v>
      </c>
      <c r="X10">
        <v>0</v>
      </c>
      <c r="Y10">
        <v>0</v>
      </c>
      <c r="Z10">
        <v>0</v>
      </c>
      <c r="AA10">
        <v>2</v>
      </c>
      <c r="AB10">
        <v>0</v>
      </c>
      <c r="AC10">
        <v>10</v>
      </c>
      <c r="AD10">
        <v>0</v>
      </c>
      <c r="AE10">
        <v>7</v>
      </c>
      <c r="AF10">
        <v>0</v>
      </c>
      <c r="AG10" s="1" t="s">
        <v>74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</v>
      </c>
      <c r="AN10">
        <v>3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2</v>
      </c>
      <c r="AU10">
        <v>0</v>
      </c>
      <c r="AV10">
        <v>1</v>
      </c>
      <c r="AW10">
        <v>0</v>
      </c>
      <c r="AX10">
        <v>21</v>
      </c>
      <c r="AY10">
        <v>42</v>
      </c>
      <c r="AZ10">
        <v>31.5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31</v>
      </c>
      <c r="BN10">
        <v>52</v>
      </c>
      <c r="BO10">
        <v>41.5</v>
      </c>
    </row>
    <row r="11" spans="1:67" x14ac:dyDescent="0.3">
      <c r="A11" s="1" t="s">
        <v>83</v>
      </c>
      <c r="B11">
        <v>2</v>
      </c>
      <c r="C11" s="1" t="s">
        <v>68</v>
      </c>
      <c r="D11" s="2"/>
      <c r="E11" s="1" t="s">
        <v>69</v>
      </c>
      <c r="F11" s="1" t="s">
        <v>70</v>
      </c>
      <c r="G11">
        <v>-1</v>
      </c>
      <c r="H11">
        <v>-1</v>
      </c>
      <c r="I11" s="1" t="s">
        <v>87</v>
      </c>
      <c r="J11">
        <v>4926</v>
      </c>
      <c r="K11" s="1" t="s">
        <v>72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 s="1" t="s">
        <v>76</v>
      </c>
      <c r="V11">
        <v>1</v>
      </c>
      <c r="W11">
        <v>0</v>
      </c>
      <c r="X11">
        <v>0</v>
      </c>
      <c r="Y11">
        <v>0</v>
      </c>
      <c r="Z11">
        <v>0</v>
      </c>
      <c r="AA11">
        <v>2</v>
      </c>
      <c r="AB11">
        <v>1</v>
      </c>
      <c r="AC11">
        <v>12</v>
      </c>
      <c r="AD11">
        <v>0</v>
      </c>
      <c r="AE11">
        <v>2</v>
      </c>
      <c r="AF11">
        <v>2</v>
      </c>
      <c r="AG11" s="1" t="s">
        <v>88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20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9</v>
      </c>
      <c r="AY11">
        <v>15</v>
      </c>
      <c r="AZ11">
        <v>12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21</v>
      </c>
      <c r="BN11">
        <v>27</v>
      </c>
      <c r="BO11">
        <v>24</v>
      </c>
    </row>
    <row r="12" spans="1:67" x14ac:dyDescent="0.3">
      <c r="A12" s="1" t="s">
        <v>83</v>
      </c>
      <c r="B12">
        <v>2</v>
      </c>
      <c r="C12" s="1" t="s">
        <v>68</v>
      </c>
      <c r="D12" s="2"/>
      <c r="E12" s="1" t="s">
        <v>69</v>
      </c>
      <c r="F12" s="1" t="s">
        <v>70</v>
      </c>
      <c r="G12">
        <v>-1</v>
      </c>
      <c r="H12">
        <v>-1</v>
      </c>
      <c r="I12" s="1" t="s">
        <v>89</v>
      </c>
      <c r="J12">
        <v>7617</v>
      </c>
      <c r="K12" s="1" t="s">
        <v>72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1" t="s">
        <v>79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4</v>
      </c>
      <c r="AF12">
        <v>0</v>
      </c>
      <c r="AG12" s="1" t="s">
        <v>74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3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0</v>
      </c>
      <c r="AX12">
        <v>14</v>
      </c>
      <c r="AY12">
        <v>29</v>
      </c>
      <c r="AZ12">
        <v>21.5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14</v>
      </c>
      <c r="BN12">
        <v>29</v>
      </c>
      <c r="BO12">
        <v>21.5</v>
      </c>
    </row>
    <row r="13" spans="1:67" x14ac:dyDescent="0.3">
      <c r="A13" s="1" t="s">
        <v>83</v>
      </c>
      <c r="B13">
        <v>2</v>
      </c>
      <c r="C13" s="1" t="s">
        <v>77</v>
      </c>
      <c r="D13" s="2"/>
      <c r="E13" s="1" t="s">
        <v>69</v>
      </c>
      <c r="F13" s="1" t="s">
        <v>70</v>
      </c>
      <c r="G13">
        <v>-1</v>
      </c>
      <c r="H13">
        <v>-1</v>
      </c>
      <c r="I13" s="1" t="s">
        <v>81</v>
      </c>
      <c r="J13">
        <v>8103</v>
      </c>
      <c r="K13" s="1" t="s">
        <v>72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 s="1" t="s">
        <v>73</v>
      </c>
      <c r="V13">
        <v>0</v>
      </c>
      <c r="W13">
        <v>1</v>
      </c>
      <c r="X13">
        <v>0</v>
      </c>
      <c r="Y13">
        <v>0</v>
      </c>
      <c r="Z13">
        <v>0</v>
      </c>
      <c r="AA13">
        <v>2</v>
      </c>
      <c r="AB13">
        <v>1</v>
      </c>
      <c r="AC13">
        <v>12</v>
      </c>
      <c r="AD13">
        <v>0</v>
      </c>
      <c r="AE13">
        <v>6</v>
      </c>
      <c r="AF13">
        <v>0</v>
      </c>
      <c r="AG13" s="1" t="s">
        <v>74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12</v>
      </c>
      <c r="AY13">
        <v>30</v>
      </c>
      <c r="AZ13">
        <v>21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24</v>
      </c>
      <c r="BN13">
        <v>42</v>
      </c>
      <c r="BO13">
        <v>33</v>
      </c>
    </row>
    <row r="14" spans="1:67" x14ac:dyDescent="0.3">
      <c r="A14" s="1" t="s">
        <v>90</v>
      </c>
      <c r="B14">
        <v>3</v>
      </c>
      <c r="C14" s="1" t="s">
        <v>68</v>
      </c>
      <c r="D14" s="2"/>
      <c r="E14" s="1" t="s">
        <v>69</v>
      </c>
      <c r="F14" s="1" t="s">
        <v>70</v>
      </c>
      <c r="G14">
        <v>-1</v>
      </c>
      <c r="H14">
        <v>-1</v>
      </c>
      <c r="I14" s="1" t="s">
        <v>86</v>
      </c>
      <c r="J14">
        <v>135</v>
      </c>
      <c r="K14" s="1" t="s">
        <v>72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" t="s">
        <v>79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2</v>
      </c>
      <c r="AD14">
        <v>0</v>
      </c>
      <c r="AE14">
        <v>8</v>
      </c>
      <c r="AF14">
        <v>2</v>
      </c>
      <c r="AG14" s="1" t="s">
        <v>74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3</v>
      </c>
      <c r="AN14">
        <v>4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0</v>
      </c>
      <c r="AV14">
        <v>1</v>
      </c>
      <c r="AW14">
        <v>0</v>
      </c>
      <c r="AX14">
        <v>21</v>
      </c>
      <c r="AY14">
        <v>45</v>
      </c>
      <c r="AZ14">
        <v>33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1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23</v>
      </c>
      <c r="BN14">
        <v>47</v>
      </c>
      <c r="BO14">
        <v>35</v>
      </c>
    </row>
    <row r="15" spans="1:67" x14ac:dyDescent="0.3">
      <c r="A15" s="1" t="s">
        <v>90</v>
      </c>
      <c r="B15">
        <v>3</v>
      </c>
      <c r="C15" s="1" t="s">
        <v>68</v>
      </c>
      <c r="D15" s="2"/>
      <c r="E15" s="1" t="s">
        <v>69</v>
      </c>
      <c r="F15" s="1" t="s">
        <v>70</v>
      </c>
      <c r="G15">
        <v>-1</v>
      </c>
      <c r="H15">
        <v>-1</v>
      </c>
      <c r="I15" s="1" t="s">
        <v>87</v>
      </c>
      <c r="J15">
        <v>292</v>
      </c>
      <c r="K15" s="1" t="s">
        <v>72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 s="1" t="s">
        <v>73</v>
      </c>
      <c r="V15">
        <v>0</v>
      </c>
      <c r="W15">
        <v>1</v>
      </c>
      <c r="X15">
        <v>0</v>
      </c>
      <c r="Y15">
        <v>0</v>
      </c>
      <c r="Z15">
        <v>0</v>
      </c>
      <c r="AA15">
        <v>2</v>
      </c>
      <c r="AB15">
        <v>1</v>
      </c>
      <c r="AC15">
        <v>12</v>
      </c>
      <c r="AD15">
        <v>5</v>
      </c>
      <c r="AE15">
        <v>3</v>
      </c>
      <c r="AF15">
        <v>2</v>
      </c>
      <c r="AG15" s="1" t="s">
        <v>74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11</v>
      </c>
      <c r="AY15">
        <v>35</v>
      </c>
      <c r="AZ15">
        <v>23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23</v>
      </c>
      <c r="BN15">
        <v>47</v>
      </c>
      <c r="BO15">
        <v>35</v>
      </c>
    </row>
    <row r="16" spans="1:67" x14ac:dyDescent="0.3">
      <c r="A16" s="1" t="s">
        <v>90</v>
      </c>
      <c r="B16">
        <v>3</v>
      </c>
      <c r="C16" s="1" t="s">
        <v>77</v>
      </c>
      <c r="D16" s="2"/>
      <c r="E16" s="1" t="s">
        <v>69</v>
      </c>
      <c r="F16" s="1" t="s">
        <v>70</v>
      </c>
      <c r="G16">
        <v>-1</v>
      </c>
      <c r="H16">
        <v>-1</v>
      </c>
      <c r="I16" s="1" t="s">
        <v>84</v>
      </c>
      <c r="J16">
        <v>1024</v>
      </c>
      <c r="K16" s="1" t="s">
        <v>72</v>
      </c>
      <c r="L16">
        <v>0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 s="1" t="s">
        <v>70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0</v>
      </c>
      <c r="AC16">
        <v>20</v>
      </c>
      <c r="AD16">
        <v>1</v>
      </c>
      <c r="AE16">
        <v>7</v>
      </c>
      <c r="AF16">
        <v>0</v>
      </c>
      <c r="AG16" s="1" t="s">
        <v>74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6</v>
      </c>
      <c r="AN16">
        <v>2</v>
      </c>
      <c r="AO16">
        <v>0</v>
      </c>
      <c r="AP16">
        <v>0</v>
      </c>
      <c r="AQ16">
        <v>1</v>
      </c>
      <c r="AR16">
        <v>0</v>
      </c>
      <c r="AS16">
        <v>1</v>
      </c>
      <c r="AT16">
        <v>2</v>
      </c>
      <c r="AU16">
        <v>0</v>
      </c>
      <c r="AV16">
        <v>1</v>
      </c>
      <c r="AW16">
        <v>0</v>
      </c>
      <c r="AX16">
        <v>22</v>
      </c>
      <c r="AY16">
        <v>46</v>
      </c>
      <c r="AZ16">
        <v>34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42</v>
      </c>
      <c r="BN16">
        <v>66</v>
      </c>
      <c r="BO16">
        <v>54</v>
      </c>
    </row>
    <row r="17" spans="1:67" x14ac:dyDescent="0.3">
      <c r="A17" s="1" t="s">
        <v>90</v>
      </c>
      <c r="B17">
        <v>3</v>
      </c>
      <c r="C17" s="1" t="s">
        <v>77</v>
      </c>
      <c r="D17" s="2"/>
      <c r="E17" s="1" t="s">
        <v>69</v>
      </c>
      <c r="F17" s="1" t="s">
        <v>70</v>
      </c>
      <c r="G17">
        <v>-1</v>
      </c>
      <c r="H17">
        <v>-1</v>
      </c>
      <c r="I17" s="1" t="s">
        <v>80</v>
      </c>
      <c r="J17">
        <v>3940</v>
      </c>
      <c r="K17" s="1" t="s">
        <v>72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 s="1" t="s">
        <v>79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7</v>
      </c>
      <c r="AD17">
        <v>4</v>
      </c>
      <c r="AE17">
        <v>1</v>
      </c>
      <c r="AF17">
        <v>0</v>
      </c>
      <c r="AG17" s="1" t="s">
        <v>91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</v>
      </c>
      <c r="AY17">
        <v>21</v>
      </c>
      <c r="AZ17">
        <v>13.5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13</v>
      </c>
      <c r="BN17">
        <v>28</v>
      </c>
      <c r="BO17">
        <v>20.5</v>
      </c>
    </row>
    <row r="18" spans="1:67" x14ac:dyDescent="0.3">
      <c r="A18" s="1" t="s">
        <v>90</v>
      </c>
      <c r="B18">
        <v>3</v>
      </c>
      <c r="C18" s="1" t="s">
        <v>68</v>
      </c>
      <c r="D18" s="2"/>
      <c r="E18" s="1" t="s">
        <v>69</v>
      </c>
      <c r="F18" s="1" t="s">
        <v>70</v>
      </c>
      <c r="G18">
        <v>-1</v>
      </c>
      <c r="H18">
        <v>-1</v>
      </c>
      <c r="I18" s="1" t="s">
        <v>89</v>
      </c>
      <c r="J18">
        <v>5484</v>
      </c>
      <c r="K18" s="1" t="s">
        <v>72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 t="s">
        <v>76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2</v>
      </c>
      <c r="AG18" s="1" t="s">
        <v>74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</v>
      </c>
      <c r="AY18">
        <v>6</v>
      </c>
      <c r="AZ18">
        <v>4.5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3</v>
      </c>
      <c r="BN18">
        <v>6</v>
      </c>
      <c r="BO18">
        <v>4.5</v>
      </c>
    </row>
    <row r="19" spans="1:67" x14ac:dyDescent="0.3">
      <c r="A19" s="1" t="s">
        <v>90</v>
      </c>
      <c r="B19">
        <v>3</v>
      </c>
      <c r="C19" s="1" t="s">
        <v>77</v>
      </c>
      <c r="D19" s="2"/>
      <c r="E19" s="1" t="s">
        <v>69</v>
      </c>
      <c r="F19" s="1" t="s">
        <v>70</v>
      </c>
      <c r="G19">
        <v>-1</v>
      </c>
      <c r="H19">
        <v>-1</v>
      </c>
      <c r="I19" s="1" t="s">
        <v>81</v>
      </c>
      <c r="J19">
        <v>9431</v>
      </c>
      <c r="K19" s="1" t="s">
        <v>72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 t="s">
        <v>76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1" t="s">
        <v>74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3">
      <c r="A20" s="1" t="s">
        <v>92</v>
      </c>
      <c r="B20">
        <v>4</v>
      </c>
      <c r="C20" s="1" t="s">
        <v>77</v>
      </c>
      <c r="D20" s="2"/>
      <c r="E20" s="1" t="s">
        <v>69</v>
      </c>
      <c r="F20" s="1" t="s">
        <v>70</v>
      </c>
      <c r="G20">
        <v>-1</v>
      </c>
      <c r="H20">
        <v>-1</v>
      </c>
      <c r="I20" s="1" t="s">
        <v>78</v>
      </c>
      <c r="J20">
        <v>3147</v>
      </c>
      <c r="K20" s="1" t="s">
        <v>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 s="1" t="s">
        <v>79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>
        <v>7</v>
      </c>
      <c r="AD20">
        <v>0</v>
      </c>
      <c r="AE20">
        <v>2</v>
      </c>
      <c r="AF20">
        <v>0</v>
      </c>
      <c r="AG20" s="1" t="s">
        <v>74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10</v>
      </c>
      <c r="AN20">
        <v>1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9</v>
      </c>
      <c r="AY20">
        <v>15</v>
      </c>
      <c r="AZ20">
        <v>12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16</v>
      </c>
      <c r="BN20">
        <v>22</v>
      </c>
      <c r="BO20">
        <v>19</v>
      </c>
    </row>
    <row r="21" spans="1:67" x14ac:dyDescent="0.3">
      <c r="A21" s="1" t="s">
        <v>92</v>
      </c>
      <c r="B21">
        <v>4</v>
      </c>
      <c r="C21" s="1" t="s">
        <v>68</v>
      </c>
      <c r="D21" s="2"/>
      <c r="E21" s="1" t="s">
        <v>69</v>
      </c>
      <c r="F21" s="1" t="s">
        <v>70</v>
      </c>
      <c r="G21">
        <v>-1</v>
      </c>
      <c r="H21">
        <v>-1</v>
      </c>
      <c r="I21" s="1" t="s">
        <v>86</v>
      </c>
      <c r="J21">
        <v>4982</v>
      </c>
      <c r="K21" s="1" t="s">
        <v>72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 t="s">
        <v>73</v>
      </c>
      <c r="V21">
        <v>0</v>
      </c>
      <c r="W21">
        <v>1</v>
      </c>
      <c r="X21">
        <v>0</v>
      </c>
      <c r="Y21">
        <v>0</v>
      </c>
      <c r="Z21">
        <v>0</v>
      </c>
      <c r="AA21">
        <v>2</v>
      </c>
      <c r="AB21">
        <v>0</v>
      </c>
      <c r="AC21">
        <v>10</v>
      </c>
      <c r="AD21">
        <v>2</v>
      </c>
      <c r="AE21">
        <v>3</v>
      </c>
      <c r="AF21">
        <v>2</v>
      </c>
      <c r="AG21" s="1" t="s">
        <v>74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3</v>
      </c>
      <c r="AN21">
        <v>3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2</v>
      </c>
      <c r="AU21">
        <v>0</v>
      </c>
      <c r="AV21">
        <v>1</v>
      </c>
      <c r="AW21">
        <v>0</v>
      </c>
      <c r="AX21">
        <v>15</v>
      </c>
      <c r="AY21">
        <v>30</v>
      </c>
      <c r="AZ21">
        <v>22.5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25</v>
      </c>
      <c r="BN21">
        <v>40</v>
      </c>
      <c r="BO21">
        <v>32.5</v>
      </c>
    </row>
    <row r="22" spans="1:67" x14ac:dyDescent="0.3">
      <c r="A22" s="1" t="s">
        <v>92</v>
      </c>
      <c r="B22">
        <v>4</v>
      </c>
      <c r="C22" s="1" t="s">
        <v>77</v>
      </c>
      <c r="D22" s="2"/>
      <c r="E22" s="1" t="s">
        <v>69</v>
      </c>
      <c r="F22" s="1" t="s">
        <v>70</v>
      </c>
      <c r="G22">
        <v>-1</v>
      </c>
      <c r="H22">
        <v>-1</v>
      </c>
      <c r="I22" s="1" t="s">
        <v>80</v>
      </c>
      <c r="J22">
        <v>5188</v>
      </c>
      <c r="K22" s="1" t="s">
        <v>72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 s="1" t="s">
        <v>76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7</v>
      </c>
      <c r="AD22">
        <v>0</v>
      </c>
      <c r="AE22">
        <v>5</v>
      </c>
      <c r="AF22">
        <v>0</v>
      </c>
      <c r="AG22" s="1" t="s">
        <v>74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4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11</v>
      </c>
      <c r="AY22">
        <v>26</v>
      </c>
      <c r="AZ22">
        <v>18.5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18</v>
      </c>
      <c r="BN22">
        <v>33</v>
      </c>
      <c r="BO22">
        <v>25.5</v>
      </c>
    </row>
    <row r="23" spans="1:67" x14ac:dyDescent="0.3">
      <c r="A23" s="1" t="s">
        <v>92</v>
      </c>
      <c r="B23">
        <v>4</v>
      </c>
      <c r="C23" s="1" t="s">
        <v>77</v>
      </c>
      <c r="D23" s="2"/>
      <c r="E23" s="1" t="s">
        <v>69</v>
      </c>
      <c r="F23" s="1" t="s">
        <v>70</v>
      </c>
      <c r="G23">
        <v>-1</v>
      </c>
      <c r="H23">
        <v>-1</v>
      </c>
      <c r="I23" s="1" t="s">
        <v>81</v>
      </c>
      <c r="J23">
        <v>5402</v>
      </c>
      <c r="K23" s="1" t="s">
        <v>72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 s="1" t="s">
        <v>73</v>
      </c>
      <c r="V23">
        <v>0</v>
      </c>
      <c r="W23">
        <v>1</v>
      </c>
      <c r="X23">
        <v>0</v>
      </c>
      <c r="Y23">
        <v>0</v>
      </c>
      <c r="Z23">
        <v>0</v>
      </c>
      <c r="AA23">
        <v>4</v>
      </c>
      <c r="AB23">
        <v>1</v>
      </c>
      <c r="AC23">
        <v>22</v>
      </c>
      <c r="AD23">
        <v>4</v>
      </c>
      <c r="AE23">
        <v>4</v>
      </c>
      <c r="AF23">
        <v>0</v>
      </c>
      <c r="AG23" s="1" t="s">
        <v>74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0</v>
      </c>
      <c r="AP23">
        <v>1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0</v>
      </c>
      <c r="AW23">
        <v>0</v>
      </c>
      <c r="AX23">
        <v>17</v>
      </c>
      <c r="AY23">
        <v>41</v>
      </c>
      <c r="AZ23">
        <v>29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39</v>
      </c>
      <c r="BN23">
        <v>63</v>
      </c>
      <c r="BO23">
        <v>51</v>
      </c>
    </row>
    <row r="24" spans="1:67" x14ac:dyDescent="0.3">
      <c r="A24" s="1" t="s">
        <v>92</v>
      </c>
      <c r="B24">
        <v>4</v>
      </c>
      <c r="C24" s="1" t="s">
        <v>68</v>
      </c>
      <c r="D24" s="2"/>
      <c r="E24" s="1" t="s">
        <v>69</v>
      </c>
      <c r="F24" s="1" t="s">
        <v>70</v>
      </c>
      <c r="G24">
        <v>-1</v>
      </c>
      <c r="H24">
        <v>-1</v>
      </c>
      <c r="I24" s="1" t="s">
        <v>87</v>
      </c>
      <c r="J24">
        <v>7454</v>
      </c>
      <c r="K24" s="1" t="s">
        <v>72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" t="s">
        <v>76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5</v>
      </c>
      <c r="AD24">
        <v>2</v>
      </c>
      <c r="AE24">
        <v>2</v>
      </c>
      <c r="AF24">
        <v>2</v>
      </c>
      <c r="AG24" s="1" t="s">
        <v>74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6</v>
      </c>
      <c r="AY24">
        <v>18</v>
      </c>
      <c r="AZ24">
        <v>12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11</v>
      </c>
      <c r="BN24">
        <v>23</v>
      </c>
      <c r="BO24">
        <v>17</v>
      </c>
    </row>
    <row r="25" spans="1:67" x14ac:dyDescent="0.3">
      <c r="A25" s="1" t="s">
        <v>92</v>
      </c>
      <c r="B25">
        <v>4</v>
      </c>
      <c r="C25" s="1" t="s">
        <v>68</v>
      </c>
      <c r="D25" s="2"/>
      <c r="E25" s="1" t="s">
        <v>69</v>
      </c>
      <c r="F25" s="1" t="s">
        <v>70</v>
      </c>
      <c r="G25">
        <v>-1</v>
      </c>
      <c r="H25">
        <v>-1</v>
      </c>
      <c r="I25" s="1" t="s">
        <v>89</v>
      </c>
      <c r="J25">
        <v>9491</v>
      </c>
      <c r="K25" s="1" t="s">
        <v>72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" t="s">
        <v>79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2</v>
      </c>
      <c r="AD25">
        <v>0</v>
      </c>
      <c r="AE25">
        <v>0</v>
      </c>
      <c r="AF25">
        <v>0</v>
      </c>
      <c r="AG25" s="1" t="s">
        <v>74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2</v>
      </c>
      <c r="BN25">
        <v>2</v>
      </c>
      <c r="BO25">
        <v>2</v>
      </c>
    </row>
    <row r="26" spans="1:67" x14ac:dyDescent="0.3">
      <c r="A26" s="1" t="s">
        <v>93</v>
      </c>
      <c r="B26">
        <v>5</v>
      </c>
      <c r="C26" s="1" t="s">
        <v>77</v>
      </c>
      <c r="D26" s="2"/>
      <c r="E26" s="1" t="s">
        <v>69</v>
      </c>
      <c r="F26" s="1" t="s">
        <v>70</v>
      </c>
      <c r="G26">
        <v>-1</v>
      </c>
      <c r="H26">
        <v>-1</v>
      </c>
      <c r="I26" s="1" t="s">
        <v>78</v>
      </c>
      <c r="J26">
        <v>234</v>
      </c>
      <c r="K26" s="1" t="s">
        <v>72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1" t="s">
        <v>76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3</v>
      </c>
      <c r="AF26">
        <v>4</v>
      </c>
      <c r="AG26" s="1" t="s">
        <v>88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3</v>
      </c>
      <c r="AN26">
        <v>3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13</v>
      </c>
      <c r="AY26">
        <v>28</v>
      </c>
      <c r="AZ26">
        <v>20.5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13</v>
      </c>
      <c r="BN26">
        <v>28</v>
      </c>
      <c r="BO26">
        <v>20.5</v>
      </c>
    </row>
    <row r="27" spans="1:67" x14ac:dyDescent="0.3">
      <c r="A27" s="1" t="s">
        <v>93</v>
      </c>
      <c r="B27">
        <v>5</v>
      </c>
      <c r="C27" s="1" t="s">
        <v>77</v>
      </c>
      <c r="D27" s="2"/>
      <c r="E27" s="1" t="s">
        <v>69</v>
      </c>
      <c r="F27" s="1" t="s">
        <v>70</v>
      </c>
      <c r="G27">
        <v>-1</v>
      </c>
      <c r="H27">
        <v>-1</v>
      </c>
      <c r="I27" s="1" t="s">
        <v>80</v>
      </c>
      <c r="J27">
        <v>461</v>
      </c>
      <c r="K27" s="1" t="s">
        <v>72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" t="s">
        <v>79</v>
      </c>
      <c r="V27">
        <v>0</v>
      </c>
      <c r="W27">
        <v>0</v>
      </c>
      <c r="X27">
        <v>1</v>
      </c>
      <c r="Y27">
        <v>0</v>
      </c>
      <c r="Z27">
        <v>0</v>
      </c>
      <c r="AA27">
        <v>1</v>
      </c>
      <c r="AB27">
        <v>0</v>
      </c>
      <c r="AC27">
        <v>5</v>
      </c>
      <c r="AD27">
        <v>1</v>
      </c>
      <c r="AE27">
        <v>6</v>
      </c>
      <c r="AF27">
        <v>0</v>
      </c>
      <c r="AG27" s="1" t="s">
        <v>91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13</v>
      </c>
      <c r="AY27">
        <v>34</v>
      </c>
      <c r="AZ27">
        <v>23.5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18</v>
      </c>
      <c r="BN27">
        <v>39</v>
      </c>
      <c r="BO27">
        <v>28.5</v>
      </c>
    </row>
    <row r="28" spans="1:67" x14ac:dyDescent="0.3">
      <c r="A28" s="1" t="s">
        <v>93</v>
      </c>
      <c r="B28">
        <v>5</v>
      </c>
      <c r="C28" s="1" t="s">
        <v>77</v>
      </c>
      <c r="D28" s="2"/>
      <c r="E28" s="1" t="s">
        <v>69</v>
      </c>
      <c r="F28" s="1" t="s">
        <v>70</v>
      </c>
      <c r="G28">
        <v>-1</v>
      </c>
      <c r="H28">
        <v>-1</v>
      </c>
      <c r="I28" s="1" t="s">
        <v>81</v>
      </c>
      <c r="J28">
        <v>868</v>
      </c>
      <c r="K28" s="1" t="s">
        <v>72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 s="1" t="s">
        <v>73</v>
      </c>
      <c r="V28">
        <v>0</v>
      </c>
      <c r="W28">
        <v>1</v>
      </c>
      <c r="X28">
        <v>0</v>
      </c>
      <c r="Y28">
        <v>0</v>
      </c>
      <c r="Z28">
        <v>0</v>
      </c>
      <c r="AA28">
        <v>6</v>
      </c>
      <c r="AB28">
        <v>1</v>
      </c>
      <c r="AC28">
        <v>32</v>
      </c>
      <c r="AD28">
        <v>3</v>
      </c>
      <c r="AE28">
        <v>2</v>
      </c>
      <c r="AF28">
        <v>0</v>
      </c>
      <c r="AG28" s="1" t="s">
        <v>74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20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12</v>
      </c>
      <c r="AY28">
        <v>27</v>
      </c>
      <c r="AZ28">
        <v>19.5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1</v>
      </c>
      <c r="BM28">
        <v>44</v>
      </c>
      <c r="BN28">
        <v>59</v>
      </c>
      <c r="BO28">
        <v>51.5</v>
      </c>
    </row>
    <row r="29" spans="1:67" x14ac:dyDescent="0.3">
      <c r="A29" s="1" t="s">
        <v>93</v>
      </c>
      <c r="B29">
        <v>5</v>
      </c>
      <c r="C29" s="1" t="s">
        <v>68</v>
      </c>
      <c r="D29" s="2"/>
      <c r="E29" s="1" t="s">
        <v>69</v>
      </c>
      <c r="F29" s="1" t="s">
        <v>70</v>
      </c>
      <c r="G29">
        <v>-1</v>
      </c>
      <c r="H29">
        <v>-1</v>
      </c>
      <c r="I29" s="1" t="s">
        <v>86</v>
      </c>
      <c r="J29">
        <v>1018</v>
      </c>
      <c r="K29" s="1" t="s">
        <v>72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 t="s">
        <v>73</v>
      </c>
      <c r="V29">
        <v>0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5</v>
      </c>
      <c r="AD29">
        <v>1</v>
      </c>
      <c r="AE29">
        <v>6</v>
      </c>
      <c r="AF29">
        <v>2</v>
      </c>
      <c r="AG29" s="1" t="s">
        <v>74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7</v>
      </c>
      <c r="AN29">
        <v>2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2</v>
      </c>
      <c r="AU29">
        <v>0</v>
      </c>
      <c r="AV29">
        <v>1</v>
      </c>
      <c r="AW29">
        <v>0</v>
      </c>
      <c r="AX29">
        <v>20</v>
      </c>
      <c r="AY29">
        <v>41</v>
      </c>
      <c r="AZ29">
        <v>30.5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25</v>
      </c>
      <c r="BN29">
        <v>46</v>
      </c>
      <c r="BO29">
        <v>35.5</v>
      </c>
    </row>
    <row r="30" spans="1:67" x14ac:dyDescent="0.3">
      <c r="A30" s="1" t="s">
        <v>93</v>
      </c>
      <c r="B30">
        <v>5</v>
      </c>
      <c r="C30" s="1" t="s">
        <v>68</v>
      </c>
      <c r="D30" s="2"/>
      <c r="E30" s="1" t="s">
        <v>69</v>
      </c>
      <c r="F30" s="1" t="s">
        <v>70</v>
      </c>
      <c r="G30">
        <v>-1</v>
      </c>
      <c r="H30">
        <v>-1</v>
      </c>
      <c r="I30" s="1" t="s">
        <v>87</v>
      </c>
      <c r="J30">
        <v>3487</v>
      </c>
      <c r="K30" s="1" t="s">
        <v>72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1" t="s">
        <v>76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2</v>
      </c>
      <c r="AD30">
        <v>1</v>
      </c>
      <c r="AE30">
        <v>3</v>
      </c>
      <c r="AF30">
        <v>2</v>
      </c>
      <c r="AG30" s="1" t="s">
        <v>72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19</v>
      </c>
      <c r="AZ30">
        <v>13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9</v>
      </c>
      <c r="BN30">
        <v>21</v>
      </c>
      <c r="BO30">
        <v>15</v>
      </c>
    </row>
    <row r="31" spans="1:67" x14ac:dyDescent="0.3">
      <c r="A31" s="1" t="s">
        <v>93</v>
      </c>
      <c r="B31">
        <v>5</v>
      </c>
      <c r="C31" s="1" t="s">
        <v>68</v>
      </c>
      <c r="D31" s="2"/>
      <c r="E31" s="1" t="s">
        <v>69</v>
      </c>
      <c r="F31" s="1" t="s">
        <v>70</v>
      </c>
      <c r="G31">
        <v>-1</v>
      </c>
      <c r="H31">
        <v>-1</v>
      </c>
      <c r="I31" s="1" t="s">
        <v>89</v>
      </c>
      <c r="J31">
        <v>8430</v>
      </c>
      <c r="K31" s="1" t="s">
        <v>72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1" t="s">
        <v>94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2</v>
      </c>
      <c r="AD31">
        <v>3</v>
      </c>
      <c r="AE31">
        <v>0</v>
      </c>
      <c r="AF31">
        <v>2</v>
      </c>
      <c r="AG31" s="1" t="s">
        <v>74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5</v>
      </c>
      <c r="AY31">
        <v>14</v>
      </c>
      <c r="AZ31">
        <v>9.5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7</v>
      </c>
      <c r="BN31">
        <v>16</v>
      </c>
      <c r="BO31">
        <v>11.5</v>
      </c>
    </row>
    <row r="32" spans="1:67" x14ac:dyDescent="0.3">
      <c r="A32" s="1" t="s">
        <v>95</v>
      </c>
      <c r="B32">
        <v>6</v>
      </c>
      <c r="C32" s="1" t="s">
        <v>68</v>
      </c>
      <c r="D32" s="2"/>
      <c r="E32" s="1" t="s">
        <v>69</v>
      </c>
      <c r="F32" s="1" t="s">
        <v>70</v>
      </c>
      <c r="G32">
        <v>-1</v>
      </c>
      <c r="H32">
        <v>-1</v>
      </c>
      <c r="I32" s="1" t="s">
        <v>86</v>
      </c>
      <c r="J32">
        <v>1720</v>
      </c>
      <c r="K32" s="1" t="s">
        <v>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 t="s">
        <v>79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>
        <v>0</v>
      </c>
      <c r="AC32">
        <v>5</v>
      </c>
      <c r="AD32">
        <v>0</v>
      </c>
      <c r="AE32">
        <v>8</v>
      </c>
      <c r="AF32">
        <v>3</v>
      </c>
      <c r="AG32" s="1" t="s">
        <v>74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4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0</v>
      </c>
      <c r="AV32">
        <v>1</v>
      </c>
      <c r="AW32">
        <v>0</v>
      </c>
      <c r="AX32">
        <v>21</v>
      </c>
      <c r="AY32">
        <v>45</v>
      </c>
      <c r="AZ32">
        <v>33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26</v>
      </c>
      <c r="BN32">
        <v>50</v>
      </c>
      <c r="BO32">
        <v>38</v>
      </c>
    </row>
    <row r="33" spans="1:67" x14ac:dyDescent="0.3">
      <c r="A33" s="1" t="s">
        <v>95</v>
      </c>
      <c r="B33">
        <v>6</v>
      </c>
      <c r="C33" s="1" t="s">
        <v>68</v>
      </c>
      <c r="D33" s="2"/>
      <c r="E33" s="1" t="s">
        <v>69</v>
      </c>
      <c r="F33" s="1" t="s">
        <v>70</v>
      </c>
      <c r="G33">
        <v>-1</v>
      </c>
      <c r="H33">
        <v>-1</v>
      </c>
      <c r="I33" s="1" t="s">
        <v>87</v>
      </c>
      <c r="J33">
        <v>3494</v>
      </c>
      <c r="K33" s="1" t="s">
        <v>72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0</v>
      </c>
      <c r="U33" s="1" t="s">
        <v>76</v>
      </c>
      <c r="V33">
        <v>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2</v>
      </c>
      <c r="AD33">
        <v>6</v>
      </c>
      <c r="AE33">
        <v>0</v>
      </c>
      <c r="AF33">
        <v>2</v>
      </c>
      <c r="AG33" s="1" t="s">
        <v>72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15</v>
      </c>
      <c r="AN33">
        <v>1</v>
      </c>
      <c r="AO33">
        <v>0</v>
      </c>
      <c r="AP33">
        <v>1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14</v>
      </c>
      <c r="AY33">
        <v>32</v>
      </c>
      <c r="AZ33">
        <v>23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16</v>
      </c>
      <c r="BN33">
        <v>34</v>
      </c>
      <c r="BO33">
        <v>25</v>
      </c>
    </row>
    <row r="34" spans="1:67" x14ac:dyDescent="0.3">
      <c r="A34" s="1" t="s">
        <v>95</v>
      </c>
      <c r="B34">
        <v>6</v>
      </c>
      <c r="C34" s="1" t="s">
        <v>77</v>
      </c>
      <c r="D34" s="2"/>
      <c r="E34" s="1" t="s">
        <v>69</v>
      </c>
      <c r="F34" s="1" t="s">
        <v>70</v>
      </c>
      <c r="G34">
        <v>-1</v>
      </c>
      <c r="H34">
        <v>-1</v>
      </c>
      <c r="I34" s="1" t="s">
        <v>78</v>
      </c>
      <c r="J34">
        <v>4272</v>
      </c>
      <c r="K34" s="1" t="s">
        <v>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 s="1" t="s">
        <v>79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2</v>
      </c>
      <c r="AD34">
        <v>5</v>
      </c>
      <c r="AE34">
        <v>1</v>
      </c>
      <c r="AF34">
        <v>3</v>
      </c>
      <c r="AG34" s="1" t="s">
        <v>74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2</v>
      </c>
      <c r="AN34">
        <v>3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10</v>
      </c>
      <c r="AY34">
        <v>28</v>
      </c>
      <c r="AZ34">
        <v>19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12</v>
      </c>
      <c r="BN34">
        <v>30</v>
      </c>
      <c r="BO34">
        <v>21</v>
      </c>
    </row>
    <row r="35" spans="1:67" x14ac:dyDescent="0.3">
      <c r="A35" s="1" t="s">
        <v>95</v>
      </c>
      <c r="B35">
        <v>6</v>
      </c>
      <c r="C35" s="1" t="s">
        <v>77</v>
      </c>
      <c r="D35" s="2"/>
      <c r="E35" s="1" t="s">
        <v>69</v>
      </c>
      <c r="F35" s="1" t="s">
        <v>70</v>
      </c>
      <c r="G35">
        <v>-1</v>
      </c>
      <c r="H35">
        <v>-1</v>
      </c>
      <c r="I35" s="1" t="s">
        <v>80</v>
      </c>
      <c r="J35">
        <v>6721</v>
      </c>
      <c r="K35" s="1" t="s">
        <v>72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1" t="s">
        <v>73</v>
      </c>
      <c r="V35">
        <v>0</v>
      </c>
      <c r="W35">
        <v>1</v>
      </c>
      <c r="X35">
        <v>0</v>
      </c>
      <c r="Y35">
        <v>0</v>
      </c>
      <c r="Z35">
        <v>0</v>
      </c>
      <c r="AA35">
        <v>2</v>
      </c>
      <c r="AB35">
        <v>1</v>
      </c>
      <c r="AC35">
        <v>12</v>
      </c>
      <c r="AD35">
        <v>0</v>
      </c>
      <c r="AE35">
        <v>2</v>
      </c>
      <c r="AF35">
        <v>0</v>
      </c>
      <c r="AG35" s="1" t="s">
        <v>96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10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7</v>
      </c>
      <c r="AY35">
        <v>13</v>
      </c>
      <c r="AZ35">
        <v>10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19</v>
      </c>
      <c r="BN35">
        <v>25</v>
      </c>
      <c r="BO35">
        <v>22</v>
      </c>
    </row>
    <row r="36" spans="1:67" x14ac:dyDescent="0.3">
      <c r="A36" s="1" t="s">
        <v>95</v>
      </c>
      <c r="B36">
        <v>6</v>
      </c>
      <c r="C36" s="1" t="s">
        <v>77</v>
      </c>
      <c r="D36" s="2"/>
      <c r="E36" s="1" t="s">
        <v>69</v>
      </c>
      <c r="F36" s="1" t="s">
        <v>70</v>
      </c>
      <c r="G36">
        <v>-1</v>
      </c>
      <c r="H36">
        <v>-1</v>
      </c>
      <c r="I36" s="1" t="s">
        <v>81</v>
      </c>
      <c r="J36">
        <v>7457</v>
      </c>
      <c r="K36" s="1" t="s">
        <v>72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 s="1" t="s">
        <v>76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7</v>
      </c>
      <c r="AD36">
        <v>1</v>
      </c>
      <c r="AE36">
        <v>2</v>
      </c>
      <c r="AF36">
        <v>2</v>
      </c>
      <c r="AG36" s="1" t="s">
        <v>74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5</v>
      </c>
      <c r="AY36">
        <v>14</v>
      </c>
      <c r="AZ36">
        <v>9.5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12</v>
      </c>
      <c r="BN36">
        <v>21</v>
      </c>
      <c r="BO36">
        <v>16.5</v>
      </c>
    </row>
    <row r="37" spans="1:67" x14ac:dyDescent="0.3">
      <c r="A37" s="1" t="s">
        <v>95</v>
      </c>
      <c r="B37">
        <v>6</v>
      </c>
      <c r="C37" s="1" t="s">
        <v>68</v>
      </c>
      <c r="D37" s="2"/>
      <c r="E37" s="1" t="s">
        <v>69</v>
      </c>
      <c r="F37" s="1" t="s">
        <v>70</v>
      </c>
      <c r="G37">
        <v>-1</v>
      </c>
      <c r="H37">
        <v>-1</v>
      </c>
      <c r="I37" s="1" t="s">
        <v>89</v>
      </c>
      <c r="J37">
        <v>7657</v>
      </c>
      <c r="K37" s="1" t="s">
        <v>72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1" t="s">
        <v>73</v>
      </c>
      <c r="V37">
        <v>0</v>
      </c>
      <c r="W37">
        <v>1</v>
      </c>
      <c r="X37">
        <v>0</v>
      </c>
      <c r="Y37">
        <v>0</v>
      </c>
      <c r="Z37">
        <v>0</v>
      </c>
      <c r="AA37">
        <v>3</v>
      </c>
      <c r="AB37">
        <v>1</v>
      </c>
      <c r="AC37">
        <v>17</v>
      </c>
      <c r="AD37">
        <v>0</v>
      </c>
      <c r="AE37">
        <v>4</v>
      </c>
      <c r="AF37">
        <v>2</v>
      </c>
      <c r="AG37" s="1" t="s">
        <v>74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1</v>
      </c>
      <c r="AQ37">
        <v>0</v>
      </c>
      <c r="AR37">
        <v>0</v>
      </c>
      <c r="AS37">
        <v>1</v>
      </c>
      <c r="AT37">
        <v>2</v>
      </c>
      <c r="AU37">
        <v>0</v>
      </c>
      <c r="AV37">
        <v>1</v>
      </c>
      <c r="AW37">
        <v>0</v>
      </c>
      <c r="AX37">
        <v>15</v>
      </c>
      <c r="AY37">
        <v>27</v>
      </c>
      <c r="AZ37">
        <v>21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32</v>
      </c>
      <c r="BN37">
        <v>44</v>
      </c>
      <c r="BO37">
        <v>38</v>
      </c>
    </row>
    <row r="38" spans="1:67" x14ac:dyDescent="0.3">
      <c r="A38" s="1" t="s">
        <v>97</v>
      </c>
      <c r="B38">
        <v>7</v>
      </c>
      <c r="C38" s="1" t="s">
        <v>68</v>
      </c>
      <c r="D38" s="2"/>
      <c r="E38" s="1" t="s">
        <v>69</v>
      </c>
      <c r="F38" s="1" t="s">
        <v>70</v>
      </c>
      <c r="G38">
        <v>-1</v>
      </c>
      <c r="H38">
        <v>-1</v>
      </c>
      <c r="I38" s="1" t="s">
        <v>71</v>
      </c>
      <c r="J38">
        <v>45</v>
      </c>
      <c r="K38" s="1" t="s">
        <v>72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 s="1" t="s">
        <v>79</v>
      </c>
      <c r="V38">
        <v>0</v>
      </c>
      <c r="W38">
        <v>0</v>
      </c>
      <c r="X38">
        <v>1</v>
      </c>
      <c r="Y38">
        <v>0</v>
      </c>
      <c r="Z38">
        <v>0</v>
      </c>
      <c r="AA38">
        <v>2</v>
      </c>
      <c r="AB38">
        <v>1</v>
      </c>
      <c r="AC38">
        <v>12</v>
      </c>
      <c r="AD38">
        <v>3</v>
      </c>
      <c r="AE38">
        <v>8</v>
      </c>
      <c r="AF38">
        <v>3</v>
      </c>
      <c r="AG38" s="1" t="s">
        <v>74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4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20</v>
      </c>
      <c r="AY38">
        <v>53</v>
      </c>
      <c r="AZ38">
        <v>36.5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32</v>
      </c>
      <c r="BN38">
        <v>65</v>
      </c>
      <c r="BO38">
        <v>48.5</v>
      </c>
    </row>
    <row r="39" spans="1:67" x14ac:dyDescent="0.3">
      <c r="A39" s="1" t="s">
        <v>97</v>
      </c>
      <c r="B39">
        <v>7</v>
      </c>
      <c r="C39" s="1" t="s">
        <v>77</v>
      </c>
      <c r="D39" s="2"/>
      <c r="E39" s="1" t="s">
        <v>69</v>
      </c>
      <c r="F39" s="1" t="s">
        <v>70</v>
      </c>
      <c r="G39">
        <v>-1</v>
      </c>
      <c r="H39">
        <v>-1</v>
      </c>
      <c r="I39" s="1" t="s">
        <v>78</v>
      </c>
      <c r="J39">
        <v>292</v>
      </c>
      <c r="K39" s="1" t="s">
        <v>91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 s="1" t="s">
        <v>79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5</v>
      </c>
      <c r="AD39">
        <v>0</v>
      </c>
      <c r="AE39">
        <v>7</v>
      </c>
      <c r="AF39">
        <v>0</v>
      </c>
      <c r="AG39" s="1" t="s">
        <v>74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4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15</v>
      </c>
      <c r="AY39">
        <v>36</v>
      </c>
      <c r="AZ39">
        <v>25.5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20</v>
      </c>
      <c r="BN39">
        <v>41</v>
      </c>
      <c r="BO39">
        <v>30.5</v>
      </c>
    </row>
    <row r="40" spans="1:67" x14ac:dyDescent="0.3">
      <c r="A40" s="1" t="s">
        <v>97</v>
      </c>
      <c r="B40">
        <v>7</v>
      </c>
      <c r="C40" s="1" t="s">
        <v>77</v>
      </c>
      <c r="D40" s="2"/>
      <c r="E40" s="1" t="s">
        <v>69</v>
      </c>
      <c r="F40" s="1" t="s">
        <v>70</v>
      </c>
      <c r="G40">
        <v>-1</v>
      </c>
      <c r="H40">
        <v>-1</v>
      </c>
      <c r="I40" s="1" t="s">
        <v>80</v>
      </c>
      <c r="J40">
        <v>1646</v>
      </c>
      <c r="K40" s="1" t="s">
        <v>72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1" t="s">
        <v>76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" t="s">
        <v>74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3">
      <c r="A41" s="1" t="s">
        <v>97</v>
      </c>
      <c r="B41">
        <v>7</v>
      </c>
      <c r="C41" s="1" t="s">
        <v>68</v>
      </c>
      <c r="D41" s="2"/>
      <c r="E41" s="1" t="s">
        <v>69</v>
      </c>
      <c r="F41" s="1" t="s">
        <v>70</v>
      </c>
      <c r="G41">
        <v>-1</v>
      </c>
      <c r="H41">
        <v>-1</v>
      </c>
      <c r="I41" s="1" t="s">
        <v>75</v>
      </c>
      <c r="J41">
        <v>1741</v>
      </c>
      <c r="K41" s="1" t="s">
        <v>91</v>
      </c>
      <c r="L41">
        <v>0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 s="1" t="s">
        <v>73</v>
      </c>
      <c r="V41">
        <v>0</v>
      </c>
      <c r="W41">
        <v>1</v>
      </c>
      <c r="X41">
        <v>0</v>
      </c>
      <c r="Y41">
        <v>0</v>
      </c>
      <c r="Z41">
        <v>0</v>
      </c>
      <c r="AA41">
        <v>4</v>
      </c>
      <c r="AB41">
        <v>0</v>
      </c>
      <c r="AC41">
        <v>20</v>
      </c>
      <c r="AD41">
        <v>0</v>
      </c>
      <c r="AE41">
        <v>2</v>
      </c>
      <c r="AF41">
        <v>0</v>
      </c>
      <c r="AG41" s="1" t="s">
        <v>85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18</v>
      </c>
      <c r="AN41">
        <v>2</v>
      </c>
      <c r="AO41">
        <v>0</v>
      </c>
      <c r="AP41">
        <v>0</v>
      </c>
      <c r="AQ41">
        <v>1</v>
      </c>
      <c r="AR41">
        <v>0</v>
      </c>
      <c r="AS41">
        <v>1</v>
      </c>
      <c r="AT41">
        <v>2</v>
      </c>
      <c r="AU41">
        <v>0</v>
      </c>
      <c r="AV41">
        <v>1</v>
      </c>
      <c r="AW41">
        <v>0</v>
      </c>
      <c r="AX41">
        <v>11</v>
      </c>
      <c r="AY41">
        <v>17</v>
      </c>
      <c r="AZ41">
        <v>14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31</v>
      </c>
      <c r="BN41">
        <v>37</v>
      </c>
      <c r="BO41">
        <v>34</v>
      </c>
    </row>
    <row r="42" spans="1:67" x14ac:dyDescent="0.3">
      <c r="A42" s="1" t="s">
        <v>97</v>
      </c>
      <c r="B42">
        <v>7</v>
      </c>
      <c r="C42" s="1" t="s">
        <v>77</v>
      </c>
      <c r="D42" s="2"/>
      <c r="E42" s="1" t="s">
        <v>69</v>
      </c>
      <c r="F42" s="1" t="s">
        <v>70</v>
      </c>
      <c r="G42">
        <v>-1</v>
      </c>
      <c r="H42">
        <v>-1</v>
      </c>
      <c r="I42" s="1" t="s">
        <v>81</v>
      </c>
      <c r="J42">
        <v>6498</v>
      </c>
      <c r="K42" s="1" t="s">
        <v>91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 s="1" t="s">
        <v>73</v>
      </c>
      <c r="V42">
        <v>0</v>
      </c>
      <c r="W42">
        <v>1</v>
      </c>
      <c r="X42">
        <v>0</v>
      </c>
      <c r="Y42">
        <v>0</v>
      </c>
      <c r="Z42">
        <v>0</v>
      </c>
      <c r="AA42">
        <v>2</v>
      </c>
      <c r="AB42">
        <v>1</v>
      </c>
      <c r="AC42">
        <v>12</v>
      </c>
      <c r="AD42">
        <v>4</v>
      </c>
      <c r="AE42">
        <v>2</v>
      </c>
      <c r="AF42">
        <v>0</v>
      </c>
      <c r="AG42" s="1" t="s">
        <v>74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8</v>
      </c>
      <c r="AY42">
        <v>26</v>
      </c>
      <c r="AZ42">
        <v>17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20</v>
      </c>
      <c r="BN42">
        <v>38</v>
      </c>
      <c r="BO42">
        <v>29</v>
      </c>
    </row>
    <row r="43" spans="1:67" x14ac:dyDescent="0.3">
      <c r="A43" s="1" t="s">
        <v>97</v>
      </c>
      <c r="B43">
        <v>7</v>
      </c>
      <c r="C43" s="1" t="s">
        <v>68</v>
      </c>
      <c r="D43" s="2"/>
      <c r="E43" s="1" t="s">
        <v>69</v>
      </c>
      <c r="F43" s="1" t="s">
        <v>70</v>
      </c>
      <c r="G43">
        <v>-1</v>
      </c>
      <c r="H43">
        <v>-1</v>
      </c>
      <c r="I43" s="1" t="s">
        <v>82</v>
      </c>
      <c r="J43">
        <v>9431</v>
      </c>
      <c r="K43" s="1" t="s">
        <v>91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1" t="s">
        <v>76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5</v>
      </c>
      <c r="AD43">
        <v>0</v>
      </c>
      <c r="AE43">
        <v>0</v>
      </c>
      <c r="AF43">
        <v>0</v>
      </c>
      <c r="AG43" s="1" t="s">
        <v>74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5</v>
      </c>
      <c r="BN43">
        <v>5</v>
      </c>
      <c r="BO43">
        <v>5</v>
      </c>
    </row>
    <row r="44" spans="1:67" x14ac:dyDescent="0.3">
      <c r="A44" s="1" t="s">
        <v>98</v>
      </c>
      <c r="B44">
        <v>8</v>
      </c>
      <c r="C44" s="1" t="s">
        <v>68</v>
      </c>
      <c r="D44" s="2"/>
      <c r="E44" s="1" t="s">
        <v>69</v>
      </c>
      <c r="F44" s="1" t="s">
        <v>70</v>
      </c>
      <c r="G44">
        <v>-1</v>
      </c>
      <c r="H44">
        <v>-1</v>
      </c>
      <c r="I44" s="1" t="s">
        <v>86</v>
      </c>
      <c r="J44">
        <v>829</v>
      </c>
      <c r="K44" s="1" t="s">
        <v>91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 s="1" t="s">
        <v>76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7</v>
      </c>
      <c r="AD44">
        <v>3</v>
      </c>
      <c r="AE44">
        <v>3</v>
      </c>
      <c r="AF44">
        <v>3</v>
      </c>
      <c r="AG44" s="1" t="s">
        <v>72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4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0</v>
      </c>
      <c r="AV44">
        <v>1</v>
      </c>
      <c r="AW44">
        <v>0</v>
      </c>
      <c r="AX44">
        <v>14</v>
      </c>
      <c r="AY44">
        <v>32</v>
      </c>
      <c r="AZ44">
        <v>23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21</v>
      </c>
      <c r="BN44">
        <v>39</v>
      </c>
      <c r="BO44">
        <v>30</v>
      </c>
    </row>
    <row r="45" spans="1:67" x14ac:dyDescent="0.3">
      <c r="A45" s="1" t="s">
        <v>98</v>
      </c>
      <c r="B45">
        <v>8</v>
      </c>
      <c r="C45" s="1" t="s">
        <v>77</v>
      </c>
      <c r="D45" s="2"/>
      <c r="E45" s="1" t="s">
        <v>69</v>
      </c>
      <c r="F45" s="1" t="s">
        <v>70</v>
      </c>
      <c r="G45">
        <v>-1</v>
      </c>
      <c r="H45">
        <v>-1</v>
      </c>
      <c r="I45" s="1" t="s">
        <v>99</v>
      </c>
      <c r="J45">
        <v>2197</v>
      </c>
      <c r="K45" s="1" t="s">
        <v>91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1" t="s">
        <v>76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5</v>
      </c>
      <c r="AD45">
        <v>0</v>
      </c>
      <c r="AE45">
        <v>6</v>
      </c>
      <c r="AF45">
        <v>0</v>
      </c>
      <c r="AG45" s="1" t="s">
        <v>74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9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15</v>
      </c>
      <c r="AY45">
        <v>33</v>
      </c>
      <c r="AZ45">
        <v>24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20</v>
      </c>
      <c r="BN45">
        <v>38</v>
      </c>
      <c r="BO45">
        <v>29</v>
      </c>
    </row>
    <row r="46" spans="1:67" x14ac:dyDescent="0.3">
      <c r="A46" s="1" t="s">
        <v>98</v>
      </c>
      <c r="B46">
        <v>8</v>
      </c>
      <c r="C46" s="1" t="s">
        <v>68</v>
      </c>
      <c r="D46" s="2"/>
      <c r="E46" s="1" t="s">
        <v>69</v>
      </c>
      <c r="F46" s="1" t="s">
        <v>70</v>
      </c>
      <c r="G46">
        <v>-1</v>
      </c>
      <c r="H46">
        <v>-1</v>
      </c>
      <c r="I46" s="1" t="s">
        <v>87</v>
      </c>
      <c r="J46">
        <v>3940</v>
      </c>
      <c r="K46" s="1" t="s">
        <v>91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 s="1" t="s">
        <v>79</v>
      </c>
      <c r="V46">
        <v>0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5</v>
      </c>
      <c r="AD46">
        <v>4</v>
      </c>
      <c r="AE46">
        <v>4</v>
      </c>
      <c r="AF46">
        <v>0</v>
      </c>
      <c r="AG46" s="1" t="s">
        <v>74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10</v>
      </c>
      <c r="AN46">
        <v>1</v>
      </c>
      <c r="AO46">
        <v>0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15</v>
      </c>
      <c r="AY46">
        <v>39</v>
      </c>
      <c r="AZ46">
        <v>27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20</v>
      </c>
      <c r="BN46">
        <v>44</v>
      </c>
      <c r="BO46">
        <v>32</v>
      </c>
    </row>
    <row r="47" spans="1:67" x14ac:dyDescent="0.3">
      <c r="A47" s="1" t="s">
        <v>98</v>
      </c>
      <c r="B47">
        <v>8</v>
      </c>
      <c r="C47" s="1" t="s">
        <v>77</v>
      </c>
      <c r="D47" s="2"/>
      <c r="E47" s="1" t="s">
        <v>69</v>
      </c>
      <c r="F47" s="1" t="s">
        <v>70</v>
      </c>
      <c r="G47">
        <v>-1</v>
      </c>
      <c r="H47">
        <v>-1</v>
      </c>
      <c r="I47" s="1" t="s">
        <v>80</v>
      </c>
      <c r="J47">
        <v>5010</v>
      </c>
      <c r="K47" s="1" t="s">
        <v>91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 s="1" t="s">
        <v>79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1</v>
      </c>
      <c r="AC47">
        <v>2</v>
      </c>
      <c r="AD47">
        <v>6</v>
      </c>
      <c r="AE47">
        <v>2</v>
      </c>
      <c r="AF47">
        <v>0</v>
      </c>
      <c r="AG47" s="1" t="s">
        <v>74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7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13</v>
      </c>
      <c r="AY47">
        <v>37</v>
      </c>
      <c r="AZ47">
        <v>25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15</v>
      </c>
      <c r="BN47">
        <v>39</v>
      </c>
      <c r="BO47">
        <v>27</v>
      </c>
    </row>
    <row r="48" spans="1:67" x14ac:dyDescent="0.3">
      <c r="A48" s="1" t="s">
        <v>98</v>
      </c>
      <c r="B48">
        <v>8</v>
      </c>
      <c r="C48" s="1" t="s">
        <v>68</v>
      </c>
      <c r="D48" s="2"/>
      <c r="E48" s="1" t="s">
        <v>69</v>
      </c>
      <c r="F48" s="1" t="s">
        <v>70</v>
      </c>
      <c r="G48">
        <v>-1</v>
      </c>
      <c r="H48">
        <v>-1</v>
      </c>
      <c r="I48" s="1" t="s">
        <v>89</v>
      </c>
      <c r="J48">
        <v>5402</v>
      </c>
      <c r="K48" s="1" t="s">
        <v>91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1" t="s">
        <v>73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2</v>
      </c>
      <c r="AD48">
        <v>0</v>
      </c>
      <c r="AE48">
        <v>6</v>
      </c>
      <c r="AF48">
        <v>0</v>
      </c>
      <c r="AG48" s="1" t="s">
        <v>74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</v>
      </c>
      <c r="AO48">
        <v>0</v>
      </c>
      <c r="AP48">
        <v>0</v>
      </c>
      <c r="AQ48">
        <v>1</v>
      </c>
      <c r="AR48">
        <v>0</v>
      </c>
      <c r="AS48">
        <v>1</v>
      </c>
      <c r="AT48">
        <v>1</v>
      </c>
      <c r="AU48">
        <v>1</v>
      </c>
      <c r="AV48">
        <v>0</v>
      </c>
      <c r="AW48">
        <v>0</v>
      </c>
      <c r="AX48">
        <v>17</v>
      </c>
      <c r="AY48">
        <v>35</v>
      </c>
      <c r="AZ48">
        <v>26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19</v>
      </c>
      <c r="BN48">
        <v>37</v>
      </c>
      <c r="BO48">
        <v>28</v>
      </c>
    </row>
    <row r="49" spans="1:67" x14ac:dyDescent="0.3">
      <c r="A49" s="1" t="s">
        <v>98</v>
      </c>
      <c r="B49">
        <v>8</v>
      </c>
      <c r="C49" s="1" t="s">
        <v>77</v>
      </c>
      <c r="D49" s="2"/>
      <c r="E49" s="1" t="s">
        <v>69</v>
      </c>
      <c r="F49" s="1" t="s">
        <v>70</v>
      </c>
      <c r="G49">
        <v>-1</v>
      </c>
      <c r="H49">
        <v>-1</v>
      </c>
      <c r="I49" s="1" t="s">
        <v>81</v>
      </c>
      <c r="J49">
        <v>5484</v>
      </c>
      <c r="K49" s="1" t="s">
        <v>91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 s="1" t="s">
        <v>73</v>
      </c>
      <c r="V49">
        <v>0</v>
      </c>
      <c r="W49">
        <v>1</v>
      </c>
      <c r="X49">
        <v>0</v>
      </c>
      <c r="Y49">
        <v>0</v>
      </c>
      <c r="Z49">
        <v>0</v>
      </c>
      <c r="AA49">
        <v>4</v>
      </c>
      <c r="AB49">
        <v>1</v>
      </c>
      <c r="AC49">
        <v>22</v>
      </c>
      <c r="AD49">
        <v>0</v>
      </c>
      <c r="AE49">
        <v>1</v>
      </c>
      <c r="AF49">
        <v>0</v>
      </c>
      <c r="AG49" s="1" t="s">
        <v>100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5</v>
      </c>
      <c r="AZ49">
        <v>3.5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24</v>
      </c>
      <c r="BN49">
        <v>27</v>
      </c>
      <c r="BO49">
        <v>25.5</v>
      </c>
    </row>
    <row r="50" spans="1:67" x14ac:dyDescent="0.3">
      <c r="A50" s="1" t="s">
        <v>101</v>
      </c>
      <c r="B50">
        <v>9</v>
      </c>
      <c r="C50" s="1" t="s">
        <v>77</v>
      </c>
      <c r="D50" s="2"/>
      <c r="E50" s="1" t="s">
        <v>69</v>
      </c>
      <c r="F50" s="1" t="s">
        <v>70</v>
      </c>
      <c r="G50">
        <v>-1</v>
      </c>
      <c r="H50">
        <v>-1</v>
      </c>
      <c r="I50" s="1" t="s">
        <v>84</v>
      </c>
      <c r="J50">
        <v>234</v>
      </c>
      <c r="K50" s="1" t="s">
        <v>91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 s="1" t="s">
        <v>79</v>
      </c>
      <c r="V50">
        <v>0</v>
      </c>
      <c r="W50">
        <v>0</v>
      </c>
      <c r="X50">
        <v>1</v>
      </c>
      <c r="Y50">
        <v>0</v>
      </c>
      <c r="Z50">
        <v>0</v>
      </c>
      <c r="AA50">
        <v>2</v>
      </c>
      <c r="AB50">
        <v>1</v>
      </c>
      <c r="AC50">
        <v>12</v>
      </c>
      <c r="AD50">
        <v>2</v>
      </c>
      <c r="AE50">
        <v>4</v>
      </c>
      <c r="AF50">
        <v>0</v>
      </c>
      <c r="AG50" s="1" t="s">
        <v>74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13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2</v>
      </c>
      <c r="AU50">
        <v>0</v>
      </c>
      <c r="AV50">
        <v>1</v>
      </c>
      <c r="AW50">
        <v>0</v>
      </c>
      <c r="AX50">
        <v>17</v>
      </c>
      <c r="AY50">
        <v>35</v>
      </c>
      <c r="AZ50">
        <v>26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29</v>
      </c>
      <c r="BN50">
        <v>47</v>
      </c>
      <c r="BO50">
        <v>38</v>
      </c>
    </row>
    <row r="51" spans="1:67" x14ac:dyDescent="0.3">
      <c r="A51" s="1" t="s">
        <v>101</v>
      </c>
      <c r="B51">
        <v>9</v>
      </c>
      <c r="C51" s="1" t="s">
        <v>68</v>
      </c>
      <c r="D51" s="2"/>
      <c r="E51" s="1" t="s">
        <v>69</v>
      </c>
      <c r="F51" s="1" t="s">
        <v>70</v>
      </c>
      <c r="G51">
        <v>-1</v>
      </c>
      <c r="H51">
        <v>-1</v>
      </c>
      <c r="I51" s="1" t="s">
        <v>71</v>
      </c>
      <c r="J51">
        <v>1018</v>
      </c>
      <c r="K51" s="1" t="s">
        <v>91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1" t="s">
        <v>76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</v>
      </c>
      <c r="AE51">
        <v>3</v>
      </c>
      <c r="AF51">
        <v>2</v>
      </c>
      <c r="AG51" s="1" t="s">
        <v>74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10</v>
      </c>
      <c r="AY51">
        <v>31</v>
      </c>
      <c r="AZ51">
        <v>20.5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10</v>
      </c>
      <c r="BN51">
        <v>31</v>
      </c>
      <c r="BO51">
        <v>20.5</v>
      </c>
    </row>
    <row r="52" spans="1:67" x14ac:dyDescent="0.3">
      <c r="A52" s="1" t="s">
        <v>101</v>
      </c>
      <c r="B52">
        <v>9</v>
      </c>
      <c r="C52" s="1" t="s">
        <v>77</v>
      </c>
      <c r="D52" s="2"/>
      <c r="E52" s="1" t="s">
        <v>69</v>
      </c>
      <c r="F52" s="1" t="s">
        <v>70</v>
      </c>
      <c r="G52">
        <v>-1</v>
      </c>
      <c r="H52">
        <v>-1</v>
      </c>
      <c r="I52" s="1" t="s">
        <v>80</v>
      </c>
      <c r="J52">
        <v>1501</v>
      </c>
      <c r="K52" s="1" t="s">
        <v>91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 s="1" t="s">
        <v>73</v>
      </c>
      <c r="V52">
        <v>0</v>
      </c>
      <c r="W52">
        <v>1</v>
      </c>
      <c r="X52">
        <v>0</v>
      </c>
      <c r="Y52">
        <v>0</v>
      </c>
      <c r="Z52">
        <v>0</v>
      </c>
      <c r="AA52">
        <v>4</v>
      </c>
      <c r="AB52">
        <v>0</v>
      </c>
      <c r="AC52">
        <v>20</v>
      </c>
      <c r="AD52">
        <v>2</v>
      </c>
      <c r="AE52">
        <v>3</v>
      </c>
      <c r="AF52">
        <v>0</v>
      </c>
      <c r="AG52" s="1" t="s">
        <v>74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20</v>
      </c>
      <c r="AN52">
        <v>1</v>
      </c>
      <c r="AO52">
        <v>0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16</v>
      </c>
      <c r="AY52">
        <v>31</v>
      </c>
      <c r="AZ52">
        <v>23.5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36</v>
      </c>
      <c r="BN52">
        <v>51</v>
      </c>
      <c r="BO52">
        <v>43.5</v>
      </c>
    </row>
    <row r="53" spans="1:67" x14ac:dyDescent="0.3">
      <c r="A53" s="1" t="s">
        <v>101</v>
      </c>
      <c r="B53">
        <v>9</v>
      </c>
      <c r="C53" s="1" t="s">
        <v>68</v>
      </c>
      <c r="D53" s="2"/>
      <c r="E53" s="1" t="s">
        <v>69</v>
      </c>
      <c r="F53" s="1" t="s">
        <v>70</v>
      </c>
      <c r="G53">
        <v>-1</v>
      </c>
      <c r="H53">
        <v>-1</v>
      </c>
      <c r="I53" s="1" t="s">
        <v>102</v>
      </c>
      <c r="J53">
        <v>1747</v>
      </c>
      <c r="K53" s="1" t="s">
        <v>91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s="1" t="s">
        <v>70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 s="1" t="s">
        <v>74</v>
      </c>
      <c r="AH53">
        <v>1</v>
      </c>
      <c r="AI53">
        <v>0</v>
      </c>
      <c r="AJ53">
        <v>1</v>
      </c>
      <c r="AK53">
        <v>0</v>
      </c>
      <c r="AL53">
        <v>0</v>
      </c>
      <c r="AM53">
        <v>9</v>
      </c>
      <c r="AN53">
        <v>2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2</v>
      </c>
      <c r="AU53">
        <v>0</v>
      </c>
      <c r="AV53">
        <v>1</v>
      </c>
      <c r="AW53">
        <v>0</v>
      </c>
      <c r="AX53">
        <v>10</v>
      </c>
      <c r="AY53">
        <v>16</v>
      </c>
      <c r="AZ53">
        <v>13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10</v>
      </c>
      <c r="BN53">
        <v>16</v>
      </c>
      <c r="BO53">
        <v>13</v>
      </c>
    </row>
    <row r="54" spans="1:67" x14ac:dyDescent="0.3">
      <c r="A54" s="1" t="s">
        <v>101</v>
      </c>
      <c r="B54">
        <v>9</v>
      </c>
      <c r="C54" s="1" t="s">
        <v>77</v>
      </c>
      <c r="D54" s="2"/>
      <c r="E54" s="1" t="s">
        <v>69</v>
      </c>
      <c r="F54" s="1" t="s">
        <v>70</v>
      </c>
      <c r="G54">
        <v>-1</v>
      </c>
      <c r="H54">
        <v>-1</v>
      </c>
      <c r="I54" s="1" t="s">
        <v>81</v>
      </c>
      <c r="J54">
        <v>3487</v>
      </c>
      <c r="K54" s="1" t="s">
        <v>91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1" t="s">
        <v>76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4</v>
      </c>
      <c r="AD54">
        <v>0</v>
      </c>
      <c r="AE54">
        <v>1</v>
      </c>
      <c r="AF54">
        <v>0</v>
      </c>
      <c r="AG54" s="1" t="s">
        <v>74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5</v>
      </c>
      <c r="AZ54">
        <v>3.5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6</v>
      </c>
      <c r="BN54">
        <v>9</v>
      </c>
      <c r="BO54">
        <v>7.5</v>
      </c>
    </row>
    <row r="55" spans="1:67" x14ac:dyDescent="0.3">
      <c r="A55" s="1" t="s">
        <v>101</v>
      </c>
      <c r="B55">
        <v>9</v>
      </c>
      <c r="C55" s="1" t="s">
        <v>68</v>
      </c>
      <c r="D55" s="2"/>
      <c r="E55" s="1" t="s">
        <v>69</v>
      </c>
      <c r="F55" s="1" t="s">
        <v>70</v>
      </c>
      <c r="G55">
        <v>-1</v>
      </c>
      <c r="H55">
        <v>-1</v>
      </c>
      <c r="I55" s="1" t="s">
        <v>89</v>
      </c>
      <c r="J55">
        <v>9491</v>
      </c>
      <c r="K55" s="1" t="s">
        <v>91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1" t="s">
        <v>73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2</v>
      </c>
      <c r="AD55">
        <v>0</v>
      </c>
      <c r="AE55">
        <v>0</v>
      </c>
      <c r="AF55">
        <v>0</v>
      </c>
      <c r="AG55" s="1" t="s">
        <v>74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</v>
      </c>
      <c r="BN55">
        <v>2</v>
      </c>
      <c r="BO55">
        <v>2</v>
      </c>
    </row>
    <row r="56" spans="1:67" x14ac:dyDescent="0.3">
      <c r="A56" s="1" t="s">
        <v>103</v>
      </c>
      <c r="B56">
        <v>10</v>
      </c>
      <c r="C56" s="1" t="s">
        <v>68</v>
      </c>
      <c r="D56" s="2"/>
      <c r="E56" s="1" t="s">
        <v>69</v>
      </c>
      <c r="F56" s="1" t="s">
        <v>70</v>
      </c>
      <c r="G56">
        <v>-1</v>
      </c>
      <c r="H56">
        <v>-1</v>
      </c>
      <c r="I56" s="1" t="s">
        <v>71</v>
      </c>
      <c r="J56">
        <v>135</v>
      </c>
      <c r="K56" s="1" t="s">
        <v>91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1" t="s">
        <v>79</v>
      </c>
      <c r="V56">
        <v>0</v>
      </c>
      <c r="W56">
        <v>0</v>
      </c>
      <c r="X56">
        <v>1</v>
      </c>
      <c r="Y56">
        <v>0</v>
      </c>
      <c r="Z56">
        <v>0</v>
      </c>
      <c r="AA56">
        <v>1</v>
      </c>
      <c r="AB56">
        <v>1</v>
      </c>
      <c r="AC56">
        <v>7</v>
      </c>
      <c r="AD56">
        <v>0</v>
      </c>
      <c r="AE56">
        <v>4</v>
      </c>
      <c r="AF56">
        <v>1</v>
      </c>
      <c r="AG56" s="1" t="s">
        <v>74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8</v>
      </c>
      <c r="AY56">
        <v>20</v>
      </c>
      <c r="AZ56">
        <v>14</v>
      </c>
      <c r="BA56">
        <v>1</v>
      </c>
      <c r="BB56">
        <v>1</v>
      </c>
      <c r="BC56">
        <v>0</v>
      </c>
      <c r="BD56">
        <v>0</v>
      </c>
      <c r="BE56">
        <v>1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15</v>
      </c>
      <c r="BN56">
        <v>27</v>
      </c>
      <c r="BO56">
        <v>21</v>
      </c>
    </row>
    <row r="57" spans="1:67" x14ac:dyDescent="0.3">
      <c r="A57" s="1" t="s">
        <v>103</v>
      </c>
      <c r="B57">
        <v>10</v>
      </c>
      <c r="C57" s="1" t="s">
        <v>77</v>
      </c>
      <c r="D57" s="2"/>
      <c r="E57" s="1" t="s">
        <v>69</v>
      </c>
      <c r="F57" s="1" t="s">
        <v>70</v>
      </c>
      <c r="G57">
        <v>-1</v>
      </c>
      <c r="H57">
        <v>-1</v>
      </c>
      <c r="I57" s="1" t="s">
        <v>84</v>
      </c>
      <c r="J57">
        <v>868</v>
      </c>
      <c r="K57" s="1" t="s">
        <v>91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 s="1" t="s">
        <v>73</v>
      </c>
      <c r="V57">
        <v>0</v>
      </c>
      <c r="W57">
        <v>1</v>
      </c>
      <c r="X57">
        <v>0</v>
      </c>
      <c r="Y57">
        <v>0</v>
      </c>
      <c r="Z57">
        <v>0</v>
      </c>
      <c r="AA57">
        <v>6</v>
      </c>
      <c r="AB57">
        <v>1</v>
      </c>
      <c r="AC57">
        <v>32</v>
      </c>
      <c r="AD57">
        <v>2</v>
      </c>
      <c r="AE57">
        <v>6</v>
      </c>
      <c r="AF57">
        <v>0</v>
      </c>
      <c r="AG57" s="1" t="s">
        <v>74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3</v>
      </c>
      <c r="AN57">
        <v>3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2</v>
      </c>
      <c r="AU57">
        <v>0</v>
      </c>
      <c r="AV57">
        <v>1</v>
      </c>
      <c r="AW57">
        <v>0</v>
      </c>
      <c r="AX57">
        <v>21</v>
      </c>
      <c r="AY57">
        <v>45</v>
      </c>
      <c r="AZ57">
        <v>33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53</v>
      </c>
      <c r="BN57">
        <v>77</v>
      </c>
      <c r="BO57">
        <v>65</v>
      </c>
    </row>
    <row r="58" spans="1:67" x14ac:dyDescent="0.3">
      <c r="A58" s="1" t="s">
        <v>103</v>
      </c>
      <c r="B58">
        <v>10</v>
      </c>
      <c r="C58" s="1" t="s">
        <v>68</v>
      </c>
      <c r="D58" s="2"/>
      <c r="E58" s="1" t="s">
        <v>69</v>
      </c>
      <c r="F58" s="1" t="s">
        <v>70</v>
      </c>
      <c r="G58">
        <v>-1</v>
      </c>
      <c r="H58">
        <v>-1</v>
      </c>
      <c r="I58" s="1" t="s">
        <v>102</v>
      </c>
      <c r="J58">
        <v>1024</v>
      </c>
      <c r="K58" s="1" t="s">
        <v>91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1" t="s">
        <v>70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4</v>
      </c>
      <c r="AF58">
        <v>1</v>
      </c>
      <c r="AG58" s="1" t="s">
        <v>74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3</v>
      </c>
      <c r="AN58">
        <v>4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1</v>
      </c>
      <c r="AW58">
        <v>0</v>
      </c>
      <c r="AX58">
        <v>15</v>
      </c>
      <c r="AY58">
        <v>33</v>
      </c>
      <c r="AZ58">
        <v>24</v>
      </c>
      <c r="BA58">
        <v>1</v>
      </c>
      <c r="BB58">
        <v>1</v>
      </c>
      <c r="BC58">
        <v>0</v>
      </c>
      <c r="BD58">
        <v>0</v>
      </c>
      <c r="BE58">
        <v>1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15</v>
      </c>
      <c r="BN58">
        <v>33</v>
      </c>
      <c r="BO58">
        <v>24</v>
      </c>
    </row>
    <row r="59" spans="1:67" x14ac:dyDescent="0.3">
      <c r="A59" s="1" t="s">
        <v>103</v>
      </c>
      <c r="B59">
        <v>10</v>
      </c>
      <c r="C59" s="1" t="s">
        <v>68</v>
      </c>
      <c r="D59" s="2"/>
      <c r="E59" s="1" t="s">
        <v>69</v>
      </c>
      <c r="F59" s="1" t="s">
        <v>70</v>
      </c>
      <c r="G59">
        <v>-1</v>
      </c>
      <c r="H59">
        <v>-1</v>
      </c>
      <c r="I59" s="1" t="s">
        <v>82</v>
      </c>
      <c r="J59">
        <v>1720</v>
      </c>
      <c r="K59" s="1" t="s">
        <v>91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1" t="s">
        <v>76</v>
      </c>
      <c r="V59">
        <v>1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5</v>
      </c>
      <c r="AD59">
        <v>0</v>
      </c>
      <c r="AE59">
        <v>1</v>
      </c>
      <c r="AF59">
        <v>0</v>
      </c>
      <c r="AG59" s="1" t="s">
        <v>74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5</v>
      </c>
      <c r="AZ59">
        <v>3.5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7</v>
      </c>
      <c r="BN59">
        <v>10</v>
      </c>
      <c r="BO59">
        <v>8.5</v>
      </c>
    </row>
    <row r="60" spans="1:67" x14ac:dyDescent="0.3">
      <c r="A60" s="1" t="s">
        <v>103</v>
      </c>
      <c r="B60">
        <v>10</v>
      </c>
      <c r="C60" s="1" t="s">
        <v>77</v>
      </c>
      <c r="D60" s="2"/>
      <c r="E60" s="1" t="s">
        <v>69</v>
      </c>
      <c r="F60" s="1" t="s">
        <v>70</v>
      </c>
      <c r="G60">
        <v>-1</v>
      </c>
      <c r="H60">
        <v>-1</v>
      </c>
      <c r="I60" s="1" t="s">
        <v>80</v>
      </c>
      <c r="J60">
        <v>3147</v>
      </c>
      <c r="K60" s="1" t="s">
        <v>91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 s="1" t="s">
        <v>79</v>
      </c>
      <c r="V60">
        <v>0</v>
      </c>
      <c r="W60">
        <v>0</v>
      </c>
      <c r="X60">
        <v>1</v>
      </c>
      <c r="Y60">
        <v>0</v>
      </c>
      <c r="Z60">
        <v>0</v>
      </c>
      <c r="AA60">
        <v>1</v>
      </c>
      <c r="AB60">
        <v>1</v>
      </c>
      <c r="AC60">
        <v>7</v>
      </c>
      <c r="AD60">
        <v>3</v>
      </c>
      <c r="AE60">
        <v>2</v>
      </c>
      <c r="AF60">
        <v>0</v>
      </c>
      <c r="AG60" s="1" t="s">
        <v>74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5</v>
      </c>
      <c r="AN60">
        <v>3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10</v>
      </c>
      <c r="AY60">
        <v>25</v>
      </c>
      <c r="AZ60">
        <v>17.5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17</v>
      </c>
      <c r="BN60">
        <v>32</v>
      </c>
      <c r="BO60">
        <v>24.5</v>
      </c>
    </row>
    <row r="61" spans="1:67" x14ac:dyDescent="0.3">
      <c r="A61" s="1" t="s">
        <v>103</v>
      </c>
      <c r="B61">
        <v>10</v>
      </c>
      <c r="C61" s="1" t="s">
        <v>77</v>
      </c>
      <c r="D61" s="2"/>
      <c r="E61" s="1" t="s">
        <v>69</v>
      </c>
      <c r="F61" s="1" t="s">
        <v>70</v>
      </c>
      <c r="G61">
        <v>-1</v>
      </c>
      <c r="H61">
        <v>-1</v>
      </c>
      <c r="I61" s="1" t="s">
        <v>81</v>
      </c>
      <c r="J61">
        <v>4272</v>
      </c>
      <c r="K61" s="1" t="s">
        <v>91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" t="s">
        <v>76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5</v>
      </c>
      <c r="AD61">
        <v>2</v>
      </c>
      <c r="AE61">
        <v>2</v>
      </c>
      <c r="AF61">
        <v>0</v>
      </c>
      <c r="AG61" s="1" t="s">
        <v>72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0</v>
      </c>
      <c r="AW61">
        <v>0</v>
      </c>
      <c r="AX61">
        <v>11</v>
      </c>
      <c r="AY61">
        <v>23</v>
      </c>
      <c r="AZ61">
        <v>17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16</v>
      </c>
      <c r="BN61">
        <v>28</v>
      </c>
      <c r="BO61">
        <v>22</v>
      </c>
    </row>
    <row r="62" spans="1:67" x14ac:dyDescent="0.3">
      <c r="A62" s="1" t="s">
        <v>104</v>
      </c>
      <c r="B62">
        <v>11</v>
      </c>
      <c r="C62" s="1" t="s">
        <v>68</v>
      </c>
      <c r="D62" s="2"/>
      <c r="E62" s="1" t="s">
        <v>69</v>
      </c>
      <c r="F62" s="1" t="s">
        <v>70</v>
      </c>
      <c r="G62">
        <v>-1</v>
      </c>
      <c r="H62">
        <v>-1</v>
      </c>
      <c r="I62" s="1" t="s">
        <v>71</v>
      </c>
      <c r="J62">
        <v>461</v>
      </c>
      <c r="K62" s="1" t="s">
        <v>91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1" t="s">
        <v>73</v>
      </c>
      <c r="V62">
        <v>0</v>
      </c>
      <c r="W62">
        <v>1</v>
      </c>
      <c r="X62">
        <v>0</v>
      </c>
      <c r="Y62">
        <v>0</v>
      </c>
      <c r="Z62">
        <v>0</v>
      </c>
      <c r="AA62">
        <v>2</v>
      </c>
      <c r="AB62">
        <v>0</v>
      </c>
      <c r="AC62">
        <v>10</v>
      </c>
      <c r="AD62">
        <v>4</v>
      </c>
      <c r="AE62">
        <v>3</v>
      </c>
      <c r="AF62">
        <v>2</v>
      </c>
      <c r="AG62" s="1" t="s">
        <v>74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4</v>
      </c>
      <c r="AN62">
        <v>1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13</v>
      </c>
      <c r="AY62">
        <v>34</v>
      </c>
      <c r="AZ62">
        <v>23.5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23</v>
      </c>
      <c r="BN62">
        <v>44</v>
      </c>
      <c r="BO62">
        <v>33.5</v>
      </c>
    </row>
    <row r="63" spans="1:67" x14ac:dyDescent="0.3">
      <c r="A63" s="1" t="s">
        <v>104</v>
      </c>
      <c r="B63">
        <v>11</v>
      </c>
      <c r="C63" s="1" t="s">
        <v>77</v>
      </c>
      <c r="D63" s="2"/>
      <c r="E63" s="1" t="s">
        <v>69</v>
      </c>
      <c r="F63" s="1" t="s">
        <v>70</v>
      </c>
      <c r="G63">
        <v>-1</v>
      </c>
      <c r="H63">
        <v>-1</v>
      </c>
      <c r="I63" s="1" t="s">
        <v>84</v>
      </c>
      <c r="J63">
        <v>3494</v>
      </c>
      <c r="K63" s="1" t="s">
        <v>91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 s="1" t="s">
        <v>76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2</v>
      </c>
      <c r="AD63">
        <v>5</v>
      </c>
      <c r="AE63">
        <v>0</v>
      </c>
      <c r="AF63">
        <v>0</v>
      </c>
      <c r="AG63" s="1" t="s">
        <v>88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2</v>
      </c>
      <c r="AO63">
        <v>0</v>
      </c>
      <c r="AP63">
        <v>0</v>
      </c>
      <c r="AQ63">
        <v>1</v>
      </c>
      <c r="AR63">
        <v>0</v>
      </c>
      <c r="AS63">
        <v>1</v>
      </c>
      <c r="AT63">
        <v>2</v>
      </c>
      <c r="AU63">
        <v>0</v>
      </c>
      <c r="AV63">
        <v>1</v>
      </c>
      <c r="AW63">
        <v>0</v>
      </c>
      <c r="AX63">
        <v>17</v>
      </c>
      <c r="AY63">
        <v>32</v>
      </c>
      <c r="AZ63">
        <v>24.5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19</v>
      </c>
      <c r="BN63">
        <v>34</v>
      </c>
      <c r="BO63">
        <v>26.5</v>
      </c>
    </row>
    <row r="64" spans="1:67" x14ac:dyDescent="0.3">
      <c r="A64" s="1" t="s">
        <v>104</v>
      </c>
      <c r="B64">
        <v>11</v>
      </c>
      <c r="C64" s="1" t="s">
        <v>68</v>
      </c>
      <c r="D64" s="2"/>
      <c r="E64" s="1" t="s">
        <v>69</v>
      </c>
      <c r="F64" s="1" t="s">
        <v>70</v>
      </c>
      <c r="G64">
        <v>-1</v>
      </c>
      <c r="H64">
        <v>-1</v>
      </c>
      <c r="I64" s="1" t="s">
        <v>102</v>
      </c>
      <c r="J64">
        <v>3865</v>
      </c>
      <c r="K64" s="1" t="s">
        <v>91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1" t="s">
        <v>94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s="1" t="s">
        <v>74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10</v>
      </c>
      <c r="AN64">
        <v>4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1</v>
      </c>
      <c r="BO64">
        <v>1</v>
      </c>
    </row>
    <row r="65" spans="1:67" x14ac:dyDescent="0.3">
      <c r="A65" s="1" t="s">
        <v>104</v>
      </c>
      <c r="B65">
        <v>11</v>
      </c>
      <c r="C65" s="1" t="s">
        <v>77</v>
      </c>
      <c r="D65" s="2"/>
      <c r="E65" s="1" t="s">
        <v>69</v>
      </c>
      <c r="F65" s="1" t="s">
        <v>70</v>
      </c>
      <c r="G65">
        <v>-1</v>
      </c>
      <c r="H65">
        <v>-1</v>
      </c>
      <c r="I65" s="1" t="s">
        <v>80</v>
      </c>
      <c r="J65">
        <v>4926</v>
      </c>
      <c r="K65" s="1" t="s">
        <v>91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1" t="s">
        <v>73</v>
      </c>
      <c r="V65">
        <v>0</v>
      </c>
      <c r="W65">
        <v>1</v>
      </c>
      <c r="X65">
        <v>0</v>
      </c>
      <c r="Y65">
        <v>0</v>
      </c>
      <c r="Z65">
        <v>0</v>
      </c>
      <c r="AA65">
        <v>2</v>
      </c>
      <c r="AB65">
        <v>0</v>
      </c>
      <c r="AC65">
        <v>10</v>
      </c>
      <c r="AD65">
        <v>0</v>
      </c>
      <c r="AE65">
        <v>3</v>
      </c>
      <c r="AF65">
        <v>0</v>
      </c>
      <c r="AG65" s="1" t="s">
        <v>74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5</v>
      </c>
      <c r="AN65">
        <v>3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9</v>
      </c>
      <c r="AY65">
        <v>18</v>
      </c>
      <c r="AZ65">
        <v>13.5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19</v>
      </c>
      <c r="BN65">
        <v>28</v>
      </c>
      <c r="BO65">
        <v>23.5</v>
      </c>
    </row>
    <row r="66" spans="1:67" x14ac:dyDescent="0.3">
      <c r="A66" s="1" t="s">
        <v>104</v>
      </c>
      <c r="B66">
        <v>11</v>
      </c>
      <c r="C66" s="1" t="s">
        <v>68</v>
      </c>
      <c r="D66" s="2"/>
      <c r="E66" s="1" t="s">
        <v>69</v>
      </c>
      <c r="F66" s="1" t="s">
        <v>70</v>
      </c>
      <c r="G66">
        <v>-1</v>
      </c>
      <c r="H66">
        <v>-1</v>
      </c>
      <c r="I66" s="1" t="s">
        <v>82</v>
      </c>
      <c r="J66">
        <v>4982</v>
      </c>
      <c r="K66" s="1" t="s">
        <v>91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1" t="s">
        <v>79</v>
      </c>
      <c r="V66">
        <v>0</v>
      </c>
      <c r="W66">
        <v>0</v>
      </c>
      <c r="X66">
        <v>1</v>
      </c>
      <c r="Y66">
        <v>0</v>
      </c>
      <c r="Z66">
        <v>0</v>
      </c>
      <c r="AA66">
        <v>1</v>
      </c>
      <c r="AB66">
        <v>1</v>
      </c>
      <c r="AC66">
        <v>7</v>
      </c>
      <c r="AD66">
        <v>0</v>
      </c>
      <c r="AE66">
        <v>0</v>
      </c>
      <c r="AF66">
        <v>0</v>
      </c>
      <c r="AG66" s="1" t="s">
        <v>74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7</v>
      </c>
      <c r="BN66">
        <v>7</v>
      </c>
      <c r="BO66">
        <v>7</v>
      </c>
    </row>
    <row r="67" spans="1:67" x14ac:dyDescent="0.3">
      <c r="A67" s="1" t="s">
        <v>104</v>
      </c>
      <c r="B67">
        <v>11</v>
      </c>
      <c r="C67" s="1" t="s">
        <v>77</v>
      </c>
      <c r="D67" s="2"/>
      <c r="E67" s="1" t="s">
        <v>69</v>
      </c>
      <c r="F67" s="1" t="s">
        <v>70</v>
      </c>
      <c r="G67">
        <v>-1</v>
      </c>
      <c r="H67">
        <v>-1</v>
      </c>
      <c r="I67" s="1" t="s">
        <v>81</v>
      </c>
      <c r="J67">
        <v>7457</v>
      </c>
      <c r="K67" s="1" t="s">
        <v>91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1</v>
      </c>
      <c r="U67" s="1" t="s">
        <v>94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2</v>
      </c>
      <c r="AD67">
        <v>0</v>
      </c>
      <c r="AE67">
        <v>8</v>
      </c>
      <c r="AF67">
        <v>0</v>
      </c>
      <c r="AG67" s="1" t="s">
        <v>74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21</v>
      </c>
      <c r="AY67">
        <v>45</v>
      </c>
      <c r="AZ67">
        <v>33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23</v>
      </c>
      <c r="BN67">
        <v>47</v>
      </c>
      <c r="BO67">
        <v>35</v>
      </c>
    </row>
    <row r="68" spans="1:67" x14ac:dyDescent="0.3">
      <c r="A68" s="1" t="s">
        <v>105</v>
      </c>
      <c r="B68">
        <v>12</v>
      </c>
      <c r="C68" s="1" t="s">
        <v>68</v>
      </c>
      <c r="D68" s="2"/>
      <c r="E68" s="1" t="s">
        <v>69</v>
      </c>
      <c r="F68" s="1" t="s">
        <v>70</v>
      </c>
      <c r="G68">
        <v>-1</v>
      </c>
      <c r="H68">
        <v>-1</v>
      </c>
      <c r="I68" s="1" t="s">
        <v>71</v>
      </c>
      <c r="J68">
        <v>45</v>
      </c>
      <c r="K68" s="1" t="s">
        <v>91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 s="1" t="s">
        <v>79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1</v>
      </c>
      <c r="AC68">
        <v>7</v>
      </c>
      <c r="AD68">
        <v>3</v>
      </c>
      <c r="AE68">
        <v>4</v>
      </c>
      <c r="AF68">
        <v>1</v>
      </c>
      <c r="AG68" s="1" t="s">
        <v>74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20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1</v>
      </c>
      <c r="AV68">
        <v>0</v>
      </c>
      <c r="AW68">
        <v>0</v>
      </c>
      <c r="AX68">
        <v>16</v>
      </c>
      <c r="AY68">
        <v>37</v>
      </c>
      <c r="AZ68">
        <v>26.5</v>
      </c>
      <c r="BA68">
        <v>2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23</v>
      </c>
      <c r="BN68">
        <v>44</v>
      </c>
      <c r="BO68">
        <v>33.5</v>
      </c>
    </row>
    <row r="69" spans="1:67" x14ac:dyDescent="0.3">
      <c r="A69" s="1" t="s">
        <v>105</v>
      </c>
      <c r="B69">
        <v>12</v>
      </c>
      <c r="C69" s="1" t="s">
        <v>77</v>
      </c>
      <c r="D69" s="2"/>
      <c r="E69" s="1" t="s">
        <v>69</v>
      </c>
      <c r="F69" s="1" t="s">
        <v>70</v>
      </c>
      <c r="G69">
        <v>-1</v>
      </c>
      <c r="H69">
        <v>-1</v>
      </c>
      <c r="I69" s="1" t="s">
        <v>84</v>
      </c>
      <c r="J69">
        <v>1646</v>
      </c>
      <c r="K69" s="1" t="s">
        <v>91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1" t="s">
        <v>76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1" t="s">
        <v>74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3">
      <c r="A70" s="1" t="s">
        <v>105</v>
      </c>
      <c r="B70">
        <v>12</v>
      </c>
      <c r="C70" s="1" t="s">
        <v>68</v>
      </c>
      <c r="D70" s="2"/>
      <c r="E70" s="1" t="s">
        <v>69</v>
      </c>
      <c r="F70" s="1" t="s">
        <v>70</v>
      </c>
      <c r="G70">
        <v>-1</v>
      </c>
      <c r="H70">
        <v>-1</v>
      </c>
      <c r="I70" s="1" t="s">
        <v>102</v>
      </c>
      <c r="J70">
        <v>5188</v>
      </c>
      <c r="K70" s="1" t="s">
        <v>91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 s="1" t="s">
        <v>73</v>
      </c>
      <c r="V70">
        <v>0</v>
      </c>
      <c r="W70">
        <v>1</v>
      </c>
      <c r="X70">
        <v>0</v>
      </c>
      <c r="Y70">
        <v>0</v>
      </c>
      <c r="Z70">
        <v>0</v>
      </c>
      <c r="AA70">
        <v>3</v>
      </c>
      <c r="AB70">
        <v>0</v>
      </c>
      <c r="AC70">
        <v>15</v>
      </c>
      <c r="AD70">
        <v>0</v>
      </c>
      <c r="AE70">
        <v>1</v>
      </c>
      <c r="AF70">
        <v>0</v>
      </c>
      <c r="AG70" s="1" t="s">
        <v>74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1</v>
      </c>
      <c r="AW70">
        <v>0</v>
      </c>
      <c r="AX70">
        <v>7</v>
      </c>
      <c r="AY70">
        <v>10</v>
      </c>
      <c r="AZ70">
        <v>8.5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22</v>
      </c>
      <c r="BN70">
        <v>25</v>
      </c>
      <c r="BO70">
        <v>23.5</v>
      </c>
    </row>
    <row r="71" spans="1:67" x14ac:dyDescent="0.3">
      <c r="A71" s="1" t="s">
        <v>105</v>
      </c>
      <c r="B71">
        <v>12</v>
      </c>
      <c r="C71" s="1" t="s">
        <v>77</v>
      </c>
      <c r="D71" s="2"/>
      <c r="E71" s="1" t="s">
        <v>69</v>
      </c>
      <c r="F71" s="1" t="s">
        <v>70</v>
      </c>
      <c r="G71">
        <v>-1</v>
      </c>
      <c r="H71">
        <v>-1</v>
      </c>
      <c r="I71" s="1" t="s">
        <v>80</v>
      </c>
      <c r="J71">
        <v>6721</v>
      </c>
      <c r="K71" s="1" t="s">
        <v>91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1" t="s">
        <v>73</v>
      </c>
      <c r="V71">
        <v>0</v>
      </c>
      <c r="W71">
        <v>1</v>
      </c>
      <c r="X71">
        <v>0</v>
      </c>
      <c r="Y71">
        <v>0</v>
      </c>
      <c r="Z71">
        <v>0</v>
      </c>
      <c r="AA71">
        <v>2</v>
      </c>
      <c r="AB71">
        <v>1</v>
      </c>
      <c r="AC71">
        <v>12</v>
      </c>
      <c r="AD71">
        <v>0</v>
      </c>
      <c r="AE71">
        <v>4</v>
      </c>
      <c r="AF71">
        <v>0</v>
      </c>
      <c r="AG71" s="1" t="s">
        <v>74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5</v>
      </c>
      <c r="AN71">
        <v>2</v>
      </c>
      <c r="AO71">
        <v>0</v>
      </c>
      <c r="AP71">
        <v>0</v>
      </c>
      <c r="AQ71">
        <v>1</v>
      </c>
      <c r="AR71">
        <v>0</v>
      </c>
      <c r="AS71">
        <v>1</v>
      </c>
      <c r="AT71">
        <v>2</v>
      </c>
      <c r="AU71">
        <v>0</v>
      </c>
      <c r="AV71">
        <v>1</v>
      </c>
      <c r="AW71">
        <v>0</v>
      </c>
      <c r="AX71">
        <v>15</v>
      </c>
      <c r="AY71">
        <v>27</v>
      </c>
      <c r="AZ71">
        <v>21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1</v>
      </c>
      <c r="BK71">
        <v>0</v>
      </c>
      <c r="BL71">
        <v>0</v>
      </c>
      <c r="BM71">
        <v>27</v>
      </c>
      <c r="BN71">
        <v>39</v>
      </c>
      <c r="BO71">
        <v>33</v>
      </c>
    </row>
    <row r="72" spans="1:67" x14ac:dyDescent="0.3">
      <c r="A72" s="1" t="s">
        <v>105</v>
      </c>
      <c r="B72">
        <v>12</v>
      </c>
      <c r="C72" s="1" t="s">
        <v>68</v>
      </c>
      <c r="D72" s="2"/>
      <c r="E72" s="1" t="s">
        <v>69</v>
      </c>
      <c r="F72" s="1" t="s">
        <v>70</v>
      </c>
      <c r="G72">
        <v>-1</v>
      </c>
      <c r="H72">
        <v>-1</v>
      </c>
      <c r="I72" s="1" t="s">
        <v>82</v>
      </c>
      <c r="J72">
        <v>8103</v>
      </c>
      <c r="K72" s="1" t="s">
        <v>91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1" t="s">
        <v>76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7</v>
      </c>
      <c r="AD72">
        <v>0</v>
      </c>
      <c r="AE72">
        <v>8</v>
      </c>
      <c r="AF72">
        <v>0</v>
      </c>
      <c r="AG72" s="1" t="s">
        <v>74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0</v>
      </c>
      <c r="AW72">
        <v>0</v>
      </c>
      <c r="AX72">
        <v>18</v>
      </c>
      <c r="AY72">
        <v>42</v>
      </c>
      <c r="AZ72">
        <v>30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25</v>
      </c>
      <c r="BN72">
        <v>49</v>
      </c>
      <c r="BO72">
        <v>37</v>
      </c>
    </row>
    <row r="73" spans="1:67" x14ac:dyDescent="0.3">
      <c r="A73" s="1" t="s">
        <v>105</v>
      </c>
      <c r="B73">
        <v>12</v>
      </c>
      <c r="C73" s="1" t="s">
        <v>77</v>
      </c>
      <c r="D73" s="2"/>
      <c r="E73" s="1" t="s">
        <v>69</v>
      </c>
      <c r="F73" s="1" t="s">
        <v>70</v>
      </c>
      <c r="G73">
        <v>-1</v>
      </c>
      <c r="H73">
        <v>-1</v>
      </c>
      <c r="I73" s="1" t="s">
        <v>81</v>
      </c>
      <c r="J73">
        <v>8430</v>
      </c>
      <c r="K73" s="1" t="s">
        <v>91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1" t="s">
        <v>94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2</v>
      </c>
      <c r="AD73">
        <v>6</v>
      </c>
      <c r="AE73">
        <v>0</v>
      </c>
      <c r="AF73">
        <v>0</v>
      </c>
      <c r="AG73" s="1" t="s">
        <v>74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6</v>
      </c>
      <c r="AY73">
        <v>24</v>
      </c>
      <c r="AZ73">
        <v>15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8</v>
      </c>
      <c r="BN73">
        <v>26</v>
      </c>
      <c r="BO73">
        <v>17</v>
      </c>
    </row>
    <row r="74" spans="1:67" x14ac:dyDescent="0.3">
      <c r="A74" s="1" t="s">
        <v>106</v>
      </c>
      <c r="B74">
        <v>13</v>
      </c>
      <c r="C74" s="1" t="s">
        <v>77</v>
      </c>
      <c r="D74" s="2"/>
      <c r="E74" s="1" t="s">
        <v>69</v>
      </c>
      <c r="F74" s="1" t="s">
        <v>70</v>
      </c>
      <c r="G74">
        <v>-1</v>
      </c>
      <c r="H74">
        <v>-1</v>
      </c>
      <c r="I74" s="1" t="s">
        <v>78</v>
      </c>
      <c r="J74">
        <v>1747</v>
      </c>
      <c r="K74" s="1" t="s">
        <v>88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1" t="s">
        <v>76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</v>
      </c>
      <c r="AF74">
        <v>0</v>
      </c>
      <c r="AG74" s="1" t="s">
        <v>72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12</v>
      </c>
      <c r="AY74">
        <v>30</v>
      </c>
      <c r="AZ74">
        <v>21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12</v>
      </c>
      <c r="BN74">
        <v>30</v>
      </c>
      <c r="BO74">
        <v>21</v>
      </c>
    </row>
    <row r="75" spans="1:67" x14ac:dyDescent="0.3">
      <c r="A75" s="1" t="s">
        <v>106</v>
      </c>
      <c r="B75">
        <v>13</v>
      </c>
      <c r="C75" s="1" t="s">
        <v>77</v>
      </c>
      <c r="D75" s="2"/>
      <c r="E75" s="1" t="s">
        <v>69</v>
      </c>
      <c r="F75" s="1" t="s">
        <v>70</v>
      </c>
      <c r="G75">
        <v>-1</v>
      </c>
      <c r="H75">
        <v>-1</v>
      </c>
      <c r="I75" s="1" t="s">
        <v>80</v>
      </c>
      <c r="J75">
        <v>3176</v>
      </c>
      <c r="K75" s="1" t="s">
        <v>91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0</v>
      </c>
      <c r="U75" s="1" t="s">
        <v>73</v>
      </c>
      <c r="V75">
        <v>0</v>
      </c>
      <c r="W75">
        <v>1</v>
      </c>
      <c r="X75">
        <v>0</v>
      </c>
      <c r="Y75">
        <v>0</v>
      </c>
      <c r="Z75">
        <v>0</v>
      </c>
      <c r="AA75">
        <v>2</v>
      </c>
      <c r="AB75">
        <v>0</v>
      </c>
      <c r="AC75">
        <v>10</v>
      </c>
      <c r="AD75">
        <v>4</v>
      </c>
      <c r="AE75">
        <v>1</v>
      </c>
      <c r="AF75">
        <v>0</v>
      </c>
      <c r="AG75" s="1" t="s">
        <v>88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5</v>
      </c>
      <c r="AN75">
        <v>2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9</v>
      </c>
      <c r="AY75">
        <v>24</v>
      </c>
      <c r="AZ75">
        <v>16.5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19</v>
      </c>
      <c r="BN75">
        <v>34</v>
      </c>
      <c r="BO75">
        <v>26.5</v>
      </c>
    </row>
    <row r="76" spans="1:67" x14ac:dyDescent="0.3">
      <c r="A76" s="1" t="s">
        <v>106</v>
      </c>
      <c r="B76">
        <v>13</v>
      </c>
      <c r="C76" s="1" t="s">
        <v>68</v>
      </c>
      <c r="D76" s="2"/>
      <c r="E76" s="1" t="s">
        <v>69</v>
      </c>
      <c r="F76" s="1" t="s">
        <v>70</v>
      </c>
      <c r="G76">
        <v>-1</v>
      </c>
      <c r="H76">
        <v>-1</v>
      </c>
      <c r="I76" s="1" t="s">
        <v>71</v>
      </c>
      <c r="J76">
        <v>5484</v>
      </c>
      <c r="K76" s="1" t="s">
        <v>88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1" t="s">
        <v>73</v>
      </c>
      <c r="V76">
        <v>0</v>
      </c>
      <c r="W76">
        <v>1</v>
      </c>
      <c r="X76">
        <v>0</v>
      </c>
      <c r="Y76">
        <v>0</v>
      </c>
      <c r="Z76">
        <v>0</v>
      </c>
      <c r="AA76">
        <v>2</v>
      </c>
      <c r="AB76">
        <v>0</v>
      </c>
      <c r="AC76">
        <v>10</v>
      </c>
      <c r="AD76">
        <v>0</v>
      </c>
      <c r="AE76">
        <v>7</v>
      </c>
      <c r="AF76">
        <v>3</v>
      </c>
      <c r="AG76" s="1" t="s">
        <v>107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4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15</v>
      </c>
      <c r="AY76">
        <v>36</v>
      </c>
      <c r="AZ76">
        <v>25.5</v>
      </c>
      <c r="BA76">
        <v>1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25</v>
      </c>
      <c r="BN76">
        <v>46</v>
      </c>
      <c r="BO76">
        <v>35.5</v>
      </c>
    </row>
    <row r="77" spans="1:67" x14ac:dyDescent="0.3">
      <c r="A77" s="1" t="s">
        <v>106</v>
      </c>
      <c r="B77">
        <v>13</v>
      </c>
      <c r="C77" s="1" t="s">
        <v>68</v>
      </c>
      <c r="D77" s="2"/>
      <c r="E77" s="1" t="s">
        <v>69</v>
      </c>
      <c r="F77" s="1" t="s">
        <v>70</v>
      </c>
      <c r="G77">
        <v>-1</v>
      </c>
      <c r="H77">
        <v>-1</v>
      </c>
      <c r="I77" s="1" t="s">
        <v>102</v>
      </c>
      <c r="J77">
        <v>7454</v>
      </c>
      <c r="K77" s="1" t="s">
        <v>91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1" t="s">
        <v>79</v>
      </c>
      <c r="V77">
        <v>0</v>
      </c>
      <c r="W77">
        <v>0</v>
      </c>
      <c r="X77">
        <v>1</v>
      </c>
      <c r="Y77">
        <v>0</v>
      </c>
      <c r="Z77">
        <v>0</v>
      </c>
      <c r="AA77">
        <v>1</v>
      </c>
      <c r="AB77">
        <v>1</v>
      </c>
      <c r="AC77">
        <v>7</v>
      </c>
      <c r="AD77">
        <v>3</v>
      </c>
      <c r="AE77">
        <v>3</v>
      </c>
      <c r="AF77">
        <v>0</v>
      </c>
      <c r="AG77" s="1" t="s">
        <v>74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3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1</v>
      </c>
      <c r="AT77">
        <v>2</v>
      </c>
      <c r="AU77">
        <v>0</v>
      </c>
      <c r="AV77">
        <v>1</v>
      </c>
      <c r="AW77">
        <v>0</v>
      </c>
      <c r="AX77">
        <v>16</v>
      </c>
      <c r="AY77">
        <v>34</v>
      </c>
      <c r="AZ77">
        <v>25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23</v>
      </c>
      <c r="BN77">
        <v>41</v>
      </c>
      <c r="BO77">
        <v>32</v>
      </c>
    </row>
    <row r="78" spans="1:67" x14ac:dyDescent="0.3">
      <c r="A78" s="1" t="s">
        <v>106</v>
      </c>
      <c r="B78">
        <v>13</v>
      </c>
      <c r="C78" s="1" t="s">
        <v>68</v>
      </c>
      <c r="D78" s="2"/>
      <c r="E78" s="1" t="s">
        <v>69</v>
      </c>
      <c r="F78" s="1" t="s">
        <v>70</v>
      </c>
      <c r="G78">
        <v>-1</v>
      </c>
      <c r="H78">
        <v>-1</v>
      </c>
      <c r="I78" s="1" t="s">
        <v>82</v>
      </c>
      <c r="J78">
        <v>7617</v>
      </c>
      <c r="K78" s="1" t="s">
        <v>91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1" t="s">
        <v>76</v>
      </c>
      <c r="V78">
        <v>1</v>
      </c>
      <c r="W78">
        <v>0</v>
      </c>
      <c r="X78">
        <v>0</v>
      </c>
      <c r="Y78">
        <v>0</v>
      </c>
      <c r="Z78">
        <v>0</v>
      </c>
      <c r="AA78">
        <v>2</v>
      </c>
      <c r="AB78">
        <v>1</v>
      </c>
      <c r="AC78">
        <v>12</v>
      </c>
      <c r="AD78">
        <v>3</v>
      </c>
      <c r="AE78">
        <v>2</v>
      </c>
      <c r="AF78">
        <v>0</v>
      </c>
      <c r="AG78" s="1" t="s">
        <v>74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7</v>
      </c>
      <c r="AY78">
        <v>22</v>
      </c>
      <c r="AZ78">
        <v>14.5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19</v>
      </c>
      <c r="BN78">
        <v>34</v>
      </c>
      <c r="BO78">
        <v>26.5</v>
      </c>
    </row>
    <row r="79" spans="1:67" x14ac:dyDescent="0.3">
      <c r="A79" s="1" t="s">
        <v>106</v>
      </c>
      <c r="B79">
        <v>13</v>
      </c>
      <c r="C79" s="1" t="s">
        <v>77</v>
      </c>
      <c r="D79" s="2"/>
      <c r="E79" s="1" t="s">
        <v>69</v>
      </c>
      <c r="F79" s="1" t="s">
        <v>70</v>
      </c>
      <c r="G79">
        <v>-1</v>
      </c>
      <c r="H79">
        <v>-1</v>
      </c>
      <c r="I79" s="1" t="s">
        <v>81</v>
      </c>
      <c r="J79">
        <v>7657</v>
      </c>
      <c r="K79" s="1" t="s">
        <v>91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 s="1" t="s">
        <v>79</v>
      </c>
      <c r="V79">
        <v>0</v>
      </c>
      <c r="W79">
        <v>0</v>
      </c>
      <c r="X79">
        <v>1</v>
      </c>
      <c r="Y79">
        <v>0</v>
      </c>
      <c r="Z79">
        <v>0</v>
      </c>
      <c r="AA79">
        <v>1</v>
      </c>
      <c r="AB79">
        <v>1</v>
      </c>
      <c r="AC79">
        <v>7</v>
      </c>
      <c r="AD79">
        <v>2</v>
      </c>
      <c r="AE79">
        <v>0</v>
      </c>
      <c r="AF79">
        <v>0</v>
      </c>
      <c r="AG79" s="1" t="s">
        <v>74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8</v>
      </c>
      <c r="AZ79">
        <v>5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9</v>
      </c>
      <c r="BN79">
        <v>15</v>
      </c>
      <c r="BO79">
        <v>12</v>
      </c>
    </row>
    <row r="80" spans="1:67" x14ac:dyDescent="0.3">
      <c r="A80" s="1" t="s">
        <v>108</v>
      </c>
      <c r="B80">
        <v>14</v>
      </c>
      <c r="C80" s="1" t="s">
        <v>68</v>
      </c>
      <c r="D80" s="2"/>
      <c r="E80" s="1" t="s">
        <v>69</v>
      </c>
      <c r="F80" s="1" t="s">
        <v>70</v>
      </c>
      <c r="G80">
        <v>-1</v>
      </c>
      <c r="H80">
        <v>-1</v>
      </c>
      <c r="I80" s="1" t="s">
        <v>71</v>
      </c>
      <c r="J80">
        <v>234</v>
      </c>
      <c r="K80" s="1" t="s">
        <v>88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 s="1" t="s">
        <v>79</v>
      </c>
      <c r="V80">
        <v>0</v>
      </c>
      <c r="W80">
        <v>0</v>
      </c>
      <c r="X80">
        <v>1</v>
      </c>
      <c r="Y80">
        <v>0</v>
      </c>
      <c r="Z80">
        <v>0</v>
      </c>
      <c r="AA80">
        <v>1</v>
      </c>
      <c r="AB80">
        <v>1</v>
      </c>
      <c r="AC80">
        <v>7</v>
      </c>
      <c r="AD80">
        <v>2</v>
      </c>
      <c r="AE80">
        <v>3</v>
      </c>
      <c r="AF80">
        <v>1</v>
      </c>
      <c r="AG80" s="1" t="s">
        <v>74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4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9</v>
      </c>
      <c r="AY80">
        <v>24</v>
      </c>
      <c r="AZ80">
        <v>16.5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16</v>
      </c>
      <c r="BN80">
        <v>31</v>
      </c>
      <c r="BO80">
        <v>23.5</v>
      </c>
    </row>
    <row r="81" spans="1:67" x14ac:dyDescent="0.3">
      <c r="A81" s="1" t="s">
        <v>108</v>
      </c>
      <c r="B81">
        <v>14</v>
      </c>
      <c r="C81" s="1" t="s">
        <v>77</v>
      </c>
      <c r="D81" s="2"/>
      <c r="E81" s="1" t="s">
        <v>69</v>
      </c>
      <c r="F81" s="1" t="s">
        <v>70</v>
      </c>
      <c r="G81">
        <v>-1</v>
      </c>
      <c r="H81">
        <v>-1</v>
      </c>
      <c r="I81" s="1" t="s">
        <v>78</v>
      </c>
      <c r="J81">
        <v>868</v>
      </c>
      <c r="K81" s="1" t="s">
        <v>88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 s="1" t="s">
        <v>73</v>
      </c>
      <c r="V81">
        <v>0</v>
      </c>
      <c r="W81">
        <v>1</v>
      </c>
      <c r="X81">
        <v>0</v>
      </c>
      <c r="Y81">
        <v>0</v>
      </c>
      <c r="Z81">
        <v>0</v>
      </c>
      <c r="AA81">
        <v>6</v>
      </c>
      <c r="AB81">
        <v>0</v>
      </c>
      <c r="AC81">
        <v>30</v>
      </c>
      <c r="AD81">
        <v>5</v>
      </c>
      <c r="AE81">
        <v>3</v>
      </c>
      <c r="AF81">
        <v>0</v>
      </c>
      <c r="AG81" s="1" t="s">
        <v>74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25</v>
      </c>
      <c r="AN81">
        <v>1</v>
      </c>
      <c r="AO81">
        <v>0</v>
      </c>
      <c r="AP81">
        <v>1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14</v>
      </c>
      <c r="AY81">
        <v>38</v>
      </c>
      <c r="AZ81">
        <v>26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44</v>
      </c>
      <c r="BN81">
        <v>68</v>
      </c>
      <c r="BO81">
        <v>56</v>
      </c>
    </row>
    <row r="82" spans="1:67" x14ac:dyDescent="0.3">
      <c r="A82" s="1" t="s">
        <v>108</v>
      </c>
      <c r="B82">
        <v>14</v>
      </c>
      <c r="C82" s="1" t="s">
        <v>77</v>
      </c>
      <c r="D82" s="2"/>
      <c r="E82" s="1" t="s">
        <v>69</v>
      </c>
      <c r="F82" s="1" t="s">
        <v>70</v>
      </c>
      <c r="G82">
        <v>-1</v>
      </c>
      <c r="H82">
        <v>-1</v>
      </c>
      <c r="I82" s="1" t="s">
        <v>80</v>
      </c>
      <c r="J82">
        <v>1741</v>
      </c>
      <c r="K82" s="1" t="s">
        <v>88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 s="1" t="s">
        <v>94</v>
      </c>
      <c r="V82">
        <v>0</v>
      </c>
      <c r="W82">
        <v>0</v>
      </c>
      <c r="X82">
        <v>0</v>
      </c>
      <c r="Y82">
        <v>1</v>
      </c>
      <c r="Z82">
        <v>0</v>
      </c>
      <c r="AA82">
        <v>1</v>
      </c>
      <c r="AB82">
        <v>0</v>
      </c>
      <c r="AC82">
        <v>5</v>
      </c>
      <c r="AD82">
        <v>0</v>
      </c>
      <c r="AE82">
        <v>4</v>
      </c>
      <c r="AF82">
        <v>0</v>
      </c>
      <c r="AG82" s="1" t="s">
        <v>109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8</v>
      </c>
      <c r="AY82">
        <v>20</v>
      </c>
      <c r="AZ82">
        <v>14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13</v>
      </c>
      <c r="BN82">
        <v>25</v>
      </c>
      <c r="BO82">
        <v>19</v>
      </c>
    </row>
    <row r="83" spans="1:67" x14ac:dyDescent="0.3">
      <c r="A83" s="1" t="s">
        <v>108</v>
      </c>
      <c r="B83">
        <v>14</v>
      </c>
      <c r="C83" s="1" t="s">
        <v>77</v>
      </c>
      <c r="D83" s="2"/>
      <c r="E83" s="1" t="s">
        <v>69</v>
      </c>
      <c r="F83" s="1" t="s">
        <v>70</v>
      </c>
      <c r="G83">
        <v>-1</v>
      </c>
      <c r="H83">
        <v>-1</v>
      </c>
      <c r="I83" s="1" t="s">
        <v>81</v>
      </c>
      <c r="J83">
        <v>3940</v>
      </c>
      <c r="K83" s="1" t="s">
        <v>88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1" t="s">
        <v>76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5</v>
      </c>
      <c r="AD83">
        <v>0</v>
      </c>
      <c r="AE83">
        <v>0</v>
      </c>
      <c r="AF83">
        <v>0</v>
      </c>
      <c r="AG83" s="1" t="s">
        <v>74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20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1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5</v>
      </c>
      <c r="BN83">
        <v>5</v>
      </c>
      <c r="BO83">
        <v>5</v>
      </c>
    </row>
    <row r="84" spans="1:67" x14ac:dyDescent="0.3">
      <c r="A84" s="1" t="s">
        <v>108</v>
      </c>
      <c r="B84">
        <v>14</v>
      </c>
      <c r="C84" s="1" t="s">
        <v>68</v>
      </c>
      <c r="D84" s="2"/>
      <c r="E84" s="1" t="s">
        <v>69</v>
      </c>
      <c r="F84" s="1" t="s">
        <v>70</v>
      </c>
      <c r="G84">
        <v>-1</v>
      </c>
      <c r="H84">
        <v>-1</v>
      </c>
      <c r="I84" s="1" t="s">
        <v>75</v>
      </c>
      <c r="J84">
        <v>4272</v>
      </c>
      <c r="K84" s="1" t="s">
        <v>88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1" t="s">
        <v>76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s="1" t="s">
        <v>74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3">
      <c r="A85" s="1" t="s">
        <v>108</v>
      </c>
      <c r="B85">
        <v>14</v>
      </c>
      <c r="C85" s="1" t="s">
        <v>68</v>
      </c>
      <c r="D85" s="2"/>
      <c r="E85" s="1" t="s">
        <v>69</v>
      </c>
      <c r="F85" s="1" t="s">
        <v>70</v>
      </c>
      <c r="G85">
        <v>-1</v>
      </c>
      <c r="H85">
        <v>-1</v>
      </c>
      <c r="I85" s="1" t="s">
        <v>82</v>
      </c>
      <c r="J85">
        <v>5402</v>
      </c>
      <c r="K85" s="1" t="s">
        <v>88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1" t="s">
        <v>73</v>
      </c>
      <c r="V85">
        <v>0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C85">
        <v>5</v>
      </c>
      <c r="AD85">
        <v>0</v>
      </c>
      <c r="AE85">
        <v>6</v>
      </c>
      <c r="AF85">
        <v>0</v>
      </c>
      <c r="AG85" s="1" t="s">
        <v>74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12</v>
      </c>
      <c r="AY85">
        <v>30</v>
      </c>
      <c r="AZ85">
        <v>21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17</v>
      </c>
      <c r="BN85">
        <v>35</v>
      </c>
      <c r="BO85">
        <v>26</v>
      </c>
    </row>
    <row r="86" spans="1:67" x14ac:dyDescent="0.3">
      <c r="A86" s="1" t="s">
        <v>110</v>
      </c>
      <c r="B86">
        <v>15</v>
      </c>
      <c r="C86" s="1" t="s">
        <v>77</v>
      </c>
      <c r="D86" s="2"/>
      <c r="E86" s="1" t="s">
        <v>69</v>
      </c>
      <c r="F86" s="1" t="s">
        <v>70</v>
      </c>
      <c r="G86">
        <v>-1</v>
      </c>
      <c r="H86">
        <v>-1</v>
      </c>
      <c r="I86" s="1" t="s">
        <v>78</v>
      </c>
      <c r="J86">
        <v>135</v>
      </c>
      <c r="K86" s="1" t="s">
        <v>88</v>
      </c>
      <c r="L86">
        <v>0</v>
      </c>
      <c r="M86">
        <v>1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 s="1" t="s">
        <v>73</v>
      </c>
      <c r="V86">
        <v>0</v>
      </c>
      <c r="W86">
        <v>1</v>
      </c>
      <c r="X86">
        <v>0</v>
      </c>
      <c r="Y86">
        <v>0</v>
      </c>
      <c r="Z86">
        <v>0</v>
      </c>
      <c r="AA86">
        <v>2</v>
      </c>
      <c r="AB86">
        <v>0</v>
      </c>
      <c r="AC86">
        <v>10</v>
      </c>
      <c r="AD86">
        <v>0</v>
      </c>
      <c r="AE86">
        <v>10</v>
      </c>
      <c r="AF86">
        <v>0</v>
      </c>
      <c r="AG86" s="1" t="s">
        <v>74</v>
      </c>
      <c r="AH86">
        <v>1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4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21</v>
      </c>
      <c r="AY86">
        <v>51</v>
      </c>
      <c r="AZ86">
        <v>36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31</v>
      </c>
      <c r="BN86">
        <v>61</v>
      </c>
      <c r="BO86">
        <v>46</v>
      </c>
    </row>
    <row r="87" spans="1:67" x14ac:dyDescent="0.3">
      <c r="A87" s="1" t="s">
        <v>110</v>
      </c>
      <c r="B87">
        <v>15</v>
      </c>
      <c r="C87" s="1" t="s">
        <v>68</v>
      </c>
      <c r="D87" s="2"/>
      <c r="E87" s="1" t="s">
        <v>69</v>
      </c>
      <c r="F87" s="1" t="s">
        <v>70</v>
      </c>
      <c r="G87">
        <v>-1</v>
      </c>
      <c r="H87">
        <v>-1</v>
      </c>
      <c r="I87" s="1" t="s">
        <v>71</v>
      </c>
      <c r="J87">
        <v>1720</v>
      </c>
      <c r="K87" s="1" t="s">
        <v>88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1" t="s">
        <v>76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5</v>
      </c>
      <c r="AD87">
        <v>0</v>
      </c>
      <c r="AE87">
        <v>0</v>
      </c>
      <c r="AF87">
        <v>2</v>
      </c>
      <c r="AG87" s="1" t="s">
        <v>74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5</v>
      </c>
      <c r="BN87">
        <v>5</v>
      </c>
      <c r="BO87">
        <v>5</v>
      </c>
    </row>
    <row r="88" spans="1:67" x14ac:dyDescent="0.3">
      <c r="A88" s="1" t="s">
        <v>110</v>
      </c>
      <c r="B88">
        <v>15</v>
      </c>
      <c r="C88" s="1" t="s">
        <v>68</v>
      </c>
      <c r="D88" s="2"/>
      <c r="E88" s="1" t="s">
        <v>69</v>
      </c>
      <c r="F88" s="1" t="s">
        <v>70</v>
      </c>
      <c r="G88">
        <v>-1</v>
      </c>
      <c r="H88">
        <v>-1</v>
      </c>
      <c r="I88" s="1" t="s">
        <v>75</v>
      </c>
      <c r="J88">
        <v>3147</v>
      </c>
      <c r="K88" s="1" t="s">
        <v>88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1" t="s">
        <v>79</v>
      </c>
      <c r="V88">
        <v>0</v>
      </c>
      <c r="W88">
        <v>0</v>
      </c>
      <c r="X88">
        <v>1</v>
      </c>
      <c r="Y88">
        <v>0</v>
      </c>
      <c r="Z88">
        <v>0</v>
      </c>
      <c r="AA88">
        <v>1</v>
      </c>
      <c r="AB88">
        <v>1</v>
      </c>
      <c r="AC88">
        <v>7</v>
      </c>
      <c r="AD88">
        <v>2</v>
      </c>
      <c r="AE88">
        <v>3</v>
      </c>
      <c r="AF88">
        <v>0</v>
      </c>
      <c r="AG88" s="1" t="s">
        <v>74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19</v>
      </c>
      <c r="AN88">
        <v>1</v>
      </c>
      <c r="AO88">
        <v>0</v>
      </c>
      <c r="AP88">
        <v>1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13</v>
      </c>
      <c r="AY88">
        <v>28</v>
      </c>
      <c r="AZ88">
        <v>20.5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20</v>
      </c>
      <c r="BN88">
        <v>35</v>
      </c>
      <c r="BO88">
        <v>27.5</v>
      </c>
    </row>
    <row r="89" spans="1:67" x14ac:dyDescent="0.3">
      <c r="A89" s="1" t="s">
        <v>110</v>
      </c>
      <c r="B89">
        <v>15</v>
      </c>
      <c r="C89" s="1" t="s">
        <v>77</v>
      </c>
      <c r="D89" s="2"/>
      <c r="E89" s="1" t="s">
        <v>69</v>
      </c>
      <c r="F89" s="1" t="s">
        <v>70</v>
      </c>
      <c r="G89">
        <v>-1</v>
      </c>
      <c r="H89">
        <v>-1</v>
      </c>
      <c r="I89" s="1" t="s">
        <v>80</v>
      </c>
      <c r="J89">
        <v>3865</v>
      </c>
      <c r="K89" s="1" t="s">
        <v>88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1" t="s">
        <v>94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s="1" t="s">
        <v>74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3">
      <c r="A90" s="1" t="s">
        <v>110</v>
      </c>
      <c r="B90">
        <v>15</v>
      </c>
      <c r="C90" s="1" t="s">
        <v>68</v>
      </c>
      <c r="D90" s="2"/>
      <c r="E90" s="1" t="s">
        <v>69</v>
      </c>
      <c r="F90" s="1" t="s">
        <v>70</v>
      </c>
      <c r="G90">
        <v>-1</v>
      </c>
      <c r="H90">
        <v>-1</v>
      </c>
      <c r="I90" s="1" t="s">
        <v>82</v>
      </c>
      <c r="J90">
        <v>5010</v>
      </c>
      <c r="K90" s="1" t="s">
        <v>88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1" t="s">
        <v>73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</v>
      </c>
      <c r="AC90">
        <v>17</v>
      </c>
      <c r="AD90">
        <v>2</v>
      </c>
      <c r="AE90">
        <v>4</v>
      </c>
      <c r="AF90">
        <v>0</v>
      </c>
      <c r="AG90" s="1" t="s">
        <v>74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10</v>
      </c>
      <c r="AY90">
        <v>28</v>
      </c>
      <c r="AZ90">
        <v>19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1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27</v>
      </c>
      <c r="BN90">
        <v>45</v>
      </c>
      <c r="BO90">
        <v>36</v>
      </c>
    </row>
    <row r="91" spans="1:67" x14ac:dyDescent="0.3">
      <c r="A91" s="1" t="s">
        <v>110</v>
      </c>
      <c r="B91">
        <v>15</v>
      </c>
      <c r="C91" s="1" t="s">
        <v>77</v>
      </c>
      <c r="D91" s="2"/>
      <c r="E91" s="1" t="s">
        <v>69</v>
      </c>
      <c r="F91" s="1" t="s">
        <v>70</v>
      </c>
      <c r="G91">
        <v>-1</v>
      </c>
      <c r="H91">
        <v>-1</v>
      </c>
      <c r="I91" s="1" t="s">
        <v>81</v>
      </c>
      <c r="J91">
        <v>9491</v>
      </c>
      <c r="K91" s="1" t="s">
        <v>88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1" t="s">
        <v>79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1</v>
      </c>
      <c r="AC91">
        <v>2</v>
      </c>
      <c r="AD91">
        <v>0</v>
      </c>
      <c r="AE91">
        <v>0</v>
      </c>
      <c r="AF91">
        <v>0</v>
      </c>
      <c r="AG91" s="1" t="s">
        <v>74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2</v>
      </c>
      <c r="BN91">
        <v>2</v>
      </c>
      <c r="BO91">
        <v>2</v>
      </c>
    </row>
    <row r="92" spans="1:67" x14ac:dyDescent="0.3">
      <c r="A92" s="1" t="s">
        <v>111</v>
      </c>
      <c r="B92">
        <v>16</v>
      </c>
      <c r="C92" s="1" t="s">
        <v>68</v>
      </c>
      <c r="D92" s="2"/>
      <c r="E92" s="1" t="s">
        <v>69</v>
      </c>
      <c r="F92" s="1" t="s">
        <v>70</v>
      </c>
      <c r="G92">
        <v>-1</v>
      </c>
      <c r="H92">
        <v>-1</v>
      </c>
      <c r="I92" s="1" t="s">
        <v>71</v>
      </c>
      <c r="J92">
        <v>45</v>
      </c>
      <c r="K92" s="1" t="s">
        <v>88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 s="1" t="s">
        <v>73</v>
      </c>
      <c r="V92">
        <v>0</v>
      </c>
      <c r="W92">
        <v>1</v>
      </c>
      <c r="X92">
        <v>0</v>
      </c>
      <c r="Y92">
        <v>0</v>
      </c>
      <c r="Z92">
        <v>0</v>
      </c>
      <c r="AA92">
        <v>2</v>
      </c>
      <c r="AB92">
        <v>1</v>
      </c>
      <c r="AC92">
        <v>12</v>
      </c>
      <c r="AD92">
        <v>2</v>
      </c>
      <c r="AE92">
        <v>6</v>
      </c>
      <c r="AF92">
        <v>1</v>
      </c>
      <c r="AG92" s="1" t="s">
        <v>74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4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15</v>
      </c>
      <c r="AY92">
        <v>39</v>
      </c>
      <c r="AZ92">
        <v>27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27</v>
      </c>
      <c r="BN92">
        <v>51</v>
      </c>
      <c r="BO92">
        <v>39</v>
      </c>
    </row>
    <row r="93" spans="1:67" x14ac:dyDescent="0.3">
      <c r="A93" s="1" t="s">
        <v>111</v>
      </c>
      <c r="B93">
        <v>16</v>
      </c>
      <c r="C93" s="1" t="s">
        <v>68</v>
      </c>
      <c r="D93" s="2"/>
      <c r="E93" s="1" t="s">
        <v>69</v>
      </c>
      <c r="F93" s="1" t="s">
        <v>70</v>
      </c>
      <c r="G93">
        <v>-1</v>
      </c>
      <c r="H93">
        <v>-1</v>
      </c>
      <c r="I93" s="1" t="s">
        <v>75</v>
      </c>
      <c r="J93">
        <v>1018</v>
      </c>
      <c r="K93" s="1" t="s">
        <v>88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1" t="s">
        <v>79</v>
      </c>
      <c r="V93">
        <v>0</v>
      </c>
      <c r="W93">
        <v>0</v>
      </c>
      <c r="X93">
        <v>1</v>
      </c>
      <c r="Y93">
        <v>0</v>
      </c>
      <c r="Z93">
        <v>0</v>
      </c>
      <c r="AA93">
        <v>1</v>
      </c>
      <c r="AB93">
        <v>1</v>
      </c>
      <c r="AC93">
        <v>7</v>
      </c>
      <c r="AD93">
        <v>1</v>
      </c>
      <c r="AE93">
        <v>3</v>
      </c>
      <c r="AF93">
        <v>0</v>
      </c>
      <c r="AG93" s="1" t="s">
        <v>74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7</v>
      </c>
      <c r="AN93">
        <v>1</v>
      </c>
      <c r="AO93">
        <v>0</v>
      </c>
      <c r="AP93">
        <v>1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10</v>
      </c>
      <c r="AY93">
        <v>22</v>
      </c>
      <c r="AZ93">
        <v>16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1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17</v>
      </c>
      <c r="BN93">
        <v>29</v>
      </c>
      <c r="BO93">
        <v>23</v>
      </c>
    </row>
    <row r="94" spans="1:67" x14ac:dyDescent="0.3">
      <c r="A94" s="1" t="s">
        <v>111</v>
      </c>
      <c r="B94">
        <v>16</v>
      </c>
      <c r="C94" s="1" t="s">
        <v>68</v>
      </c>
      <c r="D94" s="2"/>
      <c r="E94" s="1" t="s">
        <v>69</v>
      </c>
      <c r="F94" s="1" t="s">
        <v>70</v>
      </c>
      <c r="G94">
        <v>-1</v>
      </c>
      <c r="H94">
        <v>-1</v>
      </c>
      <c r="I94" s="1" t="s">
        <v>82</v>
      </c>
      <c r="J94">
        <v>1646</v>
      </c>
      <c r="K94" s="1" t="s">
        <v>88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1" t="s">
        <v>76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2</v>
      </c>
      <c r="AD94">
        <v>0</v>
      </c>
      <c r="AE94">
        <v>0</v>
      </c>
      <c r="AF94">
        <v>0</v>
      </c>
      <c r="AG94" s="1" t="s">
        <v>74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2</v>
      </c>
      <c r="BO94">
        <v>2</v>
      </c>
    </row>
    <row r="95" spans="1:67" x14ac:dyDescent="0.3">
      <c r="A95" s="1" t="s">
        <v>111</v>
      </c>
      <c r="B95">
        <v>16</v>
      </c>
      <c r="C95" s="1" t="s">
        <v>77</v>
      </c>
      <c r="D95" s="2"/>
      <c r="E95" s="1" t="s">
        <v>69</v>
      </c>
      <c r="F95" s="1" t="s">
        <v>70</v>
      </c>
      <c r="G95">
        <v>-1</v>
      </c>
      <c r="H95">
        <v>-1</v>
      </c>
      <c r="I95" s="1" t="s">
        <v>78</v>
      </c>
      <c r="J95">
        <v>4982</v>
      </c>
      <c r="K95" s="1" t="s">
        <v>88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0</v>
      </c>
      <c r="U95" s="1" t="s">
        <v>73</v>
      </c>
      <c r="V95">
        <v>0</v>
      </c>
      <c r="W95">
        <v>1</v>
      </c>
      <c r="X95">
        <v>0</v>
      </c>
      <c r="Y95">
        <v>0</v>
      </c>
      <c r="Z95">
        <v>0</v>
      </c>
      <c r="AA95">
        <v>1</v>
      </c>
      <c r="AB95">
        <v>1</v>
      </c>
      <c r="AC95">
        <v>7</v>
      </c>
      <c r="AD95">
        <v>0</v>
      </c>
      <c r="AE95">
        <v>1</v>
      </c>
      <c r="AF95">
        <v>0</v>
      </c>
      <c r="AG95" s="1" t="s">
        <v>112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3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5</v>
      </c>
      <c r="AY95">
        <v>8</v>
      </c>
      <c r="AZ95">
        <v>6.5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12</v>
      </c>
      <c r="BN95">
        <v>15</v>
      </c>
      <c r="BO95">
        <v>13.5</v>
      </c>
    </row>
    <row r="96" spans="1:67" x14ac:dyDescent="0.3">
      <c r="A96" s="1" t="s">
        <v>111</v>
      </c>
      <c r="B96">
        <v>16</v>
      </c>
      <c r="C96" s="1" t="s">
        <v>77</v>
      </c>
      <c r="D96" s="2"/>
      <c r="E96" s="1" t="s">
        <v>69</v>
      </c>
      <c r="F96" s="1" t="s">
        <v>70</v>
      </c>
      <c r="G96">
        <v>-1</v>
      </c>
      <c r="H96">
        <v>-1</v>
      </c>
      <c r="I96" s="1" t="s">
        <v>80</v>
      </c>
      <c r="J96">
        <v>6498</v>
      </c>
      <c r="K96" s="1" t="s">
        <v>88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1" t="s">
        <v>79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2</v>
      </c>
      <c r="AD96">
        <v>3</v>
      </c>
      <c r="AE96">
        <v>4</v>
      </c>
      <c r="AF96">
        <v>0</v>
      </c>
      <c r="AG96" s="1" t="s">
        <v>74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11</v>
      </c>
      <c r="AY96">
        <v>32</v>
      </c>
      <c r="AZ96">
        <v>21.5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13</v>
      </c>
      <c r="BN96">
        <v>34</v>
      </c>
      <c r="BO96">
        <v>23.5</v>
      </c>
    </row>
    <row r="97" spans="1:67" x14ac:dyDescent="0.3">
      <c r="A97" s="1" t="s">
        <v>111</v>
      </c>
      <c r="B97">
        <v>16</v>
      </c>
      <c r="C97" s="1" t="s">
        <v>77</v>
      </c>
      <c r="D97" s="2"/>
      <c r="E97" s="1" t="s">
        <v>69</v>
      </c>
      <c r="F97" s="1" t="s">
        <v>70</v>
      </c>
      <c r="G97">
        <v>-1</v>
      </c>
      <c r="H97">
        <v>-1</v>
      </c>
      <c r="I97" s="1" t="s">
        <v>81</v>
      </c>
      <c r="J97">
        <v>7457</v>
      </c>
      <c r="K97" s="1" t="s">
        <v>88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0</v>
      </c>
      <c r="U97" s="1" t="s">
        <v>76</v>
      </c>
      <c r="V97">
        <v>1</v>
      </c>
      <c r="W97">
        <v>0</v>
      </c>
      <c r="X97">
        <v>0</v>
      </c>
      <c r="Y97">
        <v>0</v>
      </c>
      <c r="Z97">
        <v>0</v>
      </c>
      <c r="AA97">
        <v>4</v>
      </c>
      <c r="AB97">
        <v>1</v>
      </c>
      <c r="AC97">
        <v>22</v>
      </c>
      <c r="AD97">
        <v>2</v>
      </c>
      <c r="AE97">
        <v>5</v>
      </c>
      <c r="AF97">
        <v>0</v>
      </c>
      <c r="AG97" s="1" t="s">
        <v>74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15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12</v>
      </c>
      <c r="AY97">
        <v>33</v>
      </c>
      <c r="AZ97">
        <v>22.5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1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34</v>
      </c>
      <c r="BN97">
        <v>55</v>
      </c>
      <c r="BO97">
        <v>44.5</v>
      </c>
    </row>
    <row r="98" spans="1:67" x14ac:dyDescent="0.3">
      <c r="A98" s="1" t="s">
        <v>113</v>
      </c>
      <c r="B98">
        <v>17</v>
      </c>
      <c r="C98" s="1" t="s">
        <v>77</v>
      </c>
      <c r="D98" s="2"/>
      <c r="E98" s="1" t="s">
        <v>69</v>
      </c>
      <c r="F98" s="1" t="s">
        <v>70</v>
      </c>
      <c r="G98">
        <v>-1</v>
      </c>
      <c r="H98">
        <v>-1</v>
      </c>
      <c r="I98" s="1" t="s">
        <v>71</v>
      </c>
      <c r="J98">
        <v>1024</v>
      </c>
      <c r="K98" s="1" t="s">
        <v>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 s="1" t="s">
        <v>79</v>
      </c>
      <c r="V98">
        <v>0</v>
      </c>
      <c r="W98">
        <v>0</v>
      </c>
      <c r="X98">
        <v>1</v>
      </c>
      <c r="Y98">
        <v>0</v>
      </c>
      <c r="Z98">
        <v>0</v>
      </c>
      <c r="AA98">
        <v>1</v>
      </c>
      <c r="AB98">
        <v>1</v>
      </c>
      <c r="AC98">
        <v>7</v>
      </c>
      <c r="AD98">
        <v>1</v>
      </c>
      <c r="AE98">
        <v>7</v>
      </c>
      <c r="AF98">
        <v>0</v>
      </c>
      <c r="AG98" s="1" t="s">
        <v>74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13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15</v>
      </c>
      <c r="AY98">
        <v>39</v>
      </c>
      <c r="AZ98">
        <v>27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22</v>
      </c>
      <c r="BN98">
        <v>46</v>
      </c>
      <c r="BO98">
        <v>34</v>
      </c>
    </row>
    <row r="99" spans="1:67" x14ac:dyDescent="0.3">
      <c r="A99" s="1" t="s">
        <v>113</v>
      </c>
      <c r="B99">
        <v>17</v>
      </c>
      <c r="C99" s="1" t="s">
        <v>77</v>
      </c>
      <c r="D99" s="2"/>
      <c r="E99" s="1" t="s">
        <v>69</v>
      </c>
      <c r="F99" s="1" t="s">
        <v>70</v>
      </c>
      <c r="G99">
        <v>-1</v>
      </c>
      <c r="H99">
        <v>-1</v>
      </c>
      <c r="I99" s="1" t="s">
        <v>99</v>
      </c>
      <c r="J99">
        <v>1501</v>
      </c>
      <c r="K99" s="1" t="s">
        <v>88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 s="1" t="s">
        <v>73</v>
      </c>
      <c r="V99">
        <v>0</v>
      </c>
      <c r="W99">
        <v>1</v>
      </c>
      <c r="X99">
        <v>0</v>
      </c>
      <c r="Y99">
        <v>0</v>
      </c>
      <c r="Z99">
        <v>0</v>
      </c>
      <c r="AA99">
        <v>2</v>
      </c>
      <c r="AB99">
        <v>0</v>
      </c>
      <c r="AC99">
        <v>10</v>
      </c>
      <c r="AD99">
        <v>3</v>
      </c>
      <c r="AE99">
        <v>1</v>
      </c>
      <c r="AF99">
        <v>0</v>
      </c>
      <c r="AG99" s="1" t="s">
        <v>74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15</v>
      </c>
      <c r="AN99">
        <v>1</v>
      </c>
      <c r="AO99">
        <v>0</v>
      </c>
      <c r="AP99">
        <v>1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13</v>
      </c>
      <c r="AY99">
        <v>25</v>
      </c>
      <c r="AZ99">
        <v>19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23</v>
      </c>
      <c r="BN99">
        <v>35</v>
      </c>
      <c r="BO99">
        <v>29</v>
      </c>
    </row>
    <row r="100" spans="1:67" x14ac:dyDescent="0.3">
      <c r="A100" s="1" t="s">
        <v>113</v>
      </c>
      <c r="B100">
        <v>17</v>
      </c>
      <c r="C100" s="1" t="s">
        <v>68</v>
      </c>
      <c r="D100" s="2"/>
      <c r="E100" s="1" t="s">
        <v>69</v>
      </c>
      <c r="F100" s="1" t="s">
        <v>70</v>
      </c>
      <c r="G100">
        <v>-1</v>
      </c>
      <c r="H100">
        <v>-1</v>
      </c>
      <c r="I100" s="1" t="s">
        <v>114</v>
      </c>
      <c r="J100">
        <v>4926</v>
      </c>
      <c r="K100" s="1" t="s">
        <v>88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 s="1" t="s">
        <v>76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5</v>
      </c>
      <c r="AD100">
        <v>2</v>
      </c>
      <c r="AE100">
        <v>4</v>
      </c>
      <c r="AF100">
        <v>0</v>
      </c>
      <c r="AG100" s="1" t="s">
        <v>74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4</v>
      </c>
      <c r="AN100">
        <v>2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2</v>
      </c>
      <c r="AU100">
        <v>0</v>
      </c>
      <c r="AV100">
        <v>1</v>
      </c>
      <c r="AW100">
        <v>0</v>
      </c>
      <c r="AX100">
        <v>17</v>
      </c>
      <c r="AY100">
        <v>35</v>
      </c>
      <c r="AZ100">
        <v>26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22</v>
      </c>
      <c r="BN100">
        <v>40</v>
      </c>
      <c r="BO100">
        <v>31</v>
      </c>
    </row>
    <row r="101" spans="1:67" x14ac:dyDescent="0.3">
      <c r="A101" s="1" t="s">
        <v>113</v>
      </c>
      <c r="B101">
        <v>17</v>
      </c>
      <c r="C101" s="1" t="s">
        <v>77</v>
      </c>
      <c r="D101" s="2"/>
      <c r="E101" s="1" t="s">
        <v>69</v>
      </c>
      <c r="F101" s="1" t="s">
        <v>70</v>
      </c>
      <c r="G101">
        <v>-1</v>
      </c>
      <c r="H101">
        <v>-1</v>
      </c>
      <c r="I101" s="1" t="s">
        <v>81</v>
      </c>
      <c r="J101">
        <v>6721</v>
      </c>
      <c r="K101" s="1" t="s">
        <v>88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1" t="s">
        <v>76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7</v>
      </c>
      <c r="AD101">
        <v>0</v>
      </c>
      <c r="AE101">
        <v>0</v>
      </c>
      <c r="AF101">
        <v>0</v>
      </c>
      <c r="AG101" s="1" t="s">
        <v>74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1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3</v>
      </c>
      <c r="AY101">
        <v>3</v>
      </c>
      <c r="AZ101">
        <v>3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1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10</v>
      </c>
      <c r="BN101">
        <v>10</v>
      </c>
      <c r="BO101">
        <v>10</v>
      </c>
    </row>
    <row r="102" spans="1:67" x14ac:dyDescent="0.3">
      <c r="A102" s="1" t="s">
        <v>113</v>
      </c>
      <c r="B102">
        <v>17</v>
      </c>
      <c r="C102" s="1" t="s">
        <v>68</v>
      </c>
      <c r="D102" s="2"/>
      <c r="E102" s="1" t="s">
        <v>69</v>
      </c>
      <c r="F102" s="1" t="s">
        <v>70</v>
      </c>
      <c r="G102">
        <v>-1</v>
      </c>
      <c r="H102">
        <v>-1</v>
      </c>
      <c r="I102" s="1" t="s">
        <v>75</v>
      </c>
      <c r="J102">
        <v>7657</v>
      </c>
      <c r="K102" s="1" t="s">
        <v>88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 s="1" t="s">
        <v>73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3</v>
      </c>
      <c r="AB102">
        <v>1</v>
      </c>
      <c r="AC102">
        <v>17</v>
      </c>
      <c r="AD102">
        <v>0</v>
      </c>
      <c r="AE102">
        <v>0</v>
      </c>
      <c r="AF102">
        <v>1</v>
      </c>
      <c r="AG102" s="1" t="s">
        <v>107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23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17</v>
      </c>
      <c r="BN102">
        <v>17</v>
      </c>
      <c r="BO102">
        <v>17</v>
      </c>
    </row>
    <row r="103" spans="1:67" x14ac:dyDescent="0.3">
      <c r="A103" s="1" t="s">
        <v>113</v>
      </c>
      <c r="B103">
        <v>17</v>
      </c>
      <c r="C103" s="1" t="s">
        <v>68</v>
      </c>
      <c r="D103" s="2"/>
      <c r="E103" s="1" t="s">
        <v>69</v>
      </c>
      <c r="F103" s="1" t="s">
        <v>70</v>
      </c>
      <c r="G103">
        <v>-1</v>
      </c>
      <c r="H103">
        <v>-1</v>
      </c>
      <c r="I103" s="1" t="s">
        <v>115</v>
      </c>
      <c r="J103">
        <v>8430</v>
      </c>
      <c r="K103" s="1" t="s">
        <v>88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1" t="s">
        <v>94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2</v>
      </c>
      <c r="AD103">
        <v>1</v>
      </c>
      <c r="AE103">
        <v>0</v>
      </c>
      <c r="AF103">
        <v>0</v>
      </c>
      <c r="AG103" s="1" t="s">
        <v>74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27</v>
      </c>
      <c r="AN103">
        <v>1</v>
      </c>
      <c r="AO103">
        <v>0</v>
      </c>
      <c r="AP103">
        <v>1</v>
      </c>
      <c r="AQ103">
        <v>0</v>
      </c>
      <c r="AR103">
        <v>0</v>
      </c>
      <c r="AS103">
        <v>1</v>
      </c>
      <c r="AT103">
        <v>2</v>
      </c>
      <c r="AU103">
        <v>0</v>
      </c>
      <c r="AV103">
        <v>1</v>
      </c>
      <c r="AW103">
        <v>0</v>
      </c>
      <c r="AX103">
        <v>8</v>
      </c>
      <c r="AY103">
        <v>11</v>
      </c>
      <c r="AZ103">
        <v>9.5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10</v>
      </c>
      <c r="BN103">
        <v>13</v>
      </c>
      <c r="BO103">
        <v>11.5</v>
      </c>
    </row>
    <row r="104" spans="1:67" x14ac:dyDescent="0.3">
      <c r="A104" s="1" t="s">
        <v>116</v>
      </c>
      <c r="B104">
        <v>18</v>
      </c>
      <c r="C104" s="1" t="s">
        <v>68</v>
      </c>
      <c r="D104" s="2"/>
      <c r="E104" s="1" t="s">
        <v>69</v>
      </c>
      <c r="F104" s="1" t="s">
        <v>70</v>
      </c>
      <c r="G104">
        <v>-1</v>
      </c>
      <c r="H104">
        <v>-1</v>
      </c>
      <c r="I104" s="1" t="s">
        <v>99</v>
      </c>
      <c r="J104">
        <v>292</v>
      </c>
      <c r="K104" s="1" t="s">
        <v>88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 s="1" t="s">
        <v>76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0</v>
      </c>
      <c r="AC104">
        <v>15</v>
      </c>
      <c r="AD104">
        <v>0</v>
      </c>
      <c r="AE104">
        <v>6</v>
      </c>
      <c r="AF104">
        <v>0</v>
      </c>
      <c r="AG104" s="1" t="s">
        <v>85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8</v>
      </c>
      <c r="AN104">
        <v>1</v>
      </c>
      <c r="AO104">
        <v>0</v>
      </c>
      <c r="AP104">
        <v>1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15</v>
      </c>
      <c r="AY104">
        <v>33</v>
      </c>
      <c r="AZ104">
        <v>24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30</v>
      </c>
      <c r="BN104">
        <v>48</v>
      </c>
      <c r="BO104">
        <v>39</v>
      </c>
    </row>
    <row r="105" spans="1:67" x14ac:dyDescent="0.3">
      <c r="A105" s="1" t="s">
        <v>116</v>
      </c>
      <c r="B105">
        <v>18</v>
      </c>
      <c r="C105" s="1" t="s">
        <v>77</v>
      </c>
      <c r="D105" s="2"/>
      <c r="E105" s="1" t="s">
        <v>69</v>
      </c>
      <c r="F105" s="1" t="s">
        <v>70</v>
      </c>
      <c r="G105">
        <v>-1</v>
      </c>
      <c r="H105">
        <v>-1</v>
      </c>
      <c r="I105" s="1" t="s">
        <v>75</v>
      </c>
      <c r="J105">
        <v>2197</v>
      </c>
      <c r="K105" s="1" t="s">
        <v>88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s="1" t="s">
        <v>70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5</v>
      </c>
      <c r="AD105">
        <v>0</v>
      </c>
      <c r="AE105">
        <v>6</v>
      </c>
      <c r="AF105">
        <v>0</v>
      </c>
      <c r="AG105" s="1" t="s">
        <v>74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15</v>
      </c>
      <c r="AN105">
        <v>1</v>
      </c>
      <c r="AO105">
        <v>0</v>
      </c>
      <c r="AP105">
        <v>1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15</v>
      </c>
      <c r="AY105">
        <v>33</v>
      </c>
      <c r="AZ105">
        <v>24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20</v>
      </c>
      <c r="BN105">
        <v>38</v>
      </c>
      <c r="BO105">
        <v>29</v>
      </c>
    </row>
    <row r="106" spans="1:67" x14ac:dyDescent="0.3">
      <c r="A106" s="1" t="s">
        <v>116</v>
      </c>
      <c r="B106">
        <v>18</v>
      </c>
      <c r="C106" s="1" t="s">
        <v>77</v>
      </c>
      <c r="D106" s="2"/>
      <c r="E106" s="1" t="s">
        <v>69</v>
      </c>
      <c r="F106" s="1" t="s">
        <v>70</v>
      </c>
      <c r="G106">
        <v>-1</v>
      </c>
      <c r="H106">
        <v>-1</v>
      </c>
      <c r="I106" s="1" t="s">
        <v>114</v>
      </c>
      <c r="J106">
        <v>3487</v>
      </c>
      <c r="K106" s="1" t="s">
        <v>88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1" t="s">
        <v>76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</v>
      </c>
      <c r="AE106">
        <v>2</v>
      </c>
      <c r="AF106">
        <v>2</v>
      </c>
      <c r="AG106" s="1" t="s">
        <v>74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4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2</v>
      </c>
      <c r="AU106">
        <v>0</v>
      </c>
      <c r="AV106">
        <v>1</v>
      </c>
      <c r="AW106">
        <v>0</v>
      </c>
      <c r="AX106">
        <v>13</v>
      </c>
      <c r="AY106">
        <v>31</v>
      </c>
      <c r="AZ106">
        <v>22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13</v>
      </c>
      <c r="BN106">
        <v>31</v>
      </c>
      <c r="BO106">
        <v>22</v>
      </c>
    </row>
    <row r="107" spans="1:67" x14ac:dyDescent="0.3">
      <c r="A107" s="1" t="s">
        <v>116</v>
      </c>
      <c r="B107">
        <v>18</v>
      </c>
      <c r="C107" s="1" t="s">
        <v>77</v>
      </c>
      <c r="D107" s="2"/>
      <c r="E107" s="1" t="s">
        <v>69</v>
      </c>
      <c r="F107" s="1" t="s">
        <v>70</v>
      </c>
      <c r="G107">
        <v>-1</v>
      </c>
      <c r="H107">
        <v>-1</v>
      </c>
      <c r="I107" s="1" t="s">
        <v>117</v>
      </c>
      <c r="J107">
        <v>5188</v>
      </c>
      <c r="K107" s="1" t="s">
        <v>88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1</v>
      </c>
      <c r="U107" s="1" t="s">
        <v>79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2</v>
      </c>
      <c r="AB107">
        <v>0</v>
      </c>
      <c r="AC107">
        <v>10</v>
      </c>
      <c r="AD107">
        <v>0</v>
      </c>
      <c r="AE107">
        <v>2</v>
      </c>
      <c r="AF107">
        <v>0</v>
      </c>
      <c r="AG107" s="1" t="s">
        <v>74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4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5</v>
      </c>
      <c r="AY107">
        <v>11</v>
      </c>
      <c r="AZ107">
        <v>8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15</v>
      </c>
      <c r="BN107">
        <v>21</v>
      </c>
      <c r="BO107">
        <v>18</v>
      </c>
    </row>
    <row r="108" spans="1:67" x14ac:dyDescent="0.3">
      <c r="A108" s="1" t="s">
        <v>116</v>
      </c>
      <c r="B108">
        <v>18</v>
      </c>
      <c r="C108" s="1" t="s">
        <v>68</v>
      </c>
      <c r="D108" s="2"/>
      <c r="E108" s="1" t="s">
        <v>69</v>
      </c>
      <c r="F108" s="1" t="s">
        <v>70</v>
      </c>
      <c r="G108">
        <v>-1</v>
      </c>
      <c r="H108">
        <v>-1</v>
      </c>
      <c r="I108" s="1" t="s">
        <v>71</v>
      </c>
      <c r="J108">
        <v>7617</v>
      </c>
      <c r="K108" s="1" t="s">
        <v>88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 s="1" t="s">
        <v>79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1</v>
      </c>
      <c r="AB108">
        <v>1</v>
      </c>
      <c r="AC108">
        <v>7</v>
      </c>
      <c r="AD108">
        <v>5</v>
      </c>
      <c r="AE108">
        <v>0</v>
      </c>
      <c r="AF108">
        <v>2</v>
      </c>
      <c r="AG108" s="1" t="s">
        <v>74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10</v>
      </c>
      <c r="AN108">
        <v>1</v>
      </c>
      <c r="AO108">
        <v>0</v>
      </c>
      <c r="AP108">
        <v>1</v>
      </c>
      <c r="AQ108">
        <v>0</v>
      </c>
      <c r="AR108">
        <v>0</v>
      </c>
      <c r="AS108">
        <v>1</v>
      </c>
      <c r="AT108">
        <v>1</v>
      </c>
      <c r="AU108">
        <v>1</v>
      </c>
      <c r="AV108">
        <v>0</v>
      </c>
      <c r="AW108">
        <v>0</v>
      </c>
      <c r="AX108">
        <v>10</v>
      </c>
      <c r="AY108">
        <v>25</v>
      </c>
      <c r="AZ108">
        <v>17.5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17</v>
      </c>
      <c r="BN108">
        <v>32</v>
      </c>
      <c r="BO108">
        <v>24.5</v>
      </c>
    </row>
    <row r="109" spans="1:67" x14ac:dyDescent="0.3">
      <c r="A109" s="1" t="s">
        <v>116</v>
      </c>
      <c r="B109">
        <v>18</v>
      </c>
      <c r="C109" s="1" t="s">
        <v>68</v>
      </c>
      <c r="D109" s="2"/>
      <c r="E109" s="1" t="s">
        <v>69</v>
      </c>
      <c r="F109" s="1" t="s">
        <v>70</v>
      </c>
      <c r="G109">
        <v>-1</v>
      </c>
      <c r="H109">
        <v>-1</v>
      </c>
      <c r="I109" s="1" t="s">
        <v>115</v>
      </c>
      <c r="J109">
        <v>8103</v>
      </c>
      <c r="K109" s="1" t="s">
        <v>88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 t="s">
        <v>73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5</v>
      </c>
      <c r="AD109">
        <v>0</v>
      </c>
      <c r="AE109">
        <v>6</v>
      </c>
      <c r="AF109">
        <v>0</v>
      </c>
      <c r="AG109" s="1" t="s">
        <v>74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6</v>
      </c>
      <c r="AN109">
        <v>2</v>
      </c>
      <c r="AO109">
        <v>0</v>
      </c>
      <c r="AP109">
        <v>0</v>
      </c>
      <c r="AQ109">
        <v>1</v>
      </c>
      <c r="AR109">
        <v>0</v>
      </c>
      <c r="AS109">
        <v>1</v>
      </c>
      <c r="AT109">
        <v>2</v>
      </c>
      <c r="AU109">
        <v>0</v>
      </c>
      <c r="AV109">
        <v>1</v>
      </c>
      <c r="AW109">
        <v>0</v>
      </c>
      <c r="AX109">
        <v>19</v>
      </c>
      <c r="AY109">
        <v>37</v>
      </c>
      <c r="AZ109">
        <v>28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24</v>
      </c>
      <c r="BN109">
        <v>42</v>
      </c>
      <c r="BO109">
        <v>33</v>
      </c>
    </row>
    <row r="110" spans="1:67" x14ac:dyDescent="0.3">
      <c r="A110" s="1" t="s">
        <v>118</v>
      </c>
      <c r="B110">
        <v>19</v>
      </c>
      <c r="C110" s="1" t="s">
        <v>68</v>
      </c>
      <c r="D110" s="2"/>
      <c r="E110" s="1" t="s">
        <v>69</v>
      </c>
      <c r="F110" s="1" t="s">
        <v>70</v>
      </c>
      <c r="G110">
        <v>-1</v>
      </c>
      <c r="H110">
        <v>-1</v>
      </c>
      <c r="I110" s="1" t="s">
        <v>99</v>
      </c>
      <c r="J110">
        <v>461</v>
      </c>
      <c r="K110" s="1" t="s">
        <v>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 s="1" t="s">
        <v>79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2</v>
      </c>
      <c r="AB110">
        <v>0</v>
      </c>
      <c r="AC110">
        <v>10</v>
      </c>
      <c r="AD110">
        <v>0</v>
      </c>
      <c r="AE110">
        <v>14</v>
      </c>
      <c r="AF110">
        <v>0</v>
      </c>
      <c r="AG110" s="1" t="s">
        <v>74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10</v>
      </c>
      <c r="AN110">
        <v>1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31</v>
      </c>
      <c r="AY110">
        <v>73</v>
      </c>
      <c r="AZ110">
        <v>52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41</v>
      </c>
      <c r="BN110">
        <v>83</v>
      </c>
      <c r="BO110">
        <v>62</v>
      </c>
    </row>
    <row r="111" spans="1:67" x14ac:dyDescent="0.3">
      <c r="A111" s="1" t="s">
        <v>118</v>
      </c>
      <c r="B111">
        <v>19</v>
      </c>
      <c r="C111" s="1" t="s">
        <v>77</v>
      </c>
      <c r="D111" s="2"/>
      <c r="E111" s="1" t="s">
        <v>69</v>
      </c>
      <c r="F111" s="1" t="s">
        <v>70</v>
      </c>
      <c r="G111">
        <v>-1</v>
      </c>
      <c r="H111">
        <v>-1</v>
      </c>
      <c r="I111" s="1" t="s">
        <v>75</v>
      </c>
      <c r="J111">
        <v>829</v>
      </c>
      <c r="K111" s="1" t="s">
        <v>88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 s="1" t="s">
        <v>73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3</v>
      </c>
      <c r="AB111">
        <v>1</v>
      </c>
      <c r="AC111">
        <v>17</v>
      </c>
      <c r="AD111">
        <v>0</v>
      </c>
      <c r="AE111">
        <v>6</v>
      </c>
      <c r="AF111">
        <v>0</v>
      </c>
      <c r="AG111" s="1" t="s">
        <v>74</v>
      </c>
      <c r="AH111">
        <v>1</v>
      </c>
      <c r="AI111">
        <v>1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12</v>
      </c>
      <c r="AY111">
        <v>30</v>
      </c>
      <c r="AZ111">
        <v>21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29</v>
      </c>
      <c r="BN111">
        <v>47</v>
      </c>
      <c r="BO111">
        <v>38</v>
      </c>
    </row>
    <row r="112" spans="1:67" x14ac:dyDescent="0.3">
      <c r="A112" s="1" t="s">
        <v>118</v>
      </c>
      <c r="B112">
        <v>19</v>
      </c>
      <c r="C112" s="1" t="s">
        <v>68</v>
      </c>
      <c r="D112" s="2"/>
      <c r="E112" s="1" t="s">
        <v>69</v>
      </c>
      <c r="F112" s="1" t="s">
        <v>70</v>
      </c>
      <c r="G112">
        <v>-1</v>
      </c>
      <c r="H112">
        <v>-1</v>
      </c>
      <c r="I112" s="1" t="s">
        <v>71</v>
      </c>
      <c r="J112">
        <v>3176</v>
      </c>
      <c r="K112" s="1" t="s">
        <v>88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1" t="s">
        <v>73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5</v>
      </c>
      <c r="AD112">
        <v>0</v>
      </c>
      <c r="AE112">
        <v>2</v>
      </c>
      <c r="AF112">
        <v>2</v>
      </c>
      <c r="AG112" s="1" t="s">
        <v>74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4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5</v>
      </c>
      <c r="AY112">
        <v>11</v>
      </c>
      <c r="AZ112">
        <v>8</v>
      </c>
      <c r="BA112">
        <v>2</v>
      </c>
      <c r="BB112">
        <v>0</v>
      </c>
      <c r="BC112">
        <v>1</v>
      </c>
      <c r="BD112">
        <v>0</v>
      </c>
      <c r="BE112">
        <v>1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10</v>
      </c>
      <c r="BN112">
        <v>16</v>
      </c>
      <c r="BO112">
        <v>13</v>
      </c>
    </row>
    <row r="113" spans="1:67" x14ac:dyDescent="0.3">
      <c r="A113" s="1" t="s">
        <v>118</v>
      </c>
      <c r="B113">
        <v>19</v>
      </c>
      <c r="C113" s="1" t="s">
        <v>68</v>
      </c>
      <c r="D113" s="2"/>
      <c r="E113" s="1" t="s">
        <v>69</v>
      </c>
      <c r="F113" s="1" t="s">
        <v>70</v>
      </c>
      <c r="G113">
        <v>-1</v>
      </c>
      <c r="H113">
        <v>-1</v>
      </c>
      <c r="I113" s="1" t="s">
        <v>115</v>
      </c>
      <c r="J113">
        <v>3494</v>
      </c>
      <c r="K113" s="1" t="s">
        <v>88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 s="1" t="s">
        <v>76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4</v>
      </c>
      <c r="AD113">
        <v>5</v>
      </c>
      <c r="AE113">
        <v>0</v>
      </c>
      <c r="AF113">
        <v>2</v>
      </c>
      <c r="AG113" s="1" t="s">
        <v>74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25</v>
      </c>
      <c r="AN113">
        <v>1</v>
      </c>
      <c r="AO113">
        <v>0</v>
      </c>
      <c r="AP113">
        <v>1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8</v>
      </c>
      <c r="AY113">
        <v>23</v>
      </c>
      <c r="AZ113">
        <v>15.5</v>
      </c>
      <c r="BA113">
        <v>2</v>
      </c>
      <c r="BB113">
        <v>0</v>
      </c>
      <c r="BC113">
        <v>1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12</v>
      </c>
      <c r="BN113">
        <v>27</v>
      </c>
      <c r="BO113">
        <v>19.5</v>
      </c>
    </row>
    <row r="114" spans="1:67" x14ac:dyDescent="0.3">
      <c r="A114" s="1" t="s">
        <v>118</v>
      </c>
      <c r="B114">
        <v>19</v>
      </c>
      <c r="C114" s="1" t="s">
        <v>77</v>
      </c>
      <c r="D114" s="2"/>
      <c r="E114" s="1" t="s">
        <v>69</v>
      </c>
      <c r="F114" s="1" t="s">
        <v>70</v>
      </c>
      <c r="G114">
        <v>-1</v>
      </c>
      <c r="H114">
        <v>-1</v>
      </c>
      <c r="I114" s="1" t="s">
        <v>114</v>
      </c>
      <c r="J114">
        <v>7454</v>
      </c>
      <c r="K114" s="1" t="s">
        <v>88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1" t="s">
        <v>76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1</v>
      </c>
      <c r="AF114">
        <v>0</v>
      </c>
      <c r="AG114" s="1" t="s">
        <v>74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4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2</v>
      </c>
      <c r="AU114">
        <v>0</v>
      </c>
      <c r="AV114">
        <v>1</v>
      </c>
      <c r="AW114">
        <v>0</v>
      </c>
      <c r="AX114">
        <v>9</v>
      </c>
      <c r="AY114">
        <v>21</v>
      </c>
      <c r="AZ114">
        <v>15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9</v>
      </c>
      <c r="BN114">
        <v>21</v>
      </c>
      <c r="BO114">
        <v>15</v>
      </c>
    </row>
    <row r="115" spans="1:67" x14ac:dyDescent="0.3">
      <c r="A115" s="1" t="s">
        <v>118</v>
      </c>
      <c r="B115">
        <v>19</v>
      </c>
      <c r="C115" s="1" t="s">
        <v>77</v>
      </c>
      <c r="D115" s="2"/>
      <c r="E115" s="1" t="s">
        <v>69</v>
      </c>
      <c r="F115" s="1" t="s">
        <v>70</v>
      </c>
      <c r="G115">
        <v>-1</v>
      </c>
      <c r="H115">
        <v>-1</v>
      </c>
      <c r="I115" s="1" t="s">
        <v>117</v>
      </c>
      <c r="J115">
        <v>9431</v>
      </c>
      <c r="K115" s="1" t="s">
        <v>88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1" t="s">
        <v>79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1</v>
      </c>
      <c r="AB115">
        <v>0</v>
      </c>
      <c r="AC115">
        <v>5</v>
      </c>
      <c r="AD115">
        <v>0</v>
      </c>
      <c r="AE115">
        <v>1</v>
      </c>
      <c r="AF115">
        <v>0</v>
      </c>
      <c r="AG115" s="1" t="s">
        <v>74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5</v>
      </c>
      <c r="AN115">
        <v>1</v>
      </c>
      <c r="AO115">
        <v>0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5</v>
      </c>
      <c r="AY115">
        <v>8</v>
      </c>
      <c r="AZ115">
        <v>6.5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10</v>
      </c>
      <c r="BN115">
        <v>13</v>
      </c>
      <c r="BO115">
        <v>11.5</v>
      </c>
    </row>
    <row r="116" spans="1:67" x14ac:dyDescent="0.3">
      <c r="A116" s="1" t="s">
        <v>119</v>
      </c>
      <c r="B116">
        <v>20</v>
      </c>
      <c r="C116" s="1" t="s">
        <v>68</v>
      </c>
      <c r="D116" s="2"/>
      <c r="E116" s="1" t="s">
        <v>69</v>
      </c>
      <c r="F116" s="1" t="s">
        <v>70</v>
      </c>
      <c r="G116">
        <v>-1</v>
      </c>
      <c r="H116">
        <v>-1</v>
      </c>
      <c r="I116" s="1" t="s">
        <v>99</v>
      </c>
      <c r="J116">
        <v>45</v>
      </c>
      <c r="K116" s="1" t="s">
        <v>112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 s="1" t="s">
        <v>79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2</v>
      </c>
      <c r="AB116">
        <v>0</v>
      </c>
      <c r="AC116">
        <v>10</v>
      </c>
      <c r="AD116">
        <v>1</v>
      </c>
      <c r="AE116">
        <v>1</v>
      </c>
      <c r="AF116">
        <v>2</v>
      </c>
      <c r="AG116" s="1" t="s">
        <v>74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20</v>
      </c>
      <c r="AN116">
        <v>1</v>
      </c>
      <c r="AO116">
        <v>0</v>
      </c>
      <c r="AP116">
        <v>1</v>
      </c>
      <c r="AQ116">
        <v>0</v>
      </c>
      <c r="AR116">
        <v>0</v>
      </c>
      <c r="AS116">
        <v>1</v>
      </c>
      <c r="AT116">
        <v>1</v>
      </c>
      <c r="AU116">
        <v>1</v>
      </c>
      <c r="AV116">
        <v>0</v>
      </c>
      <c r="AW116">
        <v>0</v>
      </c>
      <c r="AX116">
        <v>8</v>
      </c>
      <c r="AY116">
        <v>14</v>
      </c>
      <c r="AZ116">
        <v>11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1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18</v>
      </c>
      <c r="BN116">
        <v>24</v>
      </c>
      <c r="BO116">
        <v>21</v>
      </c>
    </row>
    <row r="117" spans="1:67" x14ac:dyDescent="0.3">
      <c r="A117" s="1" t="s">
        <v>119</v>
      </c>
      <c r="B117">
        <v>20</v>
      </c>
      <c r="C117" s="1" t="s">
        <v>77</v>
      </c>
      <c r="D117" s="2"/>
      <c r="E117" s="1" t="s">
        <v>69</v>
      </c>
      <c r="F117" s="1" t="s">
        <v>70</v>
      </c>
      <c r="G117">
        <v>-1</v>
      </c>
      <c r="H117">
        <v>-1</v>
      </c>
      <c r="I117" s="1" t="s">
        <v>75</v>
      </c>
      <c r="J117">
        <v>135</v>
      </c>
      <c r="K117" s="1" t="s">
        <v>112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 s="1" t="s">
        <v>70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1</v>
      </c>
      <c r="AC117">
        <v>12</v>
      </c>
      <c r="AD117">
        <v>0</v>
      </c>
      <c r="AE117">
        <v>5</v>
      </c>
      <c r="AF117">
        <v>0</v>
      </c>
      <c r="AG117" s="1" t="s">
        <v>74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22</v>
      </c>
      <c r="AN117">
        <v>1</v>
      </c>
      <c r="AO117">
        <v>0</v>
      </c>
      <c r="AP117">
        <v>1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13</v>
      </c>
      <c r="AY117">
        <v>28</v>
      </c>
      <c r="AZ117">
        <v>20.5</v>
      </c>
      <c r="BA117">
        <v>0</v>
      </c>
      <c r="BB117">
        <v>0</v>
      </c>
      <c r="BC117">
        <v>0</v>
      </c>
      <c r="BD117">
        <v>0</v>
      </c>
      <c r="BE117">
        <v>1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25</v>
      </c>
      <c r="BN117">
        <v>40</v>
      </c>
      <c r="BO117">
        <v>32.5</v>
      </c>
    </row>
    <row r="118" spans="1:67" x14ac:dyDescent="0.3">
      <c r="A118" s="1" t="s">
        <v>119</v>
      </c>
      <c r="B118">
        <v>20</v>
      </c>
      <c r="C118" s="1" t="s">
        <v>68</v>
      </c>
      <c r="D118" s="2"/>
      <c r="E118" s="1" t="s">
        <v>69</v>
      </c>
      <c r="F118" s="1" t="s">
        <v>70</v>
      </c>
      <c r="G118">
        <v>-1</v>
      </c>
      <c r="H118">
        <v>-1</v>
      </c>
      <c r="I118" s="1" t="s">
        <v>71</v>
      </c>
      <c r="J118">
        <v>868</v>
      </c>
      <c r="K118" s="1" t="s">
        <v>112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0</v>
      </c>
      <c r="U118" s="1" t="s">
        <v>73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6</v>
      </c>
      <c r="AB118">
        <v>0</v>
      </c>
      <c r="AC118">
        <v>30</v>
      </c>
      <c r="AD118">
        <v>2</v>
      </c>
      <c r="AE118">
        <v>4</v>
      </c>
      <c r="AF118">
        <v>2</v>
      </c>
      <c r="AG118" s="1" t="s">
        <v>74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19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15</v>
      </c>
      <c r="AY118">
        <v>33</v>
      </c>
      <c r="AZ118">
        <v>24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45</v>
      </c>
      <c r="BN118">
        <v>63</v>
      </c>
      <c r="BO118">
        <v>54</v>
      </c>
    </row>
    <row r="119" spans="1:67" x14ac:dyDescent="0.3">
      <c r="A119" s="1" t="s">
        <v>119</v>
      </c>
      <c r="B119">
        <v>20</v>
      </c>
      <c r="C119" s="1" t="s">
        <v>77</v>
      </c>
      <c r="D119" s="2"/>
      <c r="E119" s="1" t="s">
        <v>69</v>
      </c>
      <c r="F119" s="1" t="s">
        <v>70</v>
      </c>
      <c r="G119">
        <v>-1</v>
      </c>
      <c r="H119">
        <v>-1</v>
      </c>
      <c r="I119" s="1" t="s">
        <v>114</v>
      </c>
      <c r="J119">
        <v>1018</v>
      </c>
      <c r="K119" s="1" t="s">
        <v>112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s="1" t="s">
        <v>76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5</v>
      </c>
      <c r="AD119">
        <v>2</v>
      </c>
      <c r="AE119">
        <v>1</v>
      </c>
      <c r="AF119">
        <v>3</v>
      </c>
      <c r="AG119" s="1" t="s">
        <v>74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2</v>
      </c>
      <c r="AN119">
        <v>2</v>
      </c>
      <c r="AO119">
        <v>0</v>
      </c>
      <c r="AP119">
        <v>0</v>
      </c>
      <c r="AQ119">
        <v>1</v>
      </c>
      <c r="AR119">
        <v>0</v>
      </c>
      <c r="AS119">
        <v>1</v>
      </c>
      <c r="AT119">
        <v>2</v>
      </c>
      <c r="AU119">
        <v>0</v>
      </c>
      <c r="AV119">
        <v>1</v>
      </c>
      <c r="AW119">
        <v>0</v>
      </c>
      <c r="AX119">
        <v>11</v>
      </c>
      <c r="AY119">
        <v>20</v>
      </c>
      <c r="AZ119">
        <v>15.5</v>
      </c>
      <c r="BA119">
        <v>2</v>
      </c>
      <c r="BB119">
        <v>0</v>
      </c>
      <c r="BC119">
        <v>1</v>
      </c>
      <c r="BD119">
        <v>0</v>
      </c>
      <c r="BE119">
        <v>1</v>
      </c>
      <c r="BF119">
        <v>0</v>
      </c>
      <c r="BG119">
        <v>1</v>
      </c>
      <c r="BH119">
        <v>1</v>
      </c>
      <c r="BI119">
        <v>1</v>
      </c>
      <c r="BJ119">
        <v>0</v>
      </c>
      <c r="BK119">
        <v>0</v>
      </c>
      <c r="BL119">
        <v>0</v>
      </c>
      <c r="BM119">
        <v>16</v>
      </c>
      <c r="BN119">
        <v>25</v>
      </c>
      <c r="BO119">
        <v>20.5</v>
      </c>
    </row>
    <row r="120" spans="1:67" x14ac:dyDescent="0.3">
      <c r="A120" s="1" t="s">
        <v>119</v>
      </c>
      <c r="B120">
        <v>20</v>
      </c>
      <c r="C120" s="1" t="s">
        <v>68</v>
      </c>
      <c r="D120" s="2"/>
      <c r="E120" s="1" t="s">
        <v>69</v>
      </c>
      <c r="F120" s="1" t="s">
        <v>70</v>
      </c>
      <c r="G120">
        <v>-1</v>
      </c>
      <c r="H120">
        <v>-1</v>
      </c>
      <c r="I120" s="1" t="s">
        <v>115</v>
      </c>
      <c r="J120">
        <v>1747</v>
      </c>
      <c r="K120" s="1" t="s">
        <v>112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s="1" t="s">
        <v>76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8</v>
      </c>
      <c r="AF120">
        <v>0</v>
      </c>
      <c r="AG120" s="1" t="s">
        <v>74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15</v>
      </c>
      <c r="AN120">
        <v>2</v>
      </c>
      <c r="AO120">
        <v>0</v>
      </c>
      <c r="AP120">
        <v>0</v>
      </c>
      <c r="AQ120">
        <v>1</v>
      </c>
      <c r="AR120">
        <v>0</v>
      </c>
      <c r="AS120">
        <v>1</v>
      </c>
      <c r="AT120">
        <v>1</v>
      </c>
      <c r="AU120">
        <v>1</v>
      </c>
      <c r="AV120">
        <v>0</v>
      </c>
      <c r="AW120">
        <v>0</v>
      </c>
      <c r="AX120">
        <v>21</v>
      </c>
      <c r="AY120">
        <v>45</v>
      </c>
      <c r="AZ120">
        <v>33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0</v>
      </c>
      <c r="BM120">
        <v>21</v>
      </c>
      <c r="BN120">
        <v>45</v>
      </c>
      <c r="BO120">
        <v>33</v>
      </c>
    </row>
    <row r="121" spans="1:67" x14ac:dyDescent="0.3">
      <c r="A121" s="1" t="s">
        <v>119</v>
      </c>
      <c r="B121">
        <v>20</v>
      </c>
      <c r="C121" s="1" t="s">
        <v>77</v>
      </c>
      <c r="D121" s="2"/>
      <c r="E121" s="1" t="s">
        <v>69</v>
      </c>
      <c r="F121" s="1" t="s">
        <v>70</v>
      </c>
      <c r="G121">
        <v>-1</v>
      </c>
      <c r="H121">
        <v>-1</v>
      </c>
      <c r="I121" s="1" t="s">
        <v>117</v>
      </c>
      <c r="J121">
        <v>5010</v>
      </c>
      <c r="K121" s="1" t="s">
        <v>112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1" t="s">
        <v>73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4</v>
      </c>
      <c r="AB121">
        <v>1</v>
      </c>
      <c r="AC121">
        <v>22</v>
      </c>
      <c r="AD121">
        <v>5</v>
      </c>
      <c r="AE121">
        <v>5</v>
      </c>
      <c r="AF121">
        <v>3</v>
      </c>
      <c r="AG121" s="1" t="s">
        <v>74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4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16</v>
      </c>
      <c r="AY121">
        <v>46</v>
      </c>
      <c r="AZ121">
        <v>31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38</v>
      </c>
      <c r="BN121">
        <v>68</v>
      </c>
      <c r="BO121">
        <v>53</v>
      </c>
    </row>
    <row r="122" spans="1:67" x14ac:dyDescent="0.3">
      <c r="A122" s="1" t="s">
        <v>120</v>
      </c>
      <c r="B122">
        <v>21</v>
      </c>
      <c r="C122" s="1" t="s">
        <v>77</v>
      </c>
      <c r="D122" s="2"/>
      <c r="E122" s="1" t="s">
        <v>69</v>
      </c>
      <c r="F122" s="1" t="s">
        <v>70</v>
      </c>
      <c r="G122">
        <v>-1</v>
      </c>
      <c r="H122">
        <v>-1</v>
      </c>
      <c r="I122" s="1" t="s">
        <v>75</v>
      </c>
      <c r="J122">
        <v>1501</v>
      </c>
      <c r="K122" s="1" t="s">
        <v>112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s="1" t="s">
        <v>73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5</v>
      </c>
      <c r="AB122">
        <v>0</v>
      </c>
      <c r="AC122">
        <v>25</v>
      </c>
      <c r="AD122">
        <v>4</v>
      </c>
      <c r="AE122">
        <v>4</v>
      </c>
      <c r="AF122">
        <v>1</v>
      </c>
      <c r="AG122" s="1" t="s">
        <v>74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20</v>
      </c>
      <c r="AN122">
        <v>1</v>
      </c>
      <c r="AO122">
        <v>0</v>
      </c>
      <c r="AP122">
        <v>1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15</v>
      </c>
      <c r="AY122">
        <v>39</v>
      </c>
      <c r="AZ122">
        <v>27</v>
      </c>
      <c r="BA122">
        <v>1</v>
      </c>
      <c r="BB122">
        <v>1</v>
      </c>
      <c r="BC122">
        <v>0</v>
      </c>
      <c r="BD122">
        <v>0</v>
      </c>
      <c r="BE122">
        <v>1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40</v>
      </c>
      <c r="BN122">
        <v>64</v>
      </c>
      <c r="BO122">
        <v>52</v>
      </c>
    </row>
    <row r="123" spans="1:67" x14ac:dyDescent="0.3">
      <c r="A123" s="1" t="s">
        <v>120</v>
      </c>
      <c r="B123">
        <v>21</v>
      </c>
      <c r="C123" s="1" t="s">
        <v>68</v>
      </c>
      <c r="D123" s="2"/>
      <c r="E123" s="1" t="s">
        <v>69</v>
      </c>
      <c r="F123" s="1" t="s">
        <v>70</v>
      </c>
      <c r="G123">
        <v>-1</v>
      </c>
      <c r="H123">
        <v>-1</v>
      </c>
      <c r="I123" s="1" t="s">
        <v>84</v>
      </c>
      <c r="J123">
        <v>1646</v>
      </c>
      <c r="K123" s="1" t="s">
        <v>112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1" t="s">
        <v>76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5</v>
      </c>
      <c r="AD123">
        <v>1</v>
      </c>
      <c r="AE123">
        <v>0</v>
      </c>
      <c r="AF123">
        <v>0</v>
      </c>
      <c r="AG123" s="1" t="s">
        <v>74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4</v>
      </c>
      <c r="AZ123">
        <v>2.5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6</v>
      </c>
      <c r="BN123">
        <v>9</v>
      </c>
      <c r="BO123">
        <v>7.5</v>
      </c>
    </row>
    <row r="124" spans="1:67" x14ac:dyDescent="0.3">
      <c r="A124" s="1" t="s">
        <v>120</v>
      </c>
      <c r="B124">
        <v>21</v>
      </c>
      <c r="C124" s="1" t="s">
        <v>77</v>
      </c>
      <c r="D124" s="2"/>
      <c r="E124" s="1" t="s">
        <v>69</v>
      </c>
      <c r="F124" s="1" t="s">
        <v>70</v>
      </c>
      <c r="G124">
        <v>-1</v>
      </c>
      <c r="H124">
        <v>-1</v>
      </c>
      <c r="I124" s="1" t="s">
        <v>114</v>
      </c>
      <c r="J124">
        <v>1720</v>
      </c>
      <c r="K124" s="1" t="s">
        <v>112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s="1" t="s">
        <v>79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0</v>
      </c>
      <c r="AC124">
        <v>5</v>
      </c>
      <c r="AD124">
        <v>0</v>
      </c>
      <c r="AE124">
        <v>0</v>
      </c>
      <c r="AF124">
        <v>0</v>
      </c>
      <c r="AG124" s="1" t="s">
        <v>74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4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2</v>
      </c>
      <c r="AU124">
        <v>0</v>
      </c>
      <c r="AV124">
        <v>1</v>
      </c>
      <c r="AW124">
        <v>0</v>
      </c>
      <c r="AX124">
        <v>5</v>
      </c>
      <c r="AY124">
        <v>5</v>
      </c>
      <c r="AZ124">
        <v>5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10</v>
      </c>
      <c r="BN124">
        <v>10</v>
      </c>
      <c r="BO124">
        <v>10</v>
      </c>
    </row>
    <row r="125" spans="1:67" x14ac:dyDescent="0.3">
      <c r="A125" s="1" t="s">
        <v>120</v>
      </c>
      <c r="B125">
        <v>21</v>
      </c>
      <c r="C125" s="1" t="s">
        <v>68</v>
      </c>
      <c r="D125" s="2"/>
      <c r="E125" s="1" t="s">
        <v>69</v>
      </c>
      <c r="F125" s="1" t="s">
        <v>70</v>
      </c>
      <c r="G125">
        <v>-1</v>
      </c>
      <c r="H125">
        <v>-1</v>
      </c>
      <c r="I125" s="1" t="s">
        <v>71</v>
      </c>
      <c r="J125">
        <v>3147</v>
      </c>
      <c r="K125" s="1" t="s">
        <v>112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 s="1" t="s">
        <v>79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2</v>
      </c>
      <c r="AB125">
        <v>1</v>
      </c>
      <c r="AC125">
        <v>12</v>
      </c>
      <c r="AD125">
        <v>1</v>
      </c>
      <c r="AE125">
        <v>4</v>
      </c>
      <c r="AF125">
        <v>3</v>
      </c>
      <c r="AG125" s="1" t="s">
        <v>74</v>
      </c>
      <c r="AH125">
        <v>1</v>
      </c>
      <c r="AI125">
        <v>0</v>
      </c>
      <c r="AJ125">
        <v>0</v>
      </c>
      <c r="AK125">
        <v>0</v>
      </c>
      <c r="AL125">
        <v>1</v>
      </c>
      <c r="AM125">
        <v>12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17</v>
      </c>
      <c r="AY125">
        <v>32</v>
      </c>
      <c r="AZ125">
        <v>24.5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29</v>
      </c>
      <c r="BN125">
        <v>44</v>
      </c>
      <c r="BO125">
        <v>36.5</v>
      </c>
    </row>
    <row r="126" spans="1:67" x14ac:dyDescent="0.3">
      <c r="A126" s="1" t="s">
        <v>120</v>
      </c>
      <c r="B126">
        <v>21</v>
      </c>
      <c r="C126" s="1" t="s">
        <v>68</v>
      </c>
      <c r="D126" s="2"/>
      <c r="E126" s="1" t="s">
        <v>69</v>
      </c>
      <c r="F126" s="1" t="s">
        <v>70</v>
      </c>
      <c r="G126">
        <v>-1</v>
      </c>
      <c r="H126">
        <v>-1</v>
      </c>
      <c r="I126" s="1" t="s">
        <v>115</v>
      </c>
      <c r="J126">
        <v>4982</v>
      </c>
      <c r="K126" s="1" t="s">
        <v>112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 s="1" t="s">
        <v>70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0</v>
      </c>
      <c r="AC126">
        <v>15</v>
      </c>
      <c r="AD126">
        <v>2</v>
      </c>
      <c r="AE126">
        <v>4</v>
      </c>
      <c r="AF126">
        <v>0</v>
      </c>
      <c r="AG126" s="1" t="s">
        <v>74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12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13</v>
      </c>
      <c r="AY126">
        <v>31</v>
      </c>
      <c r="AZ126">
        <v>22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28</v>
      </c>
      <c r="BN126">
        <v>46</v>
      </c>
      <c r="BO126">
        <v>37</v>
      </c>
    </row>
    <row r="127" spans="1:67" x14ac:dyDescent="0.3">
      <c r="A127" s="1" t="s">
        <v>120</v>
      </c>
      <c r="B127">
        <v>21</v>
      </c>
      <c r="C127" s="1" t="s">
        <v>77</v>
      </c>
      <c r="D127" s="2"/>
      <c r="E127" s="1" t="s">
        <v>69</v>
      </c>
      <c r="F127" s="1" t="s">
        <v>70</v>
      </c>
      <c r="G127">
        <v>-1</v>
      </c>
      <c r="H127">
        <v>-1</v>
      </c>
      <c r="I127" s="1" t="s">
        <v>117</v>
      </c>
      <c r="J127">
        <v>7457</v>
      </c>
      <c r="K127" s="1" t="s">
        <v>112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1" t="s">
        <v>94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2</v>
      </c>
      <c r="AB127">
        <v>1</v>
      </c>
      <c r="AC127">
        <v>12</v>
      </c>
      <c r="AD127">
        <v>2</v>
      </c>
      <c r="AE127">
        <v>6</v>
      </c>
      <c r="AF127">
        <v>3</v>
      </c>
      <c r="AG127" s="1" t="s">
        <v>74</v>
      </c>
      <c r="AH127">
        <v>0</v>
      </c>
      <c r="AI127">
        <v>0</v>
      </c>
      <c r="AJ127">
        <v>1</v>
      </c>
      <c r="AK127">
        <v>0</v>
      </c>
      <c r="AL127">
        <v>1</v>
      </c>
      <c r="AM127">
        <v>0</v>
      </c>
      <c r="AN127">
        <v>3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22</v>
      </c>
      <c r="AY127">
        <v>46</v>
      </c>
      <c r="AZ127">
        <v>34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34</v>
      </c>
      <c r="BN127">
        <v>58</v>
      </c>
      <c r="BO127">
        <v>46</v>
      </c>
    </row>
    <row r="128" spans="1:67" x14ac:dyDescent="0.3">
      <c r="A128" s="1" t="s">
        <v>121</v>
      </c>
      <c r="B128">
        <v>22</v>
      </c>
      <c r="C128" s="1" t="s">
        <v>68</v>
      </c>
      <c r="D128" s="2"/>
      <c r="E128" s="1" t="s">
        <v>69</v>
      </c>
      <c r="F128" s="1" t="s">
        <v>70</v>
      </c>
      <c r="G128">
        <v>-1</v>
      </c>
      <c r="H128">
        <v>-1</v>
      </c>
      <c r="I128" s="1" t="s">
        <v>84</v>
      </c>
      <c r="J128">
        <v>234</v>
      </c>
      <c r="K128" s="1" t="s">
        <v>112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 s="1" t="s">
        <v>79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2</v>
      </c>
      <c r="AD128">
        <v>3</v>
      </c>
      <c r="AE128">
        <v>2</v>
      </c>
      <c r="AF128">
        <v>0</v>
      </c>
      <c r="AG128" s="1" t="s">
        <v>74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3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10</v>
      </c>
      <c r="AY128">
        <v>25</v>
      </c>
      <c r="AZ128">
        <v>17.5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12</v>
      </c>
      <c r="BN128">
        <v>27</v>
      </c>
      <c r="BO128">
        <v>19.5</v>
      </c>
    </row>
    <row r="129" spans="1:67" x14ac:dyDescent="0.3">
      <c r="A129" s="1" t="s">
        <v>121</v>
      </c>
      <c r="B129">
        <v>22</v>
      </c>
      <c r="C129" s="1" t="s">
        <v>68</v>
      </c>
      <c r="D129" s="2"/>
      <c r="E129" s="1" t="s">
        <v>69</v>
      </c>
      <c r="F129" s="1" t="s">
        <v>70</v>
      </c>
      <c r="G129">
        <v>-1</v>
      </c>
      <c r="H129">
        <v>-1</v>
      </c>
      <c r="I129" s="1" t="s">
        <v>122</v>
      </c>
      <c r="J129">
        <v>292</v>
      </c>
      <c r="K129" s="1" t="s">
        <v>112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 s="1" t="s">
        <v>73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3</v>
      </c>
      <c r="AB129">
        <v>0</v>
      </c>
      <c r="AC129">
        <v>15</v>
      </c>
      <c r="AD129">
        <v>1</v>
      </c>
      <c r="AE129">
        <v>5</v>
      </c>
      <c r="AF129">
        <v>2</v>
      </c>
      <c r="AG129" s="1" t="s">
        <v>74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4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12</v>
      </c>
      <c r="AY129">
        <v>30</v>
      </c>
      <c r="AZ129">
        <v>21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27</v>
      </c>
      <c r="BN129">
        <v>45</v>
      </c>
      <c r="BO129">
        <v>36</v>
      </c>
    </row>
    <row r="130" spans="1:67" x14ac:dyDescent="0.3">
      <c r="A130" s="1" t="s">
        <v>121</v>
      </c>
      <c r="B130">
        <v>22</v>
      </c>
      <c r="C130" s="1" t="s">
        <v>68</v>
      </c>
      <c r="D130" s="2"/>
      <c r="E130" s="1" t="s">
        <v>69</v>
      </c>
      <c r="F130" s="1" t="s">
        <v>70</v>
      </c>
      <c r="G130">
        <v>-1</v>
      </c>
      <c r="H130">
        <v>-1</v>
      </c>
      <c r="I130" s="1" t="s">
        <v>115</v>
      </c>
      <c r="J130">
        <v>3865</v>
      </c>
      <c r="K130" s="1" t="s">
        <v>112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1" t="s">
        <v>76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2</v>
      </c>
      <c r="AG130" s="1" t="s">
        <v>72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3">
      <c r="A131" s="1" t="s">
        <v>121</v>
      </c>
      <c r="B131">
        <v>22</v>
      </c>
      <c r="C131" s="1" t="s">
        <v>77</v>
      </c>
      <c r="D131" s="2"/>
      <c r="E131" s="1" t="s">
        <v>69</v>
      </c>
      <c r="F131" s="1" t="s">
        <v>70</v>
      </c>
      <c r="G131">
        <v>-1</v>
      </c>
      <c r="H131">
        <v>-1</v>
      </c>
      <c r="I131" s="1" t="s">
        <v>123</v>
      </c>
      <c r="J131">
        <v>5484</v>
      </c>
      <c r="K131" s="1" t="s">
        <v>112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 s="1" t="s">
        <v>73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5</v>
      </c>
      <c r="AD131">
        <v>0</v>
      </c>
      <c r="AE131">
        <v>5</v>
      </c>
      <c r="AF131">
        <v>5</v>
      </c>
      <c r="AG131" s="1" t="s">
        <v>85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4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11</v>
      </c>
      <c r="AY131">
        <v>26</v>
      </c>
      <c r="AZ131">
        <v>18.5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16</v>
      </c>
      <c r="BN131">
        <v>31</v>
      </c>
      <c r="BO131">
        <v>23.5</v>
      </c>
    </row>
    <row r="132" spans="1:67" x14ac:dyDescent="0.3">
      <c r="A132" s="1" t="s">
        <v>121</v>
      </c>
      <c r="B132">
        <v>22</v>
      </c>
      <c r="C132" s="1" t="s">
        <v>77</v>
      </c>
      <c r="D132" s="2"/>
      <c r="E132" s="1" t="s">
        <v>69</v>
      </c>
      <c r="F132" s="1" t="s">
        <v>70</v>
      </c>
      <c r="G132">
        <v>-1</v>
      </c>
      <c r="H132">
        <v>-1</v>
      </c>
      <c r="I132" s="1" t="s">
        <v>114</v>
      </c>
      <c r="J132">
        <v>7657</v>
      </c>
      <c r="K132" s="1" t="s">
        <v>112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s="1" t="s">
        <v>76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7</v>
      </c>
      <c r="AD132">
        <v>0</v>
      </c>
      <c r="AE132">
        <v>1</v>
      </c>
      <c r="AF132">
        <v>0</v>
      </c>
      <c r="AG132" s="1" t="s">
        <v>74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4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</v>
      </c>
      <c r="AY132">
        <v>6</v>
      </c>
      <c r="AZ132">
        <v>4.5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10</v>
      </c>
      <c r="BN132">
        <v>13</v>
      </c>
      <c r="BO132">
        <v>11.5</v>
      </c>
    </row>
    <row r="133" spans="1:67" x14ac:dyDescent="0.3">
      <c r="A133" s="1" t="s">
        <v>121</v>
      </c>
      <c r="B133">
        <v>22</v>
      </c>
      <c r="C133" s="1" t="s">
        <v>77</v>
      </c>
      <c r="D133" s="2"/>
      <c r="E133" s="1" t="s">
        <v>69</v>
      </c>
      <c r="F133" s="1" t="s">
        <v>70</v>
      </c>
      <c r="G133">
        <v>-1</v>
      </c>
      <c r="H133">
        <v>-1</v>
      </c>
      <c r="I133" s="1" t="s">
        <v>124</v>
      </c>
      <c r="J133">
        <v>8103</v>
      </c>
      <c r="K133" s="1" t="s">
        <v>112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s="1" t="s">
        <v>79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1</v>
      </c>
      <c r="AC133">
        <v>2</v>
      </c>
      <c r="AD133">
        <v>0</v>
      </c>
      <c r="AE133">
        <v>7</v>
      </c>
      <c r="AF133">
        <v>0</v>
      </c>
      <c r="AG133" s="1" t="s">
        <v>74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2</v>
      </c>
      <c r="AO133">
        <v>0</v>
      </c>
      <c r="AP133">
        <v>0</v>
      </c>
      <c r="AQ133">
        <v>1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17</v>
      </c>
      <c r="AY133">
        <v>38</v>
      </c>
      <c r="AZ133">
        <v>27.5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1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19</v>
      </c>
      <c r="BN133">
        <v>40</v>
      </c>
      <c r="BO133">
        <v>29.5</v>
      </c>
    </row>
    <row r="134" spans="1:67" x14ac:dyDescent="0.3">
      <c r="A134" s="1" t="s">
        <v>125</v>
      </c>
      <c r="B134">
        <v>23</v>
      </c>
      <c r="C134" s="1" t="s">
        <v>77</v>
      </c>
      <c r="D134" s="2"/>
      <c r="E134" s="1" t="s">
        <v>69</v>
      </c>
      <c r="F134" s="1" t="s">
        <v>70</v>
      </c>
      <c r="G134">
        <v>-1</v>
      </c>
      <c r="H134">
        <v>-1</v>
      </c>
      <c r="I134" s="1" t="s">
        <v>123</v>
      </c>
      <c r="J134">
        <v>1024</v>
      </c>
      <c r="K134" s="1" t="s">
        <v>112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 s="1" t="s">
        <v>73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2</v>
      </c>
      <c r="AB134">
        <v>1</v>
      </c>
      <c r="AC134">
        <v>12</v>
      </c>
      <c r="AD134">
        <v>0</v>
      </c>
      <c r="AE134">
        <v>3</v>
      </c>
      <c r="AF134">
        <v>2</v>
      </c>
      <c r="AG134" s="1" t="s">
        <v>74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30</v>
      </c>
      <c r="AN134">
        <v>1</v>
      </c>
      <c r="AO134">
        <v>0</v>
      </c>
      <c r="AP134">
        <v>1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9</v>
      </c>
      <c r="AY134">
        <v>18</v>
      </c>
      <c r="AZ134">
        <v>13.5</v>
      </c>
      <c r="BA134">
        <v>1</v>
      </c>
      <c r="BB134">
        <v>1</v>
      </c>
      <c r="BC134">
        <v>0</v>
      </c>
      <c r="BD134">
        <v>0</v>
      </c>
      <c r="BE134">
        <v>1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21</v>
      </c>
      <c r="BN134">
        <v>30</v>
      </c>
      <c r="BO134">
        <v>25.5</v>
      </c>
    </row>
    <row r="135" spans="1:67" x14ac:dyDescent="0.3">
      <c r="A135" s="1" t="s">
        <v>125</v>
      </c>
      <c r="B135">
        <v>23</v>
      </c>
      <c r="C135" s="1" t="s">
        <v>68</v>
      </c>
      <c r="D135" s="2"/>
      <c r="E135" s="1" t="s">
        <v>69</v>
      </c>
      <c r="F135" s="1" t="s">
        <v>70</v>
      </c>
      <c r="G135">
        <v>-1</v>
      </c>
      <c r="H135">
        <v>-1</v>
      </c>
      <c r="I135" s="1" t="s">
        <v>84</v>
      </c>
      <c r="J135">
        <v>1741</v>
      </c>
      <c r="K135" s="1" t="s">
        <v>112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 s="1" t="s">
        <v>79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2</v>
      </c>
      <c r="AB135">
        <v>0</v>
      </c>
      <c r="AC135">
        <v>10</v>
      </c>
      <c r="AD135">
        <v>0</v>
      </c>
      <c r="AE135">
        <v>6</v>
      </c>
      <c r="AF135">
        <v>0</v>
      </c>
      <c r="AG135" s="1" t="s">
        <v>88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10</v>
      </c>
      <c r="AN135">
        <v>1</v>
      </c>
      <c r="AO135">
        <v>0</v>
      </c>
      <c r="AP135">
        <v>1</v>
      </c>
      <c r="AQ135">
        <v>0</v>
      </c>
      <c r="AR135">
        <v>0</v>
      </c>
      <c r="AS135">
        <v>1</v>
      </c>
      <c r="AT135">
        <v>2</v>
      </c>
      <c r="AU135">
        <v>0</v>
      </c>
      <c r="AV135">
        <v>1</v>
      </c>
      <c r="AW135">
        <v>0</v>
      </c>
      <c r="AX135">
        <v>19</v>
      </c>
      <c r="AY135">
        <v>37</v>
      </c>
      <c r="AZ135">
        <v>28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29</v>
      </c>
      <c r="BN135">
        <v>47</v>
      </c>
      <c r="BO135">
        <v>38</v>
      </c>
    </row>
    <row r="136" spans="1:67" x14ac:dyDescent="0.3">
      <c r="A136" s="1" t="s">
        <v>125</v>
      </c>
      <c r="B136">
        <v>23</v>
      </c>
      <c r="C136" s="1" t="s">
        <v>68</v>
      </c>
      <c r="D136" s="2"/>
      <c r="E136" s="1" t="s">
        <v>69</v>
      </c>
      <c r="F136" s="1" t="s">
        <v>70</v>
      </c>
      <c r="G136">
        <v>-1</v>
      </c>
      <c r="H136">
        <v>-1</v>
      </c>
      <c r="I136" s="1" t="s">
        <v>122</v>
      </c>
      <c r="J136">
        <v>3176</v>
      </c>
      <c r="K136" s="1" t="s">
        <v>112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 s="1" t="s">
        <v>73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2</v>
      </c>
      <c r="AB136">
        <v>0</v>
      </c>
      <c r="AC136">
        <v>10</v>
      </c>
      <c r="AD136">
        <v>6</v>
      </c>
      <c r="AE136">
        <v>0</v>
      </c>
      <c r="AF136">
        <v>2</v>
      </c>
      <c r="AG136" s="1" t="s">
        <v>74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6</v>
      </c>
      <c r="AN136">
        <v>2</v>
      </c>
      <c r="AO136">
        <v>0</v>
      </c>
      <c r="AP136">
        <v>0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9</v>
      </c>
      <c r="AY136">
        <v>27</v>
      </c>
      <c r="AZ136">
        <v>18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19</v>
      </c>
      <c r="BN136">
        <v>37</v>
      </c>
      <c r="BO136">
        <v>28</v>
      </c>
    </row>
    <row r="137" spans="1:67" x14ac:dyDescent="0.3">
      <c r="A137" s="1" t="s">
        <v>125</v>
      </c>
      <c r="B137">
        <v>23</v>
      </c>
      <c r="C137" s="1" t="s">
        <v>77</v>
      </c>
      <c r="D137" s="2"/>
      <c r="E137" s="1" t="s">
        <v>69</v>
      </c>
      <c r="F137" s="1" t="s">
        <v>70</v>
      </c>
      <c r="G137">
        <v>-1</v>
      </c>
      <c r="H137">
        <v>-1</v>
      </c>
      <c r="I137" s="1" t="s">
        <v>114</v>
      </c>
      <c r="J137">
        <v>3494</v>
      </c>
      <c r="K137" s="1" t="s">
        <v>112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 s="1" t="s">
        <v>76</v>
      </c>
      <c r="V137">
        <v>1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2</v>
      </c>
      <c r="AD137">
        <v>4</v>
      </c>
      <c r="AE137">
        <v>0</v>
      </c>
      <c r="AF137">
        <v>0</v>
      </c>
      <c r="AG137" s="1" t="s">
        <v>74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28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2</v>
      </c>
      <c r="AU137">
        <v>0</v>
      </c>
      <c r="AV137">
        <v>1</v>
      </c>
      <c r="AW137">
        <v>0</v>
      </c>
      <c r="AX137">
        <v>13</v>
      </c>
      <c r="AY137">
        <v>25</v>
      </c>
      <c r="AZ137">
        <v>19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15</v>
      </c>
      <c r="BN137">
        <v>27</v>
      </c>
      <c r="BO137">
        <v>21</v>
      </c>
    </row>
    <row r="138" spans="1:67" x14ac:dyDescent="0.3">
      <c r="A138" s="1" t="s">
        <v>125</v>
      </c>
      <c r="B138">
        <v>23</v>
      </c>
      <c r="C138" s="1" t="s">
        <v>68</v>
      </c>
      <c r="D138" s="2"/>
      <c r="E138" s="1" t="s">
        <v>69</v>
      </c>
      <c r="F138" s="1" t="s">
        <v>70</v>
      </c>
      <c r="G138">
        <v>-1</v>
      </c>
      <c r="H138">
        <v>-1</v>
      </c>
      <c r="I138" s="1" t="s">
        <v>115</v>
      </c>
      <c r="J138">
        <v>5188</v>
      </c>
      <c r="K138" s="1" t="s">
        <v>112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s="1" t="s">
        <v>76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7</v>
      </c>
      <c r="AD138">
        <v>0</v>
      </c>
      <c r="AE138">
        <v>1</v>
      </c>
      <c r="AF138">
        <v>0</v>
      </c>
      <c r="AG138" s="1" t="s">
        <v>72</v>
      </c>
      <c r="AH138">
        <v>1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2</v>
      </c>
      <c r="AY138">
        <v>5</v>
      </c>
      <c r="AZ138">
        <v>3.5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9</v>
      </c>
      <c r="BN138">
        <v>12</v>
      </c>
      <c r="BO138">
        <v>10.5</v>
      </c>
    </row>
    <row r="139" spans="1:67" x14ac:dyDescent="0.3">
      <c r="A139" s="1" t="s">
        <v>125</v>
      </c>
      <c r="B139">
        <v>23</v>
      </c>
      <c r="C139" s="1" t="s">
        <v>77</v>
      </c>
      <c r="D139" s="2"/>
      <c r="E139" s="1" t="s">
        <v>69</v>
      </c>
      <c r="F139" s="1" t="s">
        <v>70</v>
      </c>
      <c r="G139">
        <v>-1</v>
      </c>
      <c r="H139">
        <v>-1</v>
      </c>
      <c r="I139" s="1" t="s">
        <v>124</v>
      </c>
      <c r="J139">
        <v>9491</v>
      </c>
      <c r="K139" s="1" t="s">
        <v>112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s="1" t="s">
        <v>79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1</v>
      </c>
      <c r="AC139">
        <v>7</v>
      </c>
      <c r="AD139">
        <v>0</v>
      </c>
      <c r="AE139">
        <v>2</v>
      </c>
      <c r="AF139">
        <v>0</v>
      </c>
      <c r="AG139" s="1" t="s">
        <v>74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20</v>
      </c>
      <c r="AN139">
        <v>2</v>
      </c>
      <c r="AO139">
        <v>0</v>
      </c>
      <c r="AP139">
        <v>0</v>
      </c>
      <c r="AQ139">
        <v>1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7</v>
      </c>
      <c r="AY139">
        <v>13</v>
      </c>
      <c r="AZ139">
        <v>10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14</v>
      </c>
      <c r="BN139">
        <v>20</v>
      </c>
      <c r="BO139">
        <v>17</v>
      </c>
    </row>
    <row r="140" spans="1:67" x14ac:dyDescent="0.3">
      <c r="A140" s="1" t="s">
        <v>126</v>
      </c>
      <c r="B140">
        <v>24</v>
      </c>
      <c r="C140" s="1" t="s">
        <v>68</v>
      </c>
      <c r="D140" s="2"/>
      <c r="E140" s="1" t="s">
        <v>69</v>
      </c>
      <c r="F140" s="1" t="s">
        <v>70</v>
      </c>
      <c r="G140">
        <v>-1</v>
      </c>
      <c r="H140">
        <v>-1</v>
      </c>
      <c r="I140" s="1" t="s">
        <v>84</v>
      </c>
      <c r="J140">
        <v>2197</v>
      </c>
      <c r="K140" s="1" t="s">
        <v>112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s="1" t="s">
        <v>76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5</v>
      </c>
      <c r="AD140">
        <v>0</v>
      </c>
      <c r="AE140">
        <v>2</v>
      </c>
      <c r="AF140">
        <v>0</v>
      </c>
      <c r="AG140" s="1" t="s">
        <v>74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4</v>
      </c>
      <c r="AY140">
        <v>10</v>
      </c>
      <c r="AZ140">
        <v>7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9</v>
      </c>
      <c r="BN140">
        <v>15</v>
      </c>
      <c r="BO140">
        <v>12</v>
      </c>
    </row>
    <row r="141" spans="1:67" x14ac:dyDescent="0.3">
      <c r="A141" s="1" t="s">
        <v>126</v>
      </c>
      <c r="B141">
        <v>24</v>
      </c>
      <c r="C141" s="1" t="s">
        <v>77</v>
      </c>
      <c r="D141" s="2"/>
      <c r="E141" s="1" t="s">
        <v>69</v>
      </c>
      <c r="F141" s="1" t="s">
        <v>70</v>
      </c>
      <c r="G141">
        <v>-1</v>
      </c>
      <c r="H141">
        <v>-1</v>
      </c>
      <c r="I141" s="1" t="s">
        <v>123</v>
      </c>
      <c r="J141">
        <v>4926</v>
      </c>
      <c r="K141" s="1" t="s">
        <v>112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 s="1" t="s">
        <v>76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0</v>
      </c>
      <c r="AC141">
        <v>15</v>
      </c>
      <c r="AD141">
        <v>6</v>
      </c>
      <c r="AE141">
        <v>3</v>
      </c>
      <c r="AF141">
        <v>1</v>
      </c>
      <c r="AG141" s="1" t="s">
        <v>74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15</v>
      </c>
      <c r="AN141">
        <v>3</v>
      </c>
      <c r="AO141">
        <v>0</v>
      </c>
      <c r="AP141">
        <v>0</v>
      </c>
      <c r="AQ141">
        <v>0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15</v>
      </c>
      <c r="AY141">
        <v>42</v>
      </c>
      <c r="AZ141">
        <v>28.5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30</v>
      </c>
      <c r="BN141">
        <v>57</v>
      </c>
      <c r="BO141">
        <v>43.5</v>
      </c>
    </row>
    <row r="142" spans="1:67" x14ac:dyDescent="0.3">
      <c r="A142" s="1" t="s">
        <v>126</v>
      </c>
      <c r="B142">
        <v>24</v>
      </c>
      <c r="C142" s="1" t="s">
        <v>68</v>
      </c>
      <c r="D142" s="2"/>
      <c r="E142" s="1" t="s">
        <v>69</v>
      </c>
      <c r="F142" s="1" t="s">
        <v>70</v>
      </c>
      <c r="G142">
        <v>-1</v>
      </c>
      <c r="H142">
        <v>-1</v>
      </c>
      <c r="I142" s="1" t="s">
        <v>122</v>
      </c>
      <c r="J142">
        <v>5402</v>
      </c>
      <c r="K142" s="1" t="s">
        <v>112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s="1" t="s">
        <v>73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5</v>
      </c>
      <c r="AD142">
        <v>2</v>
      </c>
      <c r="AE142">
        <v>4</v>
      </c>
      <c r="AF142">
        <v>2</v>
      </c>
      <c r="AG142" s="1" t="s">
        <v>74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2</v>
      </c>
      <c r="AN142">
        <v>2</v>
      </c>
      <c r="AO142">
        <v>0</v>
      </c>
      <c r="AP142">
        <v>0</v>
      </c>
      <c r="AQ142">
        <v>1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13</v>
      </c>
      <c r="AY142">
        <v>31</v>
      </c>
      <c r="AZ142">
        <v>22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1</v>
      </c>
      <c r="BH142">
        <v>1</v>
      </c>
      <c r="BI142">
        <v>1</v>
      </c>
      <c r="BJ142">
        <v>0</v>
      </c>
      <c r="BK142">
        <v>0</v>
      </c>
      <c r="BL142">
        <v>0</v>
      </c>
      <c r="BM142">
        <v>18</v>
      </c>
      <c r="BN142">
        <v>36</v>
      </c>
      <c r="BO142">
        <v>27</v>
      </c>
    </row>
    <row r="143" spans="1:67" x14ac:dyDescent="0.3">
      <c r="A143" s="1" t="s">
        <v>126</v>
      </c>
      <c r="B143">
        <v>24</v>
      </c>
      <c r="C143" s="1" t="s">
        <v>77</v>
      </c>
      <c r="D143" s="2"/>
      <c r="E143" s="1" t="s">
        <v>69</v>
      </c>
      <c r="F143" s="1" t="s">
        <v>70</v>
      </c>
      <c r="G143">
        <v>-1</v>
      </c>
      <c r="H143">
        <v>-1</v>
      </c>
      <c r="I143" s="1" t="s">
        <v>127</v>
      </c>
      <c r="J143">
        <v>6721</v>
      </c>
      <c r="K143" s="1" t="s">
        <v>112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s="1" t="s">
        <v>73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5</v>
      </c>
      <c r="AD143">
        <v>0</v>
      </c>
      <c r="AE143">
        <v>3</v>
      </c>
      <c r="AF143">
        <v>0</v>
      </c>
      <c r="AG143" s="1" t="s">
        <v>74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11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6</v>
      </c>
      <c r="AY143">
        <v>15</v>
      </c>
      <c r="AZ143">
        <v>10.5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1</v>
      </c>
      <c r="BH143">
        <v>1</v>
      </c>
      <c r="BI143">
        <v>1</v>
      </c>
      <c r="BJ143">
        <v>0</v>
      </c>
      <c r="BK143">
        <v>0</v>
      </c>
      <c r="BL143">
        <v>0</v>
      </c>
      <c r="BM143">
        <v>11</v>
      </c>
      <c r="BN143">
        <v>20</v>
      </c>
      <c r="BO143">
        <v>15.5</v>
      </c>
    </row>
    <row r="144" spans="1:67" x14ac:dyDescent="0.3">
      <c r="A144" s="1" t="s">
        <v>126</v>
      </c>
      <c r="B144">
        <v>24</v>
      </c>
      <c r="C144" s="1" t="s">
        <v>77</v>
      </c>
      <c r="D144" s="2"/>
      <c r="E144" s="1" t="s">
        <v>69</v>
      </c>
      <c r="F144" s="1" t="s">
        <v>70</v>
      </c>
      <c r="G144">
        <v>-1</v>
      </c>
      <c r="H144">
        <v>-1</v>
      </c>
      <c r="I144" s="1" t="s">
        <v>124</v>
      </c>
      <c r="J144">
        <v>7454</v>
      </c>
      <c r="K144" s="1" t="s">
        <v>112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1" t="s">
        <v>79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1</v>
      </c>
      <c r="AB144">
        <v>1</v>
      </c>
      <c r="AC144">
        <v>7</v>
      </c>
      <c r="AD144">
        <v>1</v>
      </c>
      <c r="AE144">
        <v>0</v>
      </c>
      <c r="AF144">
        <v>0</v>
      </c>
      <c r="AG144" s="1" t="s">
        <v>88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12</v>
      </c>
      <c r="AN144">
        <v>2</v>
      </c>
      <c r="AO144">
        <v>0</v>
      </c>
      <c r="AP144">
        <v>0</v>
      </c>
      <c r="AQ144">
        <v>1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4</v>
      </c>
      <c r="AY144">
        <v>7</v>
      </c>
      <c r="AZ144">
        <v>5.5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1</v>
      </c>
      <c r="BJ144">
        <v>0</v>
      </c>
      <c r="BK144">
        <v>0</v>
      </c>
      <c r="BL144">
        <v>0</v>
      </c>
      <c r="BM144">
        <v>11</v>
      </c>
      <c r="BN144">
        <v>14</v>
      </c>
      <c r="BO144">
        <v>12.5</v>
      </c>
    </row>
    <row r="145" spans="1:67" x14ac:dyDescent="0.3">
      <c r="A145" s="1" t="s">
        <v>126</v>
      </c>
      <c r="B145">
        <v>24</v>
      </c>
      <c r="C145" s="1" t="s">
        <v>68</v>
      </c>
      <c r="D145" s="2"/>
      <c r="E145" s="1" t="s">
        <v>69</v>
      </c>
      <c r="F145" s="1" t="s">
        <v>70</v>
      </c>
      <c r="G145">
        <v>-1</v>
      </c>
      <c r="H145">
        <v>-1</v>
      </c>
      <c r="I145" s="1" t="s">
        <v>115</v>
      </c>
      <c r="J145">
        <v>7617</v>
      </c>
      <c r="K145" s="1" t="s">
        <v>112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 s="1" t="s">
        <v>79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2</v>
      </c>
      <c r="AB145">
        <v>0</v>
      </c>
      <c r="AC145">
        <v>10</v>
      </c>
      <c r="AD145">
        <v>2</v>
      </c>
      <c r="AE145">
        <v>1</v>
      </c>
      <c r="AF145">
        <v>0</v>
      </c>
      <c r="AG145" s="1" t="s">
        <v>74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15</v>
      </c>
      <c r="AN145">
        <v>1</v>
      </c>
      <c r="AO145">
        <v>0</v>
      </c>
      <c r="AP145">
        <v>1</v>
      </c>
      <c r="AQ145">
        <v>0</v>
      </c>
      <c r="AR145">
        <v>0</v>
      </c>
      <c r="AS145">
        <v>1</v>
      </c>
      <c r="AT145">
        <v>1</v>
      </c>
      <c r="AU145">
        <v>1</v>
      </c>
      <c r="AV145">
        <v>0</v>
      </c>
      <c r="AW145">
        <v>0</v>
      </c>
      <c r="AX145">
        <v>9</v>
      </c>
      <c r="AY145">
        <v>18</v>
      </c>
      <c r="AZ145">
        <v>13.5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19</v>
      </c>
      <c r="BN145">
        <v>28</v>
      </c>
      <c r="BO145">
        <v>23.5</v>
      </c>
    </row>
    <row r="146" spans="1:67" x14ac:dyDescent="0.3">
      <c r="A146" s="1" t="s">
        <v>128</v>
      </c>
      <c r="B146">
        <v>25</v>
      </c>
      <c r="C146" s="1" t="s">
        <v>77</v>
      </c>
      <c r="D146" s="2"/>
      <c r="E146" s="1" t="s">
        <v>69</v>
      </c>
      <c r="F146" s="1" t="s">
        <v>70</v>
      </c>
      <c r="G146">
        <v>-1</v>
      </c>
      <c r="H146">
        <v>-1</v>
      </c>
      <c r="I146" s="1" t="s">
        <v>123</v>
      </c>
      <c r="J146">
        <v>461</v>
      </c>
      <c r="K146" s="1" t="s">
        <v>112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1" t="s">
        <v>79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1</v>
      </c>
      <c r="AB146">
        <v>0</v>
      </c>
      <c r="AC146">
        <v>5</v>
      </c>
      <c r="AD146">
        <v>4</v>
      </c>
      <c r="AE146">
        <v>4</v>
      </c>
      <c r="AF146">
        <v>2</v>
      </c>
      <c r="AG146" s="1" t="s">
        <v>74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1</v>
      </c>
      <c r="AQ146">
        <v>0</v>
      </c>
      <c r="AR146">
        <v>0</v>
      </c>
      <c r="AS146">
        <v>1</v>
      </c>
      <c r="AT146">
        <v>2</v>
      </c>
      <c r="AU146">
        <v>0</v>
      </c>
      <c r="AV146">
        <v>1</v>
      </c>
      <c r="AW146">
        <v>0</v>
      </c>
      <c r="AX146">
        <v>19</v>
      </c>
      <c r="AY146">
        <v>43</v>
      </c>
      <c r="AZ146">
        <v>31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24</v>
      </c>
      <c r="BN146">
        <v>48</v>
      </c>
      <c r="BO146">
        <v>36</v>
      </c>
    </row>
    <row r="147" spans="1:67" x14ac:dyDescent="0.3">
      <c r="A147" s="1" t="s">
        <v>128</v>
      </c>
      <c r="B147">
        <v>25</v>
      </c>
      <c r="C147" s="1" t="s">
        <v>68</v>
      </c>
      <c r="D147" s="2"/>
      <c r="E147" s="1" t="s">
        <v>69</v>
      </c>
      <c r="F147" s="1" t="s">
        <v>70</v>
      </c>
      <c r="G147">
        <v>-1</v>
      </c>
      <c r="H147">
        <v>-1</v>
      </c>
      <c r="I147" s="1" t="s">
        <v>78</v>
      </c>
      <c r="J147">
        <v>829</v>
      </c>
      <c r="K147" s="1" t="s">
        <v>112</v>
      </c>
      <c r="L147">
        <v>0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 s="1" t="s">
        <v>73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4</v>
      </c>
      <c r="AB147">
        <v>0</v>
      </c>
      <c r="AC147">
        <v>20</v>
      </c>
      <c r="AD147">
        <v>0</v>
      </c>
      <c r="AE147">
        <v>9</v>
      </c>
      <c r="AF147">
        <v>2</v>
      </c>
      <c r="AG147" s="1" t="s">
        <v>74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19</v>
      </c>
      <c r="AY147">
        <v>46</v>
      </c>
      <c r="AZ147">
        <v>32.5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39</v>
      </c>
      <c r="BN147">
        <v>66</v>
      </c>
      <c r="BO147">
        <v>52.5</v>
      </c>
    </row>
    <row r="148" spans="1:67" x14ac:dyDescent="0.3">
      <c r="A148" s="1" t="s">
        <v>128</v>
      </c>
      <c r="B148">
        <v>25</v>
      </c>
      <c r="C148" s="1" t="s">
        <v>68</v>
      </c>
      <c r="D148" s="2"/>
      <c r="E148" s="1" t="s">
        <v>69</v>
      </c>
      <c r="F148" s="1" t="s">
        <v>70</v>
      </c>
      <c r="G148">
        <v>-1</v>
      </c>
      <c r="H148">
        <v>-1</v>
      </c>
      <c r="I148" s="1" t="s">
        <v>122</v>
      </c>
      <c r="J148">
        <v>3487</v>
      </c>
      <c r="K148" s="1" t="s">
        <v>112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s="1" t="s">
        <v>76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2</v>
      </c>
      <c r="AD148">
        <v>0</v>
      </c>
      <c r="AE148">
        <v>1</v>
      </c>
      <c r="AF148">
        <v>2</v>
      </c>
      <c r="AG148" s="1" t="s">
        <v>112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3</v>
      </c>
      <c r="AY148">
        <v>6</v>
      </c>
      <c r="AZ148">
        <v>4.5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1</v>
      </c>
      <c r="BH148">
        <v>0</v>
      </c>
      <c r="BI148">
        <v>1</v>
      </c>
      <c r="BJ148">
        <v>0</v>
      </c>
      <c r="BK148">
        <v>0</v>
      </c>
      <c r="BL148">
        <v>0</v>
      </c>
      <c r="BM148">
        <v>5</v>
      </c>
      <c r="BN148">
        <v>8</v>
      </c>
      <c r="BO148">
        <v>6.5</v>
      </c>
    </row>
    <row r="149" spans="1:67" x14ac:dyDescent="0.3">
      <c r="A149" s="1" t="s">
        <v>128</v>
      </c>
      <c r="B149">
        <v>25</v>
      </c>
      <c r="C149" s="1" t="s">
        <v>77</v>
      </c>
      <c r="D149" s="2"/>
      <c r="E149" s="1" t="s">
        <v>69</v>
      </c>
      <c r="F149" s="1" t="s">
        <v>70</v>
      </c>
      <c r="G149">
        <v>-1</v>
      </c>
      <c r="H149">
        <v>-1</v>
      </c>
      <c r="I149" s="1" t="s">
        <v>127</v>
      </c>
      <c r="J149">
        <v>4272</v>
      </c>
      <c r="K149" s="1" t="s">
        <v>112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 s="1" t="s">
        <v>73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2</v>
      </c>
      <c r="AB149">
        <v>0</v>
      </c>
      <c r="AC149">
        <v>10</v>
      </c>
      <c r="AD149">
        <v>1</v>
      </c>
      <c r="AE149">
        <v>4</v>
      </c>
      <c r="AF149">
        <v>0</v>
      </c>
      <c r="AG149" s="1" t="s">
        <v>74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22</v>
      </c>
      <c r="AN149">
        <v>2</v>
      </c>
      <c r="AO149">
        <v>0</v>
      </c>
      <c r="AP149">
        <v>0</v>
      </c>
      <c r="AQ149">
        <v>1</v>
      </c>
      <c r="AR149">
        <v>0</v>
      </c>
      <c r="AS149">
        <v>1</v>
      </c>
      <c r="AT149">
        <v>2</v>
      </c>
      <c r="AU149">
        <v>0</v>
      </c>
      <c r="AV149">
        <v>1</v>
      </c>
      <c r="AW149">
        <v>0</v>
      </c>
      <c r="AX149">
        <v>16</v>
      </c>
      <c r="AY149">
        <v>31</v>
      </c>
      <c r="AZ149">
        <v>23.5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26</v>
      </c>
      <c r="BN149">
        <v>41</v>
      </c>
      <c r="BO149">
        <v>33.5</v>
      </c>
    </row>
    <row r="150" spans="1:67" x14ac:dyDescent="0.3">
      <c r="A150" s="1" t="s">
        <v>128</v>
      </c>
      <c r="B150">
        <v>25</v>
      </c>
      <c r="C150" s="1" t="s">
        <v>68</v>
      </c>
      <c r="D150" s="2"/>
      <c r="E150" s="1" t="s">
        <v>69</v>
      </c>
      <c r="F150" s="1" t="s">
        <v>70</v>
      </c>
      <c r="G150">
        <v>-1</v>
      </c>
      <c r="H150">
        <v>-1</v>
      </c>
      <c r="I150" s="1" t="s">
        <v>115</v>
      </c>
      <c r="J150">
        <v>6498</v>
      </c>
      <c r="K150" s="1" t="s">
        <v>112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s="1" t="s">
        <v>79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1</v>
      </c>
      <c r="AC150">
        <v>7</v>
      </c>
      <c r="AD150">
        <v>3</v>
      </c>
      <c r="AE150">
        <v>2</v>
      </c>
      <c r="AF150">
        <v>0</v>
      </c>
      <c r="AG150" s="1" t="s">
        <v>74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7</v>
      </c>
      <c r="AY150">
        <v>22</v>
      </c>
      <c r="AZ150">
        <v>14.5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14</v>
      </c>
      <c r="BN150">
        <v>29</v>
      </c>
      <c r="BO150">
        <v>21.5</v>
      </c>
    </row>
    <row r="151" spans="1:67" x14ac:dyDescent="0.3">
      <c r="A151" s="1" t="s">
        <v>128</v>
      </c>
      <c r="B151">
        <v>25</v>
      </c>
      <c r="C151" s="1" t="s">
        <v>77</v>
      </c>
      <c r="D151" s="2"/>
      <c r="E151" s="1" t="s">
        <v>69</v>
      </c>
      <c r="F151" s="1" t="s">
        <v>70</v>
      </c>
      <c r="G151">
        <v>-1</v>
      </c>
      <c r="H151">
        <v>-1</v>
      </c>
      <c r="I151" s="1" t="s">
        <v>124</v>
      </c>
      <c r="J151">
        <v>8430</v>
      </c>
      <c r="K151" s="1" t="s">
        <v>112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s="1" t="s">
        <v>94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1</v>
      </c>
      <c r="AC151">
        <v>2</v>
      </c>
      <c r="AD151">
        <v>6</v>
      </c>
      <c r="AE151">
        <v>0</v>
      </c>
      <c r="AF151">
        <v>2</v>
      </c>
      <c r="AG151" s="1" t="s">
        <v>74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25</v>
      </c>
      <c r="AN151">
        <v>2</v>
      </c>
      <c r="AO151">
        <v>0</v>
      </c>
      <c r="AP151">
        <v>0</v>
      </c>
      <c r="AQ151">
        <v>1</v>
      </c>
      <c r="AR151">
        <v>0</v>
      </c>
      <c r="AS151">
        <v>1</v>
      </c>
      <c r="AT151">
        <v>1</v>
      </c>
      <c r="AU151">
        <v>1</v>
      </c>
      <c r="AV151">
        <v>0</v>
      </c>
      <c r="AW151">
        <v>0</v>
      </c>
      <c r="AX151">
        <v>11</v>
      </c>
      <c r="AY151">
        <v>29</v>
      </c>
      <c r="AZ151">
        <v>20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1</v>
      </c>
      <c r="BG151">
        <v>1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13</v>
      </c>
      <c r="BN151">
        <v>31</v>
      </c>
      <c r="BO151">
        <v>22</v>
      </c>
    </row>
    <row r="152" spans="1:67" x14ac:dyDescent="0.3">
      <c r="A152" s="1" t="s">
        <v>129</v>
      </c>
      <c r="B152">
        <v>26</v>
      </c>
      <c r="C152" s="1" t="s">
        <v>77</v>
      </c>
      <c r="D152" s="2"/>
      <c r="E152" s="1" t="s">
        <v>69</v>
      </c>
      <c r="F152" s="1" t="s">
        <v>70</v>
      </c>
      <c r="G152">
        <v>-1</v>
      </c>
      <c r="H152">
        <v>-1</v>
      </c>
      <c r="I152" s="1" t="s">
        <v>123</v>
      </c>
      <c r="J152">
        <v>135</v>
      </c>
      <c r="K152" s="1" t="s">
        <v>85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s="1" t="s">
        <v>79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1</v>
      </c>
      <c r="AC152">
        <v>2</v>
      </c>
      <c r="AD152">
        <v>0</v>
      </c>
      <c r="AE152">
        <v>5</v>
      </c>
      <c r="AF152">
        <v>1</v>
      </c>
      <c r="AG152" s="1" t="s">
        <v>74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11</v>
      </c>
      <c r="AY152">
        <v>26</v>
      </c>
      <c r="AZ152">
        <v>18.5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13</v>
      </c>
      <c r="BN152">
        <v>28</v>
      </c>
      <c r="BO152">
        <v>20.5</v>
      </c>
    </row>
    <row r="153" spans="1:67" x14ac:dyDescent="0.3">
      <c r="A153" s="1" t="s">
        <v>129</v>
      </c>
      <c r="B153">
        <v>26</v>
      </c>
      <c r="C153" s="1" t="s">
        <v>68</v>
      </c>
      <c r="D153" s="2"/>
      <c r="E153" s="1" t="s">
        <v>69</v>
      </c>
      <c r="F153" s="1" t="s">
        <v>70</v>
      </c>
      <c r="G153">
        <v>-1</v>
      </c>
      <c r="H153">
        <v>-1</v>
      </c>
      <c r="I153" s="1" t="s">
        <v>78</v>
      </c>
      <c r="J153">
        <v>1501</v>
      </c>
      <c r="K153" s="1" t="s">
        <v>85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1</v>
      </c>
      <c r="R153">
        <v>0</v>
      </c>
      <c r="S153">
        <v>0</v>
      </c>
      <c r="T153">
        <v>0</v>
      </c>
      <c r="U153" s="1" t="s">
        <v>73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5</v>
      </c>
      <c r="AB153">
        <v>0</v>
      </c>
      <c r="AC153">
        <v>25</v>
      </c>
      <c r="AD153">
        <v>2</v>
      </c>
      <c r="AE153">
        <v>1</v>
      </c>
      <c r="AF153">
        <v>1</v>
      </c>
      <c r="AG153" s="1" t="s">
        <v>74</v>
      </c>
      <c r="AH153">
        <v>0</v>
      </c>
      <c r="AI153">
        <v>0</v>
      </c>
      <c r="AJ153">
        <v>1</v>
      </c>
      <c r="AK153">
        <v>0</v>
      </c>
      <c r="AL153">
        <v>1</v>
      </c>
      <c r="AM153">
        <v>8</v>
      </c>
      <c r="AN153">
        <v>1</v>
      </c>
      <c r="AO153">
        <v>0</v>
      </c>
      <c r="AP153">
        <v>1</v>
      </c>
      <c r="AQ153">
        <v>0</v>
      </c>
      <c r="AR153">
        <v>0</v>
      </c>
      <c r="AS153">
        <v>1</v>
      </c>
      <c r="AT153">
        <v>2</v>
      </c>
      <c r="AU153">
        <v>0</v>
      </c>
      <c r="AV153">
        <v>1</v>
      </c>
      <c r="AW153">
        <v>0</v>
      </c>
      <c r="AX153">
        <v>16</v>
      </c>
      <c r="AY153">
        <v>25</v>
      </c>
      <c r="AZ153">
        <v>20.5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41</v>
      </c>
      <c r="BN153">
        <v>50</v>
      </c>
      <c r="BO153">
        <v>45.5</v>
      </c>
    </row>
    <row r="154" spans="1:67" x14ac:dyDescent="0.3">
      <c r="A154" s="1" t="s">
        <v>129</v>
      </c>
      <c r="B154">
        <v>26</v>
      </c>
      <c r="C154" s="1" t="s">
        <v>68</v>
      </c>
      <c r="D154" s="2"/>
      <c r="E154" s="1" t="s">
        <v>69</v>
      </c>
      <c r="F154" s="1" t="s">
        <v>70</v>
      </c>
      <c r="G154">
        <v>-1</v>
      </c>
      <c r="H154">
        <v>-1</v>
      </c>
      <c r="I154" s="1" t="s">
        <v>122</v>
      </c>
      <c r="J154">
        <v>1646</v>
      </c>
      <c r="K154" s="1" t="s">
        <v>85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" t="s">
        <v>79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1</v>
      </c>
      <c r="AC154">
        <v>7</v>
      </c>
      <c r="AD154">
        <v>3</v>
      </c>
      <c r="AE154">
        <v>3</v>
      </c>
      <c r="AF154">
        <v>2</v>
      </c>
      <c r="AG154" s="1" t="s">
        <v>74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11</v>
      </c>
      <c r="AN154">
        <v>2</v>
      </c>
      <c r="AO154">
        <v>0</v>
      </c>
      <c r="AP154">
        <v>0</v>
      </c>
      <c r="AQ154">
        <v>1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12</v>
      </c>
      <c r="AY154">
        <v>30</v>
      </c>
      <c r="AZ154">
        <v>21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1</v>
      </c>
      <c r="BH154">
        <v>0</v>
      </c>
      <c r="BI154">
        <v>1</v>
      </c>
      <c r="BJ154">
        <v>0</v>
      </c>
      <c r="BK154">
        <v>0</v>
      </c>
      <c r="BL154">
        <v>0</v>
      </c>
      <c r="BM154">
        <v>19</v>
      </c>
      <c r="BN154">
        <v>37</v>
      </c>
      <c r="BO154">
        <v>28</v>
      </c>
    </row>
    <row r="155" spans="1:67" x14ac:dyDescent="0.3">
      <c r="A155" s="1" t="s">
        <v>129</v>
      </c>
      <c r="B155">
        <v>26</v>
      </c>
      <c r="C155" s="1" t="s">
        <v>77</v>
      </c>
      <c r="D155" s="2"/>
      <c r="E155" s="1" t="s">
        <v>69</v>
      </c>
      <c r="F155" s="1" t="s">
        <v>70</v>
      </c>
      <c r="G155">
        <v>-1</v>
      </c>
      <c r="H155">
        <v>-1</v>
      </c>
      <c r="I155" s="1" t="s">
        <v>127</v>
      </c>
      <c r="J155">
        <v>1747</v>
      </c>
      <c r="K155" s="1" t="s">
        <v>85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" t="s">
        <v>76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9</v>
      </c>
      <c r="AF155">
        <v>0</v>
      </c>
      <c r="AG155" s="1" t="s">
        <v>74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13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18</v>
      </c>
      <c r="AY155">
        <v>45</v>
      </c>
      <c r="AZ155">
        <v>31.5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18</v>
      </c>
      <c r="BN155">
        <v>45</v>
      </c>
      <c r="BO155">
        <v>31.5</v>
      </c>
    </row>
    <row r="156" spans="1:67" x14ac:dyDescent="0.3">
      <c r="A156" s="1" t="s">
        <v>129</v>
      </c>
      <c r="B156">
        <v>26</v>
      </c>
      <c r="C156" s="1" t="s">
        <v>77</v>
      </c>
      <c r="D156" s="2"/>
      <c r="E156" s="1" t="s">
        <v>69</v>
      </c>
      <c r="F156" s="1" t="s">
        <v>70</v>
      </c>
      <c r="G156">
        <v>-1</v>
      </c>
      <c r="H156">
        <v>-1</v>
      </c>
      <c r="I156" s="1" t="s">
        <v>124</v>
      </c>
      <c r="J156">
        <v>3940</v>
      </c>
      <c r="K156" s="1" t="s">
        <v>112</v>
      </c>
      <c r="L156">
        <v>0</v>
      </c>
      <c r="M156">
        <v>1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 s="1" t="s">
        <v>73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4</v>
      </c>
      <c r="AB156">
        <v>1</v>
      </c>
      <c r="AC156">
        <v>22</v>
      </c>
      <c r="AD156">
        <v>5</v>
      </c>
      <c r="AE156">
        <v>1</v>
      </c>
      <c r="AF156">
        <v>0</v>
      </c>
      <c r="AG156" s="1" t="s">
        <v>74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20</v>
      </c>
      <c r="AN156">
        <v>1</v>
      </c>
      <c r="AO156">
        <v>0</v>
      </c>
      <c r="AP156">
        <v>1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15</v>
      </c>
      <c r="AY156">
        <v>33</v>
      </c>
      <c r="AZ156">
        <v>24</v>
      </c>
      <c r="BA156">
        <v>0</v>
      </c>
      <c r="BB156">
        <v>0</v>
      </c>
      <c r="BC156">
        <v>0</v>
      </c>
      <c r="BD156">
        <v>0</v>
      </c>
      <c r="BE156">
        <v>1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37</v>
      </c>
      <c r="BN156">
        <v>55</v>
      </c>
      <c r="BO156">
        <v>46</v>
      </c>
    </row>
    <row r="157" spans="1:67" x14ac:dyDescent="0.3">
      <c r="A157" s="1" t="s">
        <v>129</v>
      </c>
      <c r="B157">
        <v>26</v>
      </c>
      <c r="C157" s="1" t="s">
        <v>68</v>
      </c>
      <c r="D157" s="2"/>
      <c r="E157" s="1" t="s">
        <v>69</v>
      </c>
      <c r="F157" s="1" t="s">
        <v>70</v>
      </c>
      <c r="G157">
        <v>-1</v>
      </c>
      <c r="H157">
        <v>-1</v>
      </c>
      <c r="I157" s="1" t="s">
        <v>115</v>
      </c>
      <c r="J157">
        <v>9431</v>
      </c>
      <c r="K157" s="1" t="s">
        <v>112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s="1" t="s">
        <v>76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5</v>
      </c>
      <c r="AD157">
        <v>0</v>
      </c>
      <c r="AE157">
        <v>1</v>
      </c>
      <c r="AF157">
        <v>0</v>
      </c>
      <c r="AG157" s="1" t="s">
        <v>74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9</v>
      </c>
      <c r="AN157">
        <v>1</v>
      </c>
      <c r="AO157">
        <v>0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5</v>
      </c>
      <c r="AY157">
        <v>8</v>
      </c>
      <c r="AZ157">
        <v>6.5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10</v>
      </c>
      <c r="BN157">
        <v>13</v>
      </c>
      <c r="BO157">
        <v>11.5</v>
      </c>
    </row>
    <row r="158" spans="1:67" x14ac:dyDescent="0.3">
      <c r="A158" s="1" t="s">
        <v>130</v>
      </c>
      <c r="B158">
        <v>27</v>
      </c>
      <c r="C158" s="1" t="s">
        <v>77</v>
      </c>
      <c r="D158" s="2"/>
      <c r="E158" s="1" t="s">
        <v>69</v>
      </c>
      <c r="F158" s="1" t="s">
        <v>70</v>
      </c>
      <c r="G158">
        <v>-1</v>
      </c>
      <c r="H158">
        <v>-1</v>
      </c>
      <c r="I158" s="1" t="s">
        <v>123</v>
      </c>
      <c r="J158">
        <v>45</v>
      </c>
      <c r="K158" s="1" t="s">
        <v>85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s="1" t="s">
        <v>79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1</v>
      </c>
      <c r="AB158">
        <v>1</v>
      </c>
      <c r="AC158">
        <v>7</v>
      </c>
      <c r="AD158">
        <v>5</v>
      </c>
      <c r="AE158">
        <v>3</v>
      </c>
      <c r="AF158">
        <v>2</v>
      </c>
      <c r="AG158" s="1" t="s">
        <v>74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11</v>
      </c>
      <c r="AY158">
        <v>35</v>
      </c>
      <c r="AZ158">
        <v>23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18</v>
      </c>
      <c r="BN158">
        <v>42</v>
      </c>
      <c r="BO158">
        <v>30</v>
      </c>
    </row>
    <row r="159" spans="1:67" x14ac:dyDescent="0.3">
      <c r="A159" s="1" t="s">
        <v>130</v>
      </c>
      <c r="B159">
        <v>27</v>
      </c>
      <c r="C159" s="1" t="s">
        <v>68</v>
      </c>
      <c r="D159" s="2"/>
      <c r="E159" s="1" t="s">
        <v>69</v>
      </c>
      <c r="F159" s="1" t="s">
        <v>70</v>
      </c>
      <c r="G159">
        <v>-1</v>
      </c>
      <c r="H159">
        <v>-1</v>
      </c>
      <c r="I159" s="1" t="s">
        <v>78</v>
      </c>
      <c r="J159">
        <v>234</v>
      </c>
      <c r="K159" s="1" t="s">
        <v>85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1" t="s">
        <v>79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5</v>
      </c>
      <c r="AD159">
        <v>0</v>
      </c>
      <c r="AE159">
        <v>6</v>
      </c>
      <c r="AF159">
        <v>0</v>
      </c>
      <c r="AG159" s="1" t="s">
        <v>74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4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13</v>
      </c>
      <c r="AY159">
        <v>31</v>
      </c>
      <c r="AZ159">
        <v>22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1</v>
      </c>
      <c r="BI159">
        <v>1</v>
      </c>
      <c r="BJ159">
        <v>0</v>
      </c>
      <c r="BK159">
        <v>0</v>
      </c>
      <c r="BL159">
        <v>0</v>
      </c>
      <c r="BM159">
        <v>18</v>
      </c>
      <c r="BN159">
        <v>36</v>
      </c>
      <c r="BO159">
        <v>27</v>
      </c>
    </row>
    <row r="160" spans="1:67" x14ac:dyDescent="0.3">
      <c r="A160" s="1" t="s">
        <v>130</v>
      </c>
      <c r="B160">
        <v>27</v>
      </c>
      <c r="C160" s="1" t="s">
        <v>68</v>
      </c>
      <c r="D160" s="2"/>
      <c r="E160" s="1" t="s">
        <v>69</v>
      </c>
      <c r="F160" s="1" t="s">
        <v>70</v>
      </c>
      <c r="G160">
        <v>-1</v>
      </c>
      <c r="H160">
        <v>-1</v>
      </c>
      <c r="I160" s="1" t="s">
        <v>122</v>
      </c>
      <c r="J160">
        <v>3147</v>
      </c>
      <c r="K160" s="1" t="s">
        <v>85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 s="1" t="s">
        <v>76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5</v>
      </c>
      <c r="AD160">
        <v>1</v>
      </c>
      <c r="AE160">
        <v>2</v>
      </c>
      <c r="AF160">
        <v>1</v>
      </c>
      <c r="AG160" s="1" t="s">
        <v>74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2</v>
      </c>
      <c r="AN160">
        <v>1</v>
      </c>
      <c r="AO160">
        <v>0</v>
      </c>
      <c r="AP160">
        <v>1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8</v>
      </c>
      <c r="AY160">
        <v>17</v>
      </c>
      <c r="AZ160">
        <v>12.5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13</v>
      </c>
      <c r="BN160">
        <v>22</v>
      </c>
      <c r="BO160">
        <v>17.5</v>
      </c>
    </row>
    <row r="161" spans="1:67" x14ac:dyDescent="0.3">
      <c r="A161" s="1" t="s">
        <v>130</v>
      </c>
      <c r="B161">
        <v>27</v>
      </c>
      <c r="C161" s="1" t="s">
        <v>77</v>
      </c>
      <c r="D161" s="2"/>
      <c r="E161" s="1" t="s">
        <v>69</v>
      </c>
      <c r="F161" s="1" t="s">
        <v>70</v>
      </c>
      <c r="G161">
        <v>-1</v>
      </c>
      <c r="H161">
        <v>-1</v>
      </c>
      <c r="I161" s="1" t="s">
        <v>127</v>
      </c>
      <c r="J161">
        <v>3176</v>
      </c>
      <c r="K161" s="1" t="s">
        <v>85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s="1" t="s">
        <v>73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>
        <v>10</v>
      </c>
      <c r="AD161">
        <v>1</v>
      </c>
      <c r="AE161">
        <v>3</v>
      </c>
      <c r="AF161">
        <v>0</v>
      </c>
      <c r="AG161" s="1" t="s">
        <v>74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6</v>
      </c>
      <c r="AN161">
        <v>1</v>
      </c>
      <c r="AO161">
        <v>0</v>
      </c>
      <c r="AP161">
        <v>1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10</v>
      </c>
      <c r="AY161">
        <v>22</v>
      </c>
      <c r="AZ161">
        <v>16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20</v>
      </c>
      <c r="BN161">
        <v>32</v>
      </c>
      <c r="BO161">
        <v>26</v>
      </c>
    </row>
    <row r="162" spans="1:67" x14ac:dyDescent="0.3">
      <c r="A162" s="1" t="s">
        <v>130</v>
      </c>
      <c r="B162">
        <v>27</v>
      </c>
      <c r="C162" s="1" t="s">
        <v>77</v>
      </c>
      <c r="D162" s="2"/>
      <c r="E162" s="1" t="s">
        <v>69</v>
      </c>
      <c r="F162" s="1" t="s">
        <v>70</v>
      </c>
      <c r="G162">
        <v>-1</v>
      </c>
      <c r="H162">
        <v>-1</v>
      </c>
      <c r="I162" s="1" t="s">
        <v>124</v>
      </c>
      <c r="J162">
        <v>5484</v>
      </c>
      <c r="K162" s="1" t="s">
        <v>85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s="1" t="s">
        <v>73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3</v>
      </c>
      <c r="AB162">
        <v>1</v>
      </c>
      <c r="AC162">
        <v>17</v>
      </c>
      <c r="AD162">
        <v>0</v>
      </c>
      <c r="AE162">
        <v>2</v>
      </c>
      <c r="AF162">
        <v>0</v>
      </c>
      <c r="AG162" s="1" t="s">
        <v>96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4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5</v>
      </c>
      <c r="AY162">
        <v>11</v>
      </c>
      <c r="AZ162">
        <v>8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1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22</v>
      </c>
      <c r="BN162">
        <v>28</v>
      </c>
      <c r="BO162">
        <v>25</v>
      </c>
    </row>
    <row r="163" spans="1:67" x14ac:dyDescent="0.3">
      <c r="A163" s="1" t="s">
        <v>130</v>
      </c>
      <c r="B163">
        <v>27</v>
      </c>
      <c r="C163" s="1" t="s">
        <v>68</v>
      </c>
      <c r="D163" s="2"/>
      <c r="E163" s="1" t="s">
        <v>69</v>
      </c>
      <c r="F163" s="1" t="s">
        <v>70</v>
      </c>
      <c r="G163">
        <v>-1</v>
      </c>
      <c r="H163">
        <v>-1</v>
      </c>
      <c r="I163" s="1" t="s">
        <v>115</v>
      </c>
      <c r="J163">
        <v>8103</v>
      </c>
      <c r="K163" s="1" t="s">
        <v>85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s="1" t="s">
        <v>73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7</v>
      </c>
      <c r="AD163">
        <v>0</v>
      </c>
      <c r="AE163">
        <v>5</v>
      </c>
      <c r="AF163">
        <v>0</v>
      </c>
      <c r="AG163" s="1" t="s">
        <v>74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15</v>
      </c>
      <c r="AN163">
        <v>2</v>
      </c>
      <c r="AO163">
        <v>0</v>
      </c>
      <c r="AP163">
        <v>0</v>
      </c>
      <c r="AQ163">
        <v>1</v>
      </c>
      <c r="AR163">
        <v>0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15</v>
      </c>
      <c r="AY163">
        <v>30</v>
      </c>
      <c r="AZ163">
        <v>22.5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22</v>
      </c>
      <c r="BN163">
        <v>37</v>
      </c>
      <c r="BO163">
        <v>29.5</v>
      </c>
    </row>
    <row r="164" spans="1:67" x14ac:dyDescent="0.3">
      <c r="A164" s="1" t="s">
        <v>131</v>
      </c>
      <c r="B164">
        <v>28</v>
      </c>
      <c r="C164" s="1" t="s">
        <v>77</v>
      </c>
      <c r="D164" s="2"/>
      <c r="E164" s="1" t="s">
        <v>69</v>
      </c>
      <c r="F164" s="1" t="s">
        <v>70</v>
      </c>
      <c r="G164">
        <v>-1</v>
      </c>
      <c r="H164">
        <v>-1</v>
      </c>
      <c r="I164" s="1" t="s">
        <v>123</v>
      </c>
      <c r="J164">
        <v>1720</v>
      </c>
      <c r="K164" s="1" t="s">
        <v>85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s="1" t="s">
        <v>76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5</v>
      </c>
      <c r="AD164">
        <v>2</v>
      </c>
      <c r="AE164">
        <v>2</v>
      </c>
      <c r="AF164">
        <v>2</v>
      </c>
      <c r="AG164" s="1" t="s">
        <v>74</v>
      </c>
      <c r="AH164">
        <v>1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4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7</v>
      </c>
      <c r="AY164">
        <v>19</v>
      </c>
      <c r="AZ164">
        <v>13</v>
      </c>
      <c r="BA164">
        <v>0</v>
      </c>
      <c r="BB164">
        <v>0</v>
      </c>
      <c r="BC164">
        <v>0</v>
      </c>
      <c r="BD164">
        <v>0</v>
      </c>
      <c r="BE164">
        <v>1</v>
      </c>
      <c r="BF164">
        <v>0</v>
      </c>
      <c r="BG164">
        <v>1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12</v>
      </c>
      <c r="BN164">
        <v>24</v>
      </c>
      <c r="BO164">
        <v>18</v>
      </c>
    </row>
    <row r="165" spans="1:67" x14ac:dyDescent="0.3">
      <c r="A165" s="1" t="s">
        <v>131</v>
      </c>
      <c r="B165">
        <v>28</v>
      </c>
      <c r="C165" s="1" t="s">
        <v>68</v>
      </c>
      <c r="D165" s="2"/>
      <c r="E165" s="1" t="s">
        <v>69</v>
      </c>
      <c r="F165" s="1" t="s">
        <v>70</v>
      </c>
      <c r="G165">
        <v>-1</v>
      </c>
      <c r="H165">
        <v>-1</v>
      </c>
      <c r="I165" s="1" t="s">
        <v>78</v>
      </c>
      <c r="J165">
        <v>1741</v>
      </c>
      <c r="K165" s="1" t="s">
        <v>85</v>
      </c>
      <c r="L165">
        <v>0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 s="1" t="s">
        <v>73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2</v>
      </c>
      <c r="AB165">
        <v>1</v>
      </c>
      <c r="AC165">
        <v>12</v>
      </c>
      <c r="AD165">
        <v>3</v>
      </c>
      <c r="AE165">
        <v>3</v>
      </c>
      <c r="AF165">
        <v>0</v>
      </c>
      <c r="AG165" s="1" t="s">
        <v>107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5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12</v>
      </c>
      <c r="AY165">
        <v>30</v>
      </c>
      <c r="AZ165">
        <v>21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1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24</v>
      </c>
      <c r="BN165">
        <v>42</v>
      </c>
      <c r="BO165">
        <v>33</v>
      </c>
    </row>
    <row r="166" spans="1:67" x14ac:dyDescent="0.3">
      <c r="A166" s="1" t="s">
        <v>131</v>
      </c>
      <c r="B166">
        <v>28</v>
      </c>
      <c r="C166" s="1" t="s">
        <v>77</v>
      </c>
      <c r="D166" s="2"/>
      <c r="E166" s="1" t="s">
        <v>69</v>
      </c>
      <c r="F166" s="1" t="s">
        <v>70</v>
      </c>
      <c r="G166">
        <v>-1</v>
      </c>
      <c r="H166">
        <v>-1</v>
      </c>
      <c r="I166" s="1" t="s">
        <v>127</v>
      </c>
      <c r="J166">
        <v>2197</v>
      </c>
      <c r="K166" s="1" t="s">
        <v>85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 s="1" t="s">
        <v>73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3</v>
      </c>
      <c r="AB166">
        <v>0</v>
      </c>
      <c r="AC166">
        <v>15</v>
      </c>
      <c r="AD166">
        <v>0</v>
      </c>
      <c r="AE166">
        <v>9</v>
      </c>
      <c r="AF166">
        <v>0</v>
      </c>
      <c r="AG166" s="1" t="s">
        <v>74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10</v>
      </c>
      <c r="AN166">
        <v>2</v>
      </c>
      <c r="AO166">
        <v>0</v>
      </c>
      <c r="AP166">
        <v>0</v>
      </c>
      <c r="AQ166">
        <v>1</v>
      </c>
      <c r="AR166">
        <v>0</v>
      </c>
      <c r="AS166">
        <v>1</v>
      </c>
      <c r="AT166">
        <v>2</v>
      </c>
      <c r="AU166">
        <v>0</v>
      </c>
      <c r="AV166">
        <v>1</v>
      </c>
      <c r="AW166">
        <v>0</v>
      </c>
      <c r="AX166">
        <v>25</v>
      </c>
      <c r="AY166">
        <v>52</v>
      </c>
      <c r="AZ166">
        <v>38.5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40</v>
      </c>
      <c r="BN166">
        <v>67</v>
      </c>
      <c r="BO166">
        <v>53.5</v>
      </c>
    </row>
    <row r="167" spans="1:67" x14ac:dyDescent="0.3">
      <c r="A167" s="1" t="s">
        <v>131</v>
      </c>
      <c r="B167">
        <v>28</v>
      </c>
      <c r="C167" s="1" t="s">
        <v>68</v>
      </c>
      <c r="D167" s="2"/>
      <c r="E167" s="1" t="s">
        <v>69</v>
      </c>
      <c r="F167" s="1" t="s">
        <v>70</v>
      </c>
      <c r="G167">
        <v>-1</v>
      </c>
      <c r="H167">
        <v>-1</v>
      </c>
      <c r="I167" s="1" t="s">
        <v>122</v>
      </c>
      <c r="J167">
        <v>4926</v>
      </c>
      <c r="K167" s="1" t="s">
        <v>85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 s="1" t="s">
        <v>94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1</v>
      </c>
      <c r="AB167">
        <v>0</v>
      </c>
      <c r="AC167">
        <v>5</v>
      </c>
      <c r="AD167">
        <v>3</v>
      </c>
      <c r="AE167">
        <v>3</v>
      </c>
      <c r="AF167">
        <v>2</v>
      </c>
      <c r="AG167" s="1" t="s">
        <v>74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4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10</v>
      </c>
      <c r="AY167">
        <v>28</v>
      </c>
      <c r="AZ167">
        <v>19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15</v>
      </c>
      <c r="BN167">
        <v>33</v>
      </c>
      <c r="BO167">
        <v>24</v>
      </c>
    </row>
    <row r="168" spans="1:67" x14ac:dyDescent="0.3">
      <c r="A168" s="1" t="s">
        <v>131</v>
      </c>
      <c r="B168">
        <v>28</v>
      </c>
      <c r="C168" s="1" t="s">
        <v>77</v>
      </c>
      <c r="D168" s="2"/>
      <c r="E168" s="1" t="s">
        <v>69</v>
      </c>
      <c r="F168" s="1" t="s">
        <v>70</v>
      </c>
      <c r="G168">
        <v>-1</v>
      </c>
      <c r="H168">
        <v>-1</v>
      </c>
      <c r="I168" s="1" t="s">
        <v>124</v>
      </c>
      <c r="J168">
        <v>7454</v>
      </c>
      <c r="K168" s="1" t="s">
        <v>85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s="1" t="s">
        <v>79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1</v>
      </c>
      <c r="AB168">
        <v>1</v>
      </c>
      <c r="AC168">
        <v>7</v>
      </c>
      <c r="AD168">
        <v>3</v>
      </c>
      <c r="AE168">
        <v>3</v>
      </c>
      <c r="AF168">
        <v>0</v>
      </c>
      <c r="AG168" s="1" t="s">
        <v>74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10</v>
      </c>
      <c r="AN168">
        <v>2</v>
      </c>
      <c r="AO168">
        <v>0</v>
      </c>
      <c r="AP168">
        <v>0</v>
      </c>
      <c r="AQ168">
        <v>1</v>
      </c>
      <c r="AR168">
        <v>0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14</v>
      </c>
      <c r="AY168">
        <v>32</v>
      </c>
      <c r="AZ168">
        <v>23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21</v>
      </c>
      <c r="BN168">
        <v>39</v>
      </c>
      <c r="BO168">
        <v>30</v>
      </c>
    </row>
    <row r="169" spans="1:67" x14ac:dyDescent="0.3">
      <c r="A169" s="1" t="s">
        <v>131</v>
      </c>
      <c r="B169">
        <v>28</v>
      </c>
      <c r="C169" s="1" t="s">
        <v>68</v>
      </c>
      <c r="D169" s="2"/>
      <c r="E169" s="1" t="s">
        <v>69</v>
      </c>
      <c r="F169" s="1" t="s">
        <v>70</v>
      </c>
      <c r="G169">
        <v>-1</v>
      </c>
      <c r="H169">
        <v>-1</v>
      </c>
      <c r="I169" s="1" t="s">
        <v>115</v>
      </c>
      <c r="J169">
        <v>9491</v>
      </c>
      <c r="K169" s="1" t="s">
        <v>85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s="1" t="s">
        <v>76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5</v>
      </c>
      <c r="AD169">
        <v>0</v>
      </c>
      <c r="AE169">
        <v>1</v>
      </c>
      <c r="AF169">
        <v>2</v>
      </c>
      <c r="AG169" s="1" t="s">
        <v>74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25</v>
      </c>
      <c r="AN169">
        <v>1</v>
      </c>
      <c r="AO169">
        <v>0</v>
      </c>
      <c r="AP169">
        <v>1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5</v>
      </c>
      <c r="AY169">
        <v>8</v>
      </c>
      <c r="AZ169">
        <v>6.5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10</v>
      </c>
      <c r="BN169">
        <v>13</v>
      </c>
      <c r="BO169">
        <v>11.5</v>
      </c>
    </row>
    <row r="170" spans="1:67" x14ac:dyDescent="0.3">
      <c r="A170" s="1" t="s">
        <v>132</v>
      </c>
      <c r="B170">
        <v>29</v>
      </c>
      <c r="C170" s="1" t="s">
        <v>68</v>
      </c>
      <c r="D170" s="2"/>
      <c r="E170" s="1" t="s">
        <v>69</v>
      </c>
      <c r="F170" s="1" t="s">
        <v>70</v>
      </c>
      <c r="G170">
        <v>-1</v>
      </c>
      <c r="H170">
        <v>-1</v>
      </c>
      <c r="I170" s="1" t="s">
        <v>99</v>
      </c>
      <c r="J170">
        <v>3494</v>
      </c>
      <c r="K170" s="1" t="s">
        <v>85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0</v>
      </c>
      <c r="U170" s="1" t="s">
        <v>76</v>
      </c>
      <c r="V170">
        <v>1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2</v>
      </c>
      <c r="AD170">
        <v>9</v>
      </c>
      <c r="AE170">
        <v>0</v>
      </c>
      <c r="AF170">
        <v>2</v>
      </c>
      <c r="AG170" s="1" t="s">
        <v>74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15</v>
      </c>
      <c r="AN170">
        <v>1</v>
      </c>
      <c r="AO170">
        <v>0</v>
      </c>
      <c r="AP170">
        <v>1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12</v>
      </c>
      <c r="AY170">
        <v>39</v>
      </c>
      <c r="AZ170">
        <v>25.5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14</v>
      </c>
      <c r="BN170">
        <v>41</v>
      </c>
      <c r="BO170">
        <v>27.5</v>
      </c>
    </row>
    <row r="171" spans="1:67" x14ac:dyDescent="0.3">
      <c r="A171" s="1" t="s">
        <v>132</v>
      </c>
      <c r="B171">
        <v>29</v>
      </c>
      <c r="C171" s="1" t="s">
        <v>77</v>
      </c>
      <c r="D171" s="2"/>
      <c r="E171" s="1" t="s">
        <v>69</v>
      </c>
      <c r="F171" s="1" t="s">
        <v>70</v>
      </c>
      <c r="G171">
        <v>-1</v>
      </c>
      <c r="H171">
        <v>-1</v>
      </c>
      <c r="I171" s="1" t="s">
        <v>123</v>
      </c>
      <c r="J171">
        <v>4272</v>
      </c>
      <c r="K171" s="1" t="s">
        <v>85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 s="1" t="s">
        <v>73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5</v>
      </c>
      <c r="AD171">
        <v>4</v>
      </c>
      <c r="AE171">
        <v>1</v>
      </c>
      <c r="AF171">
        <v>2</v>
      </c>
      <c r="AG171" s="1" t="s">
        <v>91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6</v>
      </c>
      <c r="AY171">
        <v>21</v>
      </c>
      <c r="AZ171">
        <v>13.5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11</v>
      </c>
      <c r="BN171">
        <v>26</v>
      </c>
      <c r="BO171">
        <v>18.5</v>
      </c>
    </row>
    <row r="172" spans="1:67" x14ac:dyDescent="0.3">
      <c r="A172" s="1" t="s">
        <v>132</v>
      </c>
      <c r="B172">
        <v>29</v>
      </c>
      <c r="C172" s="1" t="s">
        <v>68</v>
      </c>
      <c r="D172" s="2"/>
      <c r="E172" s="1" t="s">
        <v>69</v>
      </c>
      <c r="F172" s="1" t="s">
        <v>70</v>
      </c>
      <c r="G172">
        <v>-1</v>
      </c>
      <c r="H172">
        <v>-1</v>
      </c>
      <c r="I172" s="1" t="s">
        <v>122</v>
      </c>
      <c r="J172">
        <v>4982</v>
      </c>
      <c r="K172" s="1" t="s">
        <v>85</v>
      </c>
      <c r="L172">
        <v>0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 s="1" t="s">
        <v>73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5</v>
      </c>
      <c r="AD172">
        <v>0</v>
      </c>
      <c r="AE172">
        <v>6</v>
      </c>
      <c r="AF172">
        <v>2</v>
      </c>
      <c r="AG172" s="1" t="s">
        <v>74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7</v>
      </c>
      <c r="AN172">
        <v>3</v>
      </c>
      <c r="AO172">
        <v>0</v>
      </c>
      <c r="AP172">
        <v>0</v>
      </c>
      <c r="AQ172">
        <v>0</v>
      </c>
      <c r="AR172">
        <v>1</v>
      </c>
      <c r="AS172">
        <v>1</v>
      </c>
      <c r="AT172">
        <v>2</v>
      </c>
      <c r="AU172">
        <v>0</v>
      </c>
      <c r="AV172">
        <v>1</v>
      </c>
      <c r="AW172">
        <v>0</v>
      </c>
      <c r="AX172">
        <v>19</v>
      </c>
      <c r="AY172">
        <v>37</v>
      </c>
      <c r="AZ172">
        <v>28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1</v>
      </c>
      <c r="BH172">
        <v>1</v>
      </c>
      <c r="BI172">
        <v>0</v>
      </c>
      <c r="BJ172">
        <v>0</v>
      </c>
      <c r="BK172">
        <v>0</v>
      </c>
      <c r="BL172">
        <v>0</v>
      </c>
      <c r="BM172">
        <v>24</v>
      </c>
      <c r="BN172">
        <v>42</v>
      </c>
      <c r="BO172">
        <v>33</v>
      </c>
    </row>
    <row r="173" spans="1:67" x14ac:dyDescent="0.3">
      <c r="A173" s="1" t="s">
        <v>132</v>
      </c>
      <c r="B173">
        <v>29</v>
      </c>
      <c r="C173" s="1" t="s">
        <v>77</v>
      </c>
      <c r="D173" s="2"/>
      <c r="E173" s="1" t="s">
        <v>69</v>
      </c>
      <c r="F173" s="1" t="s">
        <v>70</v>
      </c>
      <c r="G173">
        <v>-1</v>
      </c>
      <c r="H173">
        <v>-1</v>
      </c>
      <c r="I173" s="1" t="s">
        <v>127</v>
      </c>
      <c r="J173">
        <v>6498</v>
      </c>
      <c r="K173" s="1" t="s">
        <v>85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 s="1" t="s">
        <v>79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7</v>
      </c>
      <c r="AD173">
        <v>1</v>
      </c>
      <c r="AE173">
        <v>7</v>
      </c>
      <c r="AF173">
        <v>2</v>
      </c>
      <c r="AG173" s="1" t="s">
        <v>74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7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1</v>
      </c>
      <c r="AT173">
        <v>2</v>
      </c>
      <c r="AU173">
        <v>0</v>
      </c>
      <c r="AV173">
        <v>1</v>
      </c>
      <c r="AW173">
        <v>0</v>
      </c>
      <c r="AX173">
        <v>22</v>
      </c>
      <c r="AY173">
        <v>46</v>
      </c>
      <c r="AZ173">
        <v>34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1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29</v>
      </c>
      <c r="BN173">
        <v>53</v>
      </c>
      <c r="BO173">
        <v>41</v>
      </c>
    </row>
    <row r="174" spans="1:67" x14ac:dyDescent="0.3">
      <c r="A174" s="1" t="s">
        <v>132</v>
      </c>
      <c r="B174">
        <v>29</v>
      </c>
      <c r="C174" s="1" t="s">
        <v>77</v>
      </c>
      <c r="D174" s="2"/>
      <c r="E174" s="1" t="s">
        <v>69</v>
      </c>
      <c r="F174" s="1" t="s">
        <v>70</v>
      </c>
      <c r="G174">
        <v>-1</v>
      </c>
      <c r="H174">
        <v>-1</v>
      </c>
      <c r="I174" s="1" t="s">
        <v>124</v>
      </c>
      <c r="J174">
        <v>7617</v>
      </c>
      <c r="K174" s="1" t="s">
        <v>85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s="1" t="s">
        <v>76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2</v>
      </c>
      <c r="AD174">
        <v>4</v>
      </c>
      <c r="AE174">
        <v>2</v>
      </c>
      <c r="AF174">
        <v>0</v>
      </c>
      <c r="AG174" s="1" t="s">
        <v>74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15</v>
      </c>
      <c r="AN174">
        <v>2</v>
      </c>
      <c r="AO174">
        <v>0</v>
      </c>
      <c r="AP174">
        <v>0</v>
      </c>
      <c r="AQ174">
        <v>1</v>
      </c>
      <c r="AR174">
        <v>0</v>
      </c>
      <c r="AS174">
        <v>1</v>
      </c>
      <c r="AT174">
        <v>1</v>
      </c>
      <c r="AU174">
        <v>1</v>
      </c>
      <c r="AV174">
        <v>0</v>
      </c>
      <c r="AW174">
        <v>0</v>
      </c>
      <c r="AX174">
        <v>13</v>
      </c>
      <c r="AY174">
        <v>31</v>
      </c>
      <c r="AZ174">
        <v>22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15</v>
      </c>
      <c r="BN174">
        <v>33</v>
      </c>
      <c r="BO174">
        <v>24</v>
      </c>
    </row>
    <row r="175" spans="1:67" x14ac:dyDescent="0.3">
      <c r="A175" s="1" t="s">
        <v>132</v>
      </c>
      <c r="B175">
        <v>29</v>
      </c>
      <c r="C175" s="1" t="s">
        <v>68</v>
      </c>
      <c r="D175" s="2"/>
      <c r="E175" s="1" t="s">
        <v>69</v>
      </c>
      <c r="F175" s="1" t="s">
        <v>70</v>
      </c>
      <c r="G175">
        <v>-1</v>
      </c>
      <c r="H175">
        <v>-1</v>
      </c>
      <c r="I175" s="1" t="s">
        <v>115</v>
      </c>
      <c r="J175">
        <v>8430</v>
      </c>
      <c r="K175" s="1" t="s">
        <v>85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1" t="s">
        <v>70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2</v>
      </c>
      <c r="AD175">
        <v>4</v>
      </c>
      <c r="AE175">
        <v>0</v>
      </c>
      <c r="AF175">
        <v>0</v>
      </c>
      <c r="AG175" s="1" t="s">
        <v>91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8</v>
      </c>
      <c r="AN175">
        <v>1</v>
      </c>
      <c r="AO175">
        <v>0</v>
      </c>
      <c r="AP175">
        <v>1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7</v>
      </c>
      <c r="AY175">
        <v>19</v>
      </c>
      <c r="AZ175">
        <v>13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9</v>
      </c>
      <c r="BN175">
        <v>21</v>
      </c>
      <c r="BO175">
        <v>15</v>
      </c>
    </row>
    <row r="176" spans="1:67" x14ac:dyDescent="0.3">
      <c r="A176" s="1" t="s">
        <v>133</v>
      </c>
      <c r="B176">
        <v>30</v>
      </c>
      <c r="C176" s="1" t="s">
        <v>77</v>
      </c>
      <c r="D176" s="2"/>
      <c r="E176" s="1" t="s">
        <v>69</v>
      </c>
      <c r="F176" s="1" t="s">
        <v>70</v>
      </c>
      <c r="G176">
        <v>-1</v>
      </c>
      <c r="H176">
        <v>-1</v>
      </c>
      <c r="I176" s="1" t="s">
        <v>123</v>
      </c>
      <c r="J176">
        <v>829</v>
      </c>
      <c r="K176" s="1" t="s">
        <v>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s="1" t="s">
        <v>79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1</v>
      </c>
      <c r="AB176">
        <v>0</v>
      </c>
      <c r="AC176">
        <v>5</v>
      </c>
      <c r="AD176">
        <v>3</v>
      </c>
      <c r="AE176">
        <v>3</v>
      </c>
      <c r="AF176">
        <v>3</v>
      </c>
      <c r="AG176" s="1" t="s">
        <v>74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10</v>
      </c>
      <c r="AN176">
        <v>1</v>
      </c>
      <c r="AO176">
        <v>0</v>
      </c>
      <c r="AP176">
        <v>1</v>
      </c>
      <c r="AQ176">
        <v>0</v>
      </c>
      <c r="AR176">
        <v>0</v>
      </c>
      <c r="AS176">
        <v>1</v>
      </c>
      <c r="AT176">
        <v>1</v>
      </c>
      <c r="AU176">
        <v>1</v>
      </c>
      <c r="AV176">
        <v>0</v>
      </c>
      <c r="AW176">
        <v>0</v>
      </c>
      <c r="AX176">
        <v>14</v>
      </c>
      <c r="AY176">
        <v>32</v>
      </c>
      <c r="AZ176">
        <v>23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19</v>
      </c>
      <c r="BN176">
        <v>37</v>
      </c>
      <c r="BO176">
        <v>28</v>
      </c>
    </row>
    <row r="177" spans="1:67" x14ac:dyDescent="0.3">
      <c r="A177" s="1" t="s">
        <v>133</v>
      </c>
      <c r="B177">
        <v>30</v>
      </c>
      <c r="C177" s="1" t="s">
        <v>77</v>
      </c>
      <c r="D177" s="2"/>
      <c r="E177" s="1" t="s">
        <v>69</v>
      </c>
      <c r="F177" s="1" t="s">
        <v>70</v>
      </c>
      <c r="G177">
        <v>-1</v>
      </c>
      <c r="H177">
        <v>-1</v>
      </c>
      <c r="I177" s="1" t="s">
        <v>127</v>
      </c>
      <c r="J177">
        <v>868</v>
      </c>
      <c r="K177" s="1" t="s">
        <v>85</v>
      </c>
      <c r="L177">
        <v>0</v>
      </c>
      <c r="M177">
        <v>1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 s="1" t="s">
        <v>73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20</v>
      </c>
      <c r="AD177">
        <v>4</v>
      </c>
      <c r="AE177">
        <v>3</v>
      </c>
      <c r="AF177">
        <v>0</v>
      </c>
      <c r="AG177" s="1" t="s">
        <v>74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7</v>
      </c>
      <c r="AN177">
        <v>2</v>
      </c>
      <c r="AO177">
        <v>0</v>
      </c>
      <c r="AP177">
        <v>0</v>
      </c>
      <c r="AQ177">
        <v>1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13</v>
      </c>
      <c r="AY177">
        <v>34</v>
      </c>
      <c r="AZ177">
        <v>23.5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1</v>
      </c>
      <c r="BG177">
        <v>0</v>
      </c>
      <c r="BH177">
        <v>0</v>
      </c>
      <c r="BI177">
        <v>1</v>
      </c>
      <c r="BJ177">
        <v>0</v>
      </c>
      <c r="BK177">
        <v>0</v>
      </c>
      <c r="BL177">
        <v>0</v>
      </c>
      <c r="BM177">
        <v>33</v>
      </c>
      <c r="BN177">
        <v>54</v>
      </c>
      <c r="BO177">
        <v>43.5</v>
      </c>
    </row>
    <row r="178" spans="1:67" x14ac:dyDescent="0.3">
      <c r="A178" s="1" t="s">
        <v>133</v>
      </c>
      <c r="B178">
        <v>30</v>
      </c>
      <c r="C178" s="1" t="s">
        <v>68</v>
      </c>
      <c r="D178" s="2"/>
      <c r="E178" s="1" t="s">
        <v>69</v>
      </c>
      <c r="F178" s="1" t="s">
        <v>70</v>
      </c>
      <c r="G178">
        <v>-1</v>
      </c>
      <c r="H178">
        <v>-1</v>
      </c>
      <c r="I178" s="1" t="s">
        <v>99</v>
      </c>
      <c r="J178">
        <v>3487</v>
      </c>
      <c r="K178" s="1" t="s">
        <v>85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s="1" t="s">
        <v>76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2</v>
      </c>
      <c r="AD178">
        <v>0</v>
      </c>
      <c r="AE178">
        <v>3</v>
      </c>
      <c r="AF178">
        <v>0</v>
      </c>
      <c r="AG178" s="1" t="s">
        <v>72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4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7</v>
      </c>
      <c r="AY178">
        <v>16</v>
      </c>
      <c r="AZ178">
        <v>11.5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9</v>
      </c>
      <c r="BN178">
        <v>18</v>
      </c>
      <c r="BO178">
        <v>13.5</v>
      </c>
    </row>
    <row r="179" spans="1:67" x14ac:dyDescent="0.3">
      <c r="A179" s="1" t="s">
        <v>133</v>
      </c>
      <c r="B179">
        <v>30</v>
      </c>
      <c r="C179" s="1" t="s">
        <v>77</v>
      </c>
      <c r="D179" s="2"/>
      <c r="E179" s="1" t="s">
        <v>69</v>
      </c>
      <c r="F179" s="1" t="s">
        <v>70</v>
      </c>
      <c r="G179">
        <v>-1</v>
      </c>
      <c r="H179">
        <v>-1</v>
      </c>
      <c r="I179" s="1" t="s">
        <v>124</v>
      </c>
      <c r="J179">
        <v>3865</v>
      </c>
      <c r="K179" s="1" t="s">
        <v>85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s="1" t="s">
        <v>94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s="1" t="s">
        <v>74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1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3">
      <c r="A180" s="1" t="s">
        <v>133</v>
      </c>
      <c r="B180">
        <v>30</v>
      </c>
      <c r="C180" s="1" t="s">
        <v>68</v>
      </c>
      <c r="D180" s="2"/>
      <c r="E180" s="1" t="s">
        <v>69</v>
      </c>
      <c r="F180" s="1" t="s">
        <v>70</v>
      </c>
      <c r="G180">
        <v>-1</v>
      </c>
      <c r="H180">
        <v>-1</v>
      </c>
      <c r="I180" s="1" t="s">
        <v>122</v>
      </c>
      <c r="J180">
        <v>7457</v>
      </c>
      <c r="K180" s="1" t="s">
        <v>85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1</v>
      </c>
      <c r="U180" s="1" t="s">
        <v>94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1</v>
      </c>
      <c r="AB180">
        <v>0</v>
      </c>
      <c r="AC180">
        <v>5</v>
      </c>
      <c r="AD180">
        <v>2</v>
      </c>
      <c r="AE180">
        <v>2</v>
      </c>
      <c r="AF180">
        <v>1</v>
      </c>
      <c r="AG180" s="1" t="s">
        <v>74</v>
      </c>
      <c r="AH180">
        <v>0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4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2</v>
      </c>
      <c r="AU180">
        <v>0</v>
      </c>
      <c r="AV180">
        <v>1</v>
      </c>
      <c r="AW180">
        <v>0</v>
      </c>
      <c r="AX180">
        <v>11</v>
      </c>
      <c r="AY180">
        <v>23</v>
      </c>
      <c r="AZ180">
        <v>17</v>
      </c>
      <c r="BA180">
        <v>0</v>
      </c>
      <c r="BB180">
        <v>0</v>
      </c>
      <c r="BC180">
        <v>0</v>
      </c>
      <c r="BD180">
        <v>0</v>
      </c>
      <c r="BE180">
        <v>1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16</v>
      </c>
      <c r="BN180">
        <v>28</v>
      </c>
      <c r="BO180">
        <v>22</v>
      </c>
    </row>
    <row r="181" spans="1:67" x14ac:dyDescent="0.3">
      <c r="A181" s="1" t="s">
        <v>133</v>
      </c>
      <c r="B181">
        <v>30</v>
      </c>
      <c r="C181" s="1" t="s">
        <v>68</v>
      </c>
      <c r="D181" s="2"/>
      <c r="E181" s="1" t="s">
        <v>69</v>
      </c>
      <c r="F181" s="1" t="s">
        <v>70</v>
      </c>
      <c r="G181">
        <v>-1</v>
      </c>
      <c r="H181">
        <v>-1</v>
      </c>
      <c r="I181" s="1" t="s">
        <v>115</v>
      </c>
      <c r="J181">
        <v>7657</v>
      </c>
      <c r="K181" s="1" t="s">
        <v>85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 s="1" t="s">
        <v>73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3</v>
      </c>
      <c r="AB181">
        <v>1</v>
      </c>
      <c r="AC181">
        <v>17</v>
      </c>
      <c r="AD181">
        <v>0</v>
      </c>
      <c r="AE181">
        <v>1</v>
      </c>
      <c r="AF181">
        <v>0</v>
      </c>
      <c r="AG181" s="1" t="s">
        <v>74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2</v>
      </c>
      <c r="AY181">
        <v>5</v>
      </c>
      <c r="AZ181">
        <v>3.5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1</v>
      </c>
      <c r="BI181">
        <v>0</v>
      </c>
      <c r="BJ181">
        <v>1</v>
      </c>
      <c r="BK181">
        <v>0</v>
      </c>
      <c r="BL181">
        <v>0</v>
      </c>
      <c r="BM181">
        <v>19</v>
      </c>
      <c r="BN181">
        <v>22</v>
      </c>
      <c r="BO181">
        <v>20.5</v>
      </c>
    </row>
    <row r="182" spans="1:67" x14ac:dyDescent="0.3">
      <c r="A182" s="1" t="s">
        <v>134</v>
      </c>
      <c r="B182">
        <v>31</v>
      </c>
      <c r="C182" s="1" t="s">
        <v>68</v>
      </c>
      <c r="D182" s="2"/>
      <c r="E182" s="1" t="s">
        <v>69</v>
      </c>
      <c r="F182" s="1" t="s">
        <v>70</v>
      </c>
      <c r="G182">
        <v>-1</v>
      </c>
      <c r="H182">
        <v>-1</v>
      </c>
      <c r="I182" s="1" t="s">
        <v>99</v>
      </c>
      <c r="J182">
        <v>1018</v>
      </c>
      <c r="K182" s="1" t="s">
        <v>85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s="1" t="s">
        <v>79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1</v>
      </c>
      <c r="AB182">
        <v>1</v>
      </c>
      <c r="AC182">
        <v>7</v>
      </c>
      <c r="AD182">
        <v>2</v>
      </c>
      <c r="AE182">
        <v>0</v>
      </c>
      <c r="AF182">
        <v>0</v>
      </c>
      <c r="AG182" s="1" t="s">
        <v>74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2</v>
      </c>
      <c r="AY182">
        <v>8</v>
      </c>
      <c r="AZ182">
        <v>5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9</v>
      </c>
      <c r="BN182">
        <v>15</v>
      </c>
      <c r="BO182">
        <v>12</v>
      </c>
    </row>
    <row r="183" spans="1:67" x14ac:dyDescent="0.3">
      <c r="A183" s="1" t="s">
        <v>134</v>
      </c>
      <c r="B183">
        <v>31</v>
      </c>
      <c r="C183" s="1" t="s">
        <v>68</v>
      </c>
      <c r="D183" s="2"/>
      <c r="E183" s="1" t="s">
        <v>69</v>
      </c>
      <c r="F183" s="1" t="s">
        <v>70</v>
      </c>
      <c r="G183">
        <v>-1</v>
      </c>
      <c r="H183">
        <v>-1</v>
      </c>
      <c r="I183" s="1" t="s">
        <v>122</v>
      </c>
      <c r="J183">
        <v>1024</v>
      </c>
      <c r="K183" s="1" t="s">
        <v>85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 s="1" t="s">
        <v>73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2</v>
      </c>
      <c r="AB183">
        <v>0</v>
      </c>
      <c r="AC183">
        <v>10</v>
      </c>
      <c r="AD183">
        <v>0</v>
      </c>
      <c r="AE183">
        <v>4</v>
      </c>
      <c r="AF183">
        <v>0</v>
      </c>
      <c r="AG183" s="1" t="s">
        <v>74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5</v>
      </c>
      <c r="AN183">
        <v>1</v>
      </c>
      <c r="AO183">
        <v>0</v>
      </c>
      <c r="AP183">
        <v>1</v>
      </c>
      <c r="AQ183">
        <v>0</v>
      </c>
      <c r="AR183">
        <v>0</v>
      </c>
      <c r="AS183">
        <v>1</v>
      </c>
      <c r="AT183">
        <v>2</v>
      </c>
      <c r="AU183">
        <v>0</v>
      </c>
      <c r="AV183">
        <v>1</v>
      </c>
      <c r="AW183">
        <v>0</v>
      </c>
      <c r="AX183">
        <v>15</v>
      </c>
      <c r="AY183">
        <v>27</v>
      </c>
      <c r="AZ183">
        <v>21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1</v>
      </c>
      <c r="BG183">
        <v>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25</v>
      </c>
      <c r="BN183">
        <v>37</v>
      </c>
      <c r="BO183">
        <v>31</v>
      </c>
    </row>
    <row r="184" spans="1:67" x14ac:dyDescent="0.3">
      <c r="A184" s="1" t="s">
        <v>134</v>
      </c>
      <c r="B184">
        <v>31</v>
      </c>
      <c r="C184" s="1" t="s">
        <v>77</v>
      </c>
      <c r="D184" s="2"/>
      <c r="E184" s="1" t="s">
        <v>69</v>
      </c>
      <c r="F184" s="1" t="s">
        <v>70</v>
      </c>
      <c r="G184">
        <v>-1</v>
      </c>
      <c r="H184">
        <v>-1</v>
      </c>
      <c r="I184" s="1" t="s">
        <v>123</v>
      </c>
      <c r="J184">
        <v>5010</v>
      </c>
      <c r="K184" s="1" t="s">
        <v>85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s="1" t="s">
        <v>79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1</v>
      </c>
      <c r="AB184">
        <v>0</v>
      </c>
      <c r="AC184">
        <v>5</v>
      </c>
      <c r="AD184">
        <v>0</v>
      </c>
      <c r="AE184">
        <v>0</v>
      </c>
      <c r="AF184">
        <v>1</v>
      </c>
      <c r="AG184" s="1" t="s">
        <v>74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8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1</v>
      </c>
      <c r="BH184">
        <v>1</v>
      </c>
      <c r="BI184">
        <v>0</v>
      </c>
      <c r="BJ184">
        <v>0</v>
      </c>
      <c r="BK184">
        <v>0</v>
      </c>
      <c r="BL184">
        <v>0</v>
      </c>
      <c r="BM184">
        <v>5</v>
      </c>
      <c r="BN184">
        <v>5</v>
      </c>
      <c r="BO184">
        <v>5</v>
      </c>
    </row>
    <row r="185" spans="1:67" x14ac:dyDescent="0.3">
      <c r="A185" s="1" t="s">
        <v>134</v>
      </c>
      <c r="B185">
        <v>31</v>
      </c>
      <c r="C185" s="1" t="s">
        <v>68</v>
      </c>
      <c r="D185" s="2"/>
      <c r="E185" s="1" t="s">
        <v>69</v>
      </c>
      <c r="F185" s="1" t="s">
        <v>70</v>
      </c>
      <c r="G185">
        <v>-1</v>
      </c>
      <c r="H185">
        <v>-1</v>
      </c>
      <c r="I185" s="1" t="s">
        <v>115</v>
      </c>
      <c r="J185">
        <v>5188</v>
      </c>
      <c r="K185" s="1" t="s">
        <v>85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  <c r="U185" s="1" t="s">
        <v>76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2</v>
      </c>
      <c r="AB185">
        <v>1</v>
      </c>
      <c r="AC185">
        <v>12</v>
      </c>
      <c r="AD185">
        <v>0</v>
      </c>
      <c r="AE185">
        <v>4</v>
      </c>
      <c r="AF185">
        <v>0</v>
      </c>
      <c r="AG185" s="1" t="s">
        <v>74</v>
      </c>
      <c r="AH185">
        <v>1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8</v>
      </c>
      <c r="AY185">
        <v>20</v>
      </c>
      <c r="AZ185">
        <v>14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20</v>
      </c>
      <c r="BN185">
        <v>32</v>
      </c>
      <c r="BO185">
        <v>26</v>
      </c>
    </row>
    <row r="186" spans="1:67" x14ac:dyDescent="0.3">
      <c r="A186" s="1" t="s">
        <v>134</v>
      </c>
      <c r="B186">
        <v>31</v>
      </c>
      <c r="C186" s="1" t="s">
        <v>77</v>
      </c>
      <c r="D186" s="2"/>
      <c r="E186" s="1" t="s">
        <v>69</v>
      </c>
      <c r="F186" s="1" t="s">
        <v>70</v>
      </c>
      <c r="G186">
        <v>-1</v>
      </c>
      <c r="H186">
        <v>-1</v>
      </c>
      <c r="I186" s="1" t="s">
        <v>127</v>
      </c>
      <c r="J186">
        <v>5402</v>
      </c>
      <c r="K186" s="1" t="s">
        <v>85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s="1" t="s">
        <v>73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10</v>
      </c>
      <c r="AD186">
        <v>5</v>
      </c>
      <c r="AE186">
        <v>2</v>
      </c>
      <c r="AF186">
        <v>0</v>
      </c>
      <c r="AG186" s="1" t="s">
        <v>74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5</v>
      </c>
      <c r="AN186">
        <v>3</v>
      </c>
      <c r="AO186">
        <v>0</v>
      </c>
      <c r="AP186">
        <v>0</v>
      </c>
      <c r="AQ186">
        <v>0</v>
      </c>
      <c r="AR186">
        <v>1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12</v>
      </c>
      <c r="AY186">
        <v>33</v>
      </c>
      <c r="AZ186">
        <v>22.5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0</v>
      </c>
      <c r="BL186">
        <v>0</v>
      </c>
      <c r="BM186">
        <v>22</v>
      </c>
      <c r="BN186">
        <v>43</v>
      </c>
      <c r="BO186">
        <v>32.5</v>
      </c>
    </row>
    <row r="187" spans="1:67" x14ac:dyDescent="0.3">
      <c r="A187" s="1" t="s">
        <v>134</v>
      </c>
      <c r="B187">
        <v>31</v>
      </c>
      <c r="C187" s="1" t="s">
        <v>77</v>
      </c>
      <c r="D187" s="2"/>
      <c r="E187" s="1" t="s">
        <v>69</v>
      </c>
      <c r="F187" s="1" t="s">
        <v>70</v>
      </c>
      <c r="G187">
        <v>-1</v>
      </c>
      <c r="H187">
        <v>-1</v>
      </c>
      <c r="I187" s="1" t="s">
        <v>124</v>
      </c>
      <c r="J187">
        <v>9431</v>
      </c>
      <c r="K187" s="1" t="s">
        <v>85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s="1" t="s">
        <v>76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5</v>
      </c>
      <c r="AD187">
        <v>0</v>
      </c>
      <c r="AE187">
        <v>2</v>
      </c>
      <c r="AF187">
        <v>0</v>
      </c>
      <c r="AG187" s="1" t="s">
        <v>74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20</v>
      </c>
      <c r="AN187">
        <v>1</v>
      </c>
      <c r="AO187">
        <v>0</v>
      </c>
      <c r="AP187">
        <v>1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7</v>
      </c>
      <c r="AY187">
        <v>13</v>
      </c>
      <c r="AZ187">
        <v>10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12</v>
      </c>
      <c r="BN187">
        <v>18</v>
      </c>
      <c r="BO187">
        <v>15</v>
      </c>
    </row>
    <row r="188" spans="1:67" x14ac:dyDescent="0.3">
      <c r="A188" s="1" t="s">
        <v>135</v>
      </c>
      <c r="B188">
        <v>32</v>
      </c>
      <c r="C188" s="1" t="s">
        <v>68</v>
      </c>
      <c r="D188" s="2"/>
      <c r="E188" s="1" t="s">
        <v>69</v>
      </c>
      <c r="F188" s="1" t="s">
        <v>70</v>
      </c>
      <c r="G188">
        <v>-1</v>
      </c>
      <c r="H188">
        <v>-1</v>
      </c>
      <c r="I188" s="1" t="s">
        <v>99</v>
      </c>
      <c r="J188">
        <v>292</v>
      </c>
      <c r="K188" s="1" t="s">
        <v>85</v>
      </c>
      <c r="L188">
        <v>0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 s="1" t="s">
        <v>73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3</v>
      </c>
      <c r="AB188">
        <v>1</v>
      </c>
      <c r="AC188">
        <v>17</v>
      </c>
      <c r="AD188">
        <v>4</v>
      </c>
      <c r="AE188">
        <v>4</v>
      </c>
      <c r="AF188">
        <v>0</v>
      </c>
      <c r="AG188" s="1" t="s">
        <v>74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3</v>
      </c>
      <c r="AN188">
        <v>1</v>
      </c>
      <c r="AO188">
        <v>0</v>
      </c>
      <c r="AP188">
        <v>1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15</v>
      </c>
      <c r="AY188">
        <v>39</v>
      </c>
      <c r="AZ188">
        <v>27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32</v>
      </c>
      <c r="BN188">
        <v>56</v>
      </c>
      <c r="BO188">
        <v>44</v>
      </c>
    </row>
    <row r="189" spans="1:67" x14ac:dyDescent="0.3">
      <c r="A189" s="1" t="s">
        <v>135</v>
      </c>
      <c r="B189">
        <v>32</v>
      </c>
      <c r="C189" s="1" t="s">
        <v>77</v>
      </c>
      <c r="D189" s="2"/>
      <c r="E189" s="1" t="s">
        <v>69</v>
      </c>
      <c r="F189" s="1" t="s">
        <v>70</v>
      </c>
      <c r="G189">
        <v>-1</v>
      </c>
      <c r="H189">
        <v>-1</v>
      </c>
      <c r="I189" s="1" t="s">
        <v>123</v>
      </c>
      <c r="J189">
        <v>461</v>
      </c>
      <c r="K189" s="1" t="s">
        <v>85</v>
      </c>
      <c r="L189">
        <v>0</v>
      </c>
      <c r="M189">
        <v>1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 s="1" t="s">
        <v>73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3</v>
      </c>
      <c r="AB189">
        <v>0</v>
      </c>
      <c r="AC189">
        <v>15</v>
      </c>
      <c r="AD189">
        <v>4</v>
      </c>
      <c r="AE189">
        <v>1</v>
      </c>
      <c r="AF189">
        <v>2</v>
      </c>
      <c r="AG189" s="1" t="s">
        <v>74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6</v>
      </c>
      <c r="AN189">
        <v>1</v>
      </c>
      <c r="AO189">
        <v>0</v>
      </c>
      <c r="AP189">
        <v>1</v>
      </c>
      <c r="AQ189">
        <v>0</v>
      </c>
      <c r="AR189">
        <v>0</v>
      </c>
      <c r="AS189">
        <v>1</v>
      </c>
      <c r="AT189">
        <v>2</v>
      </c>
      <c r="AU189">
        <v>0</v>
      </c>
      <c r="AV189">
        <v>1</v>
      </c>
      <c r="AW189">
        <v>0</v>
      </c>
      <c r="AX189">
        <v>13</v>
      </c>
      <c r="AY189">
        <v>28</v>
      </c>
      <c r="AZ189">
        <v>20.5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1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28</v>
      </c>
      <c r="BN189">
        <v>43</v>
      </c>
      <c r="BO189">
        <v>35.5</v>
      </c>
    </row>
    <row r="190" spans="1:67" x14ac:dyDescent="0.3">
      <c r="A190" s="1" t="s">
        <v>135</v>
      </c>
      <c r="B190">
        <v>32</v>
      </c>
      <c r="C190" s="1" t="s">
        <v>68</v>
      </c>
      <c r="D190" s="2"/>
      <c r="E190" s="1" t="s">
        <v>69</v>
      </c>
      <c r="F190" s="1" t="s">
        <v>70</v>
      </c>
      <c r="G190">
        <v>-1</v>
      </c>
      <c r="H190">
        <v>-1</v>
      </c>
      <c r="I190" s="1" t="s">
        <v>122</v>
      </c>
      <c r="J190">
        <v>1747</v>
      </c>
      <c r="K190" s="1" t="s">
        <v>107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s="1" t="s">
        <v>76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5</v>
      </c>
      <c r="AD190">
        <v>0</v>
      </c>
      <c r="AE190">
        <v>9</v>
      </c>
      <c r="AF190">
        <v>0</v>
      </c>
      <c r="AG190" s="1" t="s">
        <v>74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5</v>
      </c>
      <c r="AN190">
        <v>3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2</v>
      </c>
      <c r="AU190">
        <v>0</v>
      </c>
      <c r="AV190">
        <v>1</v>
      </c>
      <c r="AW190">
        <v>0</v>
      </c>
      <c r="AX190">
        <v>25</v>
      </c>
      <c r="AY190">
        <v>52</v>
      </c>
      <c r="AZ190">
        <v>38.5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30</v>
      </c>
      <c r="BN190">
        <v>57</v>
      </c>
      <c r="BO190">
        <v>43.5</v>
      </c>
    </row>
    <row r="191" spans="1:67" x14ac:dyDescent="0.3">
      <c r="A191" s="1" t="s">
        <v>135</v>
      </c>
      <c r="B191">
        <v>32</v>
      </c>
      <c r="C191" s="1" t="s">
        <v>77</v>
      </c>
      <c r="D191" s="2"/>
      <c r="E191" s="1" t="s">
        <v>69</v>
      </c>
      <c r="F191" s="1" t="s">
        <v>70</v>
      </c>
      <c r="G191">
        <v>-1</v>
      </c>
      <c r="H191">
        <v>-1</v>
      </c>
      <c r="I191" s="1" t="s">
        <v>136</v>
      </c>
      <c r="J191">
        <v>3147</v>
      </c>
      <c r="K191" s="1" t="s">
        <v>107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s="1" t="s">
        <v>76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5</v>
      </c>
      <c r="AD191">
        <v>1</v>
      </c>
      <c r="AE191">
        <v>3</v>
      </c>
      <c r="AF191">
        <v>2</v>
      </c>
      <c r="AG191" s="1" t="s">
        <v>112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10</v>
      </c>
      <c r="AN191">
        <v>1</v>
      </c>
      <c r="AO191">
        <v>0</v>
      </c>
      <c r="AP191">
        <v>1</v>
      </c>
      <c r="AQ191">
        <v>0</v>
      </c>
      <c r="AR191">
        <v>0</v>
      </c>
      <c r="AS191">
        <v>1</v>
      </c>
      <c r="AT191">
        <v>2</v>
      </c>
      <c r="AU191">
        <v>0</v>
      </c>
      <c r="AV191">
        <v>1</v>
      </c>
      <c r="AW191">
        <v>0</v>
      </c>
      <c r="AX191">
        <v>14</v>
      </c>
      <c r="AY191">
        <v>26</v>
      </c>
      <c r="AZ191">
        <v>20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19</v>
      </c>
      <c r="BN191">
        <v>31</v>
      </c>
      <c r="BO191">
        <v>25</v>
      </c>
    </row>
    <row r="192" spans="1:67" x14ac:dyDescent="0.3">
      <c r="A192" s="1" t="s">
        <v>135</v>
      </c>
      <c r="B192">
        <v>32</v>
      </c>
      <c r="C192" s="1" t="s">
        <v>77</v>
      </c>
      <c r="D192" s="2"/>
      <c r="E192" s="1" t="s">
        <v>69</v>
      </c>
      <c r="F192" s="1" t="s">
        <v>70</v>
      </c>
      <c r="G192">
        <v>-1</v>
      </c>
      <c r="H192">
        <v>-1</v>
      </c>
      <c r="I192" s="1" t="s">
        <v>124</v>
      </c>
      <c r="J192">
        <v>3940</v>
      </c>
      <c r="K192" s="1" t="s">
        <v>85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s="1" t="s">
        <v>79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1</v>
      </c>
      <c r="AB192">
        <v>0</v>
      </c>
      <c r="AC192">
        <v>5</v>
      </c>
      <c r="AD192">
        <v>0</v>
      </c>
      <c r="AE192">
        <v>8</v>
      </c>
      <c r="AF192">
        <v>0</v>
      </c>
      <c r="AG192" s="1" t="s">
        <v>74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20</v>
      </c>
      <c r="AN192">
        <v>1</v>
      </c>
      <c r="AO192">
        <v>0</v>
      </c>
      <c r="AP192">
        <v>1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19</v>
      </c>
      <c r="AY192">
        <v>43</v>
      </c>
      <c r="AZ192">
        <v>31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24</v>
      </c>
      <c r="BN192">
        <v>48</v>
      </c>
      <c r="BO192">
        <v>36</v>
      </c>
    </row>
    <row r="193" spans="1:67" x14ac:dyDescent="0.3">
      <c r="A193" s="1" t="s">
        <v>135</v>
      </c>
      <c r="B193">
        <v>32</v>
      </c>
      <c r="C193" s="1" t="s">
        <v>68</v>
      </c>
      <c r="D193" s="2"/>
      <c r="E193" s="1" t="s">
        <v>69</v>
      </c>
      <c r="F193" s="1" t="s">
        <v>70</v>
      </c>
      <c r="G193">
        <v>-1</v>
      </c>
      <c r="H193">
        <v>-1</v>
      </c>
      <c r="I193" s="1" t="s">
        <v>115</v>
      </c>
      <c r="J193">
        <v>6721</v>
      </c>
      <c r="K193" s="1" t="s">
        <v>85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s="1" t="s">
        <v>76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5</v>
      </c>
      <c r="AD193">
        <v>0</v>
      </c>
      <c r="AE193">
        <v>8</v>
      </c>
      <c r="AF193">
        <v>2</v>
      </c>
      <c r="AG193" s="1" t="s">
        <v>74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8</v>
      </c>
      <c r="AN193">
        <v>1</v>
      </c>
      <c r="AO193">
        <v>0</v>
      </c>
      <c r="AP193">
        <v>1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19</v>
      </c>
      <c r="AY193">
        <v>43</v>
      </c>
      <c r="AZ193">
        <v>31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24</v>
      </c>
      <c r="BN193">
        <v>48</v>
      </c>
      <c r="BO193">
        <v>36</v>
      </c>
    </row>
    <row r="194" spans="1:67" x14ac:dyDescent="0.3">
      <c r="A194" s="1" t="s">
        <v>137</v>
      </c>
      <c r="B194">
        <v>33</v>
      </c>
      <c r="C194" s="1" t="s">
        <v>77</v>
      </c>
      <c r="D194" s="2"/>
      <c r="E194" s="1" t="s">
        <v>69</v>
      </c>
      <c r="F194" s="1" t="s">
        <v>70</v>
      </c>
      <c r="G194">
        <v>-1</v>
      </c>
      <c r="H194">
        <v>-1</v>
      </c>
      <c r="I194" s="1" t="s">
        <v>123</v>
      </c>
      <c r="J194">
        <v>45</v>
      </c>
      <c r="K194" s="1" t="s">
        <v>107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s="1" t="s">
        <v>79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5</v>
      </c>
      <c r="AD194">
        <v>1</v>
      </c>
      <c r="AE194">
        <v>3</v>
      </c>
      <c r="AF194">
        <v>2</v>
      </c>
      <c r="AG194" s="1" t="s">
        <v>74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14</v>
      </c>
      <c r="AN194">
        <v>1</v>
      </c>
      <c r="AO194">
        <v>0</v>
      </c>
      <c r="AP194">
        <v>1</v>
      </c>
      <c r="AQ194">
        <v>0</v>
      </c>
      <c r="AR194">
        <v>0</v>
      </c>
      <c r="AS194">
        <v>1</v>
      </c>
      <c r="AT194">
        <v>2</v>
      </c>
      <c r="AU194">
        <v>0</v>
      </c>
      <c r="AV194">
        <v>1</v>
      </c>
      <c r="AW194">
        <v>0</v>
      </c>
      <c r="AX194">
        <v>14</v>
      </c>
      <c r="AY194">
        <v>26</v>
      </c>
      <c r="AZ194">
        <v>20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1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19</v>
      </c>
      <c r="BN194">
        <v>31</v>
      </c>
      <c r="BO194">
        <v>25</v>
      </c>
    </row>
    <row r="195" spans="1:67" x14ac:dyDescent="0.3">
      <c r="A195" s="1" t="s">
        <v>137</v>
      </c>
      <c r="B195">
        <v>33</v>
      </c>
      <c r="C195" s="1" t="s">
        <v>77</v>
      </c>
      <c r="D195" s="2"/>
      <c r="E195" s="1" t="s">
        <v>69</v>
      </c>
      <c r="F195" s="1" t="s">
        <v>70</v>
      </c>
      <c r="G195">
        <v>-1</v>
      </c>
      <c r="H195">
        <v>-1</v>
      </c>
      <c r="I195" s="1" t="s">
        <v>136</v>
      </c>
      <c r="J195">
        <v>1501</v>
      </c>
      <c r="K195" s="1" t="s">
        <v>107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 s="1" t="s">
        <v>73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3</v>
      </c>
      <c r="AB195">
        <v>1</v>
      </c>
      <c r="AC195">
        <v>17</v>
      </c>
      <c r="AD195">
        <v>3</v>
      </c>
      <c r="AE195">
        <v>2</v>
      </c>
      <c r="AF195">
        <v>2</v>
      </c>
      <c r="AG195" s="1" t="s">
        <v>74</v>
      </c>
      <c r="AH195">
        <v>1</v>
      </c>
      <c r="AI195">
        <v>0</v>
      </c>
      <c r="AJ195">
        <v>0</v>
      </c>
      <c r="AK195">
        <v>0</v>
      </c>
      <c r="AL195">
        <v>1</v>
      </c>
      <c r="AM195">
        <v>20</v>
      </c>
      <c r="AN195">
        <v>1</v>
      </c>
      <c r="AO195">
        <v>0</v>
      </c>
      <c r="AP195">
        <v>1</v>
      </c>
      <c r="AQ195">
        <v>0</v>
      </c>
      <c r="AR195">
        <v>0</v>
      </c>
      <c r="AS195">
        <v>1</v>
      </c>
      <c r="AT195">
        <v>2</v>
      </c>
      <c r="AU195">
        <v>0</v>
      </c>
      <c r="AV195">
        <v>1</v>
      </c>
      <c r="AW195">
        <v>0</v>
      </c>
      <c r="AX195">
        <v>19</v>
      </c>
      <c r="AY195">
        <v>34</v>
      </c>
      <c r="AZ195">
        <v>26.5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36</v>
      </c>
      <c r="BN195">
        <v>51</v>
      </c>
      <c r="BO195">
        <v>43.5</v>
      </c>
    </row>
    <row r="196" spans="1:67" x14ac:dyDescent="0.3">
      <c r="A196" s="1" t="s">
        <v>137</v>
      </c>
      <c r="B196">
        <v>33</v>
      </c>
      <c r="C196" s="1" t="s">
        <v>68</v>
      </c>
      <c r="D196" s="2"/>
      <c r="E196" s="1" t="s">
        <v>69</v>
      </c>
      <c r="F196" s="1" t="s">
        <v>70</v>
      </c>
      <c r="G196">
        <v>-1</v>
      </c>
      <c r="H196">
        <v>-1</v>
      </c>
      <c r="I196" s="1" t="s">
        <v>84</v>
      </c>
      <c r="J196">
        <v>3494</v>
      </c>
      <c r="K196" s="1" t="s">
        <v>107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s="1" t="s">
        <v>76</v>
      </c>
      <c r="V196">
        <v>1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1</v>
      </c>
      <c r="AC196">
        <v>4</v>
      </c>
      <c r="AD196">
        <v>4</v>
      </c>
      <c r="AE196">
        <v>0</v>
      </c>
      <c r="AF196">
        <v>3</v>
      </c>
      <c r="AG196" s="1" t="s">
        <v>88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19</v>
      </c>
      <c r="AN196">
        <v>1</v>
      </c>
      <c r="AO196">
        <v>0</v>
      </c>
      <c r="AP196">
        <v>1</v>
      </c>
      <c r="AQ196">
        <v>0</v>
      </c>
      <c r="AR196">
        <v>0</v>
      </c>
      <c r="AS196">
        <v>1</v>
      </c>
      <c r="AT196">
        <v>2</v>
      </c>
      <c r="AU196">
        <v>0</v>
      </c>
      <c r="AV196">
        <v>1</v>
      </c>
      <c r="AW196">
        <v>0</v>
      </c>
      <c r="AX196">
        <v>16</v>
      </c>
      <c r="AY196">
        <v>28</v>
      </c>
      <c r="AZ196">
        <v>22</v>
      </c>
      <c r="BA196">
        <v>1</v>
      </c>
      <c r="BB196">
        <v>1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20</v>
      </c>
      <c r="BN196">
        <v>32</v>
      </c>
      <c r="BO196">
        <v>26</v>
      </c>
    </row>
    <row r="197" spans="1:67" x14ac:dyDescent="0.3">
      <c r="A197" s="1" t="s">
        <v>137</v>
      </c>
      <c r="B197">
        <v>33</v>
      </c>
      <c r="C197" s="1" t="s">
        <v>68</v>
      </c>
      <c r="D197" s="2"/>
      <c r="E197" s="1" t="s">
        <v>69</v>
      </c>
      <c r="F197" s="1" t="s">
        <v>70</v>
      </c>
      <c r="G197">
        <v>-1</v>
      </c>
      <c r="H197">
        <v>-1</v>
      </c>
      <c r="I197" s="1" t="s">
        <v>122</v>
      </c>
      <c r="J197">
        <v>4272</v>
      </c>
      <c r="K197" s="1" t="s">
        <v>107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 s="1" t="s">
        <v>73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4</v>
      </c>
      <c r="AB197">
        <v>0</v>
      </c>
      <c r="AC197">
        <v>20</v>
      </c>
      <c r="AD197">
        <v>2</v>
      </c>
      <c r="AE197">
        <v>6</v>
      </c>
      <c r="AF197">
        <v>0</v>
      </c>
      <c r="AG197" s="1" t="s">
        <v>74</v>
      </c>
      <c r="AH197">
        <v>1</v>
      </c>
      <c r="AI197">
        <v>1</v>
      </c>
      <c r="AJ197">
        <v>1</v>
      </c>
      <c r="AK197">
        <v>0</v>
      </c>
      <c r="AL197">
        <v>0</v>
      </c>
      <c r="AM197">
        <v>13</v>
      </c>
      <c r="AN197">
        <v>2</v>
      </c>
      <c r="AO197">
        <v>0</v>
      </c>
      <c r="AP197">
        <v>0</v>
      </c>
      <c r="AQ197">
        <v>1</v>
      </c>
      <c r="AR197">
        <v>0</v>
      </c>
      <c r="AS197">
        <v>1</v>
      </c>
      <c r="AT197">
        <v>2</v>
      </c>
      <c r="AU197">
        <v>0</v>
      </c>
      <c r="AV197">
        <v>1</v>
      </c>
      <c r="AW197">
        <v>0</v>
      </c>
      <c r="AX197">
        <v>21</v>
      </c>
      <c r="AY197">
        <v>45</v>
      </c>
      <c r="AZ197">
        <v>33</v>
      </c>
      <c r="BA197">
        <v>0</v>
      </c>
      <c r="BB197">
        <v>0</v>
      </c>
      <c r="BC197">
        <v>0</v>
      </c>
      <c r="BD197">
        <v>0</v>
      </c>
      <c r="BE197">
        <v>1</v>
      </c>
      <c r="BF197">
        <v>1</v>
      </c>
      <c r="BG197">
        <v>1</v>
      </c>
      <c r="BH197">
        <v>1</v>
      </c>
      <c r="BI197">
        <v>0</v>
      </c>
      <c r="BJ197">
        <v>0</v>
      </c>
      <c r="BK197">
        <v>0</v>
      </c>
      <c r="BL197">
        <v>0</v>
      </c>
      <c r="BM197">
        <v>41</v>
      </c>
      <c r="BN197">
        <v>65</v>
      </c>
      <c r="BO197">
        <v>53</v>
      </c>
    </row>
    <row r="198" spans="1:67" x14ac:dyDescent="0.3">
      <c r="A198" s="1" t="s">
        <v>137</v>
      </c>
      <c r="B198">
        <v>33</v>
      </c>
      <c r="C198" s="1" t="s">
        <v>68</v>
      </c>
      <c r="D198" s="2"/>
      <c r="E198" s="1" t="s">
        <v>69</v>
      </c>
      <c r="F198" s="1" t="s">
        <v>70</v>
      </c>
      <c r="G198">
        <v>-1</v>
      </c>
      <c r="H198">
        <v>-1</v>
      </c>
      <c r="I198" s="1" t="s">
        <v>138</v>
      </c>
      <c r="J198">
        <v>8103</v>
      </c>
      <c r="K198" s="1" t="s">
        <v>107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 s="1" t="s">
        <v>79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1</v>
      </c>
      <c r="AB198">
        <v>1</v>
      </c>
      <c r="AC198">
        <v>7</v>
      </c>
      <c r="AD198">
        <v>0</v>
      </c>
      <c r="AE198">
        <v>3</v>
      </c>
      <c r="AF198">
        <v>0</v>
      </c>
      <c r="AG198" s="1" t="s">
        <v>74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16</v>
      </c>
      <c r="AN198">
        <v>2</v>
      </c>
      <c r="AO198">
        <v>0</v>
      </c>
      <c r="AP198">
        <v>0</v>
      </c>
      <c r="AQ198">
        <v>1</v>
      </c>
      <c r="AR198">
        <v>0</v>
      </c>
      <c r="AS198">
        <v>1</v>
      </c>
      <c r="AT198">
        <v>2</v>
      </c>
      <c r="AU198">
        <v>0</v>
      </c>
      <c r="AV198">
        <v>1</v>
      </c>
      <c r="AW198">
        <v>0</v>
      </c>
      <c r="AX198">
        <v>13</v>
      </c>
      <c r="AY198">
        <v>22</v>
      </c>
      <c r="AZ198">
        <v>17.5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1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20</v>
      </c>
      <c r="BN198">
        <v>29</v>
      </c>
      <c r="BO198">
        <v>24.5</v>
      </c>
    </row>
    <row r="199" spans="1:67" x14ac:dyDescent="0.3">
      <c r="A199" s="1" t="s">
        <v>137</v>
      </c>
      <c r="B199">
        <v>33</v>
      </c>
      <c r="C199" s="1" t="s">
        <v>77</v>
      </c>
      <c r="D199" s="2"/>
      <c r="E199" s="1" t="s">
        <v>69</v>
      </c>
      <c r="F199" s="1" t="s">
        <v>70</v>
      </c>
      <c r="G199">
        <v>-1</v>
      </c>
      <c r="H199">
        <v>-1</v>
      </c>
      <c r="I199" s="1" t="s">
        <v>139</v>
      </c>
      <c r="J199">
        <v>9491</v>
      </c>
      <c r="K199" s="1" t="s">
        <v>107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s="1" t="s">
        <v>76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2</v>
      </c>
      <c r="AF199">
        <v>0</v>
      </c>
      <c r="AG199" s="1" t="s">
        <v>74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4</v>
      </c>
      <c r="AN199">
        <v>1</v>
      </c>
      <c r="AO199">
        <v>0</v>
      </c>
      <c r="AP199">
        <v>1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7</v>
      </c>
      <c r="AY199">
        <v>13</v>
      </c>
      <c r="AZ199">
        <v>10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7</v>
      </c>
      <c r="BN199">
        <v>13</v>
      </c>
      <c r="BO199">
        <v>10</v>
      </c>
    </row>
    <row r="200" spans="1:67" x14ac:dyDescent="0.3">
      <c r="A200" s="1" t="s">
        <v>140</v>
      </c>
      <c r="B200">
        <v>34</v>
      </c>
      <c r="C200" s="1" t="s">
        <v>77</v>
      </c>
      <c r="D200" s="2"/>
      <c r="E200" s="1" t="s">
        <v>69</v>
      </c>
      <c r="F200" s="1" t="s">
        <v>70</v>
      </c>
      <c r="G200">
        <v>-1</v>
      </c>
      <c r="H200">
        <v>-1</v>
      </c>
      <c r="I200" s="1" t="s">
        <v>123</v>
      </c>
      <c r="J200">
        <v>135</v>
      </c>
      <c r="K200" s="1" t="s">
        <v>107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s="1" t="s">
        <v>73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10</v>
      </c>
      <c r="AF200">
        <v>1</v>
      </c>
      <c r="AG200" s="1" t="s">
        <v>74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11</v>
      </c>
      <c r="AN200">
        <v>1</v>
      </c>
      <c r="AO200">
        <v>0</v>
      </c>
      <c r="AP200">
        <v>1</v>
      </c>
      <c r="AQ200">
        <v>0</v>
      </c>
      <c r="AR200">
        <v>0</v>
      </c>
      <c r="AS200">
        <v>1</v>
      </c>
      <c r="AT200">
        <v>2</v>
      </c>
      <c r="AU200">
        <v>0</v>
      </c>
      <c r="AV200">
        <v>1</v>
      </c>
      <c r="AW200">
        <v>0</v>
      </c>
      <c r="AX200">
        <v>27</v>
      </c>
      <c r="AY200">
        <v>57</v>
      </c>
      <c r="AZ200">
        <v>42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27</v>
      </c>
      <c r="BN200">
        <v>57</v>
      </c>
      <c r="BO200">
        <v>42</v>
      </c>
    </row>
    <row r="201" spans="1:67" x14ac:dyDescent="0.3">
      <c r="A201" s="1" t="s">
        <v>140</v>
      </c>
      <c r="B201">
        <v>34</v>
      </c>
      <c r="C201" s="1" t="s">
        <v>68</v>
      </c>
      <c r="D201" s="2"/>
      <c r="E201" s="1" t="s">
        <v>69</v>
      </c>
      <c r="F201" s="1" t="s">
        <v>70</v>
      </c>
      <c r="G201">
        <v>-1</v>
      </c>
      <c r="H201">
        <v>-1</v>
      </c>
      <c r="I201" s="1" t="s">
        <v>84</v>
      </c>
      <c r="J201">
        <v>3865</v>
      </c>
      <c r="K201" s="1" t="s">
        <v>107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s="1" t="s">
        <v>76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s="1" t="s">
        <v>74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64</v>
      </c>
      <c r="AN201">
        <v>1</v>
      </c>
      <c r="AO201">
        <v>0</v>
      </c>
      <c r="AP201">
        <v>1</v>
      </c>
      <c r="AQ201">
        <v>0</v>
      </c>
      <c r="AR201">
        <v>0</v>
      </c>
      <c r="AS201">
        <v>1</v>
      </c>
      <c r="AT201">
        <v>2</v>
      </c>
      <c r="AU201">
        <v>0</v>
      </c>
      <c r="AV201">
        <v>1</v>
      </c>
      <c r="AW201">
        <v>0</v>
      </c>
      <c r="AX201">
        <v>7</v>
      </c>
      <c r="AY201">
        <v>7</v>
      </c>
      <c r="AZ201">
        <v>7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1</v>
      </c>
      <c r="BK201">
        <v>0</v>
      </c>
      <c r="BL201">
        <v>0</v>
      </c>
      <c r="BM201">
        <v>7</v>
      </c>
      <c r="BN201">
        <v>7</v>
      </c>
      <c r="BO201">
        <v>7</v>
      </c>
    </row>
    <row r="202" spans="1:67" x14ac:dyDescent="0.3">
      <c r="A202" s="1" t="s">
        <v>140</v>
      </c>
      <c r="B202">
        <v>34</v>
      </c>
      <c r="C202" s="1" t="s">
        <v>68</v>
      </c>
      <c r="D202" s="2"/>
      <c r="E202" s="1" t="s">
        <v>69</v>
      </c>
      <c r="F202" s="1" t="s">
        <v>70</v>
      </c>
      <c r="G202">
        <v>-1</v>
      </c>
      <c r="H202">
        <v>-1</v>
      </c>
      <c r="I202" s="1" t="s">
        <v>122</v>
      </c>
      <c r="J202">
        <v>6498</v>
      </c>
      <c r="K202" s="1" t="s">
        <v>107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 s="1" t="s">
        <v>73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2</v>
      </c>
      <c r="AB202">
        <v>1</v>
      </c>
      <c r="AC202">
        <v>12</v>
      </c>
      <c r="AD202">
        <v>3</v>
      </c>
      <c r="AE202">
        <v>5</v>
      </c>
      <c r="AF202">
        <v>3</v>
      </c>
      <c r="AG202" s="1" t="s">
        <v>74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3</v>
      </c>
      <c r="AN202">
        <v>2</v>
      </c>
      <c r="AO202">
        <v>0</v>
      </c>
      <c r="AP202">
        <v>0</v>
      </c>
      <c r="AQ202">
        <v>1</v>
      </c>
      <c r="AR202">
        <v>0</v>
      </c>
      <c r="AS202">
        <v>1</v>
      </c>
      <c r="AT202">
        <v>2</v>
      </c>
      <c r="AU202">
        <v>0</v>
      </c>
      <c r="AV202">
        <v>1</v>
      </c>
      <c r="AW202">
        <v>0</v>
      </c>
      <c r="AX202">
        <v>20</v>
      </c>
      <c r="AY202">
        <v>44</v>
      </c>
      <c r="AZ202">
        <v>32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1</v>
      </c>
      <c r="BG202">
        <v>1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32</v>
      </c>
      <c r="BN202">
        <v>56</v>
      </c>
      <c r="BO202">
        <v>44</v>
      </c>
    </row>
    <row r="203" spans="1:67" x14ac:dyDescent="0.3">
      <c r="A203" s="1" t="s">
        <v>140</v>
      </c>
      <c r="B203">
        <v>34</v>
      </c>
      <c r="C203" s="1" t="s">
        <v>68</v>
      </c>
      <c r="D203" s="2"/>
      <c r="E203" s="1" t="s">
        <v>69</v>
      </c>
      <c r="F203" s="1" t="s">
        <v>70</v>
      </c>
      <c r="G203">
        <v>-1</v>
      </c>
      <c r="H203">
        <v>-1</v>
      </c>
      <c r="I203" s="1" t="s">
        <v>141</v>
      </c>
      <c r="J203">
        <v>7454</v>
      </c>
      <c r="K203" s="1" t="s">
        <v>107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s="1" t="s">
        <v>79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1</v>
      </c>
      <c r="AC203">
        <v>2</v>
      </c>
      <c r="AD203">
        <v>2</v>
      </c>
      <c r="AE203">
        <v>3</v>
      </c>
      <c r="AF203">
        <v>0</v>
      </c>
      <c r="AG203" s="1" t="s">
        <v>74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1</v>
      </c>
      <c r="AR203">
        <v>0</v>
      </c>
      <c r="AS203">
        <v>1</v>
      </c>
      <c r="AT203">
        <v>2</v>
      </c>
      <c r="AU203">
        <v>0</v>
      </c>
      <c r="AV203">
        <v>1</v>
      </c>
      <c r="AW203">
        <v>0</v>
      </c>
      <c r="AX203">
        <v>15</v>
      </c>
      <c r="AY203">
        <v>30</v>
      </c>
      <c r="AZ203">
        <v>22.5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17</v>
      </c>
      <c r="BN203">
        <v>32</v>
      </c>
      <c r="BO203">
        <v>24.5</v>
      </c>
    </row>
    <row r="204" spans="1:67" x14ac:dyDescent="0.3">
      <c r="A204" s="1" t="s">
        <v>140</v>
      </c>
      <c r="B204">
        <v>34</v>
      </c>
      <c r="C204" s="1" t="s">
        <v>77</v>
      </c>
      <c r="D204" s="2"/>
      <c r="E204" s="1" t="s">
        <v>69</v>
      </c>
      <c r="F204" s="1" t="s">
        <v>70</v>
      </c>
      <c r="G204">
        <v>-1</v>
      </c>
      <c r="H204">
        <v>-1</v>
      </c>
      <c r="I204" s="1" t="s">
        <v>136</v>
      </c>
      <c r="J204">
        <v>7617</v>
      </c>
      <c r="K204" s="1" t="s">
        <v>107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s="1" t="s">
        <v>79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1</v>
      </c>
      <c r="AB204">
        <v>1</v>
      </c>
      <c r="AC204">
        <v>7</v>
      </c>
      <c r="AD204">
        <v>3</v>
      </c>
      <c r="AE204">
        <v>2</v>
      </c>
      <c r="AF204">
        <v>1</v>
      </c>
      <c r="AG204" s="1" t="s">
        <v>74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17</v>
      </c>
      <c r="AN204">
        <v>2</v>
      </c>
      <c r="AO204">
        <v>0</v>
      </c>
      <c r="AP204">
        <v>0</v>
      </c>
      <c r="AQ204">
        <v>1</v>
      </c>
      <c r="AR204">
        <v>0</v>
      </c>
      <c r="AS204">
        <v>1</v>
      </c>
      <c r="AT204">
        <v>2</v>
      </c>
      <c r="AU204">
        <v>0</v>
      </c>
      <c r="AV204">
        <v>1</v>
      </c>
      <c r="AW204">
        <v>0</v>
      </c>
      <c r="AX204">
        <v>14</v>
      </c>
      <c r="AY204">
        <v>29</v>
      </c>
      <c r="AZ204">
        <v>21.5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21</v>
      </c>
      <c r="BN204">
        <v>36</v>
      </c>
      <c r="BO204">
        <v>28.5</v>
      </c>
    </row>
    <row r="205" spans="1:67" x14ac:dyDescent="0.3">
      <c r="A205" s="1" t="s">
        <v>140</v>
      </c>
      <c r="B205">
        <v>34</v>
      </c>
      <c r="C205" s="1" t="s">
        <v>77</v>
      </c>
      <c r="D205" s="2"/>
      <c r="E205" s="1" t="s">
        <v>69</v>
      </c>
      <c r="F205" s="1" t="s">
        <v>70</v>
      </c>
      <c r="G205">
        <v>-1</v>
      </c>
      <c r="H205">
        <v>-1</v>
      </c>
      <c r="I205" s="1" t="s">
        <v>139</v>
      </c>
      <c r="J205">
        <v>8430</v>
      </c>
      <c r="K205" s="1" t="s">
        <v>107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s="1" t="s">
        <v>94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2</v>
      </c>
      <c r="AD205">
        <v>5</v>
      </c>
      <c r="AE205">
        <v>0</v>
      </c>
      <c r="AF205">
        <v>0</v>
      </c>
      <c r="AG205" s="1" t="s">
        <v>91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23</v>
      </c>
      <c r="AN205">
        <v>1</v>
      </c>
      <c r="AO205">
        <v>0</v>
      </c>
      <c r="AP205">
        <v>1</v>
      </c>
      <c r="AQ205">
        <v>0</v>
      </c>
      <c r="AR205">
        <v>0</v>
      </c>
      <c r="AS205">
        <v>1</v>
      </c>
      <c r="AT205">
        <v>2</v>
      </c>
      <c r="AU205">
        <v>0</v>
      </c>
      <c r="AV205">
        <v>1</v>
      </c>
      <c r="AW205">
        <v>0</v>
      </c>
      <c r="AX205">
        <v>12</v>
      </c>
      <c r="AY205">
        <v>27</v>
      </c>
      <c r="AZ205">
        <v>19.5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14</v>
      </c>
      <c r="BN205">
        <v>29</v>
      </c>
      <c r="BO205">
        <v>21.5</v>
      </c>
    </row>
    <row r="206" spans="1:67" x14ac:dyDescent="0.3">
      <c r="A206" s="1" t="s">
        <v>142</v>
      </c>
      <c r="B206">
        <v>35</v>
      </c>
      <c r="C206" s="1" t="s">
        <v>68</v>
      </c>
      <c r="D206" s="2"/>
      <c r="E206" s="1" t="s">
        <v>69</v>
      </c>
      <c r="F206" s="1" t="s">
        <v>70</v>
      </c>
      <c r="G206">
        <v>-1</v>
      </c>
      <c r="H206">
        <v>-1</v>
      </c>
      <c r="I206" s="1" t="s">
        <v>84</v>
      </c>
      <c r="J206">
        <v>234</v>
      </c>
      <c r="K206" s="1" t="s">
        <v>107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s="1" t="s">
        <v>79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1</v>
      </c>
      <c r="AC206">
        <v>2</v>
      </c>
      <c r="AD206">
        <v>3</v>
      </c>
      <c r="AE206">
        <v>6</v>
      </c>
      <c r="AF206">
        <v>4</v>
      </c>
      <c r="AG206" s="1" t="s">
        <v>74</v>
      </c>
      <c r="AH206">
        <v>1</v>
      </c>
      <c r="AI206">
        <v>0</v>
      </c>
      <c r="AJ206">
        <v>1</v>
      </c>
      <c r="AK206">
        <v>0</v>
      </c>
      <c r="AL206">
        <v>0</v>
      </c>
      <c r="AM206">
        <v>6</v>
      </c>
      <c r="AN206">
        <v>2</v>
      </c>
      <c r="AO206">
        <v>0</v>
      </c>
      <c r="AP206">
        <v>0</v>
      </c>
      <c r="AQ206">
        <v>1</v>
      </c>
      <c r="AR206">
        <v>0</v>
      </c>
      <c r="AS206">
        <v>1</v>
      </c>
      <c r="AT206">
        <v>2</v>
      </c>
      <c r="AU206">
        <v>0</v>
      </c>
      <c r="AV206">
        <v>1</v>
      </c>
      <c r="AW206">
        <v>0</v>
      </c>
      <c r="AX206">
        <v>22</v>
      </c>
      <c r="AY206">
        <v>49</v>
      </c>
      <c r="AZ206">
        <v>35.5</v>
      </c>
      <c r="BA206">
        <v>1</v>
      </c>
      <c r="BB206">
        <v>1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24</v>
      </c>
      <c r="BN206">
        <v>51</v>
      </c>
      <c r="BO206">
        <v>37.5</v>
      </c>
    </row>
    <row r="207" spans="1:67" x14ac:dyDescent="0.3">
      <c r="A207" s="1" t="s">
        <v>142</v>
      </c>
      <c r="B207">
        <v>35</v>
      </c>
      <c r="C207" s="1" t="s">
        <v>77</v>
      </c>
      <c r="D207" s="2"/>
      <c r="E207" s="1" t="s">
        <v>69</v>
      </c>
      <c r="F207" s="1" t="s">
        <v>70</v>
      </c>
      <c r="G207">
        <v>-1</v>
      </c>
      <c r="H207">
        <v>-1</v>
      </c>
      <c r="I207" s="1" t="s">
        <v>123</v>
      </c>
      <c r="J207">
        <v>1646</v>
      </c>
      <c r="K207" s="1" t="s">
        <v>107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s="1" t="s">
        <v>76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4</v>
      </c>
      <c r="AE207">
        <v>2</v>
      </c>
      <c r="AF207">
        <v>1</v>
      </c>
      <c r="AG207" s="1" t="s">
        <v>74</v>
      </c>
      <c r="AH207">
        <v>1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0</v>
      </c>
      <c r="AV207">
        <v>1</v>
      </c>
      <c r="AW207">
        <v>0</v>
      </c>
      <c r="AX207">
        <v>12</v>
      </c>
      <c r="AY207">
        <v>30</v>
      </c>
      <c r="AZ207">
        <v>21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1</v>
      </c>
      <c r="BH207">
        <v>0</v>
      </c>
      <c r="BI207">
        <v>1</v>
      </c>
      <c r="BJ207">
        <v>0</v>
      </c>
      <c r="BK207">
        <v>0</v>
      </c>
      <c r="BL207">
        <v>0</v>
      </c>
      <c r="BM207">
        <v>12</v>
      </c>
      <c r="BN207">
        <v>30</v>
      </c>
      <c r="BO207">
        <v>21</v>
      </c>
    </row>
    <row r="208" spans="1:67" x14ac:dyDescent="0.3">
      <c r="A208" s="1" t="s">
        <v>142</v>
      </c>
      <c r="B208">
        <v>35</v>
      </c>
      <c r="C208" s="1" t="s">
        <v>68</v>
      </c>
      <c r="D208" s="2"/>
      <c r="E208" s="1" t="s">
        <v>69</v>
      </c>
      <c r="F208" s="1" t="s">
        <v>70</v>
      </c>
      <c r="G208">
        <v>-1</v>
      </c>
      <c r="H208">
        <v>-1</v>
      </c>
      <c r="I208" s="1" t="s">
        <v>122</v>
      </c>
      <c r="J208">
        <v>1741</v>
      </c>
      <c r="K208" s="1" t="s">
        <v>107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s="1" t="s">
        <v>73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5</v>
      </c>
      <c r="AD208">
        <v>4</v>
      </c>
      <c r="AE208">
        <v>2</v>
      </c>
      <c r="AF208">
        <v>1</v>
      </c>
      <c r="AG208" s="1" t="s">
        <v>72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</v>
      </c>
      <c r="AN208">
        <v>4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2</v>
      </c>
      <c r="AU208">
        <v>0</v>
      </c>
      <c r="AV208">
        <v>1</v>
      </c>
      <c r="AW208">
        <v>0</v>
      </c>
      <c r="AX208">
        <v>13</v>
      </c>
      <c r="AY208">
        <v>31</v>
      </c>
      <c r="AZ208">
        <v>22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1</v>
      </c>
      <c r="BG208"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18</v>
      </c>
      <c r="BN208">
        <v>36</v>
      </c>
      <c r="BO208">
        <v>27</v>
      </c>
    </row>
    <row r="209" spans="1:67" x14ac:dyDescent="0.3">
      <c r="A209" s="1" t="s">
        <v>142</v>
      </c>
      <c r="B209">
        <v>35</v>
      </c>
      <c r="C209" s="1" t="s">
        <v>68</v>
      </c>
      <c r="D209" s="2"/>
      <c r="E209" s="1" t="s">
        <v>69</v>
      </c>
      <c r="F209" s="1" t="s">
        <v>70</v>
      </c>
      <c r="G209">
        <v>-1</v>
      </c>
      <c r="H209">
        <v>-1</v>
      </c>
      <c r="I209" s="1" t="s">
        <v>141</v>
      </c>
      <c r="J209">
        <v>2197</v>
      </c>
      <c r="K209" s="1" t="s">
        <v>107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s="1" t="s">
        <v>76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5</v>
      </c>
      <c r="AD209">
        <v>0</v>
      </c>
      <c r="AE209">
        <v>4</v>
      </c>
      <c r="AF209">
        <v>0</v>
      </c>
      <c r="AG209" s="1" t="s">
        <v>74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4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2</v>
      </c>
      <c r="AU209">
        <v>0</v>
      </c>
      <c r="AV209">
        <v>1</v>
      </c>
      <c r="AW209">
        <v>0</v>
      </c>
      <c r="AX209">
        <v>13</v>
      </c>
      <c r="AY209">
        <v>25</v>
      </c>
      <c r="AZ209">
        <v>19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1</v>
      </c>
      <c r="BG209">
        <v>0</v>
      </c>
      <c r="BH209">
        <v>0</v>
      </c>
      <c r="BI209">
        <v>1</v>
      </c>
      <c r="BJ209">
        <v>0</v>
      </c>
      <c r="BK209">
        <v>0</v>
      </c>
      <c r="BL209">
        <v>0</v>
      </c>
      <c r="BM209">
        <v>18</v>
      </c>
      <c r="BN209">
        <v>30</v>
      </c>
      <c r="BO209">
        <v>24</v>
      </c>
    </row>
    <row r="210" spans="1:67" x14ac:dyDescent="0.3">
      <c r="A210" s="1" t="s">
        <v>142</v>
      </c>
      <c r="B210">
        <v>35</v>
      </c>
      <c r="C210" s="1" t="s">
        <v>77</v>
      </c>
      <c r="D210" s="2"/>
      <c r="E210" s="1" t="s">
        <v>69</v>
      </c>
      <c r="F210" s="1" t="s">
        <v>70</v>
      </c>
      <c r="G210">
        <v>-1</v>
      </c>
      <c r="H210">
        <v>-1</v>
      </c>
      <c r="I210" s="1" t="s">
        <v>136</v>
      </c>
      <c r="J210">
        <v>5188</v>
      </c>
      <c r="K210" s="1" t="s">
        <v>107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s="1" t="s">
        <v>73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3</v>
      </c>
      <c r="AB210">
        <v>1</v>
      </c>
      <c r="AC210">
        <v>17</v>
      </c>
      <c r="AD210">
        <v>0</v>
      </c>
      <c r="AE210">
        <v>7</v>
      </c>
      <c r="AF210">
        <v>1</v>
      </c>
      <c r="AG210" s="1" t="s">
        <v>74</v>
      </c>
      <c r="AH210">
        <v>1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4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15</v>
      </c>
      <c r="AY210">
        <v>36</v>
      </c>
      <c r="AZ210">
        <v>25.5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1</v>
      </c>
      <c r="BG210">
        <v>0</v>
      </c>
      <c r="BH210">
        <v>0</v>
      </c>
      <c r="BI210">
        <v>1</v>
      </c>
      <c r="BJ210">
        <v>0</v>
      </c>
      <c r="BK210">
        <v>0</v>
      </c>
      <c r="BL210">
        <v>0</v>
      </c>
      <c r="BM210">
        <v>32</v>
      </c>
      <c r="BN210">
        <v>53</v>
      </c>
      <c r="BO210">
        <v>42.5</v>
      </c>
    </row>
    <row r="211" spans="1:67" x14ac:dyDescent="0.3">
      <c r="A211" s="1" t="s">
        <v>142</v>
      </c>
      <c r="B211">
        <v>35</v>
      </c>
      <c r="C211" s="1" t="s">
        <v>77</v>
      </c>
      <c r="D211" s="2"/>
      <c r="E211" s="1" t="s">
        <v>69</v>
      </c>
      <c r="F211" s="1" t="s">
        <v>70</v>
      </c>
      <c r="G211">
        <v>-1</v>
      </c>
      <c r="H211">
        <v>-1</v>
      </c>
      <c r="I211" s="1" t="s">
        <v>139</v>
      </c>
      <c r="J211">
        <v>7657</v>
      </c>
      <c r="K211" s="1" t="s">
        <v>107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s="1" t="s">
        <v>79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1</v>
      </c>
      <c r="AC211">
        <v>2</v>
      </c>
      <c r="AD211">
        <v>0</v>
      </c>
      <c r="AE211">
        <v>0</v>
      </c>
      <c r="AF211">
        <v>0</v>
      </c>
      <c r="AG211" s="1" t="s">
        <v>74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0</v>
      </c>
      <c r="BM211">
        <v>2</v>
      </c>
      <c r="BN211">
        <v>2</v>
      </c>
      <c r="BO211">
        <v>2</v>
      </c>
    </row>
    <row r="212" spans="1:67" x14ac:dyDescent="0.3">
      <c r="A212" s="1" t="s">
        <v>143</v>
      </c>
      <c r="B212">
        <v>36</v>
      </c>
      <c r="C212" s="1" t="s">
        <v>77</v>
      </c>
      <c r="D212" s="2"/>
      <c r="E212" s="1" t="s">
        <v>69</v>
      </c>
      <c r="F212" s="1" t="s">
        <v>70</v>
      </c>
      <c r="G212">
        <v>-1</v>
      </c>
      <c r="H212">
        <v>-1</v>
      </c>
      <c r="I212" s="1" t="s">
        <v>144</v>
      </c>
      <c r="J212">
        <v>829</v>
      </c>
      <c r="K212" s="1" t="s">
        <v>107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s="1" t="s">
        <v>76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2</v>
      </c>
      <c r="AB212">
        <v>1</v>
      </c>
      <c r="AC212">
        <v>12</v>
      </c>
      <c r="AD212">
        <v>1</v>
      </c>
      <c r="AE212">
        <v>1</v>
      </c>
      <c r="AF212">
        <v>0</v>
      </c>
      <c r="AG212" s="1" t="s">
        <v>145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6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</v>
      </c>
      <c r="AY212">
        <v>9</v>
      </c>
      <c r="AZ212">
        <v>6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15</v>
      </c>
      <c r="BN212">
        <v>21</v>
      </c>
      <c r="BO212">
        <v>18</v>
      </c>
    </row>
    <row r="213" spans="1:67" x14ac:dyDescent="0.3">
      <c r="A213" s="1" t="s">
        <v>143</v>
      </c>
      <c r="B213">
        <v>36</v>
      </c>
      <c r="C213" s="1" t="s">
        <v>77</v>
      </c>
      <c r="D213" s="2"/>
      <c r="E213" s="1" t="s">
        <v>69</v>
      </c>
      <c r="F213" s="1" t="s">
        <v>70</v>
      </c>
      <c r="G213">
        <v>-1</v>
      </c>
      <c r="H213">
        <v>-1</v>
      </c>
      <c r="I213" s="1" t="s">
        <v>146</v>
      </c>
      <c r="J213">
        <v>1024</v>
      </c>
      <c r="K213" s="1" t="s">
        <v>107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s="1" t="s">
        <v>79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5</v>
      </c>
      <c r="AF213">
        <v>2</v>
      </c>
      <c r="AG213" s="1" t="s">
        <v>74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7</v>
      </c>
      <c r="AN213">
        <v>2</v>
      </c>
      <c r="AO213">
        <v>0</v>
      </c>
      <c r="AP213">
        <v>0</v>
      </c>
      <c r="AQ213">
        <v>1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14</v>
      </c>
      <c r="AY213">
        <v>32</v>
      </c>
      <c r="AZ213">
        <v>23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14</v>
      </c>
      <c r="BN213">
        <v>32</v>
      </c>
      <c r="BO213">
        <v>23</v>
      </c>
    </row>
    <row r="214" spans="1:67" x14ac:dyDescent="0.3">
      <c r="A214" s="1" t="s">
        <v>143</v>
      </c>
      <c r="B214">
        <v>36</v>
      </c>
      <c r="C214" s="1" t="s">
        <v>68</v>
      </c>
      <c r="D214" s="2"/>
      <c r="E214" s="1" t="s">
        <v>69</v>
      </c>
      <c r="F214" s="1" t="s">
        <v>70</v>
      </c>
      <c r="G214">
        <v>-1</v>
      </c>
      <c r="H214">
        <v>-1</v>
      </c>
      <c r="I214" s="1" t="s">
        <v>84</v>
      </c>
      <c r="J214">
        <v>3487</v>
      </c>
      <c r="K214" s="1" t="s">
        <v>107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s="1" t="s">
        <v>70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2</v>
      </c>
      <c r="AF214">
        <v>2</v>
      </c>
      <c r="AG214" s="1" t="s">
        <v>88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4</v>
      </c>
      <c r="AY214">
        <v>10</v>
      </c>
      <c r="AZ214">
        <v>7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1</v>
      </c>
      <c r="BG214">
        <v>1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4</v>
      </c>
      <c r="BN214">
        <v>10</v>
      </c>
      <c r="BO214">
        <v>7</v>
      </c>
    </row>
    <row r="215" spans="1:67" x14ac:dyDescent="0.3">
      <c r="A215" s="1" t="s">
        <v>143</v>
      </c>
      <c r="B215">
        <v>36</v>
      </c>
      <c r="C215" s="1" t="s">
        <v>68</v>
      </c>
      <c r="D215" s="2"/>
      <c r="E215" s="1" t="s">
        <v>69</v>
      </c>
      <c r="F215" s="1" t="s">
        <v>70</v>
      </c>
      <c r="G215">
        <v>-1</v>
      </c>
      <c r="H215">
        <v>-1</v>
      </c>
      <c r="I215" s="1" t="s">
        <v>147</v>
      </c>
      <c r="J215">
        <v>3940</v>
      </c>
      <c r="K215" s="1" t="s">
        <v>107</v>
      </c>
      <c r="L215">
        <v>0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 s="1" t="s">
        <v>73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4</v>
      </c>
      <c r="AB215">
        <v>1</v>
      </c>
      <c r="AC215">
        <v>22</v>
      </c>
      <c r="AD215">
        <v>3</v>
      </c>
      <c r="AE215">
        <v>4</v>
      </c>
      <c r="AF215">
        <v>3</v>
      </c>
      <c r="AG215" s="1" t="s">
        <v>91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4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12</v>
      </c>
      <c r="AY215">
        <v>33</v>
      </c>
      <c r="AZ215">
        <v>22.5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34</v>
      </c>
      <c r="BN215">
        <v>55</v>
      </c>
      <c r="BO215">
        <v>44.5</v>
      </c>
    </row>
    <row r="216" spans="1:67" x14ac:dyDescent="0.3">
      <c r="A216" s="1" t="s">
        <v>143</v>
      </c>
      <c r="B216">
        <v>36</v>
      </c>
      <c r="C216" s="1" t="s">
        <v>77</v>
      </c>
      <c r="D216" s="2"/>
      <c r="E216" s="1" t="s">
        <v>69</v>
      </c>
      <c r="F216" s="1" t="s">
        <v>70</v>
      </c>
      <c r="G216">
        <v>-1</v>
      </c>
      <c r="H216">
        <v>-1</v>
      </c>
      <c r="I216" s="1" t="s">
        <v>139</v>
      </c>
      <c r="J216">
        <v>4982</v>
      </c>
      <c r="K216" s="1" t="s">
        <v>107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 s="1" t="s">
        <v>73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3</v>
      </c>
      <c r="AB216">
        <v>1</v>
      </c>
      <c r="AC216">
        <v>17</v>
      </c>
      <c r="AD216">
        <v>2</v>
      </c>
      <c r="AE216">
        <v>9</v>
      </c>
      <c r="AF216">
        <v>0</v>
      </c>
      <c r="AG216" s="1" t="s">
        <v>74</v>
      </c>
      <c r="AH216">
        <v>1</v>
      </c>
      <c r="AI216">
        <v>0</v>
      </c>
      <c r="AJ216">
        <v>1</v>
      </c>
      <c r="AK216">
        <v>0</v>
      </c>
      <c r="AL216">
        <v>0</v>
      </c>
      <c r="AM216">
        <v>9</v>
      </c>
      <c r="AN216">
        <v>1</v>
      </c>
      <c r="AO216">
        <v>0</v>
      </c>
      <c r="AP216">
        <v>1</v>
      </c>
      <c r="AQ216">
        <v>0</v>
      </c>
      <c r="AR216">
        <v>0</v>
      </c>
      <c r="AS216">
        <v>1</v>
      </c>
      <c r="AT216">
        <v>2</v>
      </c>
      <c r="AU216">
        <v>0</v>
      </c>
      <c r="AV216">
        <v>1</v>
      </c>
      <c r="AW216">
        <v>0</v>
      </c>
      <c r="AX216">
        <v>27</v>
      </c>
      <c r="AY216">
        <v>60</v>
      </c>
      <c r="AZ216">
        <v>43.5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1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44</v>
      </c>
      <c r="BN216">
        <v>77</v>
      </c>
      <c r="BO216">
        <v>60.5</v>
      </c>
    </row>
    <row r="217" spans="1:67" x14ac:dyDescent="0.3">
      <c r="A217" s="1" t="s">
        <v>143</v>
      </c>
      <c r="B217">
        <v>36</v>
      </c>
      <c r="C217" s="1" t="s">
        <v>68</v>
      </c>
      <c r="D217" s="2"/>
      <c r="E217" s="1" t="s">
        <v>69</v>
      </c>
      <c r="F217" s="1" t="s">
        <v>70</v>
      </c>
      <c r="G217">
        <v>-1</v>
      </c>
      <c r="H217">
        <v>-1</v>
      </c>
      <c r="I217" s="1" t="s">
        <v>148</v>
      </c>
      <c r="J217">
        <v>5010</v>
      </c>
      <c r="K217" s="1" t="s">
        <v>107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s="1" t="s">
        <v>79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2</v>
      </c>
      <c r="AB217">
        <v>1</v>
      </c>
      <c r="AC217">
        <v>12</v>
      </c>
      <c r="AD217">
        <v>3</v>
      </c>
      <c r="AE217">
        <v>1</v>
      </c>
      <c r="AF217">
        <v>0</v>
      </c>
      <c r="AG217" s="1" t="s">
        <v>72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4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6</v>
      </c>
      <c r="AY217">
        <v>18</v>
      </c>
      <c r="AZ217">
        <v>12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18</v>
      </c>
      <c r="BN217">
        <v>30</v>
      </c>
      <c r="BO217">
        <v>24</v>
      </c>
    </row>
    <row r="218" spans="1:67" x14ac:dyDescent="0.3">
      <c r="A218" s="1" t="s">
        <v>149</v>
      </c>
      <c r="B218">
        <v>37</v>
      </c>
      <c r="C218" s="1" t="s">
        <v>68</v>
      </c>
      <c r="D218" s="2"/>
      <c r="E218" s="1" t="s">
        <v>69</v>
      </c>
      <c r="F218" s="1" t="s">
        <v>70</v>
      </c>
      <c r="G218">
        <v>-1</v>
      </c>
      <c r="H218">
        <v>-1</v>
      </c>
      <c r="I218" s="1" t="s">
        <v>150</v>
      </c>
      <c r="J218">
        <v>868</v>
      </c>
      <c r="K218" s="1" t="s">
        <v>107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  <c r="U218" s="1" t="s">
        <v>73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20</v>
      </c>
      <c r="AD218">
        <v>5</v>
      </c>
      <c r="AE218">
        <v>2</v>
      </c>
      <c r="AF218">
        <v>0</v>
      </c>
      <c r="AG218" s="1" t="s">
        <v>74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10</v>
      </c>
      <c r="AN218">
        <v>1</v>
      </c>
      <c r="AO218">
        <v>0</v>
      </c>
      <c r="AP218">
        <v>1</v>
      </c>
      <c r="AQ218">
        <v>0</v>
      </c>
      <c r="AR218">
        <v>0</v>
      </c>
      <c r="AS218">
        <v>1</v>
      </c>
      <c r="AT218">
        <v>2</v>
      </c>
      <c r="AU218">
        <v>0</v>
      </c>
      <c r="AV218">
        <v>1</v>
      </c>
      <c r="AW218">
        <v>0</v>
      </c>
      <c r="AX218">
        <v>16</v>
      </c>
      <c r="AY218">
        <v>37</v>
      </c>
      <c r="AZ218">
        <v>26.5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36</v>
      </c>
      <c r="BN218">
        <v>57</v>
      </c>
      <c r="BO218">
        <v>46.5</v>
      </c>
    </row>
    <row r="219" spans="1:67" x14ac:dyDescent="0.3">
      <c r="A219" s="1" t="s">
        <v>149</v>
      </c>
      <c r="B219">
        <v>37</v>
      </c>
      <c r="C219" s="1" t="s">
        <v>77</v>
      </c>
      <c r="D219" s="2"/>
      <c r="E219" s="1" t="s">
        <v>69</v>
      </c>
      <c r="F219" s="1" t="s">
        <v>70</v>
      </c>
      <c r="G219">
        <v>-1</v>
      </c>
      <c r="H219">
        <v>-1</v>
      </c>
      <c r="I219" s="1" t="s">
        <v>144</v>
      </c>
      <c r="J219">
        <v>3176</v>
      </c>
      <c r="K219" s="1" t="s">
        <v>107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s="1" t="s">
        <v>76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1</v>
      </c>
      <c r="AC219">
        <v>7</v>
      </c>
      <c r="AD219">
        <v>0</v>
      </c>
      <c r="AE219">
        <v>0</v>
      </c>
      <c r="AF219">
        <v>0</v>
      </c>
      <c r="AG219" s="1" t="s">
        <v>112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4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1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7</v>
      </c>
      <c r="BN219">
        <v>7</v>
      </c>
      <c r="BO219">
        <v>7</v>
      </c>
    </row>
    <row r="220" spans="1:67" x14ac:dyDescent="0.3">
      <c r="A220" s="1" t="s">
        <v>149</v>
      </c>
      <c r="B220">
        <v>37</v>
      </c>
      <c r="C220" s="1" t="s">
        <v>77</v>
      </c>
      <c r="D220" s="2"/>
      <c r="E220" s="1" t="s">
        <v>69</v>
      </c>
      <c r="F220" s="1" t="s">
        <v>70</v>
      </c>
      <c r="G220">
        <v>-1</v>
      </c>
      <c r="H220">
        <v>-1</v>
      </c>
      <c r="I220" s="1" t="s">
        <v>146</v>
      </c>
      <c r="J220">
        <v>4926</v>
      </c>
      <c r="K220" s="1" t="s">
        <v>107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 s="1" t="s">
        <v>94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1</v>
      </c>
      <c r="AB220">
        <v>1</v>
      </c>
      <c r="AC220">
        <v>7</v>
      </c>
      <c r="AD220">
        <v>4</v>
      </c>
      <c r="AE220">
        <v>1</v>
      </c>
      <c r="AF220">
        <v>1</v>
      </c>
      <c r="AG220" s="1" t="s">
        <v>74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6</v>
      </c>
      <c r="AY220">
        <v>21</v>
      </c>
      <c r="AZ220">
        <v>13.5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1</v>
      </c>
      <c r="BH220">
        <v>0</v>
      </c>
      <c r="BI220">
        <v>0</v>
      </c>
      <c r="BJ220">
        <v>1</v>
      </c>
      <c r="BK220">
        <v>0</v>
      </c>
      <c r="BL220">
        <v>0</v>
      </c>
      <c r="BM220">
        <v>13</v>
      </c>
      <c r="BN220">
        <v>28</v>
      </c>
      <c r="BO220">
        <v>20.5</v>
      </c>
    </row>
    <row r="221" spans="1:67" x14ac:dyDescent="0.3">
      <c r="A221" s="1" t="s">
        <v>149</v>
      </c>
      <c r="B221">
        <v>37</v>
      </c>
      <c r="C221" s="1" t="s">
        <v>77</v>
      </c>
      <c r="D221" s="2"/>
      <c r="E221" s="1" t="s">
        <v>69</v>
      </c>
      <c r="F221" s="1" t="s">
        <v>70</v>
      </c>
      <c r="G221">
        <v>-1</v>
      </c>
      <c r="H221">
        <v>-1</v>
      </c>
      <c r="I221" s="1" t="s">
        <v>139</v>
      </c>
      <c r="J221">
        <v>5402</v>
      </c>
      <c r="K221" s="1" t="s">
        <v>107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s="1" t="s">
        <v>73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5</v>
      </c>
      <c r="AD221">
        <v>0</v>
      </c>
      <c r="AE221">
        <v>3</v>
      </c>
      <c r="AF221">
        <v>0</v>
      </c>
      <c r="AG221" s="1" t="s">
        <v>74</v>
      </c>
      <c r="AH221">
        <v>1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6</v>
      </c>
      <c r="AY221">
        <v>15</v>
      </c>
      <c r="AZ221">
        <v>10.5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1</v>
      </c>
      <c r="BM221">
        <v>11</v>
      </c>
      <c r="BN221">
        <v>20</v>
      </c>
      <c r="BO221">
        <v>15.5</v>
      </c>
    </row>
    <row r="222" spans="1:67" x14ac:dyDescent="0.3">
      <c r="A222" s="1" t="s">
        <v>149</v>
      </c>
      <c r="B222">
        <v>37</v>
      </c>
      <c r="C222" s="1" t="s">
        <v>68</v>
      </c>
      <c r="D222" s="2"/>
      <c r="E222" s="1" t="s">
        <v>69</v>
      </c>
      <c r="F222" s="1" t="s">
        <v>70</v>
      </c>
      <c r="G222">
        <v>-1</v>
      </c>
      <c r="H222">
        <v>-1</v>
      </c>
      <c r="I222" s="1" t="s">
        <v>147</v>
      </c>
      <c r="J222">
        <v>7457</v>
      </c>
      <c r="K222" s="1" t="s">
        <v>107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 s="1" t="s">
        <v>94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1</v>
      </c>
      <c r="AC222">
        <v>2</v>
      </c>
      <c r="AD222">
        <v>1</v>
      </c>
      <c r="AE222">
        <v>0</v>
      </c>
      <c r="AF222">
        <v>2</v>
      </c>
      <c r="AG222" s="1" t="s">
        <v>74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4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2</v>
      </c>
      <c r="AY222">
        <v>5</v>
      </c>
      <c r="AZ222">
        <v>3.5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</v>
      </c>
      <c r="BH222">
        <v>0</v>
      </c>
      <c r="BI222">
        <v>0</v>
      </c>
      <c r="BJ222">
        <v>1</v>
      </c>
      <c r="BK222">
        <v>0</v>
      </c>
      <c r="BL222">
        <v>0</v>
      </c>
      <c r="BM222">
        <v>4</v>
      </c>
      <c r="BN222">
        <v>7</v>
      </c>
      <c r="BO222">
        <v>5.5</v>
      </c>
    </row>
    <row r="223" spans="1:67" x14ac:dyDescent="0.3">
      <c r="A223" s="1" t="s">
        <v>149</v>
      </c>
      <c r="B223">
        <v>37</v>
      </c>
      <c r="C223" s="1" t="s">
        <v>68</v>
      </c>
      <c r="D223" s="2"/>
      <c r="E223" s="1" t="s">
        <v>69</v>
      </c>
      <c r="F223" s="1" t="s">
        <v>70</v>
      </c>
      <c r="G223">
        <v>-1</v>
      </c>
      <c r="H223">
        <v>-1</v>
      </c>
      <c r="I223" s="1" t="s">
        <v>148</v>
      </c>
      <c r="J223">
        <v>9431</v>
      </c>
      <c r="K223" s="1" t="s">
        <v>107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s="1" t="s">
        <v>79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1</v>
      </c>
      <c r="AB223">
        <v>0</v>
      </c>
      <c r="AC223">
        <v>5</v>
      </c>
      <c r="AD223">
        <v>0</v>
      </c>
      <c r="AE223">
        <v>0</v>
      </c>
      <c r="AF223">
        <v>0</v>
      </c>
      <c r="AG223" s="1" t="s">
        <v>74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13</v>
      </c>
      <c r="AN223">
        <v>1</v>
      </c>
      <c r="AO223">
        <v>0</v>
      </c>
      <c r="AP223">
        <v>1</v>
      </c>
      <c r="AQ223">
        <v>0</v>
      </c>
      <c r="AR223">
        <v>0</v>
      </c>
      <c r="AS223">
        <v>1</v>
      </c>
      <c r="AT223">
        <v>1</v>
      </c>
      <c r="AU223">
        <v>1</v>
      </c>
      <c r="AV223">
        <v>0</v>
      </c>
      <c r="AW223">
        <v>0</v>
      </c>
      <c r="AX223">
        <v>5</v>
      </c>
      <c r="AY223">
        <v>5</v>
      </c>
      <c r="AZ223">
        <v>5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10</v>
      </c>
      <c r="BN223">
        <v>10</v>
      </c>
      <c r="BO223">
        <v>10</v>
      </c>
    </row>
    <row r="224" spans="1:67" x14ac:dyDescent="0.3">
      <c r="A224" s="1" t="s">
        <v>151</v>
      </c>
      <c r="B224">
        <v>38</v>
      </c>
      <c r="C224" s="1" t="s">
        <v>77</v>
      </c>
      <c r="D224" s="2"/>
      <c r="E224" s="1" t="s">
        <v>69</v>
      </c>
      <c r="F224" s="1" t="s">
        <v>70</v>
      </c>
      <c r="G224">
        <v>-1</v>
      </c>
      <c r="H224">
        <v>-1</v>
      </c>
      <c r="I224" s="1" t="s">
        <v>144</v>
      </c>
      <c r="J224">
        <v>292</v>
      </c>
      <c r="K224" s="1" t="s">
        <v>107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s="1" t="s">
        <v>73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3</v>
      </c>
      <c r="AB224">
        <v>0</v>
      </c>
      <c r="AC224">
        <v>15</v>
      </c>
      <c r="AD224">
        <v>3</v>
      </c>
      <c r="AE224">
        <v>3</v>
      </c>
      <c r="AF224">
        <v>0</v>
      </c>
      <c r="AG224" s="1" t="s">
        <v>74</v>
      </c>
      <c r="AH224">
        <v>1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4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10</v>
      </c>
      <c r="AY224">
        <v>28</v>
      </c>
      <c r="AZ224">
        <v>19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v>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25</v>
      </c>
      <c r="BN224">
        <v>43</v>
      </c>
      <c r="BO224">
        <v>34</v>
      </c>
    </row>
    <row r="225" spans="1:67" x14ac:dyDescent="0.3">
      <c r="A225" s="1" t="s">
        <v>151</v>
      </c>
      <c r="B225">
        <v>38</v>
      </c>
      <c r="C225" s="1" t="s">
        <v>68</v>
      </c>
      <c r="D225" s="2"/>
      <c r="E225" s="1" t="s">
        <v>69</v>
      </c>
      <c r="F225" s="1" t="s">
        <v>70</v>
      </c>
      <c r="G225">
        <v>-1</v>
      </c>
      <c r="H225">
        <v>-1</v>
      </c>
      <c r="I225" s="1" t="s">
        <v>150</v>
      </c>
      <c r="J225">
        <v>461</v>
      </c>
      <c r="K225" s="1" t="s">
        <v>107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 s="1" t="s">
        <v>79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2</v>
      </c>
      <c r="AB225">
        <v>1</v>
      </c>
      <c r="AC225">
        <v>12</v>
      </c>
      <c r="AD225">
        <v>4</v>
      </c>
      <c r="AE225">
        <v>0</v>
      </c>
      <c r="AF225">
        <v>2</v>
      </c>
      <c r="AG225" s="1" t="s">
        <v>74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6</v>
      </c>
      <c r="AN225">
        <v>2</v>
      </c>
      <c r="AO225">
        <v>0</v>
      </c>
      <c r="AP225">
        <v>0</v>
      </c>
      <c r="AQ225">
        <v>1</v>
      </c>
      <c r="AR225">
        <v>0</v>
      </c>
      <c r="AS225">
        <v>1</v>
      </c>
      <c r="AT225">
        <v>1</v>
      </c>
      <c r="AU225">
        <v>1</v>
      </c>
      <c r="AV225">
        <v>0</v>
      </c>
      <c r="AW225">
        <v>0</v>
      </c>
      <c r="AX225">
        <v>9</v>
      </c>
      <c r="AY225">
        <v>21</v>
      </c>
      <c r="AZ225">
        <v>15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21</v>
      </c>
      <c r="BN225">
        <v>33</v>
      </c>
      <c r="BO225">
        <v>27</v>
      </c>
    </row>
    <row r="226" spans="1:67" x14ac:dyDescent="0.3">
      <c r="A226" s="1" t="s">
        <v>151</v>
      </c>
      <c r="B226">
        <v>38</v>
      </c>
      <c r="C226" s="1" t="s">
        <v>77</v>
      </c>
      <c r="D226" s="2"/>
      <c r="E226" s="1" t="s">
        <v>69</v>
      </c>
      <c r="F226" s="1" t="s">
        <v>70</v>
      </c>
      <c r="G226">
        <v>-1</v>
      </c>
      <c r="H226">
        <v>-1</v>
      </c>
      <c r="I226" s="1" t="s">
        <v>146</v>
      </c>
      <c r="J226">
        <v>1018</v>
      </c>
      <c r="K226" s="1" t="s">
        <v>107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s="1" t="s">
        <v>76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5</v>
      </c>
      <c r="AD226">
        <v>3</v>
      </c>
      <c r="AE226">
        <v>3</v>
      </c>
      <c r="AF226">
        <v>2</v>
      </c>
      <c r="AG226" s="1" t="s">
        <v>74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4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10</v>
      </c>
      <c r="AY226">
        <v>28</v>
      </c>
      <c r="AZ226">
        <v>19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15</v>
      </c>
      <c r="BN226">
        <v>33</v>
      </c>
      <c r="BO226">
        <v>24</v>
      </c>
    </row>
    <row r="227" spans="1:67" x14ac:dyDescent="0.3">
      <c r="A227" s="1" t="s">
        <v>151</v>
      </c>
      <c r="B227">
        <v>38</v>
      </c>
      <c r="C227" s="1" t="s">
        <v>77</v>
      </c>
      <c r="D227" s="2"/>
      <c r="E227" s="1" t="s">
        <v>69</v>
      </c>
      <c r="F227" s="1" t="s">
        <v>70</v>
      </c>
      <c r="G227">
        <v>-1</v>
      </c>
      <c r="H227">
        <v>-1</v>
      </c>
      <c r="I227" s="1" t="s">
        <v>139</v>
      </c>
      <c r="J227">
        <v>1720</v>
      </c>
      <c r="K227" s="1" t="s">
        <v>107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s="1" t="s">
        <v>79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1</v>
      </c>
      <c r="AC227">
        <v>2</v>
      </c>
      <c r="AD227">
        <v>0</v>
      </c>
      <c r="AE227">
        <v>1</v>
      </c>
      <c r="AF227">
        <v>0</v>
      </c>
      <c r="AG227" s="1" t="s">
        <v>74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</v>
      </c>
      <c r="AY227">
        <v>5</v>
      </c>
      <c r="AZ227">
        <v>3.5</v>
      </c>
      <c r="BA227">
        <v>0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1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4</v>
      </c>
      <c r="BN227">
        <v>7</v>
      </c>
      <c r="BO227">
        <v>5.5</v>
      </c>
    </row>
    <row r="228" spans="1:67" x14ac:dyDescent="0.3">
      <c r="A228" s="1" t="s">
        <v>151</v>
      </c>
      <c r="B228">
        <v>38</v>
      </c>
      <c r="C228" s="1" t="s">
        <v>68</v>
      </c>
      <c r="D228" s="2"/>
      <c r="E228" s="1" t="s">
        <v>69</v>
      </c>
      <c r="F228" s="1" t="s">
        <v>70</v>
      </c>
      <c r="G228">
        <v>-1</v>
      </c>
      <c r="H228">
        <v>-1</v>
      </c>
      <c r="I228" s="1" t="s">
        <v>147</v>
      </c>
      <c r="J228">
        <v>5484</v>
      </c>
      <c r="K228" s="1" t="s">
        <v>107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 s="1" t="s">
        <v>73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20</v>
      </c>
      <c r="AD228">
        <v>0</v>
      </c>
      <c r="AE228">
        <v>7</v>
      </c>
      <c r="AF228">
        <v>2</v>
      </c>
      <c r="AG228" s="1" t="s">
        <v>72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14</v>
      </c>
      <c r="AY228">
        <v>35</v>
      </c>
      <c r="AZ228">
        <v>24.5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1</v>
      </c>
      <c r="BH228">
        <v>0</v>
      </c>
      <c r="BI228">
        <v>1</v>
      </c>
      <c r="BJ228">
        <v>0</v>
      </c>
      <c r="BK228">
        <v>0</v>
      </c>
      <c r="BL228">
        <v>0</v>
      </c>
      <c r="BM228">
        <v>34</v>
      </c>
      <c r="BN228">
        <v>55</v>
      </c>
      <c r="BO228">
        <v>44.5</v>
      </c>
    </row>
    <row r="229" spans="1:67" x14ac:dyDescent="0.3">
      <c r="A229" s="1" t="s">
        <v>151</v>
      </c>
      <c r="B229">
        <v>38</v>
      </c>
      <c r="C229" s="1" t="s">
        <v>68</v>
      </c>
      <c r="D229" s="2"/>
      <c r="E229" s="1" t="s">
        <v>69</v>
      </c>
      <c r="F229" s="1" t="s">
        <v>70</v>
      </c>
      <c r="G229">
        <v>-1</v>
      </c>
      <c r="H229">
        <v>-1</v>
      </c>
      <c r="I229" s="1" t="s">
        <v>148</v>
      </c>
      <c r="J229">
        <v>6721</v>
      </c>
      <c r="K229" s="1" t="s">
        <v>107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s="1" t="s">
        <v>76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5</v>
      </c>
      <c r="AD229">
        <v>0</v>
      </c>
      <c r="AE229">
        <v>1</v>
      </c>
      <c r="AF229">
        <v>0</v>
      </c>
      <c r="AG229" s="1" t="s">
        <v>152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9</v>
      </c>
      <c r="AN229">
        <v>1</v>
      </c>
      <c r="AO229">
        <v>0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1</v>
      </c>
      <c r="AV229">
        <v>0</v>
      </c>
      <c r="AW229">
        <v>0</v>
      </c>
      <c r="AX229">
        <v>7</v>
      </c>
      <c r="AY229">
        <v>10</v>
      </c>
      <c r="AZ229">
        <v>8.5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12</v>
      </c>
      <c r="BN229">
        <v>15</v>
      </c>
      <c r="BO229">
        <v>13.5</v>
      </c>
    </row>
    <row r="230" spans="1:67" x14ac:dyDescent="0.3">
      <c r="A230" s="1" t="s">
        <v>153</v>
      </c>
      <c r="B230">
        <v>39</v>
      </c>
      <c r="C230" s="1" t="s">
        <v>77</v>
      </c>
      <c r="D230" s="2"/>
      <c r="E230" s="1" t="s">
        <v>69</v>
      </c>
      <c r="F230" s="1" t="s">
        <v>70</v>
      </c>
      <c r="G230">
        <v>-1</v>
      </c>
      <c r="H230">
        <v>-1</v>
      </c>
      <c r="I230" s="1" t="s">
        <v>144</v>
      </c>
      <c r="J230">
        <v>45</v>
      </c>
      <c r="K230" s="1" t="s">
        <v>109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s="1" t="s">
        <v>73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1</v>
      </c>
      <c r="AB230">
        <v>1</v>
      </c>
      <c r="AC230">
        <v>7</v>
      </c>
      <c r="AD230">
        <v>1</v>
      </c>
      <c r="AE230">
        <v>7</v>
      </c>
      <c r="AF230">
        <v>2</v>
      </c>
      <c r="AG230" s="1" t="s">
        <v>74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12</v>
      </c>
      <c r="AN230">
        <v>2</v>
      </c>
      <c r="AO230">
        <v>0</v>
      </c>
      <c r="AP230">
        <v>0</v>
      </c>
      <c r="AQ230">
        <v>1</v>
      </c>
      <c r="AR230">
        <v>0</v>
      </c>
      <c r="AS230">
        <v>1</v>
      </c>
      <c r="AT230">
        <v>1</v>
      </c>
      <c r="AU230">
        <v>1</v>
      </c>
      <c r="AV230">
        <v>0</v>
      </c>
      <c r="AW230">
        <v>0</v>
      </c>
      <c r="AX230">
        <v>20</v>
      </c>
      <c r="AY230">
        <v>44</v>
      </c>
      <c r="AZ230">
        <v>32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0</v>
      </c>
      <c r="BG230">
        <v>1</v>
      </c>
      <c r="BH230">
        <v>0</v>
      </c>
      <c r="BI230">
        <v>1</v>
      </c>
      <c r="BJ230">
        <v>0</v>
      </c>
      <c r="BK230">
        <v>0</v>
      </c>
      <c r="BL230">
        <v>0</v>
      </c>
      <c r="BM230">
        <v>27</v>
      </c>
      <c r="BN230">
        <v>51</v>
      </c>
      <c r="BO230">
        <v>39</v>
      </c>
    </row>
    <row r="231" spans="1:67" x14ac:dyDescent="0.3">
      <c r="A231" s="1" t="s">
        <v>153</v>
      </c>
      <c r="B231">
        <v>39</v>
      </c>
      <c r="C231" s="1" t="s">
        <v>68</v>
      </c>
      <c r="D231" s="2"/>
      <c r="E231" s="1" t="s">
        <v>69</v>
      </c>
      <c r="F231" s="1" t="s">
        <v>70</v>
      </c>
      <c r="G231">
        <v>-1</v>
      </c>
      <c r="H231">
        <v>-1</v>
      </c>
      <c r="I231" s="1" t="s">
        <v>150</v>
      </c>
      <c r="J231">
        <v>2197</v>
      </c>
      <c r="K231" s="1" t="s">
        <v>109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s="1" t="s">
        <v>73</v>
      </c>
      <c r="V231">
        <v>0</v>
      </c>
      <c r="W231">
        <v>1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7</v>
      </c>
      <c r="AD231">
        <v>0</v>
      </c>
      <c r="AE231">
        <v>5</v>
      </c>
      <c r="AF231">
        <v>0</v>
      </c>
      <c r="AG231" s="1" t="s">
        <v>74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15</v>
      </c>
      <c r="AN231">
        <v>2</v>
      </c>
      <c r="AO231">
        <v>0</v>
      </c>
      <c r="AP231">
        <v>0</v>
      </c>
      <c r="AQ231">
        <v>1</v>
      </c>
      <c r="AR231">
        <v>0</v>
      </c>
      <c r="AS231">
        <v>1</v>
      </c>
      <c r="AT231">
        <v>2</v>
      </c>
      <c r="AU231">
        <v>0</v>
      </c>
      <c r="AV231">
        <v>1</v>
      </c>
      <c r="AW231">
        <v>0</v>
      </c>
      <c r="AX231">
        <v>17</v>
      </c>
      <c r="AY231">
        <v>32</v>
      </c>
      <c r="AZ231">
        <v>24.5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0</v>
      </c>
      <c r="BG231">
        <v>1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24</v>
      </c>
      <c r="BN231">
        <v>39</v>
      </c>
      <c r="BO231">
        <v>31.5</v>
      </c>
    </row>
    <row r="232" spans="1:67" x14ac:dyDescent="0.3">
      <c r="A232" s="1" t="s">
        <v>153</v>
      </c>
      <c r="B232">
        <v>39</v>
      </c>
      <c r="C232" s="1" t="s">
        <v>77</v>
      </c>
      <c r="D232" s="2"/>
      <c r="E232" s="1" t="s">
        <v>69</v>
      </c>
      <c r="F232" s="1" t="s">
        <v>70</v>
      </c>
      <c r="G232">
        <v>-1</v>
      </c>
      <c r="H232">
        <v>-1</v>
      </c>
      <c r="I232" s="1" t="s">
        <v>146</v>
      </c>
      <c r="J232">
        <v>3147</v>
      </c>
      <c r="K232" s="1" t="s">
        <v>109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</v>
      </c>
      <c r="U232" s="1" t="s">
        <v>79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2</v>
      </c>
      <c r="AB232">
        <v>0</v>
      </c>
      <c r="AC232">
        <v>10</v>
      </c>
      <c r="AD232">
        <v>2</v>
      </c>
      <c r="AE232">
        <v>1</v>
      </c>
      <c r="AF232">
        <v>0</v>
      </c>
      <c r="AG232" s="1" t="s">
        <v>74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20</v>
      </c>
      <c r="AN232">
        <v>1</v>
      </c>
      <c r="AO232">
        <v>0</v>
      </c>
      <c r="AP232">
        <v>1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7</v>
      </c>
      <c r="AY232">
        <v>16</v>
      </c>
      <c r="AZ232">
        <v>11.5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0</v>
      </c>
      <c r="BG232">
        <v>1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17</v>
      </c>
      <c r="BN232">
        <v>26</v>
      </c>
      <c r="BO232">
        <v>21.5</v>
      </c>
    </row>
    <row r="233" spans="1:67" x14ac:dyDescent="0.3">
      <c r="A233" s="1" t="s">
        <v>153</v>
      </c>
      <c r="B233">
        <v>39</v>
      </c>
      <c r="C233" s="1" t="s">
        <v>68</v>
      </c>
      <c r="D233" s="2"/>
      <c r="E233" s="1" t="s">
        <v>69</v>
      </c>
      <c r="F233" s="1" t="s">
        <v>70</v>
      </c>
      <c r="G233">
        <v>-1</v>
      </c>
      <c r="H233">
        <v>-1</v>
      </c>
      <c r="I233" s="1" t="s">
        <v>147</v>
      </c>
      <c r="J233">
        <v>3494</v>
      </c>
      <c r="K233" s="1" t="s">
        <v>109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1</v>
      </c>
      <c r="S233">
        <v>0</v>
      </c>
      <c r="T233">
        <v>0</v>
      </c>
      <c r="U233" s="1" t="s">
        <v>76</v>
      </c>
      <c r="V233">
        <v>1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1</v>
      </c>
      <c r="AC233">
        <v>4</v>
      </c>
      <c r="AD233">
        <v>6</v>
      </c>
      <c r="AE233">
        <v>0</v>
      </c>
      <c r="AF233">
        <v>2</v>
      </c>
      <c r="AG233" s="1" t="s">
        <v>72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27</v>
      </c>
      <c r="AN233">
        <v>1</v>
      </c>
      <c r="AO233">
        <v>0</v>
      </c>
      <c r="AP233">
        <v>1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14</v>
      </c>
      <c r="AY233">
        <v>32</v>
      </c>
      <c r="AZ233">
        <v>23</v>
      </c>
      <c r="BA233">
        <v>0</v>
      </c>
      <c r="BB233">
        <v>0</v>
      </c>
      <c r="BC233">
        <v>0</v>
      </c>
      <c r="BD233">
        <v>0</v>
      </c>
      <c r="BE233">
        <v>1</v>
      </c>
      <c r="BF233">
        <v>0</v>
      </c>
      <c r="BG233">
        <v>1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18</v>
      </c>
      <c r="BN233">
        <v>36</v>
      </c>
      <c r="BO233">
        <v>27</v>
      </c>
    </row>
    <row r="234" spans="1:67" x14ac:dyDescent="0.3">
      <c r="A234" s="1" t="s">
        <v>153</v>
      </c>
      <c r="B234">
        <v>39</v>
      </c>
      <c r="C234" s="1" t="s">
        <v>68</v>
      </c>
      <c r="D234" s="2"/>
      <c r="E234" s="1" t="s">
        <v>69</v>
      </c>
      <c r="F234" s="1" t="s">
        <v>70</v>
      </c>
      <c r="G234">
        <v>-1</v>
      </c>
      <c r="H234">
        <v>-1</v>
      </c>
      <c r="I234" s="1" t="s">
        <v>148</v>
      </c>
      <c r="J234">
        <v>3865</v>
      </c>
      <c r="K234" s="1" t="s">
        <v>109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s="1" t="s">
        <v>94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1</v>
      </c>
      <c r="AC234">
        <v>2</v>
      </c>
      <c r="AD234">
        <v>0</v>
      </c>
      <c r="AE234">
        <v>0</v>
      </c>
      <c r="AF234">
        <v>0</v>
      </c>
      <c r="AG234" s="1" t="s">
        <v>74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4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1</v>
      </c>
      <c r="AZ234"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3</v>
      </c>
      <c r="BN234">
        <v>3</v>
      </c>
      <c r="BO234">
        <v>3</v>
      </c>
    </row>
    <row r="235" spans="1:67" x14ac:dyDescent="0.3">
      <c r="A235" s="1" t="s">
        <v>153</v>
      </c>
      <c r="B235">
        <v>39</v>
      </c>
      <c r="C235" s="1" t="s">
        <v>77</v>
      </c>
      <c r="D235" s="2"/>
      <c r="E235" s="1" t="s">
        <v>69</v>
      </c>
      <c r="F235" s="1" t="s">
        <v>70</v>
      </c>
      <c r="G235">
        <v>-1</v>
      </c>
      <c r="H235">
        <v>-1</v>
      </c>
      <c r="I235" s="1" t="s">
        <v>139</v>
      </c>
      <c r="J235">
        <v>8430</v>
      </c>
      <c r="K235" s="1" t="s">
        <v>109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s="1" t="s">
        <v>76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2</v>
      </c>
      <c r="AD235">
        <v>4</v>
      </c>
      <c r="AE235">
        <v>0</v>
      </c>
      <c r="AF235">
        <v>0</v>
      </c>
      <c r="AG235" s="1" t="s">
        <v>74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8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4</v>
      </c>
      <c r="AY235">
        <v>16</v>
      </c>
      <c r="AZ235">
        <v>10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1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6</v>
      </c>
      <c r="BN235">
        <v>18</v>
      </c>
      <c r="BO235">
        <v>12</v>
      </c>
    </row>
    <row r="236" spans="1:67" x14ac:dyDescent="0.3">
      <c r="A236" s="1" t="s">
        <v>154</v>
      </c>
      <c r="B236">
        <v>40</v>
      </c>
      <c r="C236" s="1" t="s">
        <v>68</v>
      </c>
      <c r="D236" s="2"/>
      <c r="E236" s="1" t="s">
        <v>69</v>
      </c>
      <c r="F236" s="1" t="s">
        <v>70</v>
      </c>
      <c r="G236">
        <v>-1</v>
      </c>
      <c r="H236">
        <v>-1</v>
      </c>
      <c r="I236" s="1" t="s">
        <v>150</v>
      </c>
      <c r="J236">
        <v>1741</v>
      </c>
      <c r="K236" s="1" t="s">
        <v>109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 s="1" t="s">
        <v>79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1</v>
      </c>
      <c r="AC236">
        <v>2</v>
      </c>
      <c r="AD236">
        <v>3</v>
      </c>
      <c r="AE236">
        <v>2</v>
      </c>
      <c r="AF236">
        <v>0</v>
      </c>
      <c r="AG236" s="1" t="s">
        <v>74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3</v>
      </c>
      <c r="AO236">
        <v>0</v>
      </c>
      <c r="AP236">
        <v>0</v>
      </c>
      <c r="AQ236">
        <v>0</v>
      </c>
      <c r="AR236">
        <v>1</v>
      </c>
      <c r="AS236">
        <v>1</v>
      </c>
      <c r="AT236">
        <v>2</v>
      </c>
      <c r="AU236">
        <v>0</v>
      </c>
      <c r="AV236">
        <v>1</v>
      </c>
      <c r="AW236">
        <v>0</v>
      </c>
      <c r="AX236">
        <v>14</v>
      </c>
      <c r="AY236">
        <v>29</v>
      </c>
      <c r="AZ236">
        <v>21.5</v>
      </c>
      <c r="BA236">
        <v>0</v>
      </c>
      <c r="BB236">
        <v>0</v>
      </c>
      <c r="BC236">
        <v>0</v>
      </c>
      <c r="BD236">
        <v>0</v>
      </c>
      <c r="BE236">
        <v>1</v>
      </c>
      <c r="BF236">
        <v>0</v>
      </c>
      <c r="BG236">
        <v>1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16</v>
      </c>
      <c r="BN236">
        <v>31</v>
      </c>
      <c r="BO236">
        <v>23.5</v>
      </c>
    </row>
    <row r="237" spans="1:67" x14ac:dyDescent="0.3">
      <c r="A237" s="1" t="s">
        <v>154</v>
      </c>
      <c r="B237">
        <v>40</v>
      </c>
      <c r="C237" s="1" t="s">
        <v>68</v>
      </c>
      <c r="D237" s="2"/>
      <c r="E237" s="1" t="s">
        <v>69</v>
      </c>
      <c r="F237" s="1" t="s">
        <v>70</v>
      </c>
      <c r="G237">
        <v>-1</v>
      </c>
      <c r="H237">
        <v>-1</v>
      </c>
      <c r="I237" s="1" t="s">
        <v>147</v>
      </c>
      <c r="J237">
        <v>1747</v>
      </c>
      <c r="K237" s="1" t="s">
        <v>109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s="1" t="s">
        <v>73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</v>
      </c>
      <c r="AF237">
        <v>1</v>
      </c>
      <c r="AG237" s="1" t="s">
        <v>74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10</v>
      </c>
      <c r="AN237">
        <v>1</v>
      </c>
      <c r="AO237">
        <v>0</v>
      </c>
      <c r="AP237">
        <v>1</v>
      </c>
      <c r="AQ237">
        <v>0</v>
      </c>
      <c r="AR237">
        <v>0</v>
      </c>
      <c r="AS237">
        <v>1</v>
      </c>
      <c r="AT237">
        <v>1</v>
      </c>
      <c r="AU237">
        <v>1</v>
      </c>
      <c r="AV237">
        <v>0</v>
      </c>
      <c r="AW237">
        <v>0</v>
      </c>
      <c r="AX237">
        <v>11</v>
      </c>
      <c r="AY237">
        <v>20</v>
      </c>
      <c r="AZ237">
        <v>15.5</v>
      </c>
      <c r="BA237">
        <v>0</v>
      </c>
      <c r="BB237">
        <v>0</v>
      </c>
      <c r="BC237">
        <v>0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0</v>
      </c>
      <c r="BK237">
        <v>0</v>
      </c>
      <c r="BL237">
        <v>0</v>
      </c>
      <c r="BM237">
        <v>11</v>
      </c>
      <c r="BN237">
        <v>20</v>
      </c>
      <c r="BO237">
        <v>15.5</v>
      </c>
    </row>
    <row r="238" spans="1:67" x14ac:dyDescent="0.3">
      <c r="A238" s="1" t="s">
        <v>154</v>
      </c>
      <c r="B238">
        <v>40</v>
      </c>
      <c r="C238" s="1" t="s">
        <v>77</v>
      </c>
      <c r="D238" s="2"/>
      <c r="E238" s="1" t="s">
        <v>69</v>
      </c>
      <c r="F238" s="1" t="s">
        <v>70</v>
      </c>
      <c r="G238">
        <v>-1</v>
      </c>
      <c r="H238">
        <v>-1</v>
      </c>
      <c r="I238" s="1" t="s">
        <v>144</v>
      </c>
      <c r="J238">
        <v>3940</v>
      </c>
      <c r="K238" s="1" t="s">
        <v>109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 s="1" t="s">
        <v>76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2</v>
      </c>
      <c r="AB238">
        <v>1</v>
      </c>
      <c r="AC238">
        <v>12</v>
      </c>
      <c r="AD238">
        <v>5</v>
      </c>
      <c r="AE238">
        <v>1</v>
      </c>
      <c r="AF238">
        <v>3</v>
      </c>
      <c r="AG238" s="1" t="s">
        <v>72</v>
      </c>
      <c r="AH238">
        <v>1</v>
      </c>
      <c r="AI238">
        <v>0</v>
      </c>
      <c r="AJ238">
        <v>0</v>
      </c>
      <c r="AK238">
        <v>0</v>
      </c>
      <c r="AL238">
        <v>1</v>
      </c>
      <c r="AM238">
        <v>6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12</v>
      </c>
      <c r="AY238">
        <v>30</v>
      </c>
      <c r="AZ238">
        <v>21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0</v>
      </c>
      <c r="BG238">
        <v>1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24</v>
      </c>
      <c r="BN238">
        <v>42</v>
      </c>
      <c r="BO238">
        <v>33</v>
      </c>
    </row>
    <row r="239" spans="1:67" x14ac:dyDescent="0.3">
      <c r="A239" s="1" t="s">
        <v>154</v>
      </c>
      <c r="B239">
        <v>40</v>
      </c>
      <c r="C239" s="1" t="s">
        <v>77</v>
      </c>
      <c r="D239" s="2"/>
      <c r="E239" s="1" t="s">
        <v>69</v>
      </c>
      <c r="F239" s="1" t="s">
        <v>70</v>
      </c>
      <c r="G239">
        <v>-1</v>
      </c>
      <c r="H239">
        <v>-1</v>
      </c>
      <c r="I239" s="1" t="s">
        <v>146</v>
      </c>
      <c r="J239">
        <v>4272</v>
      </c>
      <c r="K239" s="1" t="s">
        <v>109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 s="1" t="s">
        <v>73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3</v>
      </c>
      <c r="AB239">
        <v>0</v>
      </c>
      <c r="AC239">
        <v>15</v>
      </c>
      <c r="AD239">
        <v>4</v>
      </c>
      <c r="AE239">
        <v>2</v>
      </c>
      <c r="AF239">
        <v>0</v>
      </c>
      <c r="AG239" s="1" t="s">
        <v>74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15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8</v>
      </c>
      <c r="AY239">
        <v>26</v>
      </c>
      <c r="AZ239">
        <v>17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0</v>
      </c>
      <c r="BG239">
        <v>1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23</v>
      </c>
      <c r="BN239">
        <v>41</v>
      </c>
      <c r="BO239">
        <v>32</v>
      </c>
    </row>
    <row r="240" spans="1:67" x14ac:dyDescent="0.3">
      <c r="A240" s="1" t="s">
        <v>154</v>
      </c>
      <c r="B240">
        <v>40</v>
      </c>
      <c r="C240" s="1" t="s">
        <v>77</v>
      </c>
      <c r="D240" s="2"/>
      <c r="E240" s="1" t="s">
        <v>69</v>
      </c>
      <c r="F240" s="1" t="s">
        <v>70</v>
      </c>
      <c r="G240">
        <v>-1</v>
      </c>
      <c r="H240">
        <v>-1</v>
      </c>
      <c r="I240" s="1" t="s">
        <v>139</v>
      </c>
      <c r="J240">
        <v>4982</v>
      </c>
      <c r="K240" s="1" t="s">
        <v>109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</v>
      </c>
      <c r="T240">
        <v>1</v>
      </c>
      <c r="U240" s="1" t="s">
        <v>79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1</v>
      </c>
      <c r="AB240">
        <v>1</v>
      </c>
      <c r="AC240">
        <v>7</v>
      </c>
      <c r="AD240">
        <v>1</v>
      </c>
      <c r="AE240">
        <v>0</v>
      </c>
      <c r="AF240">
        <v>0</v>
      </c>
      <c r="AG240" s="1" t="s">
        <v>74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3</v>
      </c>
      <c r="AN240">
        <v>2</v>
      </c>
      <c r="AO240">
        <v>0</v>
      </c>
      <c r="AP240">
        <v>0</v>
      </c>
      <c r="AQ240">
        <v>1</v>
      </c>
      <c r="AR240">
        <v>0</v>
      </c>
      <c r="AS240">
        <v>1</v>
      </c>
      <c r="AT240">
        <v>2</v>
      </c>
      <c r="AU240">
        <v>0</v>
      </c>
      <c r="AV240">
        <v>1</v>
      </c>
      <c r="AW240">
        <v>0</v>
      </c>
      <c r="AX240">
        <v>8</v>
      </c>
      <c r="AY240">
        <v>11</v>
      </c>
      <c r="AZ240">
        <v>9.5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15</v>
      </c>
      <c r="BN240">
        <v>18</v>
      </c>
      <c r="BO240">
        <v>16.5</v>
      </c>
    </row>
    <row r="241" spans="1:67" x14ac:dyDescent="0.3">
      <c r="A241" s="1" t="s">
        <v>154</v>
      </c>
      <c r="B241">
        <v>40</v>
      </c>
      <c r="C241" s="1" t="s">
        <v>68</v>
      </c>
      <c r="D241" s="2"/>
      <c r="E241" s="1" t="s">
        <v>69</v>
      </c>
      <c r="F241" s="1" t="s">
        <v>70</v>
      </c>
      <c r="G241">
        <v>-1</v>
      </c>
      <c r="H241">
        <v>-1</v>
      </c>
      <c r="I241" s="1" t="s">
        <v>148</v>
      </c>
      <c r="J241">
        <v>7454</v>
      </c>
      <c r="K241" s="1" t="s">
        <v>109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s="1" t="s">
        <v>76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5</v>
      </c>
      <c r="AD241">
        <v>2</v>
      </c>
      <c r="AE241">
        <v>2</v>
      </c>
      <c r="AF241">
        <v>0</v>
      </c>
      <c r="AG241" s="1" t="s">
        <v>74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9</v>
      </c>
      <c r="AN241">
        <v>2</v>
      </c>
      <c r="AO241">
        <v>0</v>
      </c>
      <c r="AP241">
        <v>0</v>
      </c>
      <c r="AQ241">
        <v>1</v>
      </c>
      <c r="AR241">
        <v>0</v>
      </c>
      <c r="AS241">
        <v>1</v>
      </c>
      <c r="AT241">
        <v>2</v>
      </c>
      <c r="AU241">
        <v>0</v>
      </c>
      <c r="AV241">
        <v>1</v>
      </c>
      <c r="AW241">
        <v>0</v>
      </c>
      <c r="AX241">
        <v>13</v>
      </c>
      <c r="AY241">
        <v>25</v>
      </c>
      <c r="AZ241">
        <v>19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1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18</v>
      </c>
      <c r="BN241">
        <v>30</v>
      </c>
      <c r="BO241">
        <v>24</v>
      </c>
    </row>
    <row r="242" spans="1:67" x14ac:dyDescent="0.3">
      <c r="A242" s="1" t="s">
        <v>155</v>
      </c>
      <c r="B242">
        <v>41</v>
      </c>
      <c r="C242" s="1" t="s">
        <v>68</v>
      </c>
      <c r="D242" s="2"/>
      <c r="E242" s="1" t="s">
        <v>69</v>
      </c>
      <c r="F242" s="1" t="s">
        <v>70</v>
      </c>
      <c r="G242">
        <v>-1</v>
      </c>
      <c r="H242">
        <v>-1</v>
      </c>
      <c r="I242" s="1" t="s">
        <v>150</v>
      </c>
      <c r="J242">
        <v>135</v>
      </c>
      <c r="K242" s="1" t="s">
        <v>109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s="1" t="s">
        <v>73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5</v>
      </c>
      <c r="AD242">
        <v>0</v>
      </c>
      <c r="AE242">
        <v>7</v>
      </c>
      <c r="AF242">
        <v>0</v>
      </c>
      <c r="AG242" s="1" t="s">
        <v>74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4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15</v>
      </c>
      <c r="AY242">
        <v>36</v>
      </c>
      <c r="AZ242">
        <v>25.5</v>
      </c>
      <c r="BA242">
        <v>0</v>
      </c>
      <c r="BB242">
        <v>0</v>
      </c>
      <c r="BC242">
        <v>0</v>
      </c>
      <c r="BD242">
        <v>0</v>
      </c>
      <c r="BE242">
        <v>1</v>
      </c>
      <c r="BF242">
        <v>0</v>
      </c>
      <c r="BG242">
        <v>1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20</v>
      </c>
      <c r="BN242">
        <v>41</v>
      </c>
      <c r="BO242">
        <v>30.5</v>
      </c>
    </row>
    <row r="243" spans="1:67" x14ac:dyDescent="0.3">
      <c r="A243" s="1" t="s">
        <v>155</v>
      </c>
      <c r="B243">
        <v>41</v>
      </c>
      <c r="C243" s="1" t="s">
        <v>68</v>
      </c>
      <c r="D243" s="2"/>
      <c r="E243" s="1" t="s">
        <v>69</v>
      </c>
      <c r="F243" s="1" t="s">
        <v>70</v>
      </c>
      <c r="G243">
        <v>-1</v>
      </c>
      <c r="H243">
        <v>-1</v>
      </c>
      <c r="I243" s="1" t="s">
        <v>147</v>
      </c>
      <c r="J243">
        <v>1646</v>
      </c>
      <c r="K243" s="1" t="s">
        <v>109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s="1" t="s">
        <v>79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1</v>
      </c>
      <c r="AB243">
        <v>1</v>
      </c>
      <c r="AC243">
        <v>7</v>
      </c>
      <c r="AD243">
        <v>2</v>
      </c>
      <c r="AE243">
        <v>0</v>
      </c>
      <c r="AF243">
        <v>0</v>
      </c>
      <c r="AG243" s="1" t="s">
        <v>74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</v>
      </c>
      <c r="AY243">
        <v>8</v>
      </c>
      <c r="AZ243">
        <v>5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v>1</v>
      </c>
      <c r="BK243">
        <v>0</v>
      </c>
      <c r="BL243">
        <v>0</v>
      </c>
      <c r="BM243">
        <v>9</v>
      </c>
      <c r="BN243">
        <v>15</v>
      </c>
      <c r="BO243">
        <v>12</v>
      </c>
    </row>
    <row r="244" spans="1:67" x14ac:dyDescent="0.3">
      <c r="A244" s="1" t="s">
        <v>155</v>
      </c>
      <c r="B244">
        <v>41</v>
      </c>
      <c r="C244" s="1" t="s">
        <v>77</v>
      </c>
      <c r="D244" s="2"/>
      <c r="E244" s="1" t="s">
        <v>69</v>
      </c>
      <c r="F244" s="1" t="s">
        <v>70</v>
      </c>
      <c r="G244">
        <v>-1</v>
      </c>
      <c r="H244">
        <v>-1</v>
      </c>
      <c r="I244" s="1" t="s">
        <v>144</v>
      </c>
      <c r="J244">
        <v>3176</v>
      </c>
      <c r="K244" s="1" t="s">
        <v>109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 s="1" t="s">
        <v>79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2</v>
      </c>
      <c r="AB244">
        <v>1</v>
      </c>
      <c r="AC244">
        <v>12</v>
      </c>
      <c r="AD244">
        <v>0</v>
      </c>
      <c r="AE244">
        <v>0</v>
      </c>
      <c r="AF244">
        <v>0</v>
      </c>
      <c r="AG244" s="1" t="s">
        <v>74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6</v>
      </c>
      <c r="AN244">
        <v>1</v>
      </c>
      <c r="AO244">
        <v>0</v>
      </c>
      <c r="AP244">
        <v>1</v>
      </c>
      <c r="AQ244">
        <v>0</v>
      </c>
      <c r="AR244">
        <v>0</v>
      </c>
      <c r="AS244">
        <v>1</v>
      </c>
      <c r="AT244">
        <v>0</v>
      </c>
      <c r="AU244">
        <v>0</v>
      </c>
      <c r="AV244">
        <v>0</v>
      </c>
      <c r="AW244">
        <v>0</v>
      </c>
      <c r="AX244">
        <v>3</v>
      </c>
      <c r="AY244">
        <v>3</v>
      </c>
      <c r="AZ244">
        <v>3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0</v>
      </c>
      <c r="BL244">
        <v>1</v>
      </c>
      <c r="BM244">
        <v>15</v>
      </c>
      <c r="BN244">
        <v>15</v>
      </c>
      <c r="BO244">
        <v>15</v>
      </c>
    </row>
    <row r="245" spans="1:67" x14ac:dyDescent="0.3">
      <c r="A245" s="1" t="s">
        <v>155</v>
      </c>
      <c r="B245">
        <v>41</v>
      </c>
      <c r="C245" s="1" t="s">
        <v>77</v>
      </c>
      <c r="D245" s="2"/>
      <c r="E245" s="1" t="s">
        <v>69</v>
      </c>
      <c r="F245" s="1" t="s">
        <v>70</v>
      </c>
      <c r="G245">
        <v>-1</v>
      </c>
      <c r="H245">
        <v>-1</v>
      </c>
      <c r="I245" s="1" t="s">
        <v>146</v>
      </c>
      <c r="J245">
        <v>3487</v>
      </c>
      <c r="K245" s="1" t="s">
        <v>109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s="1" t="s">
        <v>76</v>
      </c>
      <c r="V245">
        <v>1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2</v>
      </c>
      <c r="AD245">
        <v>2</v>
      </c>
      <c r="AE245">
        <v>5</v>
      </c>
      <c r="AF245">
        <v>1</v>
      </c>
      <c r="AG245" s="1" t="s">
        <v>74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4</v>
      </c>
      <c r="AO245">
        <v>1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13</v>
      </c>
      <c r="AY245">
        <v>34</v>
      </c>
      <c r="AZ245">
        <v>23.5</v>
      </c>
      <c r="BA245">
        <v>0</v>
      </c>
      <c r="BB245">
        <v>0</v>
      </c>
      <c r="BC245">
        <v>0</v>
      </c>
      <c r="BD245">
        <v>0</v>
      </c>
      <c r="BE245">
        <v>1</v>
      </c>
      <c r="BF245">
        <v>0</v>
      </c>
      <c r="BG245">
        <v>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15</v>
      </c>
      <c r="BN245">
        <v>36</v>
      </c>
      <c r="BO245">
        <v>25.5</v>
      </c>
    </row>
    <row r="246" spans="1:67" x14ac:dyDescent="0.3">
      <c r="A246" s="1" t="s">
        <v>155</v>
      </c>
      <c r="B246">
        <v>41</v>
      </c>
      <c r="C246" s="1" t="s">
        <v>68</v>
      </c>
      <c r="D246" s="2"/>
      <c r="E246" s="1" t="s">
        <v>69</v>
      </c>
      <c r="F246" s="1" t="s">
        <v>70</v>
      </c>
      <c r="G246">
        <v>-1</v>
      </c>
      <c r="H246">
        <v>-1</v>
      </c>
      <c r="I246" s="1" t="s">
        <v>156</v>
      </c>
      <c r="J246">
        <v>5402</v>
      </c>
      <c r="K246" s="1" t="s">
        <v>109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s="1" t="s">
        <v>76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 s="1" t="s">
        <v>74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3">
      <c r="A247" s="1" t="s">
        <v>155</v>
      </c>
      <c r="B247">
        <v>41</v>
      </c>
      <c r="C247" s="1" t="s">
        <v>77</v>
      </c>
      <c r="D247" s="2"/>
      <c r="E247" s="1" t="s">
        <v>69</v>
      </c>
      <c r="F247" s="1" t="s">
        <v>70</v>
      </c>
      <c r="G247">
        <v>-1</v>
      </c>
      <c r="H247">
        <v>-1</v>
      </c>
      <c r="I247" s="1" t="s">
        <v>139</v>
      </c>
      <c r="J247">
        <v>8103</v>
      </c>
      <c r="K247" s="1" t="s">
        <v>109</v>
      </c>
      <c r="L247">
        <v>0</v>
      </c>
      <c r="M247">
        <v>1</v>
      </c>
      <c r="N247">
        <v>1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 s="1" t="s">
        <v>73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3</v>
      </c>
      <c r="AB247">
        <v>1</v>
      </c>
      <c r="AC247">
        <v>17</v>
      </c>
      <c r="AD247">
        <v>0</v>
      </c>
      <c r="AE247">
        <v>7</v>
      </c>
      <c r="AF247">
        <v>0</v>
      </c>
      <c r="AG247" s="1" t="s">
        <v>74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14</v>
      </c>
      <c r="AY247">
        <v>35</v>
      </c>
      <c r="AZ247">
        <v>24.5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31</v>
      </c>
      <c r="BN247">
        <v>52</v>
      </c>
      <c r="BO247">
        <v>41.5</v>
      </c>
    </row>
    <row r="248" spans="1:67" x14ac:dyDescent="0.3">
      <c r="A248" s="1" t="s">
        <v>157</v>
      </c>
      <c r="B248">
        <v>42</v>
      </c>
      <c r="C248" s="1" t="s">
        <v>77</v>
      </c>
      <c r="D248" s="2"/>
      <c r="E248" s="1" t="s">
        <v>69</v>
      </c>
      <c r="F248" s="1" t="s">
        <v>70</v>
      </c>
      <c r="G248">
        <v>-1</v>
      </c>
      <c r="H248">
        <v>-1</v>
      </c>
      <c r="I248" s="1" t="s">
        <v>158</v>
      </c>
      <c r="J248">
        <v>829</v>
      </c>
      <c r="K248" s="1" t="s">
        <v>109</v>
      </c>
      <c r="L248">
        <v>0</v>
      </c>
      <c r="M248">
        <v>0</v>
      </c>
      <c r="N248">
        <v>1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 s="1" t="s">
        <v>73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3</v>
      </c>
      <c r="AB248">
        <v>1</v>
      </c>
      <c r="AC248">
        <v>17</v>
      </c>
      <c r="AD248">
        <v>2</v>
      </c>
      <c r="AE248">
        <v>4</v>
      </c>
      <c r="AF248">
        <v>3</v>
      </c>
      <c r="AG248" s="1" t="s">
        <v>74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5</v>
      </c>
      <c r="AN248">
        <v>2</v>
      </c>
      <c r="AO248">
        <v>0</v>
      </c>
      <c r="AP248">
        <v>0</v>
      </c>
      <c r="AQ248">
        <v>1</v>
      </c>
      <c r="AR248">
        <v>0</v>
      </c>
      <c r="AS248">
        <v>1</v>
      </c>
      <c r="AT248">
        <v>1</v>
      </c>
      <c r="AU248">
        <v>1</v>
      </c>
      <c r="AV248">
        <v>0</v>
      </c>
      <c r="AW248">
        <v>0</v>
      </c>
      <c r="AX248">
        <v>15</v>
      </c>
      <c r="AY248">
        <v>33</v>
      </c>
      <c r="AZ248">
        <v>24</v>
      </c>
      <c r="BA248">
        <v>1</v>
      </c>
      <c r="BB248">
        <v>1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32</v>
      </c>
      <c r="BN248">
        <v>50</v>
      </c>
      <c r="BO248">
        <v>41</v>
      </c>
    </row>
    <row r="249" spans="1:67" x14ac:dyDescent="0.3">
      <c r="A249" s="1" t="s">
        <v>157</v>
      </c>
      <c r="B249">
        <v>42</v>
      </c>
      <c r="C249" s="1" t="s">
        <v>68</v>
      </c>
      <c r="D249" s="2"/>
      <c r="E249" s="1" t="s">
        <v>69</v>
      </c>
      <c r="F249" s="1" t="s">
        <v>70</v>
      </c>
      <c r="G249">
        <v>-1</v>
      </c>
      <c r="H249">
        <v>-1</v>
      </c>
      <c r="I249" s="1" t="s">
        <v>150</v>
      </c>
      <c r="J249">
        <v>1720</v>
      </c>
      <c r="K249" s="1" t="s">
        <v>109</v>
      </c>
      <c r="L249">
        <v>0</v>
      </c>
      <c r="M249">
        <v>1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 s="1" t="s">
        <v>76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2</v>
      </c>
      <c r="AB249">
        <v>0</v>
      </c>
      <c r="AC249">
        <v>10</v>
      </c>
      <c r="AD249">
        <v>2</v>
      </c>
      <c r="AE249">
        <v>1</v>
      </c>
      <c r="AF249">
        <v>0</v>
      </c>
      <c r="AG249" s="1" t="s">
        <v>74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4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5</v>
      </c>
      <c r="AY249">
        <v>14</v>
      </c>
      <c r="AZ249">
        <v>9.5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15</v>
      </c>
      <c r="BN249">
        <v>24</v>
      </c>
      <c r="BO249">
        <v>19.5</v>
      </c>
    </row>
    <row r="250" spans="1:67" x14ac:dyDescent="0.3">
      <c r="A250" s="1" t="s">
        <v>157</v>
      </c>
      <c r="B250">
        <v>42</v>
      </c>
      <c r="C250" s="1" t="s">
        <v>68</v>
      </c>
      <c r="D250" s="2"/>
      <c r="E250" s="1" t="s">
        <v>69</v>
      </c>
      <c r="F250" s="1" t="s">
        <v>70</v>
      </c>
      <c r="G250">
        <v>-1</v>
      </c>
      <c r="H250">
        <v>-1</v>
      </c>
      <c r="I250" s="1" t="s">
        <v>147</v>
      </c>
      <c r="J250">
        <v>6721</v>
      </c>
      <c r="K250" s="1" t="s">
        <v>109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s="1" t="s">
        <v>73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2</v>
      </c>
      <c r="AB250">
        <v>1</v>
      </c>
      <c r="AC250">
        <v>12</v>
      </c>
      <c r="AD250">
        <v>3</v>
      </c>
      <c r="AE250">
        <v>2</v>
      </c>
      <c r="AF250">
        <v>0</v>
      </c>
      <c r="AG250" s="1" t="s">
        <v>74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10</v>
      </c>
      <c r="AN250">
        <v>1</v>
      </c>
      <c r="AO250">
        <v>0</v>
      </c>
      <c r="AP250">
        <v>1</v>
      </c>
      <c r="AQ250">
        <v>0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10</v>
      </c>
      <c r="AY250">
        <v>25</v>
      </c>
      <c r="AZ250">
        <v>17.5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1</v>
      </c>
      <c r="BH250">
        <v>0</v>
      </c>
      <c r="BI250">
        <v>1</v>
      </c>
      <c r="BJ250">
        <v>0</v>
      </c>
      <c r="BK250">
        <v>0</v>
      </c>
      <c r="BL250">
        <v>0</v>
      </c>
      <c r="BM250">
        <v>22</v>
      </c>
      <c r="BN250">
        <v>37</v>
      </c>
      <c r="BO250">
        <v>29.5</v>
      </c>
    </row>
    <row r="251" spans="1:67" x14ac:dyDescent="0.3">
      <c r="A251" s="1" t="s">
        <v>157</v>
      </c>
      <c r="B251">
        <v>42</v>
      </c>
      <c r="C251" s="1" t="s">
        <v>77</v>
      </c>
      <c r="D251" s="2"/>
      <c r="E251" s="1" t="s">
        <v>69</v>
      </c>
      <c r="F251" s="1" t="s">
        <v>70</v>
      </c>
      <c r="G251">
        <v>-1</v>
      </c>
      <c r="H251">
        <v>-1</v>
      </c>
      <c r="I251" s="1" t="s">
        <v>146</v>
      </c>
      <c r="J251">
        <v>7617</v>
      </c>
      <c r="K251" s="1" t="s">
        <v>109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s="1" t="s">
        <v>79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1</v>
      </c>
      <c r="AB251">
        <v>1</v>
      </c>
      <c r="AC251">
        <v>7</v>
      </c>
      <c r="AD251">
        <v>4</v>
      </c>
      <c r="AE251">
        <v>2</v>
      </c>
      <c r="AF251">
        <v>0</v>
      </c>
      <c r="AG251" s="1" t="s">
        <v>74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5</v>
      </c>
      <c r="AN251">
        <v>2</v>
      </c>
      <c r="AO251">
        <v>0</v>
      </c>
      <c r="AP251">
        <v>0</v>
      </c>
      <c r="AQ251">
        <v>1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11</v>
      </c>
      <c r="AY251">
        <v>29</v>
      </c>
      <c r="AZ251">
        <v>20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</v>
      </c>
      <c r="BG251">
        <v>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18</v>
      </c>
      <c r="BN251">
        <v>36</v>
      </c>
      <c r="BO251">
        <v>27</v>
      </c>
    </row>
    <row r="252" spans="1:67" x14ac:dyDescent="0.3">
      <c r="A252" s="1" t="s">
        <v>157</v>
      </c>
      <c r="B252">
        <v>42</v>
      </c>
      <c r="C252" s="1" t="s">
        <v>68</v>
      </c>
      <c r="D252" s="2"/>
      <c r="E252" s="1" t="s">
        <v>69</v>
      </c>
      <c r="F252" s="1" t="s">
        <v>70</v>
      </c>
      <c r="G252">
        <v>-1</v>
      </c>
      <c r="H252">
        <v>-1</v>
      </c>
      <c r="I252" s="1" t="s">
        <v>156</v>
      </c>
      <c r="J252">
        <v>9431</v>
      </c>
      <c r="K252" s="1" t="s">
        <v>109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s="1" t="s">
        <v>79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1</v>
      </c>
      <c r="AB252">
        <v>0</v>
      </c>
      <c r="AC252">
        <v>5</v>
      </c>
      <c r="AD252">
        <v>0</v>
      </c>
      <c r="AE252">
        <v>3</v>
      </c>
      <c r="AF252">
        <v>0</v>
      </c>
      <c r="AG252" s="1" t="s">
        <v>74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6</v>
      </c>
      <c r="AY252">
        <v>15</v>
      </c>
      <c r="AZ252">
        <v>10.5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11</v>
      </c>
      <c r="BN252">
        <v>20</v>
      </c>
      <c r="BO252">
        <v>15.5</v>
      </c>
    </row>
    <row r="253" spans="1:67" x14ac:dyDescent="0.3">
      <c r="A253" s="1" t="s">
        <v>157</v>
      </c>
      <c r="B253">
        <v>42</v>
      </c>
      <c r="C253" s="1" t="s">
        <v>77</v>
      </c>
      <c r="D253" s="2"/>
      <c r="E253" s="1" t="s">
        <v>69</v>
      </c>
      <c r="F253" s="1" t="s">
        <v>70</v>
      </c>
      <c r="G253">
        <v>-1</v>
      </c>
      <c r="H253">
        <v>-1</v>
      </c>
      <c r="I253" s="1" t="s">
        <v>139</v>
      </c>
      <c r="J253">
        <v>9491</v>
      </c>
      <c r="K253" s="1" t="s">
        <v>109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s="1" t="s">
        <v>76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 s="1" t="s">
        <v>88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</v>
      </c>
      <c r="BG253">
        <v>0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3">
      <c r="A254" s="1" t="s">
        <v>159</v>
      </c>
      <c r="B254">
        <v>43</v>
      </c>
      <c r="C254" s="1" t="s">
        <v>77</v>
      </c>
      <c r="D254" s="2"/>
      <c r="E254" s="1" t="s">
        <v>69</v>
      </c>
      <c r="F254" s="1" t="s">
        <v>70</v>
      </c>
      <c r="G254">
        <v>-1</v>
      </c>
      <c r="H254">
        <v>-1</v>
      </c>
      <c r="I254" s="1" t="s">
        <v>158</v>
      </c>
      <c r="J254">
        <v>292</v>
      </c>
      <c r="K254" s="1" t="s">
        <v>109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 s="1" t="s">
        <v>79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2</v>
      </c>
      <c r="AB254">
        <v>1</v>
      </c>
      <c r="AC254">
        <v>12</v>
      </c>
      <c r="AD254">
        <v>0</v>
      </c>
      <c r="AE254">
        <v>7</v>
      </c>
      <c r="AF254">
        <v>0</v>
      </c>
      <c r="AG254" s="1" t="s">
        <v>74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4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15</v>
      </c>
      <c r="AY254">
        <v>36</v>
      </c>
      <c r="AZ254">
        <v>25.5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27</v>
      </c>
      <c r="BN254">
        <v>48</v>
      </c>
      <c r="BO254">
        <v>37.5</v>
      </c>
    </row>
    <row r="255" spans="1:67" x14ac:dyDescent="0.3">
      <c r="A255" s="1" t="s">
        <v>159</v>
      </c>
      <c r="B255">
        <v>43</v>
      </c>
      <c r="C255" s="1" t="s">
        <v>68</v>
      </c>
      <c r="D255" s="2"/>
      <c r="E255" s="1" t="s">
        <v>69</v>
      </c>
      <c r="F255" s="1" t="s">
        <v>70</v>
      </c>
      <c r="G255">
        <v>-1</v>
      </c>
      <c r="H255">
        <v>-1</v>
      </c>
      <c r="I255" s="1" t="s">
        <v>160</v>
      </c>
      <c r="J255">
        <v>461</v>
      </c>
      <c r="K255" s="1" t="s">
        <v>109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s="1" t="s">
        <v>94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1</v>
      </c>
      <c r="AB255">
        <v>1</v>
      </c>
      <c r="AC255">
        <v>7</v>
      </c>
      <c r="AD255">
        <v>5</v>
      </c>
      <c r="AE255">
        <v>3</v>
      </c>
      <c r="AF255">
        <v>1</v>
      </c>
      <c r="AG255" s="1" t="s">
        <v>74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11</v>
      </c>
      <c r="AY255">
        <v>35</v>
      </c>
      <c r="AZ255">
        <v>23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18</v>
      </c>
      <c r="BN255">
        <v>42</v>
      </c>
      <c r="BO255">
        <v>30</v>
      </c>
    </row>
    <row r="256" spans="1:67" x14ac:dyDescent="0.3">
      <c r="A256" s="1" t="s">
        <v>159</v>
      </c>
      <c r="B256">
        <v>43</v>
      </c>
      <c r="C256" s="1" t="s">
        <v>68</v>
      </c>
      <c r="D256" s="2"/>
      <c r="E256" s="1" t="s">
        <v>69</v>
      </c>
      <c r="F256" s="1" t="s">
        <v>70</v>
      </c>
      <c r="G256">
        <v>-1</v>
      </c>
      <c r="H256">
        <v>-1</v>
      </c>
      <c r="I256" s="1" t="s">
        <v>147</v>
      </c>
      <c r="J256">
        <v>1024</v>
      </c>
      <c r="K256" s="1" t="s">
        <v>109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 s="1" t="s">
        <v>73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5</v>
      </c>
      <c r="AD256">
        <v>1</v>
      </c>
      <c r="AE256">
        <v>6</v>
      </c>
      <c r="AF256">
        <v>0</v>
      </c>
      <c r="AG256" s="1" t="s">
        <v>74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10</v>
      </c>
      <c r="AN256">
        <v>1</v>
      </c>
      <c r="AO256">
        <v>0</v>
      </c>
      <c r="AP256">
        <v>1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16</v>
      </c>
      <c r="AY256">
        <v>37</v>
      </c>
      <c r="AZ256">
        <v>26.5</v>
      </c>
      <c r="BA256">
        <v>0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1</v>
      </c>
      <c r="BH256">
        <v>0</v>
      </c>
      <c r="BI256">
        <v>1</v>
      </c>
      <c r="BJ256">
        <v>0</v>
      </c>
      <c r="BK256">
        <v>0</v>
      </c>
      <c r="BL256">
        <v>0</v>
      </c>
      <c r="BM256">
        <v>21</v>
      </c>
      <c r="BN256">
        <v>42</v>
      </c>
      <c r="BO256">
        <v>31.5</v>
      </c>
    </row>
    <row r="257" spans="1:67" x14ac:dyDescent="0.3">
      <c r="A257" s="1" t="s">
        <v>159</v>
      </c>
      <c r="B257">
        <v>43</v>
      </c>
      <c r="C257" s="1" t="s">
        <v>77</v>
      </c>
      <c r="D257" s="2"/>
      <c r="E257" s="1" t="s">
        <v>69</v>
      </c>
      <c r="F257" s="1" t="s">
        <v>70</v>
      </c>
      <c r="G257">
        <v>-1</v>
      </c>
      <c r="H257">
        <v>-1</v>
      </c>
      <c r="I257" s="1" t="s">
        <v>146</v>
      </c>
      <c r="J257">
        <v>1501</v>
      </c>
      <c r="K257" s="1" t="s">
        <v>109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 s="1" t="s">
        <v>73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5</v>
      </c>
      <c r="AD257">
        <v>2</v>
      </c>
      <c r="AE257">
        <v>1</v>
      </c>
      <c r="AF257">
        <v>1</v>
      </c>
      <c r="AG257" s="1" t="s">
        <v>74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20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9</v>
      </c>
      <c r="AY257">
        <v>18</v>
      </c>
      <c r="AZ257">
        <v>13.5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14</v>
      </c>
      <c r="BN257">
        <v>23</v>
      </c>
      <c r="BO257">
        <v>18.5</v>
      </c>
    </row>
    <row r="258" spans="1:67" x14ac:dyDescent="0.3">
      <c r="A258" s="1" t="s">
        <v>159</v>
      </c>
      <c r="B258">
        <v>43</v>
      </c>
      <c r="C258" s="1" t="s">
        <v>68</v>
      </c>
      <c r="D258" s="2"/>
      <c r="E258" s="1" t="s">
        <v>69</v>
      </c>
      <c r="F258" s="1" t="s">
        <v>70</v>
      </c>
      <c r="G258">
        <v>-1</v>
      </c>
      <c r="H258">
        <v>-1</v>
      </c>
      <c r="I258" s="1" t="s">
        <v>156</v>
      </c>
      <c r="J258">
        <v>7457</v>
      </c>
      <c r="K258" s="1" t="s">
        <v>109</v>
      </c>
      <c r="L258">
        <v>0</v>
      </c>
      <c r="M258">
        <v>1</v>
      </c>
      <c r="N258">
        <v>0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  <c r="U258" s="1" t="s">
        <v>76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1</v>
      </c>
      <c r="AC258">
        <v>12</v>
      </c>
      <c r="AD258">
        <v>0</v>
      </c>
      <c r="AE258">
        <v>5</v>
      </c>
      <c r="AF258">
        <v>0</v>
      </c>
      <c r="AG258" s="1" t="s">
        <v>74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47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2</v>
      </c>
      <c r="AU258">
        <v>0</v>
      </c>
      <c r="AV258">
        <v>1</v>
      </c>
      <c r="AW258">
        <v>0</v>
      </c>
      <c r="AX258">
        <v>14</v>
      </c>
      <c r="AY258">
        <v>29</v>
      </c>
      <c r="AZ258">
        <v>21.5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1</v>
      </c>
      <c r="BG258">
        <v>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26</v>
      </c>
      <c r="BN258">
        <v>41</v>
      </c>
      <c r="BO258">
        <v>33.5</v>
      </c>
    </row>
    <row r="259" spans="1:67" x14ac:dyDescent="0.3">
      <c r="A259" s="1" t="s">
        <v>159</v>
      </c>
      <c r="B259">
        <v>43</v>
      </c>
      <c r="C259" s="1" t="s">
        <v>77</v>
      </c>
      <c r="D259" s="2"/>
      <c r="E259" s="1" t="s">
        <v>69</v>
      </c>
      <c r="F259" s="1" t="s">
        <v>70</v>
      </c>
      <c r="G259">
        <v>-1</v>
      </c>
      <c r="H259">
        <v>-1</v>
      </c>
      <c r="I259" s="1" t="s">
        <v>139</v>
      </c>
      <c r="J259">
        <v>7657</v>
      </c>
      <c r="K259" s="1" t="s">
        <v>109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s="1" t="s">
        <v>76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5</v>
      </c>
      <c r="AD259">
        <v>0</v>
      </c>
      <c r="AE259">
        <v>4</v>
      </c>
      <c r="AF259">
        <v>0</v>
      </c>
      <c r="AG259" s="1" t="s">
        <v>91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8</v>
      </c>
      <c r="AY259">
        <v>20</v>
      </c>
      <c r="AZ259">
        <v>14</v>
      </c>
      <c r="BA259">
        <v>0</v>
      </c>
      <c r="BB259">
        <v>0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13</v>
      </c>
      <c r="BN259">
        <v>25</v>
      </c>
      <c r="BO259">
        <v>19</v>
      </c>
    </row>
    <row r="260" spans="1:67" x14ac:dyDescent="0.3">
      <c r="A260" s="1" t="s">
        <v>161</v>
      </c>
      <c r="B260">
        <v>44</v>
      </c>
      <c r="C260" s="1" t="s">
        <v>77</v>
      </c>
      <c r="D260" s="2"/>
      <c r="E260" s="1" t="s">
        <v>69</v>
      </c>
      <c r="F260" s="1" t="s">
        <v>70</v>
      </c>
      <c r="G260">
        <v>-1</v>
      </c>
      <c r="H260">
        <v>-1</v>
      </c>
      <c r="I260" s="1" t="s">
        <v>158</v>
      </c>
      <c r="J260">
        <v>234</v>
      </c>
      <c r="K260" s="1" t="s">
        <v>109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s="1" t="s">
        <v>79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1</v>
      </c>
      <c r="AB260">
        <v>1</v>
      </c>
      <c r="AC260">
        <v>7</v>
      </c>
      <c r="AD260">
        <v>1</v>
      </c>
      <c r="AE260">
        <v>5</v>
      </c>
      <c r="AF260">
        <v>0</v>
      </c>
      <c r="AG260" s="1" t="s">
        <v>74</v>
      </c>
      <c r="AH260">
        <v>0</v>
      </c>
      <c r="AI260">
        <v>1</v>
      </c>
      <c r="AJ260">
        <v>1</v>
      </c>
      <c r="AK260">
        <v>0</v>
      </c>
      <c r="AL260">
        <v>0</v>
      </c>
      <c r="AM260">
        <v>0</v>
      </c>
      <c r="AN260">
        <v>4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12</v>
      </c>
      <c r="AY260">
        <v>30</v>
      </c>
      <c r="AZ260">
        <v>21</v>
      </c>
      <c r="BA260">
        <v>0</v>
      </c>
      <c r="BB260">
        <v>0</v>
      </c>
      <c r="BC260">
        <v>0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19</v>
      </c>
      <c r="BN260">
        <v>37</v>
      </c>
      <c r="BO260">
        <v>28</v>
      </c>
    </row>
    <row r="261" spans="1:67" x14ac:dyDescent="0.3">
      <c r="A261" s="1" t="s">
        <v>161</v>
      </c>
      <c r="B261">
        <v>44</v>
      </c>
      <c r="C261" s="1" t="s">
        <v>77</v>
      </c>
      <c r="D261" s="2"/>
      <c r="E261" s="1" t="s">
        <v>69</v>
      </c>
      <c r="F261" s="1" t="s">
        <v>70</v>
      </c>
      <c r="G261">
        <v>-1</v>
      </c>
      <c r="H261">
        <v>-1</v>
      </c>
      <c r="I261" s="1" t="s">
        <v>146</v>
      </c>
      <c r="J261">
        <v>4926</v>
      </c>
      <c r="K261" s="1" t="s">
        <v>109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s="1" t="s">
        <v>76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2</v>
      </c>
      <c r="AB261">
        <v>1</v>
      </c>
      <c r="AC261">
        <v>12</v>
      </c>
      <c r="AD261">
        <v>0</v>
      </c>
      <c r="AE261">
        <v>0</v>
      </c>
      <c r="AF261">
        <v>0</v>
      </c>
      <c r="AG261" s="1" t="s">
        <v>74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12</v>
      </c>
      <c r="BN261">
        <v>12</v>
      </c>
      <c r="BO261">
        <v>12</v>
      </c>
    </row>
    <row r="262" spans="1:67" x14ac:dyDescent="0.3">
      <c r="A262" s="1" t="s">
        <v>161</v>
      </c>
      <c r="B262">
        <v>44</v>
      </c>
      <c r="C262" s="1" t="s">
        <v>68</v>
      </c>
      <c r="D262" s="2"/>
      <c r="E262" s="1" t="s">
        <v>69</v>
      </c>
      <c r="F262" s="1" t="s">
        <v>70</v>
      </c>
      <c r="G262">
        <v>-1</v>
      </c>
      <c r="H262">
        <v>-1</v>
      </c>
      <c r="I262" s="1" t="s">
        <v>160</v>
      </c>
      <c r="J262">
        <v>5010</v>
      </c>
      <c r="K262" s="1" t="s">
        <v>109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s="1" t="s">
        <v>73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5</v>
      </c>
      <c r="AD262">
        <v>2</v>
      </c>
      <c r="AE262">
        <v>0</v>
      </c>
      <c r="AF262">
        <v>2</v>
      </c>
      <c r="AG262" s="1" t="s">
        <v>74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2</v>
      </c>
      <c r="AY262">
        <v>8</v>
      </c>
      <c r="AZ262">
        <v>5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</v>
      </c>
      <c r="BI262">
        <v>0</v>
      </c>
      <c r="BJ262">
        <v>0</v>
      </c>
      <c r="BK262">
        <v>0</v>
      </c>
      <c r="BL262">
        <v>0</v>
      </c>
      <c r="BM262">
        <v>7</v>
      </c>
      <c r="BN262">
        <v>13</v>
      </c>
      <c r="BO262">
        <v>10</v>
      </c>
    </row>
    <row r="263" spans="1:67" x14ac:dyDescent="0.3">
      <c r="A263" s="1" t="s">
        <v>161</v>
      </c>
      <c r="B263">
        <v>44</v>
      </c>
      <c r="C263" s="1" t="s">
        <v>68</v>
      </c>
      <c r="D263" s="2"/>
      <c r="E263" s="1" t="s">
        <v>69</v>
      </c>
      <c r="F263" s="1" t="s">
        <v>70</v>
      </c>
      <c r="G263">
        <v>-1</v>
      </c>
      <c r="H263">
        <v>-1</v>
      </c>
      <c r="I263" s="1" t="s">
        <v>147</v>
      </c>
      <c r="J263">
        <v>5188</v>
      </c>
      <c r="K263" s="1" t="s">
        <v>109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 s="1" t="s">
        <v>76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2</v>
      </c>
      <c r="AD263">
        <v>0</v>
      </c>
      <c r="AE263">
        <v>1</v>
      </c>
      <c r="AF263">
        <v>0</v>
      </c>
      <c r="AG263" s="1" t="s">
        <v>152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</v>
      </c>
      <c r="AY263">
        <v>5</v>
      </c>
      <c r="AZ263">
        <v>3.5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4</v>
      </c>
      <c r="BN263">
        <v>7</v>
      </c>
      <c r="BO263">
        <v>5.5</v>
      </c>
    </row>
    <row r="264" spans="1:67" x14ac:dyDescent="0.3">
      <c r="A264" s="1" t="s">
        <v>161</v>
      </c>
      <c r="B264">
        <v>44</v>
      </c>
      <c r="C264" s="1" t="s">
        <v>77</v>
      </c>
      <c r="D264" s="2"/>
      <c r="E264" s="1" t="s">
        <v>69</v>
      </c>
      <c r="F264" s="1" t="s">
        <v>70</v>
      </c>
      <c r="G264">
        <v>-1</v>
      </c>
      <c r="H264">
        <v>-1</v>
      </c>
      <c r="I264" s="1" t="s">
        <v>139</v>
      </c>
      <c r="J264">
        <v>5484</v>
      </c>
      <c r="K264" s="1" t="s">
        <v>109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 s="1" t="s">
        <v>73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3</v>
      </c>
      <c r="AB264">
        <v>1</v>
      </c>
      <c r="AC264">
        <v>17</v>
      </c>
      <c r="AD264">
        <v>0</v>
      </c>
      <c r="AE264">
        <v>5</v>
      </c>
      <c r="AF264">
        <v>0</v>
      </c>
      <c r="AG264" s="1" t="s">
        <v>88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10</v>
      </c>
      <c r="AY264">
        <v>25</v>
      </c>
      <c r="AZ264">
        <v>17.5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0</v>
      </c>
      <c r="BG264">
        <v>1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27</v>
      </c>
      <c r="BN264">
        <v>42</v>
      </c>
      <c r="BO264">
        <v>34.5</v>
      </c>
    </row>
    <row r="265" spans="1:67" x14ac:dyDescent="0.3">
      <c r="A265" s="1" t="s">
        <v>161</v>
      </c>
      <c r="B265">
        <v>44</v>
      </c>
      <c r="C265" s="1" t="s">
        <v>68</v>
      </c>
      <c r="D265" s="2"/>
      <c r="E265" s="1" t="s">
        <v>69</v>
      </c>
      <c r="F265" s="1" t="s">
        <v>70</v>
      </c>
      <c r="G265">
        <v>-1</v>
      </c>
      <c r="H265">
        <v>-1</v>
      </c>
      <c r="I265" s="1" t="s">
        <v>156</v>
      </c>
      <c r="J265">
        <v>6498</v>
      </c>
      <c r="K265" s="1" t="s">
        <v>109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 s="1" t="s">
        <v>79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2</v>
      </c>
      <c r="AB265">
        <v>1</v>
      </c>
      <c r="AC265">
        <v>12</v>
      </c>
      <c r="AD265">
        <v>5</v>
      </c>
      <c r="AE265">
        <v>6</v>
      </c>
      <c r="AF265">
        <v>0</v>
      </c>
      <c r="AG265" s="1" t="s">
        <v>74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17</v>
      </c>
      <c r="AY265">
        <v>50</v>
      </c>
      <c r="AZ265">
        <v>33.5</v>
      </c>
      <c r="BA265">
        <v>0</v>
      </c>
      <c r="BB265">
        <v>0</v>
      </c>
      <c r="BC265">
        <v>0</v>
      </c>
      <c r="BD265">
        <v>0</v>
      </c>
      <c r="BE265">
        <v>1</v>
      </c>
      <c r="BF265">
        <v>1</v>
      </c>
      <c r="BG265">
        <v>1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29</v>
      </c>
      <c r="BN265">
        <v>62</v>
      </c>
      <c r="BO265">
        <v>45.5</v>
      </c>
    </row>
    <row r="266" spans="1:67" x14ac:dyDescent="0.3">
      <c r="A266" s="1" t="s">
        <v>162</v>
      </c>
      <c r="B266">
        <v>45</v>
      </c>
      <c r="C266" s="1" t="s">
        <v>68</v>
      </c>
      <c r="D266" s="2"/>
      <c r="E266" s="1" t="s">
        <v>69</v>
      </c>
      <c r="F266" s="1" t="s">
        <v>70</v>
      </c>
      <c r="G266">
        <v>-1</v>
      </c>
      <c r="H266">
        <v>-1</v>
      </c>
      <c r="I266" s="1" t="s">
        <v>160</v>
      </c>
      <c r="J266">
        <v>135</v>
      </c>
      <c r="K266" s="1" t="s">
        <v>152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s="1" t="s">
        <v>79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2</v>
      </c>
      <c r="AB266">
        <v>1</v>
      </c>
      <c r="AC266">
        <v>12</v>
      </c>
      <c r="AD266">
        <v>0</v>
      </c>
      <c r="AE266">
        <v>6</v>
      </c>
      <c r="AF266">
        <v>0</v>
      </c>
      <c r="AG266" s="1" t="s">
        <v>74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20</v>
      </c>
      <c r="AN266">
        <v>1</v>
      </c>
      <c r="AO266">
        <v>0</v>
      </c>
      <c r="AP266">
        <v>1</v>
      </c>
      <c r="AQ266">
        <v>0</v>
      </c>
      <c r="AR266">
        <v>0</v>
      </c>
      <c r="AS266">
        <v>1</v>
      </c>
      <c r="AT266">
        <v>1</v>
      </c>
      <c r="AU266">
        <v>1</v>
      </c>
      <c r="AV266">
        <v>0</v>
      </c>
      <c r="AW266">
        <v>1</v>
      </c>
      <c r="AX266">
        <v>17</v>
      </c>
      <c r="AY266">
        <v>35</v>
      </c>
      <c r="AZ266">
        <v>26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1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29</v>
      </c>
      <c r="BN266">
        <v>47</v>
      </c>
      <c r="BO266">
        <v>38</v>
      </c>
    </row>
    <row r="267" spans="1:67" x14ac:dyDescent="0.3">
      <c r="A267" s="1" t="s">
        <v>162</v>
      </c>
      <c r="B267">
        <v>45</v>
      </c>
      <c r="C267" s="1" t="s">
        <v>68</v>
      </c>
      <c r="D267" s="2"/>
      <c r="E267" s="1" t="s">
        <v>69</v>
      </c>
      <c r="F267" s="1" t="s">
        <v>70</v>
      </c>
      <c r="G267">
        <v>-1</v>
      </c>
      <c r="H267">
        <v>-1</v>
      </c>
      <c r="I267" s="1" t="s">
        <v>147</v>
      </c>
      <c r="J267">
        <v>868</v>
      </c>
      <c r="K267" s="1" t="s">
        <v>109</v>
      </c>
      <c r="L267">
        <v>0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  <c r="T267">
        <v>0</v>
      </c>
      <c r="U267" s="1" t="s">
        <v>73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6</v>
      </c>
      <c r="AB267">
        <v>1</v>
      </c>
      <c r="AC267">
        <v>32</v>
      </c>
      <c r="AD267">
        <v>4</v>
      </c>
      <c r="AE267">
        <v>0</v>
      </c>
      <c r="AF267">
        <v>1</v>
      </c>
      <c r="AG267" s="1" t="s">
        <v>74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10</v>
      </c>
      <c r="AN267">
        <v>4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1</v>
      </c>
      <c r="AV267">
        <v>0</v>
      </c>
      <c r="AW267">
        <v>0</v>
      </c>
      <c r="AX267">
        <v>7</v>
      </c>
      <c r="AY267">
        <v>19</v>
      </c>
      <c r="AZ267">
        <v>13</v>
      </c>
      <c r="BA267">
        <v>1</v>
      </c>
      <c r="BB267">
        <v>1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0</v>
      </c>
      <c r="BL267">
        <v>0</v>
      </c>
      <c r="BM267">
        <v>39</v>
      </c>
      <c r="BN267">
        <v>51</v>
      </c>
      <c r="BO267">
        <v>45</v>
      </c>
    </row>
    <row r="268" spans="1:67" x14ac:dyDescent="0.3">
      <c r="A268" s="1" t="s">
        <v>162</v>
      </c>
      <c r="B268">
        <v>45</v>
      </c>
      <c r="C268" s="1" t="s">
        <v>77</v>
      </c>
      <c r="D268" s="2"/>
      <c r="E268" s="1" t="s">
        <v>69</v>
      </c>
      <c r="F268" s="1" t="s">
        <v>70</v>
      </c>
      <c r="G268">
        <v>-1</v>
      </c>
      <c r="H268">
        <v>-1</v>
      </c>
      <c r="I268" s="1" t="s">
        <v>158</v>
      </c>
      <c r="J268">
        <v>1018</v>
      </c>
      <c r="K268" s="1" t="s">
        <v>109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s="1" t="s">
        <v>76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5</v>
      </c>
      <c r="AD268">
        <v>5</v>
      </c>
      <c r="AE268">
        <v>1</v>
      </c>
      <c r="AF268">
        <v>3</v>
      </c>
      <c r="AG268" s="1" t="s">
        <v>74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4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7</v>
      </c>
      <c r="AY268">
        <v>25</v>
      </c>
      <c r="AZ268">
        <v>16</v>
      </c>
      <c r="BA268">
        <v>1</v>
      </c>
      <c r="BB268">
        <v>1</v>
      </c>
      <c r="BC268">
        <v>0</v>
      </c>
      <c r="BD268">
        <v>0</v>
      </c>
      <c r="BE268">
        <v>1</v>
      </c>
      <c r="BF268">
        <v>0</v>
      </c>
      <c r="BG268">
        <v>1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12</v>
      </c>
      <c r="BN268">
        <v>30</v>
      </c>
      <c r="BO268">
        <v>21</v>
      </c>
    </row>
    <row r="269" spans="1:67" x14ac:dyDescent="0.3">
      <c r="A269" s="1" t="s">
        <v>162</v>
      </c>
      <c r="B269">
        <v>45</v>
      </c>
      <c r="C269" s="1" t="s">
        <v>77</v>
      </c>
      <c r="D269" s="2"/>
      <c r="E269" s="1" t="s">
        <v>69</v>
      </c>
      <c r="F269" s="1" t="s">
        <v>70</v>
      </c>
      <c r="G269">
        <v>-1</v>
      </c>
      <c r="H269">
        <v>-1</v>
      </c>
      <c r="I269" s="1" t="s">
        <v>146</v>
      </c>
      <c r="J269">
        <v>1741</v>
      </c>
      <c r="K269" s="1" t="s">
        <v>152</v>
      </c>
      <c r="L269">
        <v>0</v>
      </c>
      <c r="M269">
        <v>1</v>
      </c>
      <c r="N269">
        <v>1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 s="1" t="s">
        <v>73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4</v>
      </c>
      <c r="AB269">
        <v>1</v>
      </c>
      <c r="AC269">
        <v>22</v>
      </c>
      <c r="AD269">
        <v>1</v>
      </c>
      <c r="AE269">
        <v>5</v>
      </c>
      <c r="AF269">
        <v>0</v>
      </c>
      <c r="AG269" s="1" t="s">
        <v>91</v>
      </c>
      <c r="AH269">
        <v>1</v>
      </c>
      <c r="AI269">
        <v>0</v>
      </c>
      <c r="AJ269">
        <v>0</v>
      </c>
      <c r="AK269">
        <v>1</v>
      </c>
      <c r="AL269">
        <v>0</v>
      </c>
      <c r="AM269">
        <v>5</v>
      </c>
      <c r="AN269">
        <v>2</v>
      </c>
      <c r="AO269">
        <v>0</v>
      </c>
      <c r="AP269">
        <v>0</v>
      </c>
      <c r="AQ269">
        <v>1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14</v>
      </c>
      <c r="AY269">
        <v>32</v>
      </c>
      <c r="AZ269">
        <v>23</v>
      </c>
      <c r="BA269">
        <v>0</v>
      </c>
      <c r="BB269">
        <v>0</v>
      </c>
      <c r="BC269">
        <v>0</v>
      </c>
      <c r="BD269">
        <v>0</v>
      </c>
      <c r="BE269">
        <v>1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36</v>
      </c>
      <c r="BN269">
        <v>54</v>
      </c>
      <c r="BO269">
        <v>45</v>
      </c>
    </row>
    <row r="270" spans="1:67" x14ac:dyDescent="0.3">
      <c r="A270" s="1" t="s">
        <v>162</v>
      </c>
      <c r="B270">
        <v>45</v>
      </c>
      <c r="C270" s="1" t="s">
        <v>77</v>
      </c>
      <c r="D270" s="2"/>
      <c r="E270" s="1" t="s">
        <v>69</v>
      </c>
      <c r="F270" s="1" t="s">
        <v>70</v>
      </c>
      <c r="G270">
        <v>-1</v>
      </c>
      <c r="H270">
        <v>-1</v>
      </c>
      <c r="I270" s="1" t="s">
        <v>139</v>
      </c>
      <c r="J270">
        <v>4982</v>
      </c>
      <c r="K270" s="1" t="s">
        <v>152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1</v>
      </c>
      <c r="U270" s="1" t="s">
        <v>79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1</v>
      </c>
      <c r="AB270">
        <v>1</v>
      </c>
      <c r="AC270">
        <v>7</v>
      </c>
      <c r="AD270">
        <v>0</v>
      </c>
      <c r="AE270">
        <v>0</v>
      </c>
      <c r="AF270">
        <v>0</v>
      </c>
      <c r="AG270" s="1" t="s">
        <v>85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3</v>
      </c>
      <c r="AN270">
        <v>1</v>
      </c>
      <c r="AO270">
        <v>0</v>
      </c>
      <c r="AP270">
        <v>1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3</v>
      </c>
      <c r="AY270">
        <v>3</v>
      </c>
      <c r="AZ270">
        <v>3</v>
      </c>
      <c r="BA270">
        <v>0</v>
      </c>
      <c r="BB270">
        <v>0</v>
      </c>
      <c r="BC270">
        <v>0</v>
      </c>
      <c r="BD270">
        <v>0</v>
      </c>
      <c r="BE270">
        <v>1</v>
      </c>
      <c r="BF270">
        <v>0</v>
      </c>
      <c r="BG270">
        <v>0</v>
      </c>
      <c r="BH270">
        <v>1</v>
      </c>
      <c r="BI270">
        <v>0</v>
      </c>
      <c r="BJ270">
        <v>0</v>
      </c>
      <c r="BK270">
        <v>0</v>
      </c>
      <c r="BL270">
        <v>0</v>
      </c>
      <c r="BM270">
        <v>10</v>
      </c>
      <c r="BN270">
        <v>10</v>
      </c>
      <c r="BO270">
        <v>10</v>
      </c>
    </row>
    <row r="271" spans="1:67" x14ac:dyDescent="0.3">
      <c r="A271" s="1" t="s">
        <v>162</v>
      </c>
      <c r="B271">
        <v>45</v>
      </c>
      <c r="C271" s="1" t="s">
        <v>68</v>
      </c>
      <c r="D271" s="2"/>
      <c r="E271" s="1" t="s">
        <v>69</v>
      </c>
      <c r="F271" s="1" t="s">
        <v>70</v>
      </c>
      <c r="G271">
        <v>-1</v>
      </c>
      <c r="H271">
        <v>-1</v>
      </c>
      <c r="I271" s="1" t="s">
        <v>156</v>
      </c>
      <c r="J271">
        <v>8103</v>
      </c>
      <c r="K271" s="1" t="s">
        <v>152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s="1" t="s">
        <v>76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7</v>
      </c>
      <c r="AF271">
        <v>0</v>
      </c>
      <c r="AG271" s="1" t="s">
        <v>74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10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1</v>
      </c>
      <c r="AV271">
        <v>0</v>
      </c>
      <c r="AW271">
        <v>0</v>
      </c>
      <c r="AX271">
        <v>16</v>
      </c>
      <c r="AY271">
        <v>37</v>
      </c>
      <c r="AZ271">
        <v>26.5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1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16</v>
      </c>
      <c r="BN271">
        <v>37</v>
      </c>
      <c r="BO271">
        <v>26.5</v>
      </c>
    </row>
    <row r="272" spans="1:67" x14ac:dyDescent="0.3">
      <c r="A272" s="1" t="s">
        <v>163</v>
      </c>
      <c r="B272">
        <v>46</v>
      </c>
      <c r="C272" s="1" t="s">
        <v>68</v>
      </c>
      <c r="D272" s="2"/>
      <c r="E272" s="1" t="s">
        <v>69</v>
      </c>
      <c r="F272" s="1" t="s">
        <v>70</v>
      </c>
      <c r="G272">
        <v>-1</v>
      </c>
      <c r="H272">
        <v>-1</v>
      </c>
      <c r="I272" s="1" t="s">
        <v>160</v>
      </c>
      <c r="J272">
        <v>45</v>
      </c>
      <c r="K272" s="1" t="s">
        <v>152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s="1" t="s">
        <v>79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1</v>
      </c>
      <c r="AB272">
        <v>1</v>
      </c>
      <c r="AC272">
        <v>7</v>
      </c>
      <c r="AD272">
        <v>0</v>
      </c>
      <c r="AE272">
        <v>6</v>
      </c>
      <c r="AF272">
        <v>2</v>
      </c>
      <c r="AG272" s="1" t="s">
        <v>74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10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12</v>
      </c>
      <c r="AY272">
        <v>30</v>
      </c>
      <c r="AZ272">
        <v>21</v>
      </c>
      <c r="BA272">
        <v>1</v>
      </c>
      <c r="BB272">
        <v>1</v>
      </c>
      <c r="BC272">
        <v>0</v>
      </c>
      <c r="BD272">
        <v>0</v>
      </c>
      <c r="BE272">
        <v>1</v>
      </c>
      <c r="BF272">
        <v>1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19</v>
      </c>
      <c r="BN272">
        <v>37</v>
      </c>
      <c r="BO272">
        <v>28</v>
      </c>
    </row>
    <row r="273" spans="1:67" x14ac:dyDescent="0.3">
      <c r="A273" s="1" t="s">
        <v>163</v>
      </c>
      <c r="B273">
        <v>46</v>
      </c>
      <c r="C273" s="1" t="s">
        <v>77</v>
      </c>
      <c r="D273" s="2"/>
      <c r="E273" s="1" t="s">
        <v>69</v>
      </c>
      <c r="F273" s="1" t="s">
        <v>70</v>
      </c>
      <c r="G273">
        <v>-1</v>
      </c>
      <c r="H273">
        <v>-1</v>
      </c>
      <c r="I273" s="1" t="s">
        <v>158</v>
      </c>
      <c r="J273">
        <v>829</v>
      </c>
      <c r="K273" s="1" t="s">
        <v>152</v>
      </c>
      <c r="L273">
        <v>0</v>
      </c>
      <c r="M273">
        <v>1</v>
      </c>
      <c r="N273">
        <v>1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 s="1" t="s">
        <v>73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3</v>
      </c>
      <c r="AB273">
        <v>1</v>
      </c>
      <c r="AC273">
        <v>17</v>
      </c>
      <c r="AD273">
        <v>0</v>
      </c>
      <c r="AE273">
        <v>8</v>
      </c>
      <c r="AF273">
        <v>0</v>
      </c>
      <c r="AG273" s="1" t="s">
        <v>91</v>
      </c>
      <c r="AH273">
        <v>1</v>
      </c>
      <c r="AI273">
        <v>1</v>
      </c>
      <c r="AJ273">
        <v>1</v>
      </c>
      <c r="AK273">
        <v>0</v>
      </c>
      <c r="AL273">
        <v>0</v>
      </c>
      <c r="AM273">
        <v>8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16</v>
      </c>
      <c r="AY273">
        <v>40</v>
      </c>
      <c r="AZ273">
        <v>28</v>
      </c>
      <c r="BA273">
        <v>0</v>
      </c>
      <c r="BB273">
        <v>0</v>
      </c>
      <c r="BC273">
        <v>0</v>
      </c>
      <c r="BD273">
        <v>0</v>
      </c>
      <c r="BE273">
        <v>1</v>
      </c>
      <c r="BF273">
        <v>0</v>
      </c>
      <c r="BG273">
        <v>1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33</v>
      </c>
      <c r="BN273">
        <v>57</v>
      </c>
      <c r="BO273">
        <v>45</v>
      </c>
    </row>
    <row r="274" spans="1:67" x14ac:dyDescent="0.3">
      <c r="A274" s="1" t="s">
        <v>163</v>
      </c>
      <c r="B274">
        <v>46</v>
      </c>
      <c r="C274" s="1" t="s">
        <v>77</v>
      </c>
      <c r="D274" s="2"/>
      <c r="E274" s="1" t="s">
        <v>69</v>
      </c>
      <c r="F274" s="1" t="s">
        <v>70</v>
      </c>
      <c r="G274">
        <v>-1</v>
      </c>
      <c r="H274">
        <v>-1</v>
      </c>
      <c r="I274" s="1" t="s">
        <v>146</v>
      </c>
      <c r="J274">
        <v>1747</v>
      </c>
      <c r="K274" s="1" t="s">
        <v>152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s="1" t="s">
        <v>79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1</v>
      </c>
      <c r="AB274">
        <v>1</v>
      </c>
      <c r="AC274">
        <v>7</v>
      </c>
      <c r="AD274">
        <v>0</v>
      </c>
      <c r="AE274">
        <v>9</v>
      </c>
      <c r="AF274">
        <v>0</v>
      </c>
      <c r="AG274" s="1" t="s">
        <v>74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7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18</v>
      </c>
      <c r="AY274">
        <v>45</v>
      </c>
      <c r="AZ274">
        <v>31.5</v>
      </c>
      <c r="BA274">
        <v>0</v>
      </c>
      <c r="BB274">
        <v>0</v>
      </c>
      <c r="BC274">
        <v>0</v>
      </c>
      <c r="BD274">
        <v>0</v>
      </c>
      <c r="BE274">
        <v>1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25</v>
      </c>
      <c r="BN274">
        <v>52</v>
      </c>
      <c r="BO274">
        <v>38.5</v>
      </c>
    </row>
    <row r="275" spans="1:67" x14ac:dyDescent="0.3">
      <c r="A275" s="1" t="s">
        <v>163</v>
      </c>
      <c r="B275">
        <v>46</v>
      </c>
      <c r="C275" s="1" t="s">
        <v>77</v>
      </c>
      <c r="D275" s="2"/>
      <c r="E275" s="1" t="s">
        <v>69</v>
      </c>
      <c r="F275" s="1" t="s">
        <v>70</v>
      </c>
      <c r="G275">
        <v>-1</v>
      </c>
      <c r="H275">
        <v>-1</v>
      </c>
      <c r="I275" s="1" t="s">
        <v>139</v>
      </c>
      <c r="J275">
        <v>3494</v>
      </c>
      <c r="K275" s="1" t="s">
        <v>152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 s="1" t="s">
        <v>76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2</v>
      </c>
      <c r="AD275">
        <v>5</v>
      </c>
      <c r="AE275">
        <v>0</v>
      </c>
      <c r="AF275">
        <v>3</v>
      </c>
      <c r="AG275" s="1" t="s">
        <v>72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20</v>
      </c>
      <c r="AN275">
        <v>1</v>
      </c>
      <c r="AO275">
        <v>0</v>
      </c>
      <c r="AP275">
        <v>1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13</v>
      </c>
      <c r="AY275">
        <v>28</v>
      </c>
      <c r="AZ275">
        <v>20.5</v>
      </c>
      <c r="BA275">
        <v>1</v>
      </c>
      <c r="BB275">
        <v>1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15</v>
      </c>
      <c r="BN275">
        <v>30</v>
      </c>
      <c r="BO275">
        <v>22.5</v>
      </c>
    </row>
    <row r="276" spans="1:67" x14ac:dyDescent="0.3">
      <c r="A276" s="1" t="s">
        <v>163</v>
      </c>
      <c r="B276">
        <v>46</v>
      </c>
      <c r="C276" s="1" t="s">
        <v>68</v>
      </c>
      <c r="D276" s="2"/>
      <c r="E276" s="1" t="s">
        <v>69</v>
      </c>
      <c r="F276" s="1" t="s">
        <v>70</v>
      </c>
      <c r="G276">
        <v>-1</v>
      </c>
      <c r="H276">
        <v>-1</v>
      </c>
      <c r="I276" s="1" t="s">
        <v>164</v>
      </c>
      <c r="J276">
        <v>5402</v>
      </c>
      <c r="K276" s="1" t="s">
        <v>152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s="1" t="s">
        <v>73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2</v>
      </c>
      <c r="AB276">
        <v>1</v>
      </c>
      <c r="AC276">
        <v>12</v>
      </c>
      <c r="AD276">
        <v>2</v>
      </c>
      <c r="AE276">
        <v>6</v>
      </c>
      <c r="AF276">
        <v>1</v>
      </c>
      <c r="AG276" s="1" t="s">
        <v>74</v>
      </c>
      <c r="AH276">
        <v>1</v>
      </c>
      <c r="AI276">
        <v>0</v>
      </c>
      <c r="AJ276">
        <v>1</v>
      </c>
      <c r="AK276">
        <v>0</v>
      </c>
      <c r="AL276">
        <v>0</v>
      </c>
      <c r="AM276">
        <v>3</v>
      </c>
      <c r="AN276">
        <v>2</v>
      </c>
      <c r="AO276">
        <v>0</v>
      </c>
      <c r="AP276">
        <v>0</v>
      </c>
      <c r="AQ276">
        <v>1</v>
      </c>
      <c r="AR276">
        <v>0</v>
      </c>
      <c r="AS276">
        <v>1</v>
      </c>
      <c r="AT276">
        <v>1</v>
      </c>
      <c r="AU276">
        <v>1</v>
      </c>
      <c r="AV276">
        <v>0</v>
      </c>
      <c r="AW276">
        <v>0</v>
      </c>
      <c r="AX276">
        <v>19</v>
      </c>
      <c r="AY276">
        <v>43</v>
      </c>
      <c r="AZ276">
        <v>31</v>
      </c>
      <c r="BA276">
        <v>1</v>
      </c>
      <c r="BB276">
        <v>1</v>
      </c>
      <c r="BC276">
        <v>0</v>
      </c>
      <c r="BD276">
        <v>0</v>
      </c>
      <c r="BE276">
        <v>1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31</v>
      </c>
      <c r="BN276">
        <v>55</v>
      </c>
      <c r="BO276">
        <v>43</v>
      </c>
    </row>
    <row r="277" spans="1:67" x14ac:dyDescent="0.3">
      <c r="A277" s="1" t="s">
        <v>163</v>
      </c>
      <c r="B277">
        <v>46</v>
      </c>
      <c r="C277" s="1" t="s">
        <v>68</v>
      </c>
      <c r="D277" s="2"/>
      <c r="E277" s="1" t="s">
        <v>69</v>
      </c>
      <c r="F277" s="1" t="s">
        <v>70</v>
      </c>
      <c r="G277">
        <v>-1</v>
      </c>
      <c r="H277">
        <v>-1</v>
      </c>
      <c r="I277" s="1" t="s">
        <v>165</v>
      </c>
      <c r="J277">
        <v>7454</v>
      </c>
      <c r="K277" s="1" t="s">
        <v>152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s="1" t="s">
        <v>76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5</v>
      </c>
      <c r="AD277">
        <v>5</v>
      </c>
      <c r="AE277">
        <v>1</v>
      </c>
      <c r="AF277">
        <v>0</v>
      </c>
      <c r="AG277" s="1" t="s">
        <v>74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6</v>
      </c>
      <c r="AN277">
        <v>3</v>
      </c>
      <c r="AO277">
        <v>0</v>
      </c>
      <c r="AP277">
        <v>0</v>
      </c>
      <c r="AQ277">
        <v>0</v>
      </c>
      <c r="AR277">
        <v>1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10</v>
      </c>
      <c r="AY277">
        <v>28</v>
      </c>
      <c r="AZ277">
        <v>19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1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15</v>
      </c>
      <c r="BN277">
        <v>33</v>
      </c>
      <c r="BO277">
        <v>24</v>
      </c>
    </row>
    <row r="278" spans="1:67" x14ac:dyDescent="0.3">
      <c r="A278" s="1" t="s">
        <v>166</v>
      </c>
      <c r="B278">
        <v>47</v>
      </c>
      <c r="C278" s="1" t="s">
        <v>77</v>
      </c>
      <c r="D278" s="2"/>
      <c r="E278" s="1" t="s">
        <v>69</v>
      </c>
      <c r="F278" s="1" t="s">
        <v>70</v>
      </c>
      <c r="G278">
        <v>-1</v>
      </c>
      <c r="H278">
        <v>-1</v>
      </c>
      <c r="I278" s="1" t="s">
        <v>158</v>
      </c>
      <c r="J278">
        <v>1720</v>
      </c>
      <c r="K278" s="1" t="s">
        <v>152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s="1" t="s">
        <v>73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2</v>
      </c>
      <c r="AB278">
        <v>1</v>
      </c>
      <c r="AC278">
        <v>12</v>
      </c>
      <c r="AD278">
        <v>0</v>
      </c>
      <c r="AE278">
        <v>8</v>
      </c>
      <c r="AF278">
        <v>3</v>
      </c>
      <c r="AG278" s="1" t="s">
        <v>74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16</v>
      </c>
      <c r="AY278">
        <v>40</v>
      </c>
      <c r="AZ278">
        <v>28</v>
      </c>
      <c r="BA278">
        <v>0</v>
      </c>
      <c r="BB278">
        <v>0</v>
      </c>
      <c r="BC278">
        <v>0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28</v>
      </c>
      <c r="BN278">
        <v>52</v>
      </c>
      <c r="BO278">
        <v>40</v>
      </c>
    </row>
    <row r="279" spans="1:67" x14ac:dyDescent="0.3">
      <c r="A279" s="1" t="s">
        <v>166</v>
      </c>
      <c r="B279">
        <v>47</v>
      </c>
      <c r="C279" s="1" t="s">
        <v>68</v>
      </c>
      <c r="D279" s="2"/>
      <c r="E279" s="1" t="s">
        <v>69</v>
      </c>
      <c r="F279" s="1" t="s">
        <v>70</v>
      </c>
      <c r="G279">
        <v>-1</v>
      </c>
      <c r="H279">
        <v>-1</v>
      </c>
      <c r="I279" s="1" t="s">
        <v>160</v>
      </c>
      <c r="J279">
        <v>2197</v>
      </c>
      <c r="K279" s="1" t="s">
        <v>152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s="1" t="s">
        <v>76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5</v>
      </c>
      <c r="AD279">
        <v>0</v>
      </c>
      <c r="AE279">
        <v>6</v>
      </c>
      <c r="AF279">
        <v>0</v>
      </c>
      <c r="AG279" s="1" t="s">
        <v>74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15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12</v>
      </c>
      <c r="AY279">
        <v>30</v>
      </c>
      <c r="AZ279">
        <v>21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0</v>
      </c>
      <c r="BM279">
        <v>17</v>
      </c>
      <c r="BN279">
        <v>35</v>
      </c>
      <c r="BO279">
        <v>26</v>
      </c>
    </row>
    <row r="280" spans="1:67" x14ac:dyDescent="0.3">
      <c r="A280" s="1" t="s">
        <v>166</v>
      </c>
      <c r="B280">
        <v>47</v>
      </c>
      <c r="C280" s="1" t="s">
        <v>77</v>
      </c>
      <c r="D280" s="2"/>
      <c r="E280" s="1" t="s">
        <v>69</v>
      </c>
      <c r="F280" s="1" t="s">
        <v>70</v>
      </c>
      <c r="G280">
        <v>-1</v>
      </c>
      <c r="H280">
        <v>-1</v>
      </c>
      <c r="I280" s="1" t="s">
        <v>146</v>
      </c>
      <c r="J280">
        <v>3487</v>
      </c>
      <c r="K280" s="1" t="s">
        <v>152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s="1" t="s">
        <v>76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5</v>
      </c>
      <c r="AD280">
        <v>5</v>
      </c>
      <c r="AE280">
        <v>1</v>
      </c>
      <c r="AF280">
        <v>0</v>
      </c>
      <c r="AG280" s="1" t="s">
        <v>74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7</v>
      </c>
      <c r="AY280">
        <v>25</v>
      </c>
      <c r="AZ280">
        <v>16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12</v>
      </c>
      <c r="BN280">
        <v>30</v>
      </c>
      <c r="BO280">
        <v>21</v>
      </c>
    </row>
    <row r="281" spans="1:67" x14ac:dyDescent="0.3">
      <c r="A281" s="1" t="s">
        <v>166</v>
      </c>
      <c r="B281">
        <v>47</v>
      </c>
      <c r="C281" s="1" t="s">
        <v>77</v>
      </c>
      <c r="D281" s="2"/>
      <c r="E281" s="1" t="s">
        <v>69</v>
      </c>
      <c r="F281" s="1" t="s">
        <v>70</v>
      </c>
      <c r="G281">
        <v>-1</v>
      </c>
      <c r="H281">
        <v>-1</v>
      </c>
      <c r="I281" s="1" t="s">
        <v>139</v>
      </c>
      <c r="J281">
        <v>3865</v>
      </c>
      <c r="K281" s="1" t="s">
        <v>152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s="1" t="s">
        <v>94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1</v>
      </c>
      <c r="AC281">
        <v>2</v>
      </c>
      <c r="AD281">
        <v>0</v>
      </c>
      <c r="AE281">
        <v>0</v>
      </c>
      <c r="AF281">
        <v>0</v>
      </c>
      <c r="AG281" s="1" t="s">
        <v>74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1</v>
      </c>
      <c r="BH281">
        <v>1</v>
      </c>
      <c r="BI281">
        <v>0</v>
      </c>
      <c r="BJ281">
        <v>0</v>
      </c>
      <c r="BK281">
        <v>0</v>
      </c>
      <c r="BL281">
        <v>0</v>
      </c>
      <c r="BM281">
        <v>2</v>
      </c>
      <c r="BN281">
        <v>2</v>
      </c>
      <c r="BO281">
        <v>2</v>
      </c>
    </row>
    <row r="282" spans="1:67" x14ac:dyDescent="0.3">
      <c r="A282" s="1" t="s">
        <v>166</v>
      </c>
      <c r="B282">
        <v>47</v>
      </c>
      <c r="C282" s="1" t="s">
        <v>68</v>
      </c>
      <c r="D282" s="2"/>
      <c r="E282" s="1" t="s">
        <v>69</v>
      </c>
      <c r="F282" s="1" t="s">
        <v>70</v>
      </c>
      <c r="G282">
        <v>-1</v>
      </c>
      <c r="H282">
        <v>-1</v>
      </c>
      <c r="I282" s="1" t="s">
        <v>164</v>
      </c>
      <c r="J282">
        <v>3940</v>
      </c>
      <c r="K282" s="1" t="s">
        <v>152</v>
      </c>
      <c r="L282">
        <v>0</v>
      </c>
      <c r="M282">
        <v>1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 s="1" t="s">
        <v>73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2</v>
      </c>
      <c r="AD282">
        <v>6</v>
      </c>
      <c r="AE282">
        <v>0</v>
      </c>
      <c r="AF282">
        <v>2</v>
      </c>
      <c r="AG282" s="1" t="s">
        <v>74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5</v>
      </c>
      <c r="AN282">
        <v>1</v>
      </c>
      <c r="AO282">
        <v>0</v>
      </c>
      <c r="AP282">
        <v>1</v>
      </c>
      <c r="AQ282">
        <v>0</v>
      </c>
      <c r="AR282">
        <v>0</v>
      </c>
      <c r="AS282">
        <v>1</v>
      </c>
      <c r="AT282">
        <v>1</v>
      </c>
      <c r="AU282">
        <v>1</v>
      </c>
      <c r="AV282">
        <v>0</v>
      </c>
      <c r="AW282">
        <v>0</v>
      </c>
      <c r="AX282">
        <v>16</v>
      </c>
      <c r="AY282">
        <v>34</v>
      </c>
      <c r="AZ282">
        <v>25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0</v>
      </c>
      <c r="BG282">
        <v>1</v>
      </c>
      <c r="BH282">
        <v>0</v>
      </c>
      <c r="BI282">
        <v>1</v>
      </c>
      <c r="BJ282">
        <v>0</v>
      </c>
      <c r="BK282">
        <v>0</v>
      </c>
      <c r="BL282">
        <v>0</v>
      </c>
      <c r="BM282">
        <v>18</v>
      </c>
      <c r="BN282">
        <v>36</v>
      </c>
      <c r="BO282">
        <v>27</v>
      </c>
    </row>
    <row r="283" spans="1:67" x14ac:dyDescent="0.3">
      <c r="A283" s="1" t="s">
        <v>166</v>
      </c>
      <c r="B283">
        <v>47</v>
      </c>
      <c r="C283" s="1" t="s">
        <v>68</v>
      </c>
      <c r="D283" s="2"/>
      <c r="E283" s="1" t="s">
        <v>69</v>
      </c>
      <c r="F283" s="1" t="s">
        <v>70</v>
      </c>
      <c r="G283">
        <v>-1</v>
      </c>
      <c r="H283">
        <v>-1</v>
      </c>
      <c r="I283" s="1" t="s">
        <v>165</v>
      </c>
      <c r="J283">
        <v>6721</v>
      </c>
      <c r="K283" s="1" t="s">
        <v>152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s="1" t="s">
        <v>79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1</v>
      </c>
      <c r="AB283">
        <v>1</v>
      </c>
      <c r="AC283">
        <v>7</v>
      </c>
      <c r="AD283">
        <v>0</v>
      </c>
      <c r="AE283">
        <v>1</v>
      </c>
      <c r="AF283">
        <v>0</v>
      </c>
      <c r="AG283" s="1" t="s">
        <v>74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7</v>
      </c>
      <c r="AN283">
        <v>1</v>
      </c>
      <c r="AO283">
        <v>0</v>
      </c>
      <c r="AP283">
        <v>1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5</v>
      </c>
      <c r="AY283">
        <v>8</v>
      </c>
      <c r="AZ283">
        <v>6.5</v>
      </c>
      <c r="BA283">
        <v>0</v>
      </c>
      <c r="BB283">
        <v>0</v>
      </c>
      <c r="BC283">
        <v>0</v>
      </c>
      <c r="BD283">
        <v>0</v>
      </c>
      <c r="BE283">
        <v>1</v>
      </c>
      <c r="BF283">
        <v>0</v>
      </c>
      <c r="BG283">
        <v>1</v>
      </c>
      <c r="BH283">
        <v>0</v>
      </c>
      <c r="BI283">
        <v>1</v>
      </c>
      <c r="BJ283">
        <v>0</v>
      </c>
      <c r="BK283">
        <v>0</v>
      </c>
      <c r="BL283">
        <v>0</v>
      </c>
      <c r="BM283">
        <v>12</v>
      </c>
      <c r="BN283">
        <v>15</v>
      </c>
      <c r="BO283">
        <v>13.5</v>
      </c>
    </row>
    <row r="284" spans="1:67" x14ac:dyDescent="0.3">
      <c r="A284" s="1" t="s">
        <v>167</v>
      </c>
      <c r="B284">
        <v>48</v>
      </c>
      <c r="C284" s="1" t="s">
        <v>68</v>
      </c>
      <c r="D284" s="2"/>
      <c r="E284" s="1" t="s">
        <v>69</v>
      </c>
      <c r="F284" s="1" t="s">
        <v>70</v>
      </c>
      <c r="G284">
        <v>-1</v>
      </c>
      <c r="H284">
        <v>-1</v>
      </c>
      <c r="I284" s="1" t="s">
        <v>160</v>
      </c>
      <c r="J284">
        <v>234</v>
      </c>
      <c r="K284" s="1" t="s">
        <v>152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s="1" t="s">
        <v>73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2</v>
      </c>
      <c r="AB284">
        <v>1</v>
      </c>
      <c r="AC284">
        <v>12</v>
      </c>
      <c r="AD284">
        <v>1</v>
      </c>
      <c r="AE284">
        <v>7</v>
      </c>
      <c r="AF284">
        <v>0</v>
      </c>
      <c r="AG284" s="1" t="s">
        <v>74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15</v>
      </c>
      <c r="AY284">
        <v>39</v>
      </c>
      <c r="AZ284">
        <v>27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1</v>
      </c>
      <c r="BJ284">
        <v>0</v>
      </c>
      <c r="BK284">
        <v>0</v>
      </c>
      <c r="BL284">
        <v>0</v>
      </c>
      <c r="BM284">
        <v>27</v>
      </c>
      <c r="BN284">
        <v>51</v>
      </c>
      <c r="BO284">
        <v>39</v>
      </c>
    </row>
    <row r="285" spans="1:67" x14ac:dyDescent="0.3">
      <c r="A285" s="1" t="s">
        <v>167</v>
      </c>
      <c r="B285">
        <v>48</v>
      </c>
      <c r="C285" s="1" t="s">
        <v>77</v>
      </c>
      <c r="D285" s="2"/>
      <c r="E285" s="1" t="s">
        <v>69</v>
      </c>
      <c r="F285" s="1" t="s">
        <v>70</v>
      </c>
      <c r="G285">
        <v>-1</v>
      </c>
      <c r="H285">
        <v>-1</v>
      </c>
      <c r="I285" s="1" t="s">
        <v>158</v>
      </c>
      <c r="J285">
        <v>292</v>
      </c>
      <c r="K285" s="1" t="s">
        <v>152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1</v>
      </c>
      <c r="U285" s="1" t="s">
        <v>79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2</v>
      </c>
      <c r="AB285">
        <v>1</v>
      </c>
      <c r="AC285">
        <v>12</v>
      </c>
      <c r="AD285">
        <v>0</v>
      </c>
      <c r="AE285">
        <v>6</v>
      </c>
      <c r="AF285">
        <v>0</v>
      </c>
      <c r="AG285" s="1" t="s">
        <v>74</v>
      </c>
      <c r="AH285">
        <v>1</v>
      </c>
      <c r="AI285">
        <v>0</v>
      </c>
      <c r="AJ285">
        <v>1</v>
      </c>
      <c r="AK285">
        <v>0</v>
      </c>
      <c r="AL285">
        <v>0</v>
      </c>
      <c r="AM285">
        <v>10</v>
      </c>
      <c r="AN285">
        <v>1</v>
      </c>
      <c r="AO285">
        <v>0</v>
      </c>
      <c r="AP285">
        <v>1</v>
      </c>
      <c r="AQ285">
        <v>0</v>
      </c>
      <c r="AR285">
        <v>0</v>
      </c>
      <c r="AS285">
        <v>1</v>
      </c>
      <c r="AT285">
        <v>1</v>
      </c>
      <c r="AU285">
        <v>1</v>
      </c>
      <c r="AV285">
        <v>0</v>
      </c>
      <c r="AW285">
        <v>0</v>
      </c>
      <c r="AX285">
        <v>17</v>
      </c>
      <c r="AY285">
        <v>35</v>
      </c>
      <c r="AZ285">
        <v>26</v>
      </c>
      <c r="BA285">
        <v>0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29</v>
      </c>
      <c r="BN285">
        <v>47</v>
      </c>
      <c r="BO285">
        <v>38</v>
      </c>
    </row>
    <row r="286" spans="1:67" x14ac:dyDescent="0.3">
      <c r="A286" s="1" t="s">
        <v>167</v>
      </c>
      <c r="B286">
        <v>48</v>
      </c>
      <c r="C286" s="1" t="s">
        <v>77</v>
      </c>
      <c r="D286" s="2"/>
      <c r="E286" s="1" t="s">
        <v>69</v>
      </c>
      <c r="F286" s="1" t="s">
        <v>70</v>
      </c>
      <c r="G286">
        <v>-1</v>
      </c>
      <c r="H286">
        <v>-1</v>
      </c>
      <c r="I286" s="1" t="s">
        <v>146</v>
      </c>
      <c r="J286">
        <v>1024</v>
      </c>
      <c r="K286" s="1" t="s">
        <v>152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 s="1" t="s">
        <v>73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3</v>
      </c>
      <c r="AB286">
        <v>0</v>
      </c>
      <c r="AC286">
        <v>15</v>
      </c>
      <c r="AD286">
        <v>4</v>
      </c>
      <c r="AE286">
        <v>4</v>
      </c>
      <c r="AF286">
        <v>2</v>
      </c>
      <c r="AG286" s="1" t="s">
        <v>74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14</v>
      </c>
      <c r="AN286">
        <v>2</v>
      </c>
      <c r="AO286">
        <v>0</v>
      </c>
      <c r="AP286">
        <v>0</v>
      </c>
      <c r="AQ286">
        <v>1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15</v>
      </c>
      <c r="AY286">
        <v>39</v>
      </c>
      <c r="AZ286">
        <v>27</v>
      </c>
      <c r="BA286">
        <v>0</v>
      </c>
      <c r="BB286">
        <v>0</v>
      </c>
      <c r="BC286">
        <v>0</v>
      </c>
      <c r="BD286">
        <v>0</v>
      </c>
      <c r="BE286">
        <v>1</v>
      </c>
      <c r="BF286">
        <v>0</v>
      </c>
      <c r="BG286">
        <v>1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30</v>
      </c>
      <c r="BN286">
        <v>54</v>
      </c>
      <c r="BO286">
        <v>42</v>
      </c>
    </row>
    <row r="287" spans="1:67" x14ac:dyDescent="0.3">
      <c r="A287" s="1" t="s">
        <v>167</v>
      </c>
      <c r="B287">
        <v>48</v>
      </c>
      <c r="C287" s="1" t="s">
        <v>68</v>
      </c>
      <c r="D287" s="2"/>
      <c r="E287" s="1" t="s">
        <v>69</v>
      </c>
      <c r="F287" s="1" t="s">
        <v>70</v>
      </c>
      <c r="G287">
        <v>-1</v>
      </c>
      <c r="H287">
        <v>-1</v>
      </c>
      <c r="I287" s="1" t="s">
        <v>164</v>
      </c>
      <c r="J287">
        <v>1646</v>
      </c>
      <c r="K287" s="1" t="s">
        <v>152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1</v>
      </c>
      <c r="U287" s="1" t="s">
        <v>79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1</v>
      </c>
      <c r="AB287">
        <v>1</v>
      </c>
      <c r="AC287">
        <v>7</v>
      </c>
      <c r="AD287">
        <v>4</v>
      </c>
      <c r="AE287">
        <v>1</v>
      </c>
      <c r="AF287">
        <v>1</v>
      </c>
      <c r="AG287" s="1" t="s">
        <v>74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1</v>
      </c>
      <c r="AV287">
        <v>0</v>
      </c>
      <c r="AW287">
        <v>0</v>
      </c>
      <c r="AX287">
        <v>8</v>
      </c>
      <c r="AY287">
        <v>23</v>
      </c>
      <c r="AZ287">
        <v>15.5</v>
      </c>
      <c r="BA287">
        <v>0</v>
      </c>
      <c r="BB287">
        <v>0</v>
      </c>
      <c r="BC287">
        <v>0</v>
      </c>
      <c r="BD287">
        <v>0</v>
      </c>
      <c r="BE287">
        <v>1</v>
      </c>
      <c r="BF287">
        <v>0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15</v>
      </c>
      <c r="BN287">
        <v>30</v>
      </c>
      <c r="BO287">
        <v>22.5</v>
      </c>
    </row>
    <row r="288" spans="1:67" x14ac:dyDescent="0.3">
      <c r="A288" s="1" t="s">
        <v>167</v>
      </c>
      <c r="B288">
        <v>48</v>
      </c>
      <c r="C288" s="1" t="s">
        <v>77</v>
      </c>
      <c r="D288" s="2"/>
      <c r="E288" s="1" t="s">
        <v>69</v>
      </c>
      <c r="F288" s="1" t="s">
        <v>70</v>
      </c>
      <c r="G288">
        <v>-1</v>
      </c>
      <c r="H288">
        <v>-1</v>
      </c>
      <c r="I288" s="1" t="s">
        <v>168</v>
      </c>
      <c r="J288">
        <v>8430</v>
      </c>
      <c r="K288" s="1" t="s">
        <v>152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s="1" t="s">
        <v>94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1</v>
      </c>
      <c r="AC288">
        <v>2</v>
      </c>
      <c r="AD288">
        <v>5</v>
      </c>
      <c r="AE288">
        <v>0</v>
      </c>
      <c r="AF288">
        <v>0</v>
      </c>
      <c r="AG288" s="1" t="s">
        <v>91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1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8</v>
      </c>
      <c r="AY288">
        <v>23</v>
      </c>
      <c r="AZ288">
        <v>15.5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1</v>
      </c>
      <c r="BG288">
        <v>0</v>
      </c>
      <c r="BH288">
        <v>0</v>
      </c>
      <c r="BI288">
        <v>1</v>
      </c>
      <c r="BJ288">
        <v>0</v>
      </c>
      <c r="BK288">
        <v>0</v>
      </c>
      <c r="BL288">
        <v>0</v>
      </c>
      <c r="BM288">
        <v>10</v>
      </c>
      <c r="BN288">
        <v>25</v>
      </c>
      <c r="BO288">
        <v>17.5</v>
      </c>
    </row>
    <row r="289" spans="1:67" x14ac:dyDescent="0.3">
      <c r="A289" s="1" t="s">
        <v>167</v>
      </c>
      <c r="B289">
        <v>48</v>
      </c>
      <c r="C289" s="1" t="s">
        <v>68</v>
      </c>
      <c r="D289" s="2"/>
      <c r="E289" s="1" t="s">
        <v>69</v>
      </c>
      <c r="F289" s="1" t="s">
        <v>70</v>
      </c>
      <c r="G289">
        <v>-1</v>
      </c>
      <c r="H289">
        <v>-1</v>
      </c>
      <c r="I289" s="1" t="s">
        <v>165</v>
      </c>
      <c r="J289">
        <v>9491</v>
      </c>
      <c r="K289" s="1" t="s">
        <v>152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s="1" t="s">
        <v>76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 s="1" t="s">
        <v>74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4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1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1</v>
      </c>
      <c r="BN289">
        <v>1</v>
      </c>
      <c r="BO289">
        <v>1</v>
      </c>
    </row>
    <row r="290" spans="1:67" x14ac:dyDescent="0.3">
      <c r="A290" s="1" t="s">
        <v>169</v>
      </c>
      <c r="B290">
        <v>49</v>
      </c>
      <c r="C290" s="1" t="s">
        <v>77</v>
      </c>
      <c r="D290" s="2"/>
      <c r="E290" s="1" t="s">
        <v>69</v>
      </c>
      <c r="F290" s="1" t="s">
        <v>70</v>
      </c>
      <c r="G290">
        <v>-1</v>
      </c>
      <c r="H290">
        <v>-1</v>
      </c>
      <c r="I290" s="1" t="s">
        <v>158</v>
      </c>
      <c r="J290">
        <v>461</v>
      </c>
      <c r="K290" s="1" t="s">
        <v>152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 s="1" t="s">
        <v>73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4</v>
      </c>
      <c r="AB290">
        <v>1</v>
      </c>
      <c r="AC290">
        <v>22</v>
      </c>
      <c r="AD290">
        <v>7</v>
      </c>
      <c r="AE290">
        <v>2</v>
      </c>
      <c r="AF290">
        <v>2</v>
      </c>
      <c r="AG290" s="1" t="s">
        <v>74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6</v>
      </c>
      <c r="AN290">
        <v>1</v>
      </c>
      <c r="AO290">
        <v>0</v>
      </c>
      <c r="AP290">
        <v>1</v>
      </c>
      <c r="AQ290">
        <v>0</v>
      </c>
      <c r="AR290">
        <v>0</v>
      </c>
      <c r="AS290">
        <v>1</v>
      </c>
      <c r="AT290">
        <v>1</v>
      </c>
      <c r="AU290">
        <v>1</v>
      </c>
      <c r="AV290">
        <v>0</v>
      </c>
      <c r="AW290">
        <v>0</v>
      </c>
      <c r="AX290">
        <v>16</v>
      </c>
      <c r="AY290">
        <v>43</v>
      </c>
      <c r="AZ290">
        <v>29.5</v>
      </c>
      <c r="BA290">
        <v>1</v>
      </c>
      <c r="BB290">
        <v>1</v>
      </c>
      <c r="BC290">
        <v>0</v>
      </c>
      <c r="BD290">
        <v>0</v>
      </c>
      <c r="BE290">
        <v>1</v>
      </c>
      <c r="BF290">
        <v>0</v>
      </c>
      <c r="BG290">
        <v>1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38</v>
      </c>
      <c r="BN290">
        <v>65</v>
      </c>
      <c r="BO290">
        <v>51.5</v>
      </c>
    </row>
    <row r="291" spans="1:67" x14ac:dyDescent="0.3">
      <c r="A291" s="1" t="s">
        <v>169</v>
      </c>
      <c r="B291">
        <v>49</v>
      </c>
      <c r="C291" s="1" t="s">
        <v>68</v>
      </c>
      <c r="D291" s="2"/>
      <c r="E291" s="1" t="s">
        <v>69</v>
      </c>
      <c r="F291" s="1" t="s">
        <v>70</v>
      </c>
      <c r="G291">
        <v>-1</v>
      </c>
      <c r="H291">
        <v>-1</v>
      </c>
      <c r="I291" s="1" t="s">
        <v>160</v>
      </c>
      <c r="J291">
        <v>3147</v>
      </c>
      <c r="K291" s="1" t="s">
        <v>152</v>
      </c>
      <c r="L291">
        <v>0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s="1" t="s">
        <v>79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1</v>
      </c>
      <c r="AB291">
        <v>1</v>
      </c>
      <c r="AC291">
        <v>7</v>
      </c>
      <c r="AD291">
        <v>0</v>
      </c>
      <c r="AE291">
        <v>0</v>
      </c>
      <c r="AF291">
        <v>0</v>
      </c>
      <c r="AG291" s="1" t="s">
        <v>74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15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1</v>
      </c>
      <c r="BJ291">
        <v>0</v>
      </c>
      <c r="BK291">
        <v>0</v>
      </c>
      <c r="BL291">
        <v>0</v>
      </c>
      <c r="BM291">
        <v>7</v>
      </c>
      <c r="BN291">
        <v>7</v>
      </c>
      <c r="BO291">
        <v>7</v>
      </c>
    </row>
    <row r="292" spans="1:67" x14ac:dyDescent="0.3">
      <c r="A292" s="1" t="s">
        <v>169</v>
      </c>
      <c r="B292">
        <v>49</v>
      </c>
      <c r="C292" s="1" t="s">
        <v>77</v>
      </c>
      <c r="D292" s="2"/>
      <c r="E292" s="1" t="s">
        <v>69</v>
      </c>
      <c r="F292" s="1" t="s">
        <v>70</v>
      </c>
      <c r="G292">
        <v>-1</v>
      </c>
      <c r="H292">
        <v>-1</v>
      </c>
      <c r="I292" s="1" t="s">
        <v>146</v>
      </c>
      <c r="J292">
        <v>4926</v>
      </c>
      <c r="K292" s="1" t="s">
        <v>152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s="1" t="s">
        <v>76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5</v>
      </c>
      <c r="AD292">
        <v>1</v>
      </c>
      <c r="AE292">
        <v>1</v>
      </c>
      <c r="AF292">
        <v>0</v>
      </c>
      <c r="AG292" s="1" t="s">
        <v>88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6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3</v>
      </c>
      <c r="AY292">
        <v>9</v>
      </c>
      <c r="AZ292">
        <v>6</v>
      </c>
      <c r="BA292">
        <v>0</v>
      </c>
      <c r="BB292">
        <v>0</v>
      </c>
      <c r="BC292">
        <v>0</v>
      </c>
      <c r="BD292">
        <v>0</v>
      </c>
      <c r="BE292">
        <v>1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8</v>
      </c>
      <c r="BN292">
        <v>14</v>
      </c>
      <c r="BO292">
        <v>11</v>
      </c>
    </row>
    <row r="293" spans="1:67" x14ac:dyDescent="0.3">
      <c r="A293" s="1" t="s">
        <v>169</v>
      </c>
      <c r="B293">
        <v>49</v>
      </c>
      <c r="C293" s="1" t="s">
        <v>68</v>
      </c>
      <c r="D293" s="2"/>
      <c r="E293" s="1" t="s">
        <v>69</v>
      </c>
      <c r="F293" s="1" t="s">
        <v>70</v>
      </c>
      <c r="G293">
        <v>-1</v>
      </c>
      <c r="H293">
        <v>-1</v>
      </c>
      <c r="I293" s="1" t="s">
        <v>164</v>
      </c>
      <c r="J293">
        <v>5484</v>
      </c>
      <c r="K293" s="1" t="s">
        <v>152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 s="1" t="s">
        <v>73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4</v>
      </c>
      <c r="AB293">
        <v>0</v>
      </c>
      <c r="AC293">
        <v>20</v>
      </c>
      <c r="AD293">
        <v>0</v>
      </c>
      <c r="AE293">
        <v>7</v>
      </c>
      <c r="AF293">
        <v>2</v>
      </c>
      <c r="AG293" s="1" t="s">
        <v>88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4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15</v>
      </c>
      <c r="AY293">
        <v>36</v>
      </c>
      <c r="AZ293">
        <v>25.5</v>
      </c>
      <c r="BA293">
        <v>2</v>
      </c>
      <c r="BB293">
        <v>0</v>
      </c>
      <c r="BC293">
        <v>1</v>
      </c>
      <c r="BD293">
        <v>0</v>
      </c>
      <c r="BE293">
        <v>1</v>
      </c>
      <c r="BF293">
        <v>0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35</v>
      </c>
      <c r="BN293">
        <v>56</v>
      </c>
      <c r="BO293">
        <v>45.5</v>
      </c>
    </row>
    <row r="294" spans="1:67" x14ac:dyDescent="0.3">
      <c r="A294" s="1" t="s">
        <v>169</v>
      </c>
      <c r="B294">
        <v>49</v>
      </c>
      <c r="C294" s="1" t="s">
        <v>77</v>
      </c>
      <c r="D294" s="2"/>
      <c r="E294" s="1" t="s">
        <v>69</v>
      </c>
      <c r="F294" s="1" t="s">
        <v>70</v>
      </c>
      <c r="G294">
        <v>-1</v>
      </c>
      <c r="H294">
        <v>-1</v>
      </c>
      <c r="I294" s="1" t="s">
        <v>168</v>
      </c>
      <c r="J294">
        <v>6498</v>
      </c>
      <c r="K294" s="1" t="s">
        <v>152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s="1" t="s">
        <v>79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1</v>
      </c>
      <c r="AB294">
        <v>0</v>
      </c>
      <c r="AC294">
        <v>5</v>
      </c>
      <c r="AD294">
        <v>0</v>
      </c>
      <c r="AE294">
        <v>5</v>
      </c>
      <c r="AF294">
        <v>0</v>
      </c>
      <c r="AG294" s="1" t="s">
        <v>74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2</v>
      </c>
      <c r="AO294">
        <v>0</v>
      </c>
      <c r="AP294">
        <v>0</v>
      </c>
      <c r="AQ294">
        <v>1</v>
      </c>
      <c r="AR294">
        <v>0</v>
      </c>
      <c r="AS294">
        <v>1</v>
      </c>
      <c r="AT294">
        <v>2</v>
      </c>
      <c r="AU294">
        <v>0</v>
      </c>
      <c r="AV294">
        <v>1</v>
      </c>
      <c r="AW294">
        <v>0</v>
      </c>
      <c r="AX294">
        <v>17</v>
      </c>
      <c r="AY294">
        <v>32</v>
      </c>
      <c r="AZ294">
        <v>24.5</v>
      </c>
      <c r="BA294">
        <v>0</v>
      </c>
      <c r="BB294">
        <v>0</v>
      </c>
      <c r="BC294">
        <v>0</v>
      </c>
      <c r="BD294">
        <v>0</v>
      </c>
      <c r="BE294">
        <v>1</v>
      </c>
      <c r="BF294">
        <v>0</v>
      </c>
      <c r="BG294">
        <v>0</v>
      </c>
      <c r="BH294">
        <v>1</v>
      </c>
      <c r="BI294">
        <v>1</v>
      </c>
      <c r="BJ294">
        <v>0</v>
      </c>
      <c r="BK294">
        <v>0</v>
      </c>
      <c r="BL294">
        <v>0</v>
      </c>
      <c r="BM294">
        <v>22</v>
      </c>
      <c r="BN294">
        <v>37</v>
      </c>
      <c r="BO294">
        <v>29.5</v>
      </c>
    </row>
    <row r="295" spans="1:67" x14ac:dyDescent="0.3">
      <c r="A295" s="1" t="s">
        <v>169</v>
      </c>
      <c r="B295">
        <v>49</v>
      </c>
      <c r="C295" s="1" t="s">
        <v>68</v>
      </c>
      <c r="D295" s="2"/>
      <c r="E295" s="1" t="s">
        <v>69</v>
      </c>
      <c r="F295" s="1" t="s">
        <v>70</v>
      </c>
      <c r="G295">
        <v>-1</v>
      </c>
      <c r="H295">
        <v>-1</v>
      </c>
      <c r="I295" s="1" t="s">
        <v>165</v>
      </c>
      <c r="J295">
        <v>7457</v>
      </c>
      <c r="K295" s="1" t="s">
        <v>152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0</v>
      </c>
      <c r="U295" s="1" t="s">
        <v>76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1</v>
      </c>
      <c r="AC295">
        <v>12</v>
      </c>
      <c r="AD295">
        <v>5</v>
      </c>
      <c r="AE295">
        <v>4</v>
      </c>
      <c r="AF295">
        <v>0</v>
      </c>
      <c r="AG295" s="1" t="s">
        <v>74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13</v>
      </c>
      <c r="AY295">
        <v>40</v>
      </c>
      <c r="AZ295">
        <v>26.5</v>
      </c>
      <c r="BA295">
        <v>0</v>
      </c>
      <c r="BB295">
        <v>0</v>
      </c>
      <c r="BC295">
        <v>0</v>
      </c>
      <c r="BD295">
        <v>0</v>
      </c>
      <c r="BE295">
        <v>1</v>
      </c>
      <c r="BF295">
        <v>0</v>
      </c>
      <c r="BG295">
        <v>1</v>
      </c>
      <c r="BH295">
        <v>0</v>
      </c>
      <c r="BI295">
        <v>0</v>
      </c>
      <c r="BJ295">
        <v>1</v>
      </c>
      <c r="BK295">
        <v>0</v>
      </c>
      <c r="BL295">
        <v>0</v>
      </c>
      <c r="BM295">
        <v>25</v>
      </c>
      <c r="BN295">
        <v>52</v>
      </c>
      <c r="BO295">
        <v>38.5</v>
      </c>
    </row>
    <row r="296" spans="1:67" x14ac:dyDescent="0.3">
      <c r="A296" s="1" t="s">
        <v>170</v>
      </c>
      <c r="B296">
        <v>50</v>
      </c>
      <c r="C296" s="1" t="s">
        <v>77</v>
      </c>
      <c r="D296" s="2"/>
      <c r="E296" s="1" t="s">
        <v>69</v>
      </c>
      <c r="F296" s="1" t="s">
        <v>70</v>
      </c>
      <c r="G296">
        <v>-1</v>
      </c>
      <c r="H296">
        <v>-1</v>
      </c>
      <c r="I296" s="1" t="s">
        <v>158</v>
      </c>
      <c r="J296">
        <v>4272</v>
      </c>
      <c r="K296" s="1" t="s">
        <v>152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0</v>
      </c>
      <c r="R296">
        <v>0</v>
      </c>
      <c r="S296">
        <v>0</v>
      </c>
      <c r="T296">
        <v>0</v>
      </c>
      <c r="U296" s="1" t="s">
        <v>73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4</v>
      </c>
      <c r="AB296">
        <v>1</v>
      </c>
      <c r="AC296">
        <v>22</v>
      </c>
      <c r="AD296">
        <v>5</v>
      </c>
      <c r="AE296">
        <v>5</v>
      </c>
      <c r="AF296">
        <v>0</v>
      </c>
      <c r="AG296" s="1" t="s">
        <v>74</v>
      </c>
      <c r="AH296">
        <v>0</v>
      </c>
      <c r="AI296">
        <v>1</v>
      </c>
      <c r="AJ296">
        <v>1</v>
      </c>
      <c r="AK296">
        <v>0</v>
      </c>
      <c r="AL296">
        <v>0</v>
      </c>
      <c r="AM296">
        <v>9</v>
      </c>
      <c r="AN296">
        <v>1</v>
      </c>
      <c r="AO296">
        <v>0</v>
      </c>
      <c r="AP296">
        <v>1</v>
      </c>
      <c r="AQ296">
        <v>0</v>
      </c>
      <c r="AR296">
        <v>0</v>
      </c>
      <c r="AS296">
        <v>1</v>
      </c>
      <c r="AT296">
        <v>1</v>
      </c>
      <c r="AU296">
        <v>1</v>
      </c>
      <c r="AV296">
        <v>0</v>
      </c>
      <c r="AW296">
        <v>0</v>
      </c>
      <c r="AX296">
        <v>20</v>
      </c>
      <c r="AY296">
        <v>50</v>
      </c>
      <c r="AZ296">
        <v>35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42</v>
      </c>
      <c r="BN296">
        <v>72</v>
      </c>
      <c r="BO296">
        <v>57</v>
      </c>
    </row>
    <row r="297" spans="1:67" x14ac:dyDescent="0.3">
      <c r="A297" s="1" t="s">
        <v>170</v>
      </c>
      <c r="B297">
        <v>50</v>
      </c>
      <c r="C297" s="1" t="s">
        <v>77</v>
      </c>
      <c r="D297" s="2"/>
      <c r="E297" s="1" t="s">
        <v>69</v>
      </c>
      <c r="F297" s="1" t="s">
        <v>70</v>
      </c>
      <c r="G297">
        <v>-1</v>
      </c>
      <c r="H297">
        <v>-1</v>
      </c>
      <c r="I297" s="1" t="s">
        <v>146</v>
      </c>
      <c r="J297">
        <v>5010</v>
      </c>
      <c r="K297" s="1" t="s">
        <v>152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 s="1" t="s">
        <v>79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3</v>
      </c>
      <c r="AE297">
        <v>5</v>
      </c>
      <c r="AF297">
        <v>3</v>
      </c>
      <c r="AG297" s="1" t="s">
        <v>74</v>
      </c>
      <c r="AH297">
        <v>1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13</v>
      </c>
      <c r="AY297">
        <v>37</v>
      </c>
      <c r="AZ297">
        <v>25</v>
      </c>
      <c r="BA297">
        <v>0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13</v>
      </c>
      <c r="BN297">
        <v>37</v>
      </c>
      <c r="BO297">
        <v>25</v>
      </c>
    </row>
    <row r="298" spans="1:67" x14ac:dyDescent="0.3">
      <c r="A298" s="1" t="s">
        <v>170</v>
      </c>
      <c r="B298">
        <v>50</v>
      </c>
      <c r="C298" s="1" t="s">
        <v>68</v>
      </c>
      <c r="D298" s="2"/>
      <c r="E298" s="1" t="s">
        <v>69</v>
      </c>
      <c r="F298" s="1" t="s">
        <v>70</v>
      </c>
      <c r="G298">
        <v>-1</v>
      </c>
      <c r="H298">
        <v>-1</v>
      </c>
      <c r="I298" s="1" t="s">
        <v>160</v>
      </c>
      <c r="J298">
        <v>5188</v>
      </c>
      <c r="K298" s="1" t="s">
        <v>152</v>
      </c>
      <c r="L298">
        <v>0</v>
      </c>
      <c r="M298">
        <v>1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 s="1" t="s">
        <v>73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4</v>
      </c>
      <c r="AB298">
        <v>1</v>
      </c>
      <c r="AC298">
        <v>22</v>
      </c>
      <c r="AD298">
        <v>0</v>
      </c>
      <c r="AE298">
        <v>6</v>
      </c>
      <c r="AF298">
        <v>0</v>
      </c>
      <c r="AG298" s="1" t="s">
        <v>74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12</v>
      </c>
      <c r="AY298">
        <v>30</v>
      </c>
      <c r="AZ298">
        <v>21</v>
      </c>
      <c r="BA298">
        <v>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1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34</v>
      </c>
      <c r="BN298">
        <v>52</v>
      </c>
      <c r="BO298">
        <v>43</v>
      </c>
    </row>
    <row r="299" spans="1:67" x14ac:dyDescent="0.3">
      <c r="A299" s="1" t="s">
        <v>170</v>
      </c>
      <c r="B299">
        <v>50</v>
      </c>
      <c r="C299" s="1" t="s">
        <v>68</v>
      </c>
      <c r="D299" s="2"/>
      <c r="E299" s="1" t="s">
        <v>69</v>
      </c>
      <c r="F299" s="1" t="s">
        <v>70</v>
      </c>
      <c r="G299">
        <v>-1</v>
      </c>
      <c r="H299">
        <v>-1</v>
      </c>
      <c r="I299" s="1" t="s">
        <v>164</v>
      </c>
      <c r="J299">
        <v>7617</v>
      </c>
      <c r="K299" s="1" t="s">
        <v>152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s="1" t="s">
        <v>79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1</v>
      </c>
      <c r="AB299">
        <v>1</v>
      </c>
      <c r="AC299">
        <v>7</v>
      </c>
      <c r="AD299">
        <v>6</v>
      </c>
      <c r="AE299">
        <v>0</v>
      </c>
      <c r="AF299">
        <v>2</v>
      </c>
      <c r="AG299" s="1" t="s">
        <v>74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5</v>
      </c>
      <c r="AN299">
        <v>1</v>
      </c>
      <c r="AO299">
        <v>0</v>
      </c>
      <c r="AP299">
        <v>1</v>
      </c>
      <c r="AQ299">
        <v>0</v>
      </c>
      <c r="AR299">
        <v>0</v>
      </c>
      <c r="AS299">
        <v>1</v>
      </c>
      <c r="AT299">
        <v>1</v>
      </c>
      <c r="AU299">
        <v>1</v>
      </c>
      <c r="AV299">
        <v>0</v>
      </c>
      <c r="AW299">
        <v>0</v>
      </c>
      <c r="AX299">
        <v>11</v>
      </c>
      <c r="AY299">
        <v>29</v>
      </c>
      <c r="AZ299">
        <v>20</v>
      </c>
      <c r="BA299">
        <v>1</v>
      </c>
      <c r="BB299">
        <v>1</v>
      </c>
      <c r="BC299">
        <v>0</v>
      </c>
      <c r="BD299">
        <v>0</v>
      </c>
      <c r="BE299">
        <v>0</v>
      </c>
      <c r="BF299">
        <v>1</v>
      </c>
      <c r="BG299">
        <v>1</v>
      </c>
      <c r="BH299">
        <v>1</v>
      </c>
      <c r="BI299">
        <v>0</v>
      </c>
      <c r="BJ299">
        <v>0</v>
      </c>
      <c r="BK299">
        <v>0</v>
      </c>
      <c r="BL299">
        <v>0</v>
      </c>
      <c r="BM299">
        <v>18</v>
      </c>
      <c r="BN299">
        <v>36</v>
      </c>
      <c r="BO299">
        <v>27</v>
      </c>
    </row>
    <row r="300" spans="1:67" x14ac:dyDescent="0.3">
      <c r="A300" s="1" t="s">
        <v>170</v>
      </c>
      <c r="B300">
        <v>50</v>
      </c>
      <c r="C300" s="1" t="s">
        <v>77</v>
      </c>
      <c r="D300" s="2"/>
      <c r="E300" s="1" t="s">
        <v>69</v>
      </c>
      <c r="F300" s="1" t="s">
        <v>70</v>
      </c>
      <c r="G300">
        <v>-1</v>
      </c>
      <c r="H300">
        <v>-1</v>
      </c>
      <c r="I300" s="1" t="s">
        <v>168</v>
      </c>
      <c r="J300">
        <v>7657</v>
      </c>
      <c r="K300" s="1" t="s">
        <v>152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s="1" t="s">
        <v>76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5</v>
      </c>
      <c r="AD300">
        <v>1</v>
      </c>
      <c r="AE300">
        <v>0</v>
      </c>
      <c r="AF300">
        <v>0</v>
      </c>
      <c r="AG300" s="1" t="s">
        <v>88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2</v>
      </c>
      <c r="AO300">
        <v>0</v>
      </c>
      <c r="AP300">
        <v>0</v>
      </c>
      <c r="AQ300">
        <v>1</v>
      </c>
      <c r="AR300">
        <v>0</v>
      </c>
      <c r="AS300">
        <v>1</v>
      </c>
      <c r="AT300">
        <v>2</v>
      </c>
      <c r="AU300">
        <v>0</v>
      </c>
      <c r="AV300">
        <v>1</v>
      </c>
      <c r="AW300">
        <v>0</v>
      </c>
      <c r="AX300">
        <v>8</v>
      </c>
      <c r="AY300">
        <v>11</v>
      </c>
      <c r="AZ300">
        <v>9.5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1</v>
      </c>
      <c r="BJ300">
        <v>0</v>
      </c>
      <c r="BK300">
        <v>0</v>
      </c>
      <c r="BL300">
        <v>0</v>
      </c>
      <c r="BM300">
        <v>13</v>
      </c>
      <c r="BN300">
        <v>16</v>
      </c>
      <c r="BO300">
        <v>14.5</v>
      </c>
    </row>
    <row r="301" spans="1:67" x14ac:dyDescent="0.3">
      <c r="A301" s="1" t="s">
        <v>170</v>
      </c>
      <c r="B301">
        <v>50</v>
      </c>
      <c r="C301" s="1" t="s">
        <v>68</v>
      </c>
      <c r="D301" s="2"/>
      <c r="E301" s="1" t="s">
        <v>69</v>
      </c>
      <c r="F301" s="1" t="s">
        <v>70</v>
      </c>
      <c r="G301">
        <v>-1</v>
      </c>
      <c r="H301">
        <v>-1</v>
      </c>
      <c r="I301" s="1" t="s">
        <v>165</v>
      </c>
      <c r="J301">
        <v>9431</v>
      </c>
      <c r="K301" s="1" t="s">
        <v>152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s="1" t="s">
        <v>76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5</v>
      </c>
      <c r="AD301">
        <v>0</v>
      </c>
      <c r="AE301">
        <v>2</v>
      </c>
      <c r="AF301">
        <v>0</v>
      </c>
      <c r="AG301" s="1" t="s">
        <v>74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4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5</v>
      </c>
      <c r="AY301">
        <v>11</v>
      </c>
      <c r="AZ301">
        <v>8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10</v>
      </c>
      <c r="BN301">
        <v>16</v>
      </c>
      <c r="BO301">
        <v>13</v>
      </c>
    </row>
    <row r="302" spans="1:67" x14ac:dyDescent="0.3">
      <c r="A302" s="1" t="s">
        <v>171</v>
      </c>
      <c r="B302">
        <v>51</v>
      </c>
      <c r="C302" s="1" t="s">
        <v>77</v>
      </c>
      <c r="D302" s="2"/>
      <c r="E302" s="1" t="s">
        <v>69</v>
      </c>
      <c r="F302" s="1" t="s">
        <v>70</v>
      </c>
      <c r="G302">
        <v>-1</v>
      </c>
      <c r="H302">
        <v>-1</v>
      </c>
      <c r="I302" s="1" t="s">
        <v>172</v>
      </c>
      <c r="J302">
        <v>868</v>
      </c>
      <c r="K302" s="1" t="s">
        <v>152</v>
      </c>
      <c r="L302">
        <v>0</v>
      </c>
      <c r="M302">
        <v>1</v>
      </c>
      <c r="N302">
        <v>1</v>
      </c>
      <c r="O302">
        <v>1</v>
      </c>
      <c r="P302">
        <v>1</v>
      </c>
      <c r="Q302">
        <v>0</v>
      </c>
      <c r="R302">
        <v>0</v>
      </c>
      <c r="S302">
        <v>0</v>
      </c>
      <c r="T302">
        <v>0</v>
      </c>
      <c r="U302" s="1" t="s">
        <v>73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5</v>
      </c>
      <c r="AB302">
        <v>1</v>
      </c>
      <c r="AC302">
        <v>27</v>
      </c>
      <c r="AD302">
        <v>0</v>
      </c>
      <c r="AE302">
        <v>2</v>
      </c>
      <c r="AF302">
        <v>0</v>
      </c>
      <c r="AG302" s="1" t="s">
        <v>72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4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5</v>
      </c>
      <c r="AY302">
        <v>11</v>
      </c>
      <c r="AZ302">
        <v>8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32</v>
      </c>
      <c r="BN302">
        <v>38</v>
      </c>
      <c r="BO302">
        <v>35</v>
      </c>
    </row>
    <row r="303" spans="1:67" x14ac:dyDescent="0.3">
      <c r="A303" s="1" t="s">
        <v>171</v>
      </c>
      <c r="B303">
        <v>51</v>
      </c>
      <c r="C303" s="1" t="s">
        <v>77</v>
      </c>
      <c r="D303" s="2"/>
      <c r="E303" s="1" t="s">
        <v>69</v>
      </c>
      <c r="F303" s="1" t="s">
        <v>70</v>
      </c>
      <c r="G303">
        <v>-1</v>
      </c>
      <c r="H303">
        <v>-1</v>
      </c>
      <c r="I303" s="1" t="s">
        <v>146</v>
      </c>
      <c r="J303">
        <v>1018</v>
      </c>
      <c r="K303" s="1" t="s">
        <v>152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s="1" t="s">
        <v>79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1</v>
      </c>
      <c r="AB303">
        <v>1</v>
      </c>
      <c r="AC303">
        <v>7</v>
      </c>
      <c r="AD303">
        <v>1</v>
      </c>
      <c r="AE303">
        <v>4</v>
      </c>
      <c r="AF303">
        <v>0</v>
      </c>
      <c r="AG303" s="1" t="s">
        <v>74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9</v>
      </c>
      <c r="AY303">
        <v>24</v>
      </c>
      <c r="AZ303">
        <v>16.5</v>
      </c>
      <c r="BA303">
        <v>0</v>
      </c>
      <c r="BB303">
        <v>0</v>
      </c>
      <c r="BC303">
        <v>0</v>
      </c>
      <c r="BD303">
        <v>0</v>
      </c>
      <c r="BE303">
        <v>1</v>
      </c>
      <c r="BF303">
        <v>0</v>
      </c>
      <c r="BG303">
        <v>1</v>
      </c>
      <c r="BH303">
        <v>1</v>
      </c>
      <c r="BI303">
        <v>1</v>
      </c>
      <c r="BJ303">
        <v>0</v>
      </c>
      <c r="BK303">
        <v>0</v>
      </c>
      <c r="BL303">
        <v>0</v>
      </c>
      <c r="BM303">
        <v>16</v>
      </c>
      <c r="BN303">
        <v>31</v>
      </c>
      <c r="BO303">
        <v>23.5</v>
      </c>
    </row>
    <row r="304" spans="1:67" x14ac:dyDescent="0.3">
      <c r="A304" s="1" t="s">
        <v>171</v>
      </c>
      <c r="B304">
        <v>51</v>
      </c>
      <c r="C304" s="1" t="s">
        <v>68</v>
      </c>
      <c r="D304" s="2"/>
      <c r="E304" s="1" t="s">
        <v>69</v>
      </c>
      <c r="F304" s="1" t="s">
        <v>70</v>
      </c>
      <c r="G304">
        <v>-1</v>
      </c>
      <c r="H304">
        <v>-1</v>
      </c>
      <c r="I304" s="1" t="s">
        <v>160</v>
      </c>
      <c r="J304">
        <v>1501</v>
      </c>
      <c r="K304" s="1" t="s">
        <v>152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s="1" t="s">
        <v>79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1</v>
      </c>
      <c r="AB304">
        <v>1</v>
      </c>
      <c r="AC304">
        <v>7</v>
      </c>
      <c r="AD304">
        <v>2</v>
      </c>
      <c r="AE304">
        <v>2</v>
      </c>
      <c r="AF304">
        <v>3</v>
      </c>
      <c r="AG304" s="1" t="s">
        <v>74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8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6</v>
      </c>
      <c r="AY304">
        <v>18</v>
      </c>
      <c r="AZ304">
        <v>12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0</v>
      </c>
      <c r="BI304">
        <v>1</v>
      </c>
      <c r="BJ304">
        <v>0</v>
      </c>
      <c r="BK304">
        <v>0</v>
      </c>
      <c r="BL304">
        <v>0</v>
      </c>
      <c r="BM304">
        <v>13</v>
      </c>
      <c r="BN304">
        <v>25</v>
      </c>
      <c r="BO304">
        <v>19</v>
      </c>
    </row>
    <row r="305" spans="1:67" x14ac:dyDescent="0.3">
      <c r="A305" s="1" t="s">
        <v>171</v>
      </c>
      <c r="B305">
        <v>51</v>
      </c>
      <c r="C305" s="1" t="s">
        <v>68</v>
      </c>
      <c r="D305" s="2"/>
      <c r="E305" s="1" t="s">
        <v>69</v>
      </c>
      <c r="F305" s="1" t="s">
        <v>70</v>
      </c>
      <c r="G305">
        <v>-1</v>
      </c>
      <c r="H305">
        <v>-1</v>
      </c>
      <c r="I305" s="1" t="s">
        <v>164</v>
      </c>
      <c r="J305">
        <v>3176</v>
      </c>
      <c r="K305" s="1" t="s">
        <v>152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 s="1" t="s">
        <v>73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3</v>
      </c>
      <c r="AB305">
        <v>1</v>
      </c>
      <c r="AC305">
        <v>17</v>
      </c>
      <c r="AD305">
        <v>0</v>
      </c>
      <c r="AE305">
        <v>2</v>
      </c>
      <c r="AF305">
        <v>3</v>
      </c>
      <c r="AG305" s="1" t="s">
        <v>85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6</v>
      </c>
      <c r="AN305">
        <v>1</v>
      </c>
      <c r="AO305">
        <v>0</v>
      </c>
      <c r="AP305">
        <v>1</v>
      </c>
      <c r="AQ305">
        <v>0</v>
      </c>
      <c r="AR305">
        <v>0</v>
      </c>
      <c r="AS305">
        <v>1</v>
      </c>
      <c r="AT305">
        <v>1</v>
      </c>
      <c r="AU305">
        <v>1</v>
      </c>
      <c r="AV305">
        <v>0</v>
      </c>
      <c r="AW305">
        <v>0</v>
      </c>
      <c r="AX305">
        <v>9</v>
      </c>
      <c r="AY305">
        <v>15</v>
      </c>
      <c r="AZ305">
        <v>12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1</v>
      </c>
      <c r="BG305">
        <v>1</v>
      </c>
      <c r="BH305">
        <v>1</v>
      </c>
      <c r="BI305">
        <v>1</v>
      </c>
      <c r="BJ305">
        <v>0</v>
      </c>
      <c r="BK305">
        <v>0</v>
      </c>
      <c r="BL305">
        <v>0</v>
      </c>
      <c r="BM305">
        <v>26</v>
      </c>
      <c r="BN305">
        <v>32</v>
      </c>
      <c r="BO305">
        <v>29</v>
      </c>
    </row>
    <row r="306" spans="1:67" x14ac:dyDescent="0.3">
      <c r="A306" s="1" t="s">
        <v>171</v>
      </c>
      <c r="B306">
        <v>51</v>
      </c>
      <c r="C306" s="1" t="s">
        <v>77</v>
      </c>
      <c r="D306" s="2"/>
      <c r="E306" s="1" t="s">
        <v>69</v>
      </c>
      <c r="F306" s="1" t="s">
        <v>70</v>
      </c>
      <c r="G306">
        <v>-1</v>
      </c>
      <c r="H306">
        <v>-1</v>
      </c>
      <c r="I306" s="1" t="s">
        <v>168</v>
      </c>
      <c r="J306">
        <v>3494</v>
      </c>
      <c r="K306" s="1" t="s">
        <v>96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s="1" t="s">
        <v>76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1</v>
      </c>
      <c r="AC306">
        <v>4</v>
      </c>
      <c r="AD306">
        <v>5</v>
      </c>
      <c r="AE306">
        <v>0</v>
      </c>
      <c r="AF306">
        <v>2</v>
      </c>
      <c r="AG306" s="1" t="s">
        <v>74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1</v>
      </c>
      <c r="AO306">
        <v>0</v>
      </c>
      <c r="AP306">
        <v>1</v>
      </c>
      <c r="AQ306">
        <v>0</v>
      </c>
      <c r="AR306">
        <v>0</v>
      </c>
      <c r="AS306">
        <v>1</v>
      </c>
      <c r="AT306">
        <v>0</v>
      </c>
      <c r="AU306">
        <v>0</v>
      </c>
      <c r="AV306">
        <v>0</v>
      </c>
      <c r="AW306">
        <v>0</v>
      </c>
      <c r="AX306">
        <v>13</v>
      </c>
      <c r="AY306">
        <v>28</v>
      </c>
      <c r="AZ306">
        <v>20.5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1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17</v>
      </c>
      <c r="BN306">
        <v>32</v>
      </c>
      <c r="BO306">
        <v>24.5</v>
      </c>
    </row>
    <row r="307" spans="1:67" x14ac:dyDescent="0.3">
      <c r="A307" s="1" t="s">
        <v>171</v>
      </c>
      <c r="B307">
        <v>51</v>
      </c>
      <c r="C307" s="1" t="s">
        <v>68</v>
      </c>
      <c r="D307" s="2"/>
      <c r="E307" s="1" t="s">
        <v>69</v>
      </c>
      <c r="F307" s="1" t="s">
        <v>70</v>
      </c>
      <c r="G307">
        <v>-1</v>
      </c>
      <c r="H307">
        <v>-1</v>
      </c>
      <c r="I307" s="1" t="s">
        <v>173</v>
      </c>
      <c r="J307">
        <v>3940</v>
      </c>
      <c r="K307" s="1" t="s">
        <v>96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 s="1" t="s">
        <v>76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1</v>
      </c>
      <c r="AC307">
        <v>7</v>
      </c>
      <c r="AD307">
        <v>3</v>
      </c>
      <c r="AE307">
        <v>6</v>
      </c>
      <c r="AF307">
        <v>3</v>
      </c>
      <c r="AG307" s="1" t="s">
        <v>74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15</v>
      </c>
      <c r="AY307">
        <v>42</v>
      </c>
      <c r="AZ307">
        <v>28.5</v>
      </c>
      <c r="BA307">
        <v>0</v>
      </c>
      <c r="BB307">
        <v>0</v>
      </c>
      <c r="BC307">
        <v>0</v>
      </c>
      <c r="BD307">
        <v>0</v>
      </c>
      <c r="BE307">
        <v>1</v>
      </c>
      <c r="BF307">
        <v>0</v>
      </c>
      <c r="BG307">
        <v>1</v>
      </c>
      <c r="BH307">
        <v>0</v>
      </c>
      <c r="BI307">
        <v>1</v>
      </c>
      <c r="BJ307">
        <v>0</v>
      </c>
      <c r="BK307">
        <v>0</v>
      </c>
      <c r="BL307">
        <v>0</v>
      </c>
      <c r="BM307">
        <v>22</v>
      </c>
      <c r="BN307">
        <v>49</v>
      </c>
      <c r="BO307">
        <v>35.5</v>
      </c>
    </row>
    <row r="308" spans="1:67" x14ac:dyDescent="0.3">
      <c r="A308" s="1" t="s">
        <v>174</v>
      </c>
      <c r="B308">
        <v>52</v>
      </c>
      <c r="C308" s="1" t="s">
        <v>77</v>
      </c>
      <c r="D308" s="2"/>
      <c r="E308" s="1" t="s">
        <v>69</v>
      </c>
      <c r="F308" s="1" t="s">
        <v>70</v>
      </c>
      <c r="G308">
        <v>-1</v>
      </c>
      <c r="H308">
        <v>-1</v>
      </c>
      <c r="I308" s="1" t="s">
        <v>172</v>
      </c>
      <c r="J308">
        <v>45</v>
      </c>
      <c r="K308" s="1" t="s">
        <v>96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 s="1" t="s">
        <v>79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1</v>
      </c>
      <c r="AB308">
        <v>1</v>
      </c>
      <c r="AC308">
        <v>7</v>
      </c>
      <c r="AD308">
        <v>3</v>
      </c>
      <c r="AE308">
        <v>4</v>
      </c>
      <c r="AF308">
        <v>3</v>
      </c>
      <c r="AG308" s="1" t="s">
        <v>74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10</v>
      </c>
      <c r="AN308">
        <v>1</v>
      </c>
      <c r="AO308">
        <v>0</v>
      </c>
      <c r="AP308">
        <v>1</v>
      </c>
      <c r="AQ308">
        <v>0</v>
      </c>
      <c r="AR308">
        <v>0</v>
      </c>
      <c r="AS308">
        <v>1</v>
      </c>
      <c r="AT308">
        <v>1</v>
      </c>
      <c r="AU308">
        <v>1</v>
      </c>
      <c r="AV308">
        <v>0</v>
      </c>
      <c r="AW308">
        <v>0</v>
      </c>
      <c r="AX308">
        <v>16</v>
      </c>
      <c r="AY308">
        <v>37</v>
      </c>
      <c r="AZ308">
        <v>26.5</v>
      </c>
      <c r="BA308">
        <v>1</v>
      </c>
      <c r="BB308">
        <v>1</v>
      </c>
      <c r="BC308">
        <v>0</v>
      </c>
      <c r="BD308">
        <v>0</v>
      </c>
      <c r="BE308">
        <v>1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23</v>
      </c>
      <c r="BN308">
        <v>44</v>
      </c>
      <c r="BO308">
        <v>33.5</v>
      </c>
    </row>
    <row r="309" spans="1:67" x14ac:dyDescent="0.3">
      <c r="A309" s="1" t="s">
        <v>174</v>
      </c>
      <c r="B309">
        <v>52</v>
      </c>
      <c r="C309" s="1" t="s">
        <v>68</v>
      </c>
      <c r="D309" s="2"/>
      <c r="E309" s="1" t="s">
        <v>69</v>
      </c>
      <c r="F309" s="1" t="s">
        <v>70</v>
      </c>
      <c r="G309">
        <v>-1</v>
      </c>
      <c r="H309">
        <v>-1</v>
      </c>
      <c r="I309" s="1" t="s">
        <v>160</v>
      </c>
      <c r="J309">
        <v>1024</v>
      </c>
      <c r="K309" s="1" t="s">
        <v>96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 s="1" t="s">
        <v>73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</v>
      </c>
      <c r="AC309">
        <v>17</v>
      </c>
      <c r="AD309">
        <v>4</v>
      </c>
      <c r="AE309">
        <v>5</v>
      </c>
      <c r="AF309">
        <v>0</v>
      </c>
      <c r="AG309" s="1" t="s">
        <v>74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14</v>
      </c>
      <c r="AY309">
        <v>41</v>
      </c>
      <c r="AZ309">
        <v>27.5</v>
      </c>
      <c r="BA309">
        <v>0</v>
      </c>
      <c r="BB309">
        <v>0</v>
      </c>
      <c r="BC309">
        <v>0</v>
      </c>
      <c r="BD309">
        <v>0</v>
      </c>
      <c r="BE309">
        <v>1</v>
      </c>
      <c r="BF309">
        <v>0</v>
      </c>
      <c r="BG309">
        <v>1</v>
      </c>
      <c r="BH309">
        <v>0</v>
      </c>
      <c r="BI309">
        <v>1</v>
      </c>
      <c r="BJ309">
        <v>0</v>
      </c>
      <c r="BK309">
        <v>0</v>
      </c>
      <c r="BL309">
        <v>0</v>
      </c>
      <c r="BM309">
        <v>31</v>
      </c>
      <c r="BN309">
        <v>58</v>
      </c>
      <c r="BO309">
        <v>44.5</v>
      </c>
    </row>
    <row r="310" spans="1:67" x14ac:dyDescent="0.3">
      <c r="A310" s="1" t="s">
        <v>174</v>
      </c>
      <c r="B310">
        <v>52</v>
      </c>
      <c r="C310" s="1" t="s">
        <v>68</v>
      </c>
      <c r="D310" s="2"/>
      <c r="E310" s="1" t="s">
        <v>69</v>
      </c>
      <c r="F310" s="1" t="s">
        <v>70</v>
      </c>
      <c r="G310">
        <v>-1</v>
      </c>
      <c r="H310">
        <v>-1</v>
      </c>
      <c r="I310" s="1" t="s">
        <v>164</v>
      </c>
      <c r="J310">
        <v>1741</v>
      </c>
      <c r="K310" s="1" t="s">
        <v>96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 s="1" t="s">
        <v>79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1</v>
      </c>
      <c r="AB310">
        <v>1</v>
      </c>
      <c r="AC310">
        <v>7</v>
      </c>
      <c r="AD310">
        <v>4</v>
      </c>
      <c r="AE310">
        <v>5</v>
      </c>
      <c r="AF310">
        <v>3</v>
      </c>
      <c r="AG310" s="1" t="s">
        <v>74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1</v>
      </c>
      <c r="AQ310">
        <v>0</v>
      </c>
      <c r="AR310">
        <v>0</v>
      </c>
      <c r="AS310">
        <v>1</v>
      </c>
      <c r="AT310">
        <v>1</v>
      </c>
      <c r="AU310">
        <v>1</v>
      </c>
      <c r="AV310">
        <v>0</v>
      </c>
      <c r="AW310">
        <v>0</v>
      </c>
      <c r="AX310">
        <v>19</v>
      </c>
      <c r="AY310">
        <v>46</v>
      </c>
      <c r="AZ310">
        <v>32.5</v>
      </c>
      <c r="BA310">
        <v>1</v>
      </c>
      <c r="BB310">
        <v>1</v>
      </c>
      <c r="BC310">
        <v>0</v>
      </c>
      <c r="BD310">
        <v>0</v>
      </c>
      <c r="BE310">
        <v>1</v>
      </c>
      <c r="BF310">
        <v>0</v>
      </c>
      <c r="BG310">
        <v>1</v>
      </c>
      <c r="BH310">
        <v>1</v>
      </c>
      <c r="BI310">
        <v>1</v>
      </c>
      <c r="BJ310">
        <v>0</v>
      </c>
      <c r="BK310">
        <v>0</v>
      </c>
      <c r="BL310">
        <v>0</v>
      </c>
      <c r="BM310">
        <v>26</v>
      </c>
      <c r="BN310">
        <v>53</v>
      </c>
      <c r="BO310">
        <v>39.5</v>
      </c>
    </row>
    <row r="311" spans="1:67" x14ac:dyDescent="0.3">
      <c r="A311" s="1" t="s">
        <v>174</v>
      </c>
      <c r="B311">
        <v>52</v>
      </c>
      <c r="C311" s="1" t="s">
        <v>68</v>
      </c>
      <c r="D311" s="2"/>
      <c r="E311" s="1" t="s">
        <v>69</v>
      </c>
      <c r="F311" s="1" t="s">
        <v>70</v>
      </c>
      <c r="G311">
        <v>-1</v>
      </c>
      <c r="H311">
        <v>-1</v>
      </c>
      <c r="I311" s="1" t="s">
        <v>173</v>
      </c>
      <c r="J311">
        <v>3487</v>
      </c>
      <c r="K311" s="1" t="s">
        <v>96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s="1" t="s">
        <v>76</v>
      </c>
      <c r="V311">
        <v>1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2</v>
      </c>
      <c r="AD311">
        <v>0</v>
      </c>
      <c r="AE311">
        <v>1</v>
      </c>
      <c r="AF311">
        <v>3</v>
      </c>
      <c r="AG311" s="1" t="s">
        <v>74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4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3</v>
      </c>
      <c r="AY311">
        <v>6</v>
      </c>
      <c r="AZ311">
        <v>4.5</v>
      </c>
      <c r="BA311">
        <v>1</v>
      </c>
      <c r="BB311">
        <v>1</v>
      </c>
      <c r="BC311">
        <v>0</v>
      </c>
      <c r="BD311">
        <v>0</v>
      </c>
      <c r="BE311">
        <v>1</v>
      </c>
      <c r="BF311">
        <v>0</v>
      </c>
      <c r="BG311">
        <v>1</v>
      </c>
      <c r="BH311">
        <v>0</v>
      </c>
      <c r="BI311">
        <v>0</v>
      </c>
      <c r="BJ311">
        <v>1</v>
      </c>
      <c r="BK311">
        <v>0</v>
      </c>
      <c r="BL311">
        <v>0</v>
      </c>
      <c r="BM311">
        <v>5</v>
      </c>
      <c r="BN311">
        <v>8</v>
      </c>
      <c r="BO311">
        <v>6.5</v>
      </c>
    </row>
    <row r="312" spans="1:67" x14ac:dyDescent="0.3">
      <c r="A312" s="1" t="s">
        <v>174</v>
      </c>
      <c r="B312">
        <v>52</v>
      </c>
      <c r="C312" s="1" t="s">
        <v>77</v>
      </c>
      <c r="D312" s="2"/>
      <c r="E312" s="1" t="s">
        <v>69</v>
      </c>
      <c r="F312" s="1" t="s">
        <v>70</v>
      </c>
      <c r="G312">
        <v>-1</v>
      </c>
      <c r="H312">
        <v>-1</v>
      </c>
      <c r="I312" s="1" t="s">
        <v>146</v>
      </c>
      <c r="J312">
        <v>4982</v>
      </c>
      <c r="K312" s="1" t="s">
        <v>96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 s="1" t="s">
        <v>73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4</v>
      </c>
      <c r="AB312">
        <v>0</v>
      </c>
      <c r="AC312">
        <v>20</v>
      </c>
      <c r="AD312">
        <v>5</v>
      </c>
      <c r="AE312">
        <v>5</v>
      </c>
      <c r="AF312">
        <v>0</v>
      </c>
      <c r="AG312" s="1" t="s">
        <v>74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7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15</v>
      </c>
      <c r="AY312">
        <v>45</v>
      </c>
      <c r="AZ312">
        <v>30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0</v>
      </c>
      <c r="BG312">
        <v>1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35</v>
      </c>
      <c r="BN312">
        <v>65</v>
      </c>
      <c r="BO312">
        <v>50</v>
      </c>
    </row>
    <row r="313" spans="1:67" x14ac:dyDescent="0.3">
      <c r="A313" s="1" t="s">
        <v>174</v>
      </c>
      <c r="B313">
        <v>52</v>
      </c>
      <c r="C313" s="1" t="s">
        <v>77</v>
      </c>
      <c r="D313" s="2"/>
      <c r="E313" s="1" t="s">
        <v>69</v>
      </c>
      <c r="F313" s="1" t="s">
        <v>70</v>
      </c>
      <c r="G313">
        <v>-1</v>
      </c>
      <c r="H313">
        <v>-1</v>
      </c>
      <c r="I313" s="1" t="s">
        <v>168</v>
      </c>
      <c r="J313">
        <v>6721</v>
      </c>
      <c r="K313" s="1" t="s">
        <v>96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s="1" t="s">
        <v>76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5</v>
      </c>
      <c r="AD313">
        <v>0</v>
      </c>
      <c r="AE313">
        <v>0</v>
      </c>
      <c r="AF313">
        <v>0</v>
      </c>
      <c r="AG313" s="1" t="s">
        <v>112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24</v>
      </c>
      <c r="AN313">
        <v>1</v>
      </c>
      <c r="AO313">
        <v>0</v>
      </c>
      <c r="AP313">
        <v>1</v>
      </c>
      <c r="AQ313">
        <v>0</v>
      </c>
      <c r="AR313">
        <v>0</v>
      </c>
      <c r="AS313">
        <v>1</v>
      </c>
      <c r="AT313">
        <v>1</v>
      </c>
      <c r="AU313">
        <v>1</v>
      </c>
      <c r="AV313">
        <v>0</v>
      </c>
      <c r="AW313">
        <v>0</v>
      </c>
      <c r="AX313">
        <v>5</v>
      </c>
      <c r="AY313">
        <v>5</v>
      </c>
      <c r="AZ313">
        <v>5</v>
      </c>
      <c r="BA313">
        <v>0</v>
      </c>
      <c r="BB313">
        <v>0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10</v>
      </c>
      <c r="BN313">
        <v>10</v>
      </c>
      <c r="BO313">
        <v>10</v>
      </c>
    </row>
    <row r="314" spans="1:67" x14ac:dyDescent="0.3">
      <c r="A314" s="1" t="s">
        <v>175</v>
      </c>
      <c r="B314">
        <v>53</v>
      </c>
      <c r="C314" s="1" t="s">
        <v>77</v>
      </c>
      <c r="D314" s="2"/>
      <c r="E314" s="1" t="s">
        <v>69</v>
      </c>
      <c r="F314" s="1" t="s">
        <v>70</v>
      </c>
      <c r="G314">
        <v>-1</v>
      </c>
      <c r="H314">
        <v>-1</v>
      </c>
      <c r="I314" s="1" t="s">
        <v>172</v>
      </c>
      <c r="J314">
        <v>1646</v>
      </c>
      <c r="K314" s="1" t="s">
        <v>96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s="1" t="s">
        <v>79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1</v>
      </c>
      <c r="AB314">
        <v>1</v>
      </c>
      <c r="AC314">
        <v>7</v>
      </c>
      <c r="AD314">
        <v>3</v>
      </c>
      <c r="AE314">
        <v>1</v>
      </c>
      <c r="AF314">
        <v>0</v>
      </c>
      <c r="AG314" s="1" t="s">
        <v>74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4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6</v>
      </c>
      <c r="AY314">
        <v>18</v>
      </c>
      <c r="AZ314">
        <v>12</v>
      </c>
      <c r="BA314">
        <v>0</v>
      </c>
      <c r="BB314">
        <v>0</v>
      </c>
      <c r="BC314">
        <v>0</v>
      </c>
      <c r="BD314">
        <v>0</v>
      </c>
      <c r="BE314">
        <v>1</v>
      </c>
      <c r="BF314">
        <v>0</v>
      </c>
      <c r="BG314">
        <v>1</v>
      </c>
      <c r="BH314">
        <v>1</v>
      </c>
      <c r="BI314">
        <v>0</v>
      </c>
      <c r="BJ314">
        <v>0</v>
      </c>
      <c r="BK314">
        <v>0</v>
      </c>
      <c r="BL314">
        <v>0</v>
      </c>
      <c r="BM314">
        <v>13</v>
      </c>
      <c r="BN314">
        <v>25</v>
      </c>
      <c r="BO314">
        <v>19</v>
      </c>
    </row>
    <row r="315" spans="1:67" x14ac:dyDescent="0.3">
      <c r="A315" s="1" t="s">
        <v>175</v>
      </c>
      <c r="B315">
        <v>53</v>
      </c>
      <c r="C315" s="1" t="s">
        <v>77</v>
      </c>
      <c r="D315" s="2"/>
      <c r="E315" s="1" t="s">
        <v>69</v>
      </c>
      <c r="F315" s="1" t="s">
        <v>70</v>
      </c>
      <c r="G315">
        <v>-1</v>
      </c>
      <c r="H315">
        <v>-1</v>
      </c>
      <c r="I315" s="1" t="s">
        <v>146</v>
      </c>
      <c r="J315">
        <v>1747</v>
      </c>
      <c r="K315" s="1" t="s">
        <v>96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s="1" t="s">
        <v>76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5</v>
      </c>
      <c r="AD315">
        <v>0</v>
      </c>
      <c r="AE315">
        <v>8</v>
      </c>
      <c r="AF315">
        <v>1</v>
      </c>
      <c r="AG315" s="1" t="s">
        <v>74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4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17</v>
      </c>
      <c r="AY315">
        <v>41</v>
      </c>
      <c r="AZ315">
        <v>29</v>
      </c>
      <c r="BA315">
        <v>0</v>
      </c>
      <c r="BB315">
        <v>0</v>
      </c>
      <c r="BC315">
        <v>0</v>
      </c>
      <c r="BD315">
        <v>0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22</v>
      </c>
      <c r="BN315">
        <v>46</v>
      </c>
      <c r="BO315">
        <v>34</v>
      </c>
    </row>
    <row r="316" spans="1:67" x14ac:dyDescent="0.3">
      <c r="A316" s="1" t="s">
        <v>175</v>
      </c>
      <c r="B316">
        <v>53</v>
      </c>
      <c r="C316" s="1" t="s">
        <v>68</v>
      </c>
      <c r="D316" s="2"/>
      <c r="E316" s="1" t="s">
        <v>69</v>
      </c>
      <c r="F316" s="1" t="s">
        <v>70</v>
      </c>
      <c r="G316">
        <v>-1</v>
      </c>
      <c r="H316">
        <v>-1</v>
      </c>
      <c r="I316" s="1" t="s">
        <v>160</v>
      </c>
      <c r="J316">
        <v>5484</v>
      </c>
      <c r="K316" s="1" t="s">
        <v>96</v>
      </c>
      <c r="L316">
        <v>0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s="1" t="s">
        <v>73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3</v>
      </c>
      <c r="AB316">
        <v>1</v>
      </c>
      <c r="AC316">
        <v>17</v>
      </c>
      <c r="AD316">
        <v>0</v>
      </c>
      <c r="AE316">
        <v>3</v>
      </c>
      <c r="AF316">
        <v>2</v>
      </c>
      <c r="AG316" s="1" t="s">
        <v>88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6</v>
      </c>
      <c r="AY316">
        <v>15</v>
      </c>
      <c r="AZ316">
        <v>10.5</v>
      </c>
      <c r="BA316">
        <v>1</v>
      </c>
      <c r="BB316">
        <v>1</v>
      </c>
      <c r="BC316">
        <v>0</v>
      </c>
      <c r="BD316">
        <v>0</v>
      </c>
      <c r="BE316">
        <v>0</v>
      </c>
      <c r="BF316">
        <v>1</v>
      </c>
      <c r="BG316">
        <v>1</v>
      </c>
      <c r="BH316">
        <v>0</v>
      </c>
      <c r="BI316">
        <v>1</v>
      </c>
      <c r="BJ316">
        <v>1</v>
      </c>
      <c r="BK316">
        <v>0</v>
      </c>
      <c r="BL316">
        <v>0</v>
      </c>
      <c r="BM316">
        <v>23</v>
      </c>
      <c r="BN316">
        <v>32</v>
      </c>
      <c r="BO316">
        <v>27.5</v>
      </c>
    </row>
    <row r="317" spans="1:67" x14ac:dyDescent="0.3">
      <c r="A317" s="1" t="s">
        <v>175</v>
      </c>
      <c r="B317">
        <v>53</v>
      </c>
      <c r="C317" s="1" t="s">
        <v>68</v>
      </c>
      <c r="D317" s="2"/>
      <c r="E317" s="1" t="s">
        <v>69</v>
      </c>
      <c r="F317" s="1" t="s">
        <v>70</v>
      </c>
      <c r="G317">
        <v>-1</v>
      </c>
      <c r="H317">
        <v>-1</v>
      </c>
      <c r="I317" s="1" t="s">
        <v>164</v>
      </c>
      <c r="J317">
        <v>6498</v>
      </c>
      <c r="K317" s="1" t="s">
        <v>96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 s="1" t="s">
        <v>79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1</v>
      </c>
      <c r="AB317">
        <v>1</v>
      </c>
      <c r="AC317">
        <v>7</v>
      </c>
      <c r="AD317">
        <v>7</v>
      </c>
      <c r="AE317">
        <v>4</v>
      </c>
      <c r="AF317">
        <v>3</v>
      </c>
      <c r="AG317" s="1" t="s">
        <v>74</v>
      </c>
      <c r="AH317">
        <v>1</v>
      </c>
      <c r="AI317">
        <v>0</v>
      </c>
      <c r="AJ317">
        <v>1</v>
      </c>
      <c r="AK317">
        <v>0</v>
      </c>
      <c r="AL317">
        <v>0</v>
      </c>
      <c r="AM317">
        <v>15</v>
      </c>
      <c r="AN317">
        <v>1</v>
      </c>
      <c r="AO317">
        <v>0</v>
      </c>
      <c r="AP317">
        <v>1</v>
      </c>
      <c r="AQ317">
        <v>0</v>
      </c>
      <c r="AR317">
        <v>0</v>
      </c>
      <c r="AS317">
        <v>1</v>
      </c>
      <c r="AT317">
        <v>1</v>
      </c>
      <c r="AU317">
        <v>1</v>
      </c>
      <c r="AV317">
        <v>0</v>
      </c>
      <c r="AW317">
        <v>0</v>
      </c>
      <c r="AX317">
        <v>20</v>
      </c>
      <c r="AY317">
        <v>53</v>
      </c>
      <c r="AZ317">
        <v>36.5</v>
      </c>
      <c r="BA317">
        <v>1</v>
      </c>
      <c r="BB317">
        <v>1</v>
      </c>
      <c r="BC317">
        <v>0</v>
      </c>
      <c r="BD317">
        <v>0</v>
      </c>
      <c r="BE317">
        <v>1</v>
      </c>
      <c r="BF317">
        <v>0</v>
      </c>
      <c r="BG317">
        <v>1</v>
      </c>
      <c r="BH317">
        <v>1</v>
      </c>
      <c r="BI317">
        <v>1</v>
      </c>
      <c r="BJ317">
        <v>0</v>
      </c>
      <c r="BK317">
        <v>0</v>
      </c>
      <c r="BL317">
        <v>0</v>
      </c>
      <c r="BM317">
        <v>27</v>
      </c>
      <c r="BN317">
        <v>60</v>
      </c>
      <c r="BO317">
        <v>43.5</v>
      </c>
    </row>
    <row r="318" spans="1:67" x14ac:dyDescent="0.3">
      <c r="A318" s="1" t="s">
        <v>175</v>
      </c>
      <c r="B318">
        <v>53</v>
      </c>
      <c r="C318" s="1" t="s">
        <v>77</v>
      </c>
      <c r="D318" s="2"/>
      <c r="E318" s="1" t="s">
        <v>69</v>
      </c>
      <c r="F318" s="1" t="s">
        <v>70</v>
      </c>
      <c r="G318">
        <v>-1</v>
      </c>
      <c r="H318">
        <v>-1</v>
      </c>
      <c r="I318" s="1" t="s">
        <v>168</v>
      </c>
      <c r="J318">
        <v>8103</v>
      </c>
      <c r="K318" s="1" t="s">
        <v>96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s="1" t="s">
        <v>73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3</v>
      </c>
      <c r="AB318">
        <v>1</v>
      </c>
      <c r="AC318">
        <v>17</v>
      </c>
      <c r="AD318">
        <v>0</v>
      </c>
      <c r="AE318">
        <v>6</v>
      </c>
      <c r="AF318">
        <v>0</v>
      </c>
      <c r="AG318" s="1" t="s">
        <v>88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11</v>
      </c>
      <c r="AN318">
        <v>1</v>
      </c>
      <c r="AO318">
        <v>0</v>
      </c>
      <c r="AP318">
        <v>1</v>
      </c>
      <c r="AQ318">
        <v>0</v>
      </c>
      <c r="AR318">
        <v>0</v>
      </c>
      <c r="AS318">
        <v>1</v>
      </c>
      <c r="AT318">
        <v>0</v>
      </c>
      <c r="AU318">
        <v>0</v>
      </c>
      <c r="AV318">
        <v>0</v>
      </c>
      <c r="AW318">
        <v>0</v>
      </c>
      <c r="AX318">
        <v>15</v>
      </c>
      <c r="AY318">
        <v>33</v>
      </c>
      <c r="AZ318">
        <v>24</v>
      </c>
      <c r="BA318">
        <v>0</v>
      </c>
      <c r="BB318">
        <v>0</v>
      </c>
      <c r="BC318">
        <v>0</v>
      </c>
      <c r="BD318">
        <v>0</v>
      </c>
      <c r="BE318">
        <v>1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32</v>
      </c>
      <c r="BN318">
        <v>50</v>
      </c>
      <c r="BO318">
        <v>41</v>
      </c>
    </row>
    <row r="319" spans="1:67" x14ac:dyDescent="0.3">
      <c r="A319" s="1" t="s">
        <v>175</v>
      </c>
      <c r="B319">
        <v>53</v>
      </c>
      <c r="C319" s="1" t="s">
        <v>68</v>
      </c>
      <c r="D319" s="2"/>
      <c r="E319" s="1" t="s">
        <v>69</v>
      </c>
      <c r="F319" s="1" t="s">
        <v>70</v>
      </c>
      <c r="G319">
        <v>-1</v>
      </c>
      <c r="H319">
        <v>-1</v>
      </c>
      <c r="I319" s="1" t="s">
        <v>173</v>
      </c>
      <c r="J319">
        <v>9491</v>
      </c>
      <c r="K319" s="1" t="s">
        <v>96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s="1" t="s">
        <v>76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 s="1" t="s">
        <v>74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10</v>
      </c>
      <c r="AN319">
        <v>2</v>
      </c>
      <c r="AO319">
        <v>0</v>
      </c>
      <c r="AP319">
        <v>0</v>
      </c>
      <c r="AQ319">
        <v>1</v>
      </c>
      <c r="AR319">
        <v>0</v>
      </c>
      <c r="AS319">
        <v>1</v>
      </c>
      <c r="AT319">
        <v>1</v>
      </c>
      <c r="AU319">
        <v>1</v>
      </c>
      <c r="AV319">
        <v>0</v>
      </c>
      <c r="AW319">
        <v>0</v>
      </c>
      <c r="AX319">
        <v>7</v>
      </c>
      <c r="AY319">
        <v>10</v>
      </c>
      <c r="AZ319">
        <v>8.5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1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7</v>
      </c>
      <c r="BN319">
        <v>10</v>
      </c>
      <c r="BO319">
        <v>8.5</v>
      </c>
    </row>
    <row r="320" spans="1:67" x14ac:dyDescent="0.3">
      <c r="A320" s="1" t="s">
        <v>176</v>
      </c>
      <c r="B320">
        <v>54</v>
      </c>
      <c r="C320" s="1" t="s">
        <v>68</v>
      </c>
      <c r="D320" s="2"/>
      <c r="E320" s="1" t="s">
        <v>69</v>
      </c>
      <c r="F320" s="1" t="s">
        <v>70</v>
      </c>
      <c r="G320">
        <v>-1</v>
      </c>
      <c r="H320">
        <v>-1</v>
      </c>
      <c r="I320" s="1" t="s">
        <v>160</v>
      </c>
      <c r="J320">
        <v>234</v>
      </c>
      <c r="K320" s="1" t="s">
        <v>96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s="1" t="s">
        <v>76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1</v>
      </c>
      <c r="AC320">
        <v>7</v>
      </c>
      <c r="AD320">
        <v>4</v>
      </c>
      <c r="AE320">
        <v>3</v>
      </c>
      <c r="AF320">
        <v>0</v>
      </c>
      <c r="AG320" s="1" t="s">
        <v>74</v>
      </c>
      <c r="AH320">
        <v>1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4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11</v>
      </c>
      <c r="AY320">
        <v>32</v>
      </c>
      <c r="AZ320">
        <v>21.5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1</v>
      </c>
      <c r="BG320">
        <v>1</v>
      </c>
      <c r="BH320">
        <v>0</v>
      </c>
      <c r="BI320">
        <v>1</v>
      </c>
      <c r="BJ320">
        <v>0</v>
      </c>
      <c r="BK320">
        <v>0</v>
      </c>
      <c r="BL320">
        <v>0</v>
      </c>
      <c r="BM320">
        <v>18</v>
      </c>
      <c r="BN320">
        <v>39</v>
      </c>
      <c r="BO320">
        <v>28.5</v>
      </c>
    </row>
    <row r="321" spans="1:67" x14ac:dyDescent="0.3">
      <c r="A321" s="1" t="s">
        <v>176</v>
      </c>
      <c r="B321">
        <v>54</v>
      </c>
      <c r="C321" s="1" t="s">
        <v>77</v>
      </c>
      <c r="D321" s="2"/>
      <c r="E321" s="1" t="s">
        <v>69</v>
      </c>
      <c r="F321" s="1" t="s">
        <v>70</v>
      </c>
      <c r="G321">
        <v>-1</v>
      </c>
      <c r="H321">
        <v>-1</v>
      </c>
      <c r="I321" s="1" t="s">
        <v>172</v>
      </c>
      <c r="J321">
        <v>292</v>
      </c>
      <c r="K321" s="1" t="s">
        <v>96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 s="1" t="s">
        <v>79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1</v>
      </c>
      <c r="AB321">
        <v>1</v>
      </c>
      <c r="AC321">
        <v>7</v>
      </c>
      <c r="AD321">
        <v>1</v>
      </c>
      <c r="AE321">
        <v>7</v>
      </c>
      <c r="AF321">
        <v>0</v>
      </c>
      <c r="AG321" s="1" t="s">
        <v>74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13</v>
      </c>
      <c r="AN321">
        <v>2</v>
      </c>
      <c r="AO321">
        <v>0</v>
      </c>
      <c r="AP321">
        <v>0</v>
      </c>
      <c r="AQ321">
        <v>1</v>
      </c>
      <c r="AR321">
        <v>0</v>
      </c>
      <c r="AS321">
        <v>1</v>
      </c>
      <c r="AT321">
        <v>1</v>
      </c>
      <c r="AU321">
        <v>1</v>
      </c>
      <c r="AV321">
        <v>0</v>
      </c>
      <c r="AW321">
        <v>1</v>
      </c>
      <c r="AX321">
        <v>20</v>
      </c>
      <c r="AY321">
        <v>44</v>
      </c>
      <c r="AZ321">
        <v>32</v>
      </c>
      <c r="BA321">
        <v>0</v>
      </c>
      <c r="BB321">
        <v>0</v>
      </c>
      <c r="BC321">
        <v>0</v>
      </c>
      <c r="BD321">
        <v>0</v>
      </c>
      <c r="BE321">
        <v>1</v>
      </c>
      <c r="BF321">
        <v>0</v>
      </c>
      <c r="BG321">
        <v>1</v>
      </c>
      <c r="BH321">
        <v>1</v>
      </c>
      <c r="BI321">
        <v>0</v>
      </c>
      <c r="BJ321">
        <v>0</v>
      </c>
      <c r="BK321">
        <v>0</v>
      </c>
      <c r="BL321">
        <v>0</v>
      </c>
      <c r="BM321">
        <v>27</v>
      </c>
      <c r="BN321">
        <v>51</v>
      </c>
      <c r="BO321">
        <v>39</v>
      </c>
    </row>
    <row r="322" spans="1:67" x14ac:dyDescent="0.3">
      <c r="A322" s="1" t="s">
        <v>176</v>
      </c>
      <c r="B322">
        <v>54</v>
      </c>
      <c r="C322" s="1" t="s">
        <v>77</v>
      </c>
      <c r="D322" s="2"/>
      <c r="E322" s="1" t="s">
        <v>69</v>
      </c>
      <c r="F322" s="1" t="s">
        <v>70</v>
      </c>
      <c r="G322">
        <v>-1</v>
      </c>
      <c r="H322">
        <v>-1</v>
      </c>
      <c r="I322" s="1" t="s">
        <v>146</v>
      </c>
      <c r="J322">
        <v>2197</v>
      </c>
      <c r="K322" s="1" t="s">
        <v>96</v>
      </c>
      <c r="L322">
        <v>0</v>
      </c>
      <c r="M322">
        <v>1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s="1" t="s">
        <v>73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2</v>
      </c>
      <c r="AB322">
        <v>1</v>
      </c>
      <c r="AC322">
        <v>12</v>
      </c>
      <c r="AD322">
        <v>0</v>
      </c>
      <c r="AE322">
        <v>5</v>
      </c>
      <c r="AF322">
        <v>0</v>
      </c>
      <c r="AG322" s="1" t="s">
        <v>74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10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10</v>
      </c>
      <c r="AY322">
        <v>25</v>
      </c>
      <c r="AZ322">
        <v>17.5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1</v>
      </c>
      <c r="BH322">
        <v>1</v>
      </c>
      <c r="BI322">
        <v>0</v>
      </c>
      <c r="BJ322">
        <v>0</v>
      </c>
      <c r="BK322">
        <v>0</v>
      </c>
      <c r="BL322">
        <v>0</v>
      </c>
      <c r="BM322">
        <v>22</v>
      </c>
      <c r="BN322">
        <v>37</v>
      </c>
      <c r="BO322">
        <v>29.5</v>
      </c>
    </row>
    <row r="323" spans="1:67" x14ac:dyDescent="0.3">
      <c r="A323" s="1" t="s">
        <v>176</v>
      </c>
      <c r="B323">
        <v>54</v>
      </c>
      <c r="C323" s="1" t="s">
        <v>77</v>
      </c>
      <c r="D323" s="2"/>
      <c r="E323" s="1" t="s">
        <v>69</v>
      </c>
      <c r="F323" s="1" t="s">
        <v>70</v>
      </c>
      <c r="G323">
        <v>-1</v>
      </c>
      <c r="H323">
        <v>-1</v>
      </c>
      <c r="I323" s="1" t="s">
        <v>168</v>
      </c>
      <c r="J323">
        <v>3147</v>
      </c>
      <c r="K323" s="1" t="s">
        <v>96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 s="1" t="s">
        <v>76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2</v>
      </c>
      <c r="AB323">
        <v>0</v>
      </c>
      <c r="AC323">
        <v>10</v>
      </c>
      <c r="AD323">
        <v>4</v>
      </c>
      <c r="AE323">
        <v>0</v>
      </c>
      <c r="AF323">
        <v>0</v>
      </c>
      <c r="AG323" s="1" t="s">
        <v>74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2</v>
      </c>
      <c r="AO323">
        <v>0</v>
      </c>
      <c r="AP323">
        <v>0</v>
      </c>
      <c r="AQ323">
        <v>1</v>
      </c>
      <c r="AR323">
        <v>0</v>
      </c>
      <c r="AS323">
        <v>1</v>
      </c>
      <c r="AT323">
        <v>1</v>
      </c>
      <c r="AU323">
        <v>1</v>
      </c>
      <c r="AV323">
        <v>0</v>
      </c>
      <c r="AW323">
        <v>0</v>
      </c>
      <c r="AX323">
        <v>9</v>
      </c>
      <c r="AY323">
        <v>21</v>
      </c>
      <c r="AZ323">
        <v>15</v>
      </c>
      <c r="BA323">
        <v>0</v>
      </c>
      <c r="BB323">
        <v>0</v>
      </c>
      <c r="BC323">
        <v>0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19</v>
      </c>
      <c r="BN323">
        <v>31</v>
      </c>
      <c r="BO323">
        <v>25</v>
      </c>
    </row>
    <row r="324" spans="1:67" x14ac:dyDescent="0.3">
      <c r="A324" s="1" t="s">
        <v>176</v>
      </c>
      <c r="B324">
        <v>54</v>
      </c>
      <c r="C324" s="1" t="s">
        <v>68</v>
      </c>
      <c r="D324" s="2"/>
      <c r="E324" s="1" t="s">
        <v>69</v>
      </c>
      <c r="F324" s="1" t="s">
        <v>70</v>
      </c>
      <c r="G324">
        <v>-1</v>
      </c>
      <c r="H324">
        <v>-1</v>
      </c>
      <c r="I324" s="1" t="s">
        <v>164</v>
      </c>
      <c r="J324">
        <v>7617</v>
      </c>
      <c r="K324" s="1" t="s">
        <v>96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 s="1" t="s">
        <v>79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2</v>
      </c>
      <c r="AB324">
        <v>1</v>
      </c>
      <c r="AC324">
        <v>12</v>
      </c>
      <c r="AD324">
        <v>2</v>
      </c>
      <c r="AE324">
        <v>4</v>
      </c>
      <c r="AF324">
        <v>2</v>
      </c>
      <c r="AG324" s="1" t="s">
        <v>72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4</v>
      </c>
      <c r="AN324">
        <v>1</v>
      </c>
      <c r="AO324">
        <v>0</v>
      </c>
      <c r="AP324">
        <v>1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0</v>
      </c>
      <c r="AX324">
        <v>13</v>
      </c>
      <c r="AY324">
        <v>31</v>
      </c>
      <c r="AZ324">
        <v>22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1</v>
      </c>
      <c r="BG324">
        <v>1</v>
      </c>
      <c r="BH324">
        <v>1</v>
      </c>
      <c r="BI324">
        <v>1</v>
      </c>
      <c r="BJ324">
        <v>0</v>
      </c>
      <c r="BK324">
        <v>0</v>
      </c>
      <c r="BL324">
        <v>0</v>
      </c>
      <c r="BM324">
        <v>25</v>
      </c>
      <c r="BN324">
        <v>43</v>
      </c>
      <c r="BO324">
        <v>34</v>
      </c>
    </row>
    <row r="325" spans="1:67" x14ac:dyDescent="0.3">
      <c r="A325" s="1" t="s">
        <v>176</v>
      </c>
      <c r="B325">
        <v>54</v>
      </c>
      <c r="C325" s="1" t="s">
        <v>68</v>
      </c>
      <c r="D325" s="2"/>
      <c r="E325" s="1" t="s">
        <v>69</v>
      </c>
      <c r="F325" s="1" t="s">
        <v>70</v>
      </c>
      <c r="G325">
        <v>-1</v>
      </c>
      <c r="H325">
        <v>-1</v>
      </c>
      <c r="I325" s="1" t="s">
        <v>173</v>
      </c>
      <c r="J325">
        <v>7657</v>
      </c>
      <c r="K325" s="1" t="s">
        <v>96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s="1" t="s">
        <v>73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2</v>
      </c>
      <c r="AB325">
        <v>1</v>
      </c>
      <c r="AC325">
        <v>12</v>
      </c>
      <c r="AD325">
        <v>0</v>
      </c>
      <c r="AE325">
        <v>6</v>
      </c>
      <c r="AF325">
        <v>0</v>
      </c>
      <c r="AG325" s="1" t="s">
        <v>74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5</v>
      </c>
      <c r="AN325">
        <v>2</v>
      </c>
      <c r="AO325">
        <v>0</v>
      </c>
      <c r="AP325">
        <v>0</v>
      </c>
      <c r="AQ325">
        <v>1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15</v>
      </c>
      <c r="AY325">
        <v>33</v>
      </c>
      <c r="AZ325">
        <v>24</v>
      </c>
      <c r="BA325">
        <v>0</v>
      </c>
      <c r="BB325">
        <v>0</v>
      </c>
      <c r="BC325">
        <v>0</v>
      </c>
      <c r="BD325">
        <v>0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27</v>
      </c>
      <c r="BN325">
        <v>45</v>
      </c>
      <c r="BO325">
        <v>36</v>
      </c>
    </row>
    <row r="326" spans="1:67" x14ac:dyDescent="0.3">
      <c r="A326" s="1" t="s">
        <v>177</v>
      </c>
      <c r="B326">
        <v>55</v>
      </c>
      <c r="C326" s="1" t="s">
        <v>68</v>
      </c>
      <c r="D326" s="2"/>
      <c r="E326" s="1" t="s">
        <v>69</v>
      </c>
      <c r="F326" s="1" t="s">
        <v>70</v>
      </c>
      <c r="G326">
        <v>-1</v>
      </c>
      <c r="H326">
        <v>-1</v>
      </c>
      <c r="I326" s="1" t="s">
        <v>160</v>
      </c>
      <c r="J326">
        <v>829</v>
      </c>
      <c r="K326" s="1" t="s">
        <v>96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s="1" t="s">
        <v>79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2</v>
      </c>
      <c r="AB326">
        <v>1</v>
      </c>
      <c r="AC326">
        <v>12</v>
      </c>
      <c r="AD326">
        <v>1</v>
      </c>
      <c r="AE326">
        <v>4</v>
      </c>
      <c r="AF326">
        <v>2</v>
      </c>
      <c r="AG326" s="1" t="s">
        <v>74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46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2</v>
      </c>
      <c r="AU326">
        <v>0</v>
      </c>
      <c r="AV326">
        <v>1</v>
      </c>
      <c r="AW326">
        <v>0</v>
      </c>
      <c r="AX326">
        <v>13</v>
      </c>
      <c r="AY326">
        <v>28</v>
      </c>
      <c r="AZ326">
        <v>20.5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1</v>
      </c>
      <c r="BH326">
        <v>0</v>
      </c>
      <c r="BI326">
        <v>1</v>
      </c>
      <c r="BJ326">
        <v>0</v>
      </c>
      <c r="BK326">
        <v>0</v>
      </c>
      <c r="BL326">
        <v>0</v>
      </c>
      <c r="BM326">
        <v>25</v>
      </c>
      <c r="BN326">
        <v>40</v>
      </c>
      <c r="BO326">
        <v>32.5</v>
      </c>
    </row>
    <row r="327" spans="1:67" x14ac:dyDescent="0.3">
      <c r="A327" s="1" t="s">
        <v>177</v>
      </c>
      <c r="B327">
        <v>55</v>
      </c>
      <c r="C327" s="1" t="s">
        <v>77</v>
      </c>
      <c r="D327" s="2"/>
      <c r="E327" s="1" t="s">
        <v>69</v>
      </c>
      <c r="F327" s="1" t="s">
        <v>70</v>
      </c>
      <c r="G327">
        <v>-1</v>
      </c>
      <c r="H327">
        <v>-1</v>
      </c>
      <c r="I327" s="1" t="s">
        <v>172</v>
      </c>
      <c r="J327">
        <v>1018</v>
      </c>
      <c r="K327" s="1" t="s">
        <v>96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s="1" t="s">
        <v>73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2</v>
      </c>
      <c r="AB327">
        <v>1</v>
      </c>
      <c r="AC327">
        <v>12</v>
      </c>
      <c r="AD327">
        <v>4</v>
      </c>
      <c r="AE327">
        <v>0</v>
      </c>
      <c r="AF327">
        <v>1</v>
      </c>
      <c r="AG327" s="1" t="s">
        <v>74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4</v>
      </c>
      <c r="AY327">
        <v>16</v>
      </c>
      <c r="AZ327">
        <v>10</v>
      </c>
      <c r="BA327">
        <v>0</v>
      </c>
      <c r="BB327">
        <v>0</v>
      </c>
      <c r="BC327">
        <v>0</v>
      </c>
      <c r="BD327">
        <v>0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16</v>
      </c>
      <c r="BN327">
        <v>28</v>
      </c>
      <c r="BO327">
        <v>22</v>
      </c>
    </row>
    <row r="328" spans="1:67" x14ac:dyDescent="0.3">
      <c r="A328" s="1" t="s">
        <v>177</v>
      </c>
      <c r="B328">
        <v>55</v>
      </c>
      <c r="C328" s="1" t="s">
        <v>77</v>
      </c>
      <c r="D328" s="2"/>
      <c r="E328" s="1" t="s">
        <v>69</v>
      </c>
      <c r="F328" s="1" t="s">
        <v>70</v>
      </c>
      <c r="G328">
        <v>-1</v>
      </c>
      <c r="H328">
        <v>-1</v>
      </c>
      <c r="I328" s="1" t="s">
        <v>146</v>
      </c>
      <c r="J328">
        <v>3865</v>
      </c>
      <c r="K328" s="1" t="s">
        <v>96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s="1" t="s">
        <v>94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1</v>
      </c>
      <c r="AC328">
        <v>2</v>
      </c>
      <c r="AD328">
        <v>0</v>
      </c>
      <c r="AE328">
        <v>0</v>
      </c>
      <c r="AF328">
        <v>0</v>
      </c>
      <c r="AG328" s="1" t="s">
        <v>74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1</v>
      </c>
      <c r="BI328">
        <v>0</v>
      </c>
      <c r="BJ328">
        <v>0</v>
      </c>
      <c r="BK328">
        <v>0</v>
      </c>
      <c r="BL328">
        <v>0</v>
      </c>
      <c r="BM328">
        <v>2</v>
      </c>
      <c r="BN328">
        <v>2</v>
      </c>
      <c r="BO328">
        <v>2</v>
      </c>
    </row>
    <row r="329" spans="1:67" x14ac:dyDescent="0.3">
      <c r="A329" s="1" t="s">
        <v>177</v>
      </c>
      <c r="B329">
        <v>55</v>
      </c>
      <c r="C329" s="1" t="s">
        <v>68</v>
      </c>
      <c r="D329" s="2"/>
      <c r="E329" s="1" t="s">
        <v>69</v>
      </c>
      <c r="F329" s="1" t="s">
        <v>70</v>
      </c>
      <c r="G329">
        <v>-1</v>
      </c>
      <c r="H329">
        <v>-1</v>
      </c>
      <c r="I329" s="1" t="s">
        <v>164</v>
      </c>
      <c r="J329">
        <v>4272</v>
      </c>
      <c r="K329" s="1" t="s">
        <v>96</v>
      </c>
      <c r="L329">
        <v>0</v>
      </c>
      <c r="M329">
        <v>1</v>
      </c>
      <c r="N329">
        <v>1</v>
      </c>
      <c r="O329">
        <v>1</v>
      </c>
      <c r="P329">
        <v>1</v>
      </c>
      <c r="Q329">
        <v>0</v>
      </c>
      <c r="R329">
        <v>0</v>
      </c>
      <c r="S329">
        <v>0</v>
      </c>
      <c r="T329">
        <v>0</v>
      </c>
      <c r="U329" s="1" t="s">
        <v>73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4</v>
      </c>
      <c r="AB329">
        <v>1</v>
      </c>
      <c r="AC329">
        <v>22</v>
      </c>
      <c r="AD329">
        <v>5</v>
      </c>
      <c r="AE329">
        <v>2</v>
      </c>
      <c r="AF329">
        <v>2</v>
      </c>
      <c r="AG329" s="1" t="s">
        <v>74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16</v>
      </c>
      <c r="AN329">
        <v>2</v>
      </c>
      <c r="AO329">
        <v>0</v>
      </c>
      <c r="AP329">
        <v>0</v>
      </c>
      <c r="AQ329">
        <v>1</v>
      </c>
      <c r="AR329">
        <v>0</v>
      </c>
      <c r="AS329">
        <v>1</v>
      </c>
      <c r="AT329">
        <v>1</v>
      </c>
      <c r="AU329">
        <v>1</v>
      </c>
      <c r="AV329">
        <v>0</v>
      </c>
      <c r="AW329">
        <v>0</v>
      </c>
      <c r="AX329">
        <v>14</v>
      </c>
      <c r="AY329">
        <v>35</v>
      </c>
      <c r="AZ329">
        <v>24.5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0</v>
      </c>
      <c r="BG329">
        <v>1</v>
      </c>
      <c r="BH329">
        <v>1</v>
      </c>
      <c r="BI329">
        <v>1</v>
      </c>
      <c r="BJ329">
        <v>0</v>
      </c>
      <c r="BK329">
        <v>0</v>
      </c>
      <c r="BL329">
        <v>0</v>
      </c>
      <c r="BM329">
        <v>36</v>
      </c>
      <c r="BN329">
        <v>57</v>
      </c>
      <c r="BO329">
        <v>46.5</v>
      </c>
    </row>
    <row r="330" spans="1:67" x14ac:dyDescent="0.3">
      <c r="A330" s="1" t="s">
        <v>177</v>
      </c>
      <c r="B330">
        <v>55</v>
      </c>
      <c r="C330" s="1" t="s">
        <v>68</v>
      </c>
      <c r="D330" s="2"/>
      <c r="E330" s="1" t="s">
        <v>69</v>
      </c>
      <c r="F330" s="1" t="s">
        <v>70</v>
      </c>
      <c r="G330">
        <v>-1</v>
      </c>
      <c r="H330">
        <v>-1</v>
      </c>
      <c r="I330" s="1" t="s">
        <v>173</v>
      </c>
      <c r="J330">
        <v>4926</v>
      </c>
      <c r="K330" s="1" t="s">
        <v>96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s="1" t="s">
        <v>76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5</v>
      </c>
      <c r="AD330">
        <v>0</v>
      </c>
      <c r="AE330">
        <v>1</v>
      </c>
      <c r="AF330">
        <v>0</v>
      </c>
      <c r="AG330" s="1" t="s">
        <v>91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20</v>
      </c>
      <c r="AN330">
        <v>3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1</v>
      </c>
      <c r="AU330">
        <v>1</v>
      </c>
      <c r="AV330">
        <v>0</v>
      </c>
      <c r="AW330">
        <v>0</v>
      </c>
      <c r="AX330">
        <v>7</v>
      </c>
      <c r="AY330">
        <v>10</v>
      </c>
      <c r="AZ330">
        <v>8.5</v>
      </c>
      <c r="BA330">
        <v>0</v>
      </c>
      <c r="BB330">
        <v>0</v>
      </c>
      <c r="BC330">
        <v>0</v>
      </c>
      <c r="BD330">
        <v>0</v>
      </c>
      <c r="BE330">
        <v>1</v>
      </c>
      <c r="BF330">
        <v>0</v>
      </c>
      <c r="BG330">
        <v>0</v>
      </c>
      <c r="BH330">
        <v>0</v>
      </c>
      <c r="BI330">
        <v>1</v>
      </c>
      <c r="BJ330">
        <v>0</v>
      </c>
      <c r="BK330">
        <v>0</v>
      </c>
      <c r="BL330">
        <v>0</v>
      </c>
      <c r="BM330">
        <v>12</v>
      </c>
      <c r="BN330">
        <v>15</v>
      </c>
      <c r="BO330">
        <v>13.5</v>
      </c>
    </row>
    <row r="331" spans="1:67" x14ac:dyDescent="0.3">
      <c r="A331" s="1" t="s">
        <v>177</v>
      </c>
      <c r="B331">
        <v>55</v>
      </c>
      <c r="C331" s="1" t="s">
        <v>77</v>
      </c>
      <c r="D331" s="2"/>
      <c r="E331" s="1" t="s">
        <v>69</v>
      </c>
      <c r="F331" s="1" t="s">
        <v>70</v>
      </c>
      <c r="G331">
        <v>-1</v>
      </c>
      <c r="H331">
        <v>-1</v>
      </c>
      <c r="I331" s="1" t="s">
        <v>168</v>
      </c>
      <c r="J331">
        <v>9431</v>
      </c>
      <c r="K331" s="1" t="s">
        <v>96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s="1" t="s">
        <v>76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5</v>
      </c>
      <c r="AD331">
        <v>0</v>
      </c>
      <c r="AE331">
        <v>3</v>
      </c>
      <c r="AF331">
        <v>0</v>
      </c>
      <c r="AG331" s="1" t="s">
        <v>74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4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7</v>
      </c>
      <c r="AY331">
        <v>16</v>
      </c>
      <c r="AZ331">
        <v>11.5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1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12</v>
      </c>
      <c r="BN331">
        <v>21</v>
      </c>
      <c r="BO331">
        <v>16.5</v>
      </c>
    </row>
    <row r="332" spans="1:67" x14ac:dyDescent="0.3">
      <c r="A332" s="1" t="s">
        <v>178</v>
      </c>
      <c r="B332">
        <v>56</v>
      </c>
      <c r="C332" s="1" t="s">
        <v>77</v>
      </c>
      <c r="D332" s="2"/>
      <c r="E332" s="1" t="s">
        <v>69</v>
      </c>
      <c r="F332" s="1" t="s">
        <v>70</v>
      </c>
      <c r="G332">
        <v>-1</v>
      </c>
      <c r="H332">
        <v>-1</v>
      </c>
      <c r="I332" s="1" t="s">
        <v>172</v>
      </c>
      <c r="J332">
        <v>135</v>
      </c>
      <c r="K332" s="1" t="s">
        <v>96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s="1" t="s">
        <v>76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7</v>
      </c>
      <c r="AD332">
        <v>0</v>
      </c>
      <c r="AE332">
        <v>11</v>
      </c>
      <c r="AF332">
        <v>0</v>
      </c>
      <c r="AG332" s="1" t="s">
        <v>74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3</v>
      </c>
      <c r="AN332">
        <v>1</v>
      </c>
      <c r="AO332">
        <v>0</v>
      </c>
      <c r="AP332">
        <v>1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25</v>
      </c>
      <c r="AY332">
        <v>58</v>
      </c>
      <c r="AZ332">
        <v>41.5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32</v>
      </c>
      <c r="BN332">
        <v>65</v>
      </c>
      <c r="BO332">
        <v>48.5</v>
      </c>
    </row>
    <row r="333" spans="1:67" x14ac:dyDescent="0.3">
      <c r="A333" s="1" t="s">
        <v>178</v>
      </c>
      <c r="B333">
        <v>56</v>
      </c>
      <c r="C333" s="1" t="s">
        <v>77</v>
      </c>
      <c r="D333" s="2"/>
      <c r="E333" s="1" t="s">
        <v>69</v>
      </c>
      <c r="F333" s="1" t="s">
        <v>70</v>
      </c>
      <c r="G333">
        <v>-1</v>
      </c>
      <c r="H333">
        <v>-1</v>
      </c>
      <c r="I333" s="1" t="s">
        <v>146</v>
      </c>
      <c r="J333">
        <v>3176</v>
      </c>
      <c r="K333" s="1" t="s">
        <v>96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 s="1" t="s">
        <v>73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2</v>
      </c>
      <c r="AB333">
        <v>0</v>
      </c>
      <c r="AC333">
        <v>10</v>
      </c>
      <c r="AD333">
        <v>2</v>
      </c>
      <c r="AE333">
        <v>6</v>
      </c>
      <c r="AF333">
        <v>2</v>
      </c>
      <c r="AG333" s="1" t="s">
        <v>74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4</v>
      </c>
      <c r="AN333">
        <v>4</v>
      </c>
      <c r="AO333">
        <v>1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15</v>
      </c>
      <c r="AY333">
        <v>39</v>
      </c>
      <c r="AZ333">
        <v>27</v>
      </c>
      <c r="BA333">
        <v>0</v>
      </c>
      <c r="BB333">
        <v>0</v>
      </c>
      <c r="BC333">
        <v>0</v>
      </c>
      <c r="BD333">
        <v>0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25</v>
      </c>
      <c r="BN333">
        <v>49</v>
      </c>
      <c r="BO333">
        <v>37</v>
      </c>
    </row>
    <row r="334" spans="1:67" x14ac:dyDescent="0.3">
      <c r="A334" s="1" t="s">
        <v>178</v>
      </c>
      <c r="B334">
        <v>56</v>
      </c>
      <c r="C334" s="1" t="s">
        <v>68</v>
      </c>
      <c r="D334" s="2"/>
      <c r="E334" s="1" t="s">
        <v>69</v>
      </c>
      <c r="F334" s="1" t="s">
        <v>70</v>
      </c>
      <c r="G334">
        <v>-1</v>
      </c>
      <c r="H334">
        <v>-1</v>
      </c>
      <c r="I334" s="1" t="s">
        <v>160</v>
      </c>
      <c r="J334">
        <v>5010</v>
      </c>
      <c r="K334" s="1" t="s">
        <v>96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s="1" t="s">
        <v>73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3</v>
      </c>
      <c r="AB334">
        <v>1</v>
      </c>
      <c r="AC334">
        <v>17</v>
      </c>
      <c r="AD334">
        <v>2</v>
      </c>
      <c r="AE334">
        <v>4</v>
      </c>
      <c r="AF334">
        <v>0</v>
      </c>
      <c r="AG334" s="1" t="s">
        <v>72</v>
      </c>
      <c r="AH334">
        <v>1</v>
      </c>
      <c r="AI334">
        <v>0</v>
      </c>
      <c r="AJ334">
        <v>0</v>
      </c>
      <c r="AK334">
        <v>0</v>
      </c>
      <c r="AL334">
        <v>0</v>
      </c>
      <c r="AM334">
        <v>10</v>
      </c>
      <c r="AN334">
        <v>4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11</v>
      </c>
      <c r="AY334">
        <v>29</v>
      </c>
      <c r="AZ334">
        <v>20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0</v>
      </c>
      <c r="BK334">
        <v>0</v>
      </c>
      <c r="BL334">
        <v>0</v>
      </c>
      <c r="BM334">
        <v>28</v>
      </c>
      <c r="BN334">
        <v>46</v>
      </c>
      <c r="BO334">
        <v>37</v>
      </c>
    </row>
    <row r="335" spans="1:67" x14ac:dyDescent="0.3">
      <c r="A335" s="1" t="s">
        <v>178</v>
      </c>
      <c r="B335">
        <v>56</v>
      </c>
      <c r="C335" s="1" t="s">
        <v>77</v>
      </c>
      <c r="D335" s="2"/>
      <c r="E335" s="1" t="s">
        <v>69</v>
      </c>
      <c r="F335" s="1" t="s">
        <v>70</v>
      </c>
      <c r="G335">
        <v>-1</v>
      </c>
      <c r="H335">
        <v>-1</v>
      </c>
      <c r="I335" s="1" t="s">
        <v>168</v>
      </c>
      <c r="J335">
        <v>7454</v>
      </c>
      <c r="K335" s="1" t="s">
        <v>96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s="1" t="s">
        <v>79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1</v>
      </c>
      <c r="AB335">
        <v>1</v>
      </c>
      <c r="AC335">
        <v>7</v>
      </c>
      <c r="AD335">
        <v>3</v>
      </c>
      <c r="AE335">
        <v>3</v>
      </c>
      <c r="AF335">
        <v>0</v>
      </c>
      <c r="AG335" s="1" t="s">
        <v>74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1</v>
      </c>
      <c r="AQ335">
        <v>0</v>
      </c>
      <c r="AR335">
        <v>0</v>
      </c>
      <c r="AS335">
        <v>1</v>
      </c>
      <c r="AT335">
        <v>0</v>
      </c>
      <c r="AU335">
        <v>0</v>
      </c>
      <c r="AV335">
        <v>0</v>
      </c>
      <c r="AW335">
        <v>0</v>
      </c>
      <c r="AX335">
        <v>12</v>
      </c>
      <c r="AY335">
        <v>30</v>
      </c>
      <c r="AZ335">
        <v>21</v>
      </c>
      <c r="BA335">
        <v>0</v>
      </c>
      <c r="BB335">
        <v>0</v>
      </c>
      <c r="BC335">
        <v>0</v>
      </c>
      <c r="BD335">
        <v>0</v>
      </c>
      <c r="BE335">
        <v>1</v>
      </c>
      <c r="BF335">
        <v>0</v>
      </c>
      <c r="BG335">
        <v>1</v>
      </c>
      <c r="BH335">
        <v>1</v>
      </c>
      <c r="BI335">
        <v>1</v>
      </c>
      <c r="BJ335">
        <v>0</v>
      </c>
      <c r="BK335">
        <v>0</v>
      </c>
      <c r="BL335">
        <v>0</v>
      </c>
      <c r="BM335">
        <v>19</v>
      </c>
      <c r="BN335">
        <v>37</v>
      </c>
      <c r="BO335">
        <v>28</v>
      </c>
    </row>
    <row r="336" spans="1:67" x14ac:dyDescent="0.3">
      <c r="A336" s="1" t="s">
        <v>178</v>
      </c>
      <c r="B336">
        <v>56</v>
      </c>
      <c r="C336" s="1" t="s">
        <v>68</v>
      </c>
      <c r="D336" s="2"/>
      <c r="E336" s="1" t="s">
        <v>69</v>
      </c>
      <c r="F336" s="1" t="s">
        <v>70</v>
      </c>
      <c r="G336">
        <v>-1</v>
      </c>
      <c r="H336">
        <v>-1</v>
      </c>
      <c r="I336" s="1" t="s">
        <v>164</v>
      </c>
      <c r="J336">
        <v>7457</v>
      </c>
      <c r="K336" s="1" t="s">
        <v>96</v>
      </c>
      <c r="L336">
        <v>0</v>
      </c>
      <c r="M336">
        <v>1</v>
      </c>
      <c r="N336">
        <v>0</v>
      </c>
      <c r="O336">
        <v>0</v>
      </c>
      <c r="P336">
        <v>1</v>
      </c>
      <c r="Q336">
        <v>1</v>
      </c>
      <c r="R336">
        <v>1</v>
      </c>
      <c r="S336">
        <v>0</v>
      </c>
      <c r="T336">
        <v>0</v>
      </c>
      <c r="U336" s="1" t="s">
        <v>76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</v>
      </c>
      <c r="AC336">
        <v>17</v>
      </c>
      <c r="AD336">
        <v>2</v>
      </c>
      <c r="AE336">
        <v>4</v>
      </c>
      <c r="AF336">
        <v>2</v>
      </c>
      <c r="AG336" s="1" t="s">
        <v>74</v>
      </c>
      <c r="AH336">
        <v>0</v>
      </c>
      <c r="AI336">
        <v>0</v>
      </c>
      <c r="AJ336">
        <v>1</v>
      </c>
      <c r="AK336">
        <v>0</v>
      </c>
      <c r="AL336">
        <v>1</v>
      </c>
      <c r="AM336">
        <v>27</v>
      </c>
      <c r="AN336">
        <v>1</v>
      </c>
      <c r="AO336">
        <v>0</v>
      </c>
      <c r="AP336">
        <v>1</v>
      </c>
      <c r="AQ336">
        <v>0</v>
      </c>
      <c r="AR336">
        <v>0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18</v>
      </c>
      <c r="AY336">
        <v>36</v>
      </c>
      <c r="AZ336">
        <v>27</v>
      </c>
      <c r="BA336">
        <v>0</v>
      </c>
      <c r="BB336">
        <v>0</v>
      </c>
      <c r="BC336">
        <v>0</v>
      </c>
      <c r="BD336">
        <v>0</v>
      </c>
      <c r="BE336">
        <v>1</v>
      </c>
      <c r="BF336">
        <v>0</v>
      </c>
      <c r="BG336">
        <v>1</v>
      </c>
      <c r="BH336">
        <v>1</v>
      </c>
      <c r="BI336">
        <v>0</v>
      </c>
      <c r="BJ336">
        <v>0</v>
      </c>
      <c r="BK336">
        <v>0</v>
      </c>
      <c r="BL336">
        <v>0</v>
      </c>
      <c r="BM336">
        <v>35</v>
      </c>
      <c r="BN336">
        <v>53</v>
      </c>
      <c r="BO336">
        <v>44</v>
      </c>
    </row>
    <row r="337" spans="1:67" x14ac:dyDescent="0.3">
      <c r="A337" s="1" t="s">
        <v>178</v>
      </c>
      <c r="B337">
        <v>56</v>
      </c>
      <c r="C337" s="1" t="s">
        <v>68</v>
      </c>
      <c r="D337" s="2"/>
      <c r="E337" s="1" t="s">
        <v>69</v>
      </c>
      <c r="F337" s="1" t="s">
        <v>70</v>
      </c>
      <c r="G337">
        <v>-1</v>
      </c>
      <c r="H337">
        <v>-1</v>
      </c>
      <c r="I337" s="1" t="s">
        <v>173</v>
      </c>
      <c r="J337">
        <v>8430</v>
      </c>
      <c r="K337" s="1" t="s">
        <v>96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s="1" t="s">
        <v>94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1</v>
      </c>
      <c r="AC337">
        <v>2</v>
      </c>
      <c r="AD337">
        <v>2</v>
      </c>
      <c r="AE337">
        <v>0</v>
      </c>
      <c r="AF337">
        <v>0</v>
      </c>
      <c r="AG337" s="1" t="s">
        <v>91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13</v>
      </c>
      <c r="AN337">
        <v>2</v>
      </c>
      <c r="AO337">
        <v>0</v>
      </c>
      <c r="AP337">
        <v>0</v>
      </c>
      <c r="AQ337">
        <v>1</v>
      </c>
      <c r="AR337">
        <v>0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5</v>
      </c>
      <c r="AY337">
        <v>11</v>
      </c>
      <c r="AZ337">
        <v>8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7</v>
      </c>
      <c r="BN337">
        <v>13</v>
      </c>
      <c r="BO337">
        <v>10</v>
      </c>
    </row>
    <row r="338" spans="1:67" x14ac:dyDescent="0.3">
      <c r="A338" s="1" t="s">
        <v>179</v>
      </c>
      <c r="B338">
        <v>57</v>
      </c>
      <c r="C338" s="1" t="s">
        <v>77</v>
      </c>
      <c r="D338" s="2"/>
      <c r="E338" s="1" t="s">
        <v>69</v>
      </c>
      <c r="F338" s="1" t="s">
        <v>70</v>
      </c>
      <c r="G338">
        <v>-1</v>
      </c>
      <c r="H338">
        <v>-1</v>
      </c>
      <c r="I338" s="1" t="s">
        <v>180</v>
      </c>
      <c r="J338">
        <v>461</v>
      </c>
      <c r="K338" s="1" t="s">
        <v>96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1</v>
      </c>
      <c r="U338" s="1" t="s">
        <v>79</v>
      </c>
      <c r="V338">
        <v>0</v>
      </c>
      <c r="W338">
        <v>0</v>
      </c>
      <c r="X338">
        <v>1</v>
      </c>
      <c r="Y338">
        <v>0</v>
      </c>
      <c r="Z338">
        <v>0</v>
      </c>
      <c r="AA338">
        <v>3</v>
      </c>
      <c r="AB338">
        <v>0</v>
      </c>
      <c r="AC338">
        <v>15</v>
      </c>
      <c r="AD338">
        <v>4</v>
      </c>
      <c r="AE338">
        <v>4</v>
      </c>
      <c r="AF338">
        <v>2</v>
      </c>
      <c r="AG338" s="1" t="s">
        <v>74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14</v>
      </c>
      <c r="AN338">
        <v>1</v>
      </c>
      <c r="AO338">
        <v>0</v>
      </c>
      <c r="AP338">
        <v>1</v>
      </c>
      <c r="AQ338">
        <v>0</v>
      </c>
      <c r="AR338">
        <v>0</v>
      </c>
      <c r="AS338">
        <v>1</v>
      </c>
      <c r="AT338">
        <v>0</v>
      </c>
      <c r="AU338">
        <v>0</v>
      </c>
      <c r="AV338">
        <v>0</v>
      </c>
      <c r="AW338">
        <v>0</v>
      </c>
      <c r="AX338">
        <v>15</v>
      </c>
      <c r="AY338">
        <v>39</v>
      </c>
      <c r="AZ338">
        <v>27</v>
      </c>
      <c r="BA338">
        <v>1</v>
      </c>
      <c r="BB338">
        <v>1</v>
      </c>
      <c r="BC338">
        <v>0</v>
      </c>
      <c r="BD338">
        <v>0</v>
      </c>
      <c r="BE338">
        <v>1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30</v>
      </c>
      <c r="BN338">
        <v>54</v>
      </c>
      <c r="BO338">
        <v>42</v>
      </c>
    </row>
    <row r="339" spans="1:67" x14ac:dyDescent="0.3">
      <c r="A339" s="1" t="s">
        <v>179</v>
      </c>
      <c r="B339">
        <v>57</v>
      </c>
      <c r="C339" s="1" t="s">
        <v>68</v>
      </c>
      <c r="D339" s="2"/>
      <c r="E339" s="1" t="s">
        <v>69</v>
      </c>
      <c r="F339" s="1" t="s">
        <v>70</v>
      </c>
      <c r="G339">
        <v>-1</v>
      </c>
      <c r="H339">
        <v>-1</v>
      </c>
      <c r="I339" s="1" t="s">
        <v>181</v>
      </c>
      <c r="J339">
        <v>868</v>
      </c>
      <c r="K339" s="1" t="s">
        <v>96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s="1" t="s">
        <v>73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5</v>
      </c>
      <c r="AD339">
        <v>4</v>
      </c>
      <c r="AE339">
        <v>6</v>
      </c>
      <c r="AF339">
        <v>0</v>
      </c>
      <c r="AG339" s="1" t="s">
        <v>74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1</v>
      </c>
      <c r="AV339">
        <v>0</v>
      </c>
      <c r="AW339">
        <v>0</v>
      </c>
      <c r="AX339">
        <v>18</v>
      </c>
      <c r="AY339">
        <v>48</v>
      </c>
      <c r="AZ339">
        <v>33</v>
      </c>
      <c r="BA339">
        <v>0</v>
      </c>
      <c r="BB339">
        <v>0</v>
      </c>
      <c r="BC339">
        <v>0</v>
      </c>
      <c r="BD339">
        <v>0</v>
      </c>
      <c r="BE339">
        <v>1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23</v>
      </c>
      <c r="BN339">
        <v>53</v>
      </c>
      <c r="BO339">
        <v>38</v>
      </c>
    </row>
    <row r="340" spans="1:67" x14ac:dyDescent="0.3">
      <c r="A340" s="1" t="s">
        <v>179</v>
      </c>
      <c r="B340">
        <v>57</v>
      </c>
      <c r="C340" s="1" t="s">
        <v>77</v>
      </c>
      <c r="D340" s="2"/>
      <c r="E340" s="1" t="s">
        <v>69</v>
      </c>
      <c r="F340" s="1" t="s">
        <v>70</v>
      </c>
      <c r="G340">
        <v>-1</v>
      </c>
      <c r="H340">
        <v>-1</v>
      </c>
      <c r="I340" s="1" t="s">
        <v>141</v>
      </c>
      <c r="J340">
        <v>1501</v>
      </c>
      <c r="K340" s="1" t="s">
        <v>96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 s="1" t="s">
        <v>73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0</v>
      </c>
      <c r="AC340">
        <v>15</v>
      </c>
      <c r="AD340">
        <v>3</v>
      </c>
      <c r="AE340">
        <v>2</v>
      </c>
      <c r="AF340">
        <v>0</v>
      </c>
      <c r="AG340" s="1" t="s">
        <v>74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1</v>
      </c>
      <c r="AQ340">
        <v>0</v>
      </c>
      <c r="AR340">
        <v>0</v>
      </c>
      <c r="AS340">
        <v>1</v>
      </c>
      <c r="AT340">
        <v>2</v>
      </c>
      <c r="AU340">
        <v>0</v>
      </c>
      <c r="AV340">
        <v>1</v>
      </c>
      <c r="AW340">
        <v>0</v>
      </c>
      <c r="AX340">
        <v>14</v>
      </c>
      <c r="AY340">
        <v>29</v>
      </c>
      <c r="AZ340">
        <v>21.5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1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29</v>
      </c>
      <c r="BN340">
        <v>44</v>
      </c>
      <c r="BO340">
        <v>36.5</v>
      </c>
    </row>
    <row r="341" spans="1:67" x14ac:dyDescent="0.3">
      <c r="A341" s="1" t="s">
        <v>179</v>
      </c>
      <c r="B341">
        <v>57</v>
      </c>
      <c r="C341" s="1" t="s">
        <v>68</v>
      </c>
      <c r="D341" s="2"/>
      <c r="E341" s="1" t="s">
        <v>69</v>
      </c>
      <c r="F341" s="1" t="s">
        <v>70</v>
      </c>
      <c r="G341">
        <v>-1</v>
      </c>
      <c r="H341">
        <v>-1</v>
      </c>
      <c r="I341" s="1" t="s">
        <v>182</v>
      </c>
      <c r="J341">
        <v>1720</v>
      </c>
      <c r="K341" s="1" t="s">
        <v>96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s="1" t="s">
        <v>76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5</v>
      </c>
      <c r="AD341">
        <v>0</v>
      </c>
      <c r="AE341">
        <v>1</v>
      </c>
      <c r="AF341">
        <v>0</v>
      </c>
      <c r="AG341" s="1" t="s">
        <v>74</v>
      </c>
      <c r="AH341">
        <v>1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2</v>
      </c>
      <c r="AY341">
        <v>5</v>
      </c>
      <c r="AZ341">
        <v>3.5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</v>
      </c>
      <c r="BI341">
        <v>0</v>
      </c>
      <c r="BJ341">
        <v>0</v>
      </c>
      <c r="BK341">
        <v>0</v>
      </c>
      <c r="BL341">
        <v>0</v>
      </c>
      <c r="BM341">
        <v>7</v>
      </c>
      <c r="BN341">
        <v>10</v>
      </c>
      <c r="BO341">
        <v>8.5</v>
      </c>
    </row>
    <row r="342" spans="1:67" x14ac:dyDescent="0.3">
      <c r="A342" s="1" t="s">
        <v>179</v>
      </c>
      <c r="B342">
        <v>57</v>
      </c>
      <c r="C342" s="1" t="s">
        <v>77</v>
      </c>
      <c r="D342" s="2"/>
      <c r="E342" s="1" t="s">
        <v>69</v>
      </c>
      <c r="F342" s="1" t="s">
        <v>70</v>
      </c>
      <c r="G342">
        <v>-1</v>
      </c>
      <c r="H342">
        <v>-1</v>
      </c>
      <c r="I342" s="1" t="s">
        <v>147</v>
      </c>
      <c r="J342">
        <v>5188</v>
      </c>
      <c r="K342" s="1" t="s">
        <v>96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 s="1" t="s">
        <v>76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</v>
      </c>
      <c r="AC342">
        <v>7</v>
      </c>
      <c r="AD342">
        <v>0</v>
      </c>
      <c r="AE342">
        <v>1</v>
      </c>
      <c r="AF342">
        <v>0</v>
      </c>
      <c r="AG342" s="1" t="s">
        <v>112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4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3</v>
      </c>
      <c r="AY342">
        <v>6</v>
      </c>
      <c r="AZ342">
        <v>4.5</v>
      </c>
      <c r="BA342">
        <v>0</v>
      </c>
      <c r="BB342">
        <v>0</v>
      </c>
      <c r="BC342">
        <v>0</v>
      </c>
      <c r="BD342">
        <v>0</v>
      </c>
      <c r="BE342">
        <v>1</v>
      </c>
      <c r="BF342">
        <v>0</v>
      </c>
      <c r="BG342">
        <v>1</v>
      </c>
      <c r="BH342">
        <v>1</v>
      </c>
      <c r="BI342">
        <v>1</v>
      </c>
      <c r="BJ342">
        <v>0</v>
      </c>
      <c r="BK342">
        <v>0</v>
      </c>
      <c r="BL342">
        <v>0</v>
      </c>
      <c r="BM342">
        <v>10</v>
      </c>
      <c r="BN342">
        <v>13</v>
      </c>
      <c r="BO342">
        <v>11.5</v>
      </c>
    </row>
    <row r="343" spans="1:67" x14ac:dyDescent="0.3">
      <c r="A343" s="1" t="s">
        <v>179</v>
      </c>
      <c r="B343">
        <v>57</v>
      </c>
      <c r="C343" s="1" t="s">
        <v>68</v>
      </c>
      <c r="D343" s="2"/>
      <c r="E343" s="1" t="s">
        <v>69</v>
      </c>
      <c r="F343" s="1" t="s">
        <v>70</v>
      </c>
      <c r="G343">
        <v>-1</v>
      </c>
      <c r="H343">
        <v>-1</v>
      </c>
      <c r="I343" s="1" t="s">
        <v>168</v>
      </c>
      <c r="J343">
        <v>5402</v>
      </c>
      <c r="K343" s="1" t="s">
        <v>96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s="1" t="s">
        <v>79</v>
      </c>
      <c r="V343">
        <v>0</v>
      </c>
      <c r="W343">
        <v>0</v>
      </c>
      <c r="X343">
        <v>1</v>
      </c>
      <c r="Y343">
        <v>0</v>
      </c>
      <c r="Z343">
        <v>0</v>
      </c>
      <c r="AA343">
        <v>1</v>
      </c>
      <c r="AB343">
        <v>0</v>
      </c>
      <c r="AC343">
        <v>5</v>
      </c>
      <c r="AD343">
        <v>1</v>
      </c>
      <c r="AE343">
        <v>5</v>
      </c>
      <c r="AF343">
        <v>0</v>
      </c>
      <c r="AG343" s="1" t="s">
        <v>74</v>
      </c>
      <c r="AH343">
        <v>1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1</v>
      </c>
      <c r="AQ343">
        <v>0</v>
      </c>
      <c r="AR343">
        <v>0</v>
      </c>
      <c r="AS343">
        <v>1</v>
      </c>
      <c r="AT343">
        <v>0</v>
      </c>
      <c r="AU343">
        <v>0</v>
      </c>
      <c r="AV343">
        <v>0</v>
      </c>
      <c r="AW343">
        <v>0</v>
      </c>
      <c r="AX343">
        <v>14</v>
      </c>
      <c r="AY343">
        <v>32</v>
      </c>
      <c r="AZ343">
        <v>23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19</v>
      </c>
      <c r="BN343">
        <v>37</v>
      </c>
      <c r="BO343">
        <v>28</v>
      </c>
    </row>
    <row r="344" spans="1:67" x14ac:dyDescent="0.3">
      <c r="A344" s="1" t="s">
        <v>183</v>
      </c>
      <c r="B344">
        <v>58</v>
      </c>
      <c r="C344" s="1" t="s">
        <v>68</v>
      </c>
      <c r="D344" s="2"/>
      <c r="E344" s="1" t="s">
        <v>69</v>
      </c>
      <c r="F344" s="1" t="s">
        <v>70</v>
      </c>
      <c r="G344">
        <v>-1</v>
      </c>
      <c r="H344">
        <v>-1</v>
      </c>
      <c r="I344" s="1" t="s">
        <v>181</v>
      </c>
      <c r="J344">
        <v>3147</v>
      </c>
      <c r="K344" s="1" t="s">
        <v>145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s="1" t="s">
        <v>76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2</v>
      </c>
      <c r="AB344">
        <v>0</v>
      </c>
      <c r="AC344">
        <v>10</v>
      </c>
      <c r="AD344">
        <v>0</v>
      </c>
      <c r="AE344">
        <v>0</v>
      </c>
      <c r="AF344">
        <v>2</v>
      </c>
      <c r="AG344" s="1" t="s">
        <v>74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20</v>
      </c>
      <c r="AN344">
        <v>1</v>
      </c>
      <c r="AO344">
        <v>0</v>
      </c>
      <c r="AP344">
        <v>1</v>
      </c>
      <c r="AQ344">
        <v>0</v>
      </c>
      <c r="AR344">
        <v>0</v>
      </c>
      <c r="AS344">
        <v>1</v>
      </c>
      <c r="AT344">
        <v>0</v>
      </c>
      <c r="AU344">
        <v>0</v>
      </c>
      <c r="AV344">
        <v>0</v>
      </c>
      <c r="AW344">
        <v>0</v>
      </c>
      <c r="AX344">
        <v>3</v>
      </c>
      <c r="AY344">
        <v>3</v>
      </c>
      <c r="AZ344">
        <v>3</v>
      </c>
      <c r="BA344">
        <v>0</v>
      </c>
      <c r="BB344">
        <v>0</v>
      </c>
      <c r="BC344">
        <v>0</v>
      </c>
      <c r="BD344">
        <v>0</v>
      </c>
      <c r="BE344">
        <v>1</v>
      </c>
      <c r="BF344">
        <v>0</v>
      </c>
      <c r="BG344">
        <v>1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13</v>
      </c>
      <c r="BN344">
        <v>13</v>
      </c>
      <c r="BO344">
        <v>13</v>
      </c>
    </row>
    <row r="345" spans="1:67" x14ac:dyDescent="0.3">
      <c r="A345" s="1" t="s">
        <v>183</v>
      </c>
      <c r="B345">
        <v>58</v>
      </c>
      <c r="C345" s="1" t="s">
        <v>77</v>
      </c>
      <c r="D345" s="2"/>
      <c r="E345" s="1" t="s">
        <v>69</v>
      </c>
      <c r="F345" s="1" t="s">
        <v>70</v>
      </c>
      <c r="G345">
        <v>-1</v>
      </c>
      <c r="H345">
        <v>-1</v>
      </c>
      <c r="I345" s="1" t="s">
        <v>180</v>
      </c>
      <c r="J345">
        <v>3940</v>
      </c>
      <c r="K345" s="1" t="s">
        <v>145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 s="1" t="s">
        <v>79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1</v>
      </c>
      <c r="AB345">
        <v>0</v>
      </c>
      <c r="AC345">
        <v>5</v>
      </c>
      <c r="AD345">
        <v>5</v>
      </c>
      <c r="AE345">
        <v>0</v>
      </c>
      <c r="AF345">
        <v>2</v>
      </c>
      <c r="AG345" s="1" t="s">
        <v>74</v>
      </c>
      <c r="AH345">
        <v>1</v>
      </c>
      <c r="AI345">
        <v>0</v>
      </c>
      <c r="AJ345">
        <v>0</v>
      </c>
      <c r="AK345">
        <v>0</v>
      </c>
      <c r="AL345">
        <v>1</v>
      </c>
      <c r="AM345">
        <v>22</v>
      </c>
      <c r="AN345">
        <v>1</v>
      </c>
      <c r="AO345">
        <v>0</v>
      </c>
      <c r="AP345">
        <v>1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0</v>
      </c>
      <c r="AX345">
        <v>13</v>
      </c>
      <c r="AY345">
        <v>28</v>
      </c>
      <c r="AZ345">
        <v>20.5</v>
      </c>
      <c r="BA345">
        <v>0</v>
      </c>
      <c r="BB345">
        <v>0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18</v>
      </c>
      <c r="BN345">
        <v>33</v>
      </c>
      <c r="BO345">
        <v>25.5</v>
      </c>
    </row>
    <row r="346" spans="1:67" x14ac:dyDescent="0.3">
      <c r="A346" s="1" t="s">
        <v>183</v>
      </c>
      <c r="B346">
        <v>58</v>
      </c>
      <c r="C346" s="1" t="s">
        <v>68</v>
      </c>
      <c r="D346" s="2"/>
      <c r="E346" s="1" t="s">
        <v>69</v>
      </c>
      <c r="F346" s="1" t="s">
        <v>70</v>
      </c>
      <c r="G346">
        <v>-1</v>
      </c>
      <c r="H346">
        <v>-1</v>
      </c>
      <c r="I346" s="1" t="s">
        <v>182</v>
      </c>
      <c r="J346">
        <v>6498</v>
      </c>
      <c r="K346" s="1" t="s">
        <v>145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 s="1" t="s">
        <v>73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3</v>
      </c>
      <c r="AB346">
        <v>0</v>
      </c>
      <c r="AC346">
        <v>15</v>
      </c>
      <c r="AD346">
        <v>4</v>
      </c>
      <c r="AE346">
        <v>5</v>
      </c>
      <c r="AF346">
        <v>0</v>
      </c>
      <c r="AG346" s="1" t="s">
        <v>74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4</v>
      </c>
      <c r="AN346">
        <v>1</v>
      </c>
      <c r="AO346">
        <v>0</v>
      </c>
      <c r="AP346">
        <v>1</v>
      </c>
      <c r="AQ346">
        <v>0</v>
      </c>
      <c r="AR346">
        <v>0</v>
      </c>
      <c r="AS346">
        <v>1</v>
      </c>
      <c r="AT346">
        <v>1</v>
      </c>
      <c r="AU346">
        <v>1</v>
      </c>
      <c r="AV346">
        <v>0</v>
      </c>
      <c r="AW346">
        <v>0</v>
      </c>
      <c r="AX346">
        <v>19</v>
      </c>
      <c r="AY346">
        <v>46</v>
      </c>
      <c r="AZ346">
        <v>32.5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</v>
      </c>
      <c r="BG346">
        <v>1</v>
      </c>
      <c r="BH346">
        <v>0</v>
      </c>
      <c r="BI346">
        <v>1</v>
      </c>
      <c r="BJ346">
        <v>0</v>
      </c>
      <c r="BK346">
        <v>0</v>
      </c>
      <c r="BL346">
        <v>0</v>
      </c>
      <c r="BM346">
        <v>34</v>
      </c>
      <c r="BN346">
        <v>61</v>
      </c>
      <c r="BO346">
        <v>47.5</v>
      </c>
    </row>
    <row r="347" spans="1:67" x14ac:dyDescent="0.3">
      <c r="A347" s="1" t="s">
        <v>183</v>
      </c>
      <c r="B347">
        <v>58</v>
      </c>
      <c r="C347" s="1" t="s">
        <v>68</v>
      </c>
      <c r="D347" s="2"/>
      <c r="E347" s="1" t="s">
        <v>69</v>
      </c>
      <c r="F347" s="1" t="s">
        <v>70</v>
      </c>
      <c r="G347">
        <v>-1</v>
      </c>
      <c r="H347">
        <v>-1</v>
      </c>
      <c r="I347" s="1" t="s">
        <v>168</v>
      </c>
      <c r="J347">
        <v>7657</v>
      </c>
      <c r="K347" s="1" t="s">
        <v>145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 s="1" t="s">
        <v>79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1</v>
      </c>
      <c r="AB347">
        <v>0</v>
      </c>
      <c r="AC347">
        <v>5</v>
      </c>
      <c r="AD347">
        <v>1</v>
      </c>
      <c r="AE347">
        <v>3</v>
      </c>
      <c r="AF347">
        <v>0</v>
      </c>
      <c r="AG347" s="1" t="s">
        <v>91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4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8</v>
      </c>
      <c r="AY347">
        <v>20</v>
      </c>
      <c r="AZ347">
        <v>14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1</v>
      </c>
      <c r="BH347">
        <v>1</v>
      </c>
      <c r="BI347">
        <v>1</v>
      </c>
      <c r="BJ347">
        <v>0</v>
      </c>
      <c r="BK347">
        <v>0</v>
      </c>
      <c r="BL347">
        <v>0</v>
      </c>
      <c r="BM347">
        <v>13</v>
      </c>
      <c r="BN347">
        <v>25</v>
      </c>
      <c r="BO347">
        <v>19</v>
      </c>
    </row>
    <row r="348" spans="1:67" x14ac:dyDescent="0.3">
      <c r="A348" s="1" t="s">
        <v>183</v>
      </c>
      <c r="B348">
        <v>58</v>
      </c>
      <c r="C348" s="1" t="s">
        <v>77</v>
      </c>
      <c r="D348" s="2"/>
      <c r="E348" s="1" t="s">
        <v>69</v>
      </c>
      <c r="F348" s="1" t="s">
        <v>70</v>
      </c>
      <c r="G348">
        <v>-1</v>
      </c>
      <c r="H348">
        <v>-1</v>
      </c>
      <c r="I348" s="1" t="s">
        <v>184</v>
      </c>
      <c r="J348">
        <v>8103</v>
      </c>
      <c r="K348" s="1" t="s">
        <v>145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 s="1" t="s">
        <v>73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2</v>
      </c>
      <c r="AD348">
        <v>0</v>
      </c>
      <c r="AE348">
        <v>11</v>
      </c>
      <c r="AF348">
        <v>0</v>
      </c>
      <c r="AG348" s="1" t="s">
        <v>74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14</v>
      </c>
      <c r="AN348">
        <v>2</v>
      </c>
      <c r="AO348">
        <v>0</v>
      </c>
      <c r="AP348">
        <v>0</v>
      </c>
      <c r="AQ348">
        <v>1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>
        <v>25</v>
      </c>
      <c r="AY348">
        <v>58</v>
      </c>
      <c r="AZ348">
        <v>41.5</v>
      </c>
      <c r="BA348">
        <v>0</v>
      </c>
      <c r="BB348">
        <v>0</v>
      </c>
      <c r="BC348">
        <v>0</v>
      </c>
      <c r="BD348">
        <v>0</v>
      </c>
      <c r="BE348">
        <v>1</v>
      </c>
      <c r="BF348">
        <v>1</v>
      </c>
      <c r="BG348">
        <v>1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27</v>
      </c>
      <c r="BN348">
        <v>60</v>
      </c>
      <c r="BO348">
        <v>43.5</v>
      </c>
    </row>
    <row r="349" spans="1:67" x14ac:dyDescent="0.3">
      <c r="A349" s="1" t="s">
        <v>183</v>
      </c>
      <c r="B349">
        <v>58</v>
      </c>
      <c r="C349" s="1" t="s">
        <v>77</v>
      </c>
      <c r="D349" s="2"/>
      <c r="E349" s="1" t="s">
        <v>69</v>
      </c>
      <c r="F349" s="1" t="s">
        <v>70</v>
      </c>
      <c r="G349">
        <v>-1</v>
      </c>
      <c r="H349">
        <v>-1</v>
      </c>
      <c r="I349" s="1" t="s">
        <v>147</v>
      </c>
      <c r="J349">
        <v>9491</v>
      </c>
      <c r="K349" s="1" t="s">
        <v>145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s="1" t="s">
        <v>76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5</v>
      </c>
      <c r="AD349">
        <v>0</v>
      </c>
      <c r="AE349">
        <v>0</v>
      </c>
      <c r="AF349">
        <v>2</v>
      </c>
      <c r="AG349" s="1" t="s">
        <v>74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3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0</v>
      </c>
      <c r="BL349">
        <v>1</v>
      </c>
      <c r="BM349">
        <v>5</v>
      </c>
      <c r="BN349">
        <v>5</v>
      </c>
      <c r="BO349">
        <v>5</v>
      </c>
    </row>
    <row r="350" spans="1:67" x14ac:dyDescent="0.3">
      <c r="A350" s="1" t="s">
        <v>185</v>
      </c>
      <c r="B350">
        <v>59</v>
      </c>
      <c r="C350" s="1" t="s">
        <v>68</v>
      </c>
      <c r="D350" s="2"/>
      <c r="E350" s="1" t="s">
        <v>69</v>
      </c>
      <c r="F350" s="1" t="s">
        <v>70</v>
      </c>
      <c r="G350">
        <v>-1</v>
      </c>
      <c r="H350">
        <v>-1</v>
      </c>
      <c r="I350" s="1" t="s">
        <v>181</v>
      </c>
      <c r="J350">
        <v>1018</v>
      </c>
      <c r="K350" s="1" t="s">
        <v>145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s="1" t="s">
        <v>76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5</v>
      </c>
      <c r="AD350">
        <v>4</v>
      </c>
      <c r="AE350">
        <v>1</v>
      </c>
      <c r="AF350">
        <v>0</v>
      </c>
      <c r="AG350" s="1" t="s">
        <v>74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6</v>
      </c>
      <c r="AN350">
        <v>2</v>
      </c>
      <c r="AO350">
        <v>0</v>
      </c>
      <c r="AP350">
        <v>0</v>
      </c>
      <c r="AQ350">
        <v>1</v>
      </c>
      <c r="AR350">
        <v>0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9</v>
      </c>
      <c r="AY350">
        <v>24</v>
      </c>
      <c r="AZ350">
        <v>16.5</v>
      </c>
      <c r="BA350">
        <v>0</v>
      </c>
      <c r="BB350">
        <v>0</v>
      </c>
      <c r="BC350">
        <v>0</v>
      </c>
      <c r="BD350">
        <v>0</v>
      </c>
      <c r="BE350">
        <v>1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14</v>
      </c>
      <c r="BN350">
        <v>29</v>
      </c>
      <c r="BO350">
        <v>21.5</v>
      </c>
    </row>
    <row r="351" spans="1:67" x14ac:dyDescent="0.3">
      <c r="A351" s="1" t="s">
        <v>185</v>
      </c>
      <c r="B351">
        <v>59</v>
      </c>
      <c r="C351" s="1" t="s">
        <v>77</v>
      </c>
      <c r="D351" s="2"/>
      <c r="E351" s="1" t="s">
        <v>69</v>
      </c>
      <c r="F351" s="1" t="s">
        <v>70</v>
      </c>
      <c r="G351">
        <v>-1</v>
      </c>
      <c r="H351">
        <v>-1</v>
      </c>
      <c r="I351" s="1" t="s">
        <v>180</v>
      </c>
      <c r="J351">
        <v>1024</v>
      </c>
      <c r="K351" s="1" t="s">
        <v>145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 s="1" t="s">
        <v>73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2</v>
      </c>
      <c r="AB351">
        <v>1</v>
      </c>
      <c r="AC351">
        <v>12</v>
      </c>
      <c r="AD351">
        <v>0</v>
      </c>
      <c r="AE351">
        <v>8</v>
      </c>
      <c r="AF351">
        <v>2</v>
      </c>
      <c r="AG351" s="1" t="s">
        <v>74</v>
      </c>
      <c r="AH351">
        <v>0</v>
      </c>
      <c r="AI351">
        <v>1</v>
      </c>
      <c r="AJ351">
        <v>0</v>
      </c>
      <c r="AK351">
        <v>0</v>
      </c>
      <c r="AL351">
        <v>0</v>
      </c>
      <c r="AM351">
        <v>15</v>
      </c>
      <c r="AN351">
        <v>1</v>
      </c>
      <c r="AO351">
        <v>0</v>
      </c>
      <c r="AP351">
        <v>1</v>
      </c>
      <c r="AQ351">
        <v>0</v>
      </c>
      <c r="AR351">
        <v>0</v>
      </c>
      <c r="AS351">
        <v>1</v>
      </c>
      <c r="AT351">
        <v>0</v>
      </c>
      <c r="AU351">
        <v>0</v>
      </c>
      <c r="AV351">
        <v>0</v>
      </c>
      <c r="AW351">
        <v>0</v>
      </c>
      <c r="AX351">
        <v>19</v>
      </c>
      <c r="AY351">
        <v>43</v>
      </c>
      <c r="AZ351">
        <v>31</v>
      </c>
      <c r="BA351">
        <v>0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31</v>
      </c>
      <c r="BN351">
        <v>55</v>
      </c>
      <c r="BO351">
        <v>43</v>
      </c>
    </row>
    <row r="352" spans="1:67" x14ac:dyDescent="0.3">
      <c r="A352" s="1" t="s">
        <v>185</v>
      </c>
      <c r="B352">
        <v>59</v>
      </c>
      <c r="C352" s="1" t="s">
        <v>77</v>
      </c>
      <c r="D352" s="2"/>
      <c r="E352" s="1" t="s">
        <v>69</v>
      </c>
      <c r="F352" s="1" t="s">
        <v>70</v>
      </c>
      <c r="G352">
        <v>-1</v>
      </c>
      <c r="H352">
        <v>-1</v>
      </c>
      <c r="I352" s="1" t="s">
        <v>184</v>
      </c>
      <c r="J352">
        <v>1646</v>
      </c>
      <c r="K352" s="1" t="s">
        <v>145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s="1" t="s">
        <v>79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1</v>
      </c>
      <c r="AB352">
        <v>1</v>
      </c>
      <c r="AC352">
        <v>7</v>
      </c>
      <c r="AD352">
        <v>0</v>
      </c>
      <c r="AE352">
        <v>5</v>
      </c>
      <c r="AF352">
        <v>0</v>
      </c>
      <c r="AG352" s="1" t="s">
        <v>91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4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10</v>
      </c>
      <c r="AY352">
        <v>25</v>
      </c>
      <c r="AZ352">
        <v>17.5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1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17</v>
      </c>
      <c r="BN352">
        <v>32</v>
      </c>
      <c r="BO352">
        <v>24.5</v>
      </c>
    </row>
    <row r="353" spans="1:67" x14ac:dyDescent="0.3">
      <c r="A353" s="1" t="s">
        <v>185</v>
      </c>
      <c r="B353">
        <v>59</v>
      </c>
      <c r="C353" s="1" t="s">
        <v>68</v>
      </c>
      <c r="D353" s="2"/>
      <c r="E353" s="1" t="s">
        <v>69</v>
      </c>
      <c r="F353" s="1" t="s">
        <v>70</v>
      </c>
      <c r="G353">
        <v>-1</v>
      </c>
      <c r="H353">
        <v>-1</v>
      </c>
      <c r="I353" s="1" t="s">
        <v>182</v>
      </c>
      <c r="J353">
        <v>2197</v>
      </c>
      <c r="K353" s="1" t="s">
        <v>145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s="1" t="s">
        <v>79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5</v>
      </c>
      <c r="AD353">
        <v>0</v>
      </c>
      <c r="AE353">
        <v>7</v>
      </c>
      <c r="AF353">
        <v>0</v>
      </c>
      <c r="AG353" s="1" t="s">
        <v>74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10</v>
      </c>
      <c r="AN353">
        <v>1</v>
      </c>
      <c r="AO353">
        <v>0</v>
      </c>
      <c r="AP353">
        <v>1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17</v>
      </c>
      <c r="AY353">
        <v>38</v>
      </c>
      <c r="AZ353">
        <v>27.5</v>
      </c>
      <c r="BA353">
        <v>0</v>
      </c>
      <c r="BB353">
        <v>0</v>
      </c>
      <c r="BC353">
        <v>0</v>
      </c>
      <c r="BD353">
        <v>0</v>
      </c>
      <c r="BE353">
        <v>1</v>
      </c>
      <c r="BF353">
        <v>0</v>
      </c>
      <c r="BG353">
        <v>1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22</v>
      </c>
      <c r="BN353">
        <v>43</v>
      </c>
      <c r="BO353">
        <v>32.5</v>
      </c>
    </row>
    <row r="354" spans="1:67" x14ac:dyDescent="0.3">
      <c r="A354" s="1" t="s">
        <v>185</v>
      </c>
      <c r="B354">
        <v>59</v>
      </c>
      <c r="C354" s="1" t="s">
        <v>68</v>
      </c>
      <c r="D354" s="2"/>
      <c r="E354" s="1" t="s">
        <v>69</v>
      </c>
      <c r="F354" s="1" t="s">
        <v>70</v>
      </c>
      <c r="G354">
        <v>-1</v>
      </c>
      <c r="H354">
        <v>-1</v>
      </c>
      <c r="I354" s="1" t="s">
        <v>168</v>
      </c>
      <c r="J354">
        <v>4272</v>
      </c>
      <c r="K354" s="1" t="s">
        <v>145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 s="1" t="s">
        <v>73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2</v>
      </c>
      <c r="AB354">
        <v>0</v>
      </c>
      <c r="AC354">
        <v>10</v>
      </c>
      <c r="AD354">
        <v>4</v>
      </c>
      <c r="AE354">
        <v>2</v>
      </c>
      <c r="AF354">
        <v>1</v>
      </c>
      <c r="AG354" s="1" t="s">
        <v>72</v>
      </c>
      <c r="AH354">
        <v>0</v>
      </c>
      <c r="AI354">
        <v>1</v>
      </c>
      <c r="AJ354">
        <v>1</v>
      </c>
      <c r="AK354">
        <v>0</v>
      </c>
      <c r="AL354">
        <v>0</v>
      </c>
      <c r="AM354">
        <v>0</v>
      </c>
      <c r="AN354">
        <v>4</v>
      </c>
      <c r="AO354">
        <v>1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9</v>
      </c>
      <c r="AY354">
        <v>27</v>
      </c>
      <c r="AZ354">
        <v>18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1</v>
      </c>
      <c r="BH354">
        <v>0</v>
      </c>
      <c r="BI354">
        <v>1</v>
      </c>
      <c r="BJ354">
        <v>0</v>
      </c>
      <c r="BK354">
        <v>0</v>
      </c>
      <c r="BL354">
        <v>0</v>
      </c>
      <c r="BM354">
        <v>19</v>
      </c>
      <c r="BN354">
        <v>37</v>
      </c>
      <c r="BO354">
        <v>28</v>
      </c>
    </row>
    <row r="355" spans="1:67" x14ac:dyDescent="0.3">
      <c r="A355" s="1" t="s">
        <v>185</v>
      </c>
      <c r="B355">
        <v>59</v>
      </c>
      <c r="C355" s="1" t="s">
        <v>77</v>
      </c>
      <c r="D355" s="2"/>
      <c r="E355" s="1" t="s">
        <v>69</v>
      </c>
      <c r="F355" s="1" t="s">
        <v>70</v>
      </c>
      <c r="G355">
        <v>-1</v>
      </c>
      <c r="H355">
        <v>-1</v>
      </c>
      <c r="I355" s="1" t="s">
        <v>147</v>
      </c>
      <c r="J355">
        <v>4926</v>
      </c>
      <c r="K355" s="1" t="s">
        <v>145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s="1" t="s">
        <v>76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1</v>
      </c>
      <c r="AC355">
        <v>7</v>
      </c>
      <c r="AD355">
        <v>3</v>
      </c>
      <c r="AE355">
        <v>1</v>
      </c>
      <c r="AF355">
        <v>0</v>
      </c>
      <c r="AG355" s="1" t="s">
        <v>74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10</v>
      </c>
      <c r="AN355">
        <v>1</v>
      </c>
      <c r="AO355">
        <v>0</v>
      </c>
      <c r="AP355">
        <v>1</v>
      </c>
      <c r="AQ355">
        <v>0</v>
      </c>
      <c r="AR355">
        <v>0</v>
      </c>
      <c r="AS355">
        <v>1</v>
      </c>
      <c r="AT355">
        <v>0</v>
      </c>
      <c r="AU355">
        <v>0</v>
      </c>
      <c r="AV355">
        <v>0</v>
      </c>
      <c r="AW355">
        <v>0</v>
      </c>
      <c r="AX355">
        <v>8</v>
      </c>
      <c r="AY355">
        <v>20</v>
      </c>
      <c r="AZ355">
        <v>14</v>
      </c>
      <c r="BA355">
        <v>0</v>
      </c>
      <c r="BB355">
        <v>0</v>
      </c>
      <c r="BC355">
        <v>0</v>
      </c>
      <c r="BD355">
        <v>0</v>
      </c>
      <c r="BE355">
        <v>1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0</v>
      </c>
      <c r="BL355">
        <v>0</v>
      </c>
      <c r="BM355">
        <v>15</v>
      </c>
      <c r="BN355">
        <v>27</v>
      </c>
      <c r="BO355">
        <v>21</v>
      </c>
    </row>
    <row r="356" spans="1:67" x14ac:dyDescent="0.3">
      <c r="A356" s="1" t="s">
        <v>186</v>
      </c>
      <c r="B356">
        <v>60</v>
      </c>
      <c r="C356" s="1" t="s">
        <v>77</v>
      </c>
      <c r="D356" s="2"/>
      <c r="E356" s="1" t="s">
        <v>69</v>
      </c>
      <c r="F356" s="1" t="s">
        <v>70</v>
      </c>
      <c r="G356">
        <v>-1</v>
      </c>
      <c r="H356">
        <v>-1</v>
      </c>
      <c r="I356" s="1" t="s">
        <v>180</v>
      </c>
      <c r="J356">
        <v>1741</v>
      </c>
      <c r="K356" s="1" t="s">
        <v>145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1</v>
      </c>
      <c r="U356" s="1" t="s">
        <v>79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3</v>
      </c>
      <c r="AB356">
        <v>1</v>
      </c>
      <c r="AC356">
        <v>17</v>
      </c>
      <c r="AD356">
        <v>1</v>
      </c>
      <c r="AE356">
        <v>3</v>
      </c>
      <c r="AF356">
        <v>2</v>
      </c>
      <c r="AG356" s="1" t="s">
        <v>85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10</v>
      </c>
      <c r="AN356">
        <v>1</v>
      </c>
      <c r="AO356">
        <v>0</v>
      </c>
      <c r="AP356">
        <v>1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10</v>
      </c>
      <c r="AY356">
        <v>22</v>
      </c>
      <c r="AZ356">
        <v>16</v>
      </c>
      <c r="BA356">
        <v>0</v>
      </c>
      <c r="BB356">
        <v>0</v>
      </c>
      <c r="BC356">
        <v>0</v>
      </c>
      <c r="BD356">
        <v>0</v>
      </c>
      <c r="BE356">
        <v>1</v>
      </c>
      <c r="BF356">
        <v>0</v>
      </c>
      <c r="BG356">
        <v>1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27</v>
      </c>
      <c r="BN356">
        <v>39</v>
      </c>
      <c r="BO356">
        <v>33</v>
      </c>
    </row>
    <row r="357" spans="1:67" x14ac:dyDescent="0.3">
      <c r="A357" s="1" t="s">
        <v>186</v>
      </c>
      <c r="B357">
        <v>60</v>
      </c>
      <c r="C357" s="1" t="s">
        <v>68</v>
      </c>
      <c r="D357" s="2"/>
      <c r="E357" s="1" t="s">
        <v>69</v>
      </c>
      <c r="F357" s="1" t="s">
        <v>70</v>
      </c>
      <c r="G357">
        <v>-1</v>
      </c>
      <c r="H357">
        <v>-1</v>
      </c>
      <c r="I357" s="1" t="s">
        <v>181</v>
      </c>
      <c r="J357">
        <v>1747</v>
      </c>
      <c r="K357" s="1" t="s">
        <v>145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s="1" t="s">
        <v>73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3</v>
      </c>
      <c r="AB357">
        <v>1</v>
      </c>
      <c r="AC357">
        <v>17</v>
      </c>
      <c r="AD357">
        <v>0</v>
      </c>
      <c r="AE357">
        <v>3</v>
      </c>
      <c r="AF357">
        <v>1</v>
      </c>
      <c r="AG357" s="1" t="s">
        <v>74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14</v>
      </c>
      <c r="AN357">
        <v>2</v>
      </c>
      <c r="AO357">
        <v>0</v>
      </c>
      <c r="AP357">
        <v>0</v>
      </c>
      <c r="AQ357">
        <v>1</v>
      </c>
      <c r="AR357">
        <v>0</v>
      </c>
      <c r="AS357">
        <v>1</v>
      </c>
      <c r="AT357">
        <v>1</v>
      </c>
      <c r="AU357">
        <v>1</v>
      </c>
      <c r="AV357">
        <v>0</v>
      </c>
      <c r="AW357">
        <v>0</v>
      </c>
      <c r="AX357">
        <v>11</v>
      </c>
      <c r="AY357">
        <v>20</v>
      </c>
      <c r="AZ357">
        <v>15.5</v>
      </c>
      <c r="BA357">
        <v>0</v>
      </c>
      <c r="BB357">
        <v>0</v>
      </c>
      <c r="BC357">
        <v>0</v>
      </c>
      <c r="BD357">
        <v>0</v>
      </c>
      <c r="BE357">
        <v>1</v>
      </c>
      <c r="BF357">
        <v>0</v>
      </c>
      <c r="BG357">
        <v>1</v>
      </c>
      <c r="BH357">
        <v>1</v>
      </c>
      <c r="BI357">
        <v>1</v>
      </c>
      <c r="BJ357">
        <v>0</v>
      </c>
      <c r="BK357">
        <v>0</v>
      </c>
      <c r="BL357">
        <v>0</v>
      </c>
      <c r="BM357">
        <v>28</v>
      </c>
      <c r="BN357">
        <v>37</v>
      </c>
      <c r="BO357">
        <v>32.5</v>
      </c>
    </row>
    <row r="358" spans="1:67" x14ac:dyDescent="0.3">
      <c r="A358" s="1" t="s">
        <v>186</v>
      </c>
      <c r="B358">
        <v>60</v>
      </c>
      <c r="C358" s="1" t="s">
        <v>77</v>
      </c>
      <c r="D358" s="2"/>
      <c r="E358" s="1" t="s">
        <v>69</v>
      </c>
      <c r="F358" s="1" t="s">
        <v>70</v>
      </c>
      <c r="G358">
        <v>-1</v>
      </c>
      <c r="H358">
        <v>-1</v>
      </c>
      <c r="I358" s="1" t="s">
        <v>184</v>
      </c>
      <c r="J358">
        <v>3865</v>
      </c>
      <c r="K358" s="1" t="s">
        <v>145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s="1" t="s">
        <v>94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s="1" t="s">
        <v>74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10</v>
      </c>
      <c r="AN358">
        <v>3</v>
      </c>
      <c r="AO358">
        <v>0</v>
      </c>
      <c r="AP358">
        <v>0</v>
      </c>
      <c r="AQ358">
        <v>0</v>
      </c>
      <c r="AR358">
        <v>1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3</v>
      </c>
      <c r="AY358">
        <v>3</v>
      </c>
      <c r="AZ358">
        <v>3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</v>
      </c>
      <c r="BI358">
        <v>0</v>
      </c>
      <c r="BJ358">
        <v>0</v>
      </c>
      <c r="BK358">
        <v>0</v>
      </c>
      <c r="BL358">
        <v>0</v>
      </c>
      <c r="BM358">
        <v>3</v>
      </c>
      <c r="BN358">
        <v>3</v>
      </c>
      <c r="BO358">
        <v>3</v>
      </c>
    </row>
    <row r="359" spans="1:67" x14ac:dyDescent="0.3">
      <c r="A359" s="1" t="s">
        <v>186</v>
      </c>
      <c r="B359">
        <v>60</v>
      </c>
      <c r="C359" s="1" t="s">
        <v>77</v>
      </c>
      <c r="D359" s="2"/>
      <c r="E359" s="1" t="s">
        <v>69</v>
      </c>
      <c r="F359" s="1" t="s">
        <v>70</v>
      </c>
      <c r="G359">
        <v>-1</v>
      </c>
      <c r="H359">
        <v>-1</v>
      </c>
      <c r="I359" s="1" t="s">
        <v>147</v>
      </c>
      <c r="J359">
        <v>7457</v>
      </c>
      <c r="K359" s="1" t="s">
        <v>145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  <c r="U359" s="1" t="s">
        <v>76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</v>
      </c>
      <c r="AC359">
        <v>17</v>
      </c>
      <c r="AD359">
        <v>3</v>
      </c>
      <c r="AE359">
        <v>7</v>
      </c>
      <c r="AF359">
        <v>2</v>
      </c>
      <c r="AG359" s="1" t="s">
        <v>74</v>
      </c>
      <c r="AH359">
        <v>1</v>
      </c>
      <c r="AI359">
        <v>1</v>
      </c>
      <c r="AJ359">
        <v>1</v>
      </c>
      <c r="AK359">
        <v>0</v>
      </c>
      <c r="AL359">
        <v>1</v>
      </c>
      <c r="AM359">
        <v>24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22</v>
      </c>
      <c r="AY359">
        <v>52</v>
      </c>
      <c r="AZ359">
        <v>37</v>
      </c>
      <c r="BA359">
        <v>0</v>
      </c>
      <c r="BB359">
        <v>0</v>
      </c>
      <c r="BC359">
        <v>0</v>
      </c>
      <c r="BD359">
        <v>0</v>
      </c>
      <c r="BE359">
        <v>1</v>
      </c>
      <c r="BF359">
        <v>0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39</v>
      </c>
      <c r="BN359">
        <v>69</v>
      </c>
      <c r="BO359">
        <v>54</v>
      </c>
    </row>
    <row r="360" spans="1:67" x14ac:dyDescent="0.3">
      <c r="A360" s="1" t="s">
        <v>186</v>
      </c>
      <c r="B360">
        <v>60</v>
      </c>
      <c r="C360" s="1" t="s">
        <v>68</v>
      </c>
      <c r="D360" s="2"/>
      <c r="E360" s="1" t="s">
        <v>69</v>
      </c>
      <c r="F360" s="1" t="s">
        <v>70</v>
      </c>
      <c r="G360">
        <v>-1</v>
      </c>
      <c r="H360">
        <v>-1</v>
      </c>
      <c r="I360" s="1" t="s">
        <v>182</v>
      </c>
      <c r="J360">
        <v>8430</v>
      </c>
      <c r="K360" s="1" t="s">
        <v>145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s="1" t="s">
        <v>70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2</v>
      </c>
      <c r="AD360">
        <v>4</v>
      </c>
      <c r="AE360">
        <v>0</v>
      </c>
      <c r="AF360">
        <v>0</v>
      </c>
      <c r="AG360" s="1" t="s">
        <v>74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15</v>
      </c>
      <c r="AN360">
        <v>1</v>
      </c>
      <c r="AO360">
        <v>0</v>
      </c>
      <c r="AP360">
        <v>1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7</v>
      </c>
      <c r="AY360">
        <v>19</v>
      </c>
      <c r="AZ360">
        <v>13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9</v>
      </c>
      <c r="BN360">
        <v>21</v>
      </c>
      <c r="BO360">
        <v>15</v>
      </c>
    </row>
    <row r="361" spans="1:67" x14ac:dyDescent="0.3">
      <c r="A361" s="1" t="s">
        <v>186</v>
      </c>
      <c r="B361">
        <v>60</v>
      </c>
      <c r="C361" s="1" t="s">
        <v>68</v>
      </c>
      <c r="D361" s="2"/>
      <c r="E361" s="1" t="s">
        <v>69</v>
      </c>
      <c r="F361" s="1" t="s">
        <v>70</v>
      </c>
      <c r="G361">
        <v>-1</v>
      </c>
      <c r="H361">
        <v>-1</v>
      </c>
      <c r="I361" s="1" t="s">
        <v>168</v>
      </c>
      <c r="J361">
        <v>9431</v>
      </c>
      <c r="K361" s="1" t="s">
        <v>145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s="1" t="s">
        <v>79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 s="1" t="s">
        <v>74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2</v>
      </c>
      <c r="AY361">
        <v>5</v>
      </c>
      <c r="AZ361">
        <v>3.5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1</v>
      </c>
      <c r="BJ361">
        <v>0</v>
      </c>
      <c r="BK361">
        <v>0</v>
      </c>
      <c r="BL361">
        <v>0</v>
      </c>
      <c r="BM361">
        <v>2</v>
      </c>
      <c r="BN361">
        <v>5</v>
      </c>
      <c r="BO361">
        <v>3.5</v>
      </c>
    </row>
    <row r="362" spans="1:67" x14ac:dyDescent="0.3">
      <c r="A362" s="1" t="s">
        <v>187</v>
      </c>
      <c r="B362">
        <v>61</v>
      </c>
      <c r="C362" s="1" t="s">
        <v>68</v>
      </c>
      <c r="D362" s="2"/>
      <c r="E362" s="1" t="s">
        <v>69</v>
      </c>
      <c r="F362" s="1" t="s">
        <v>70</v>
      </c>
      <c r="G362">
        <v>-1</v>
      </c>
      <c r="H362">
        <v>-1</v>
      </c>
      <c r="I362" s="1" t="s">
        <v>181</v>
      </c>
      <c r="J362">
        <v>45</v>
      </c>
      <c r="K362" s="1" t="s">
        <v>145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s="1" t="s">
        <v>73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2</v>
      </c>
      <c r="AB362">
        <v>1</v>
      </c>
      <c r="AC362">
        <v>12</v>
      </c>
      <c r="AD362">
        <v>0</v>
      </c>
      <c r="AE362">
        <v>5</v>
      </c>
      <c r="AF362">
        <v>0</v>
      </c>
      <c r="AG362" s="1" t="s">
        <v>74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14</v>
      </c>
      <c r="AN362">
        <v>1</v>
      </c>
      <c r="AO362">
        <v>0</v>
      </c>
      <c r="AP362">
        <v>1</v>
      </c>
      <c r="AQ362">
        <v>0</v>
      </c>
      <c r="AR362">
        <v>0</v>
      </c>
      <c r="AS362">
        <v>1</v>
      </c>
      <c r="AT362">
        <v>1</v>
      </c>
      <c r="AU362">
        <v>1</v>
      </c>
      <c r="AV362">
        <v>0</v>
      </c>
      <c r="AW362">
        <v>0</v>
      </c>
      <c r="AX362">
        <v>15</v>
      </c>
      <c r="AY362">
        <v>30</v>
      </c>
      <c r="AZ362">
        <v>22.5</v>
      </c>
      <c r="BA362">
        <v>0</v>
      </c>
      <c r="BB362">
        <v>0</v>
      </c>
      <c r="BC362">
        <v>0</v>
      </c>
      <c r="BD362">
        <v>0</v>
      </c>
      <c r="BE362">
        <v>1</v>
      </c>
      <c r="BF362">
        <v>0</v>
      </c>
      <c r="BG362">
        <v>1</v>
      </c>
      <c r="BH362">
        <v>0</v>
      </c>
      <c r="BI362">
        <v>1</v>
      </c>
      <c r="BJ362">
        <v>0</v>
      </c>
      <c r="BK362">
        <v>0</v>
      </c>
      <c r="BL362">
        <v>0</v>
      </c>
      <c r="BM362">
        <v>27</v>
      </c>
      <c r="BN362">
        <v>42</v>
      </c>
      <c r="BO362">
        <v>34.5</v>
      </c>
    </row>
    <row r="363" spans="1:67" x14ac:dyDescent="0.3">
      <c r="A363" s="1" t="s">
        <v>187</v>
      </c>
      <c r="B363">
        <v>61</v>
      </c>
      <c r="C363" s="1" t="s">
        <v>68</v>
      </c>
      <c r="D363" s="2"/>
      <c r="E363" s="1" t="s">
        <v>69</v>
      </c>
      <c r="F363" s="1" t="s">
        <v>70</v>
      </c>
      <c r="G363">
        <v>-1</v>
      </c>
      <c r="H363">
        <v>-1</v>
      </c>
      <c r="I363" s="1" t="s">
        <v>182</v>
      </c>
      <c r="J363">
        <v>135</v>
      </c>
      <c r="K363" s="1" t="s">
        <v>145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s="1" t="s">
        <v>76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5</v>
      </c>
      <c r="AD363">
        <v>0</v>
      </c>
      <c r="AE363">
        <v>5</v>
      </c>
      <c r="AF363">
        <v>0</v>
      </c>
      <c r="AG363" s="1" t="s">
        <v>74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19</v>
      </c>
      <c r="AN363">
        <v>2</v>
      </c>
      <c r="AO363">
        <v>0</v>
      </c>
      <c r="AP363">
        <v>0</v>
      </c>
      <c r="AQ363">
        <v>1</v>
      </c>
      <c r="AR363">
        <v>0</v>
      </c>
      <c r="AS363">
        <v>1</v>
      </c>
      <c r="AT363">
        <v>1</v>
      </c>
      <c r="AU363">
        <v>1</v>
      </c>
      <c r="AV363">
        <v>0</v>
      </c>
      <c r="AW363">
        <v>0</v>
      </c>
      <c r="AX363">
        <v>15</v>
      </c>
      <c r="AY363">
        <v>30</v>
      </c>
      <c r="AZ363">
        <v>22.5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1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20</v>
      </c>
      <c r="BN363">
        <v>35</v>
      </c>
      <c r="BO363">
        <v>27.5</v>
      </c>
    </row>
    <row r="364" spans="1:67" x14ac:dyDescent="0.3">
      <c r="A364" s="1" t="s">
        <v>187</v>
      </c>
      <c r="B364">
        <v>61</v>
      </c>
      <c r="C364" s="1" t="s">
        <v>77</v>
      </c>
      <c r="D364" s="2"/>
      <c r="E364" s="1" t="s">
        <v>69</v>
      </c>
      <c r="F364" s="1" t="s">
        <v>70</v>
      </c>
      <c r="G364">
        <v>-1</v>
      </c>
      <c r="H364">
        <v>-1</v>
      </c>
      <c r="I364" s="1" t="s">
        <v>180</v>
      </c>
      <c r="J364">
        <v>234</v>
      </c>
      <c r="K364" s="1" t="s">
        <v>145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s="1" t="s">
        <v>79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1</v>
      </c>
      <c r="AB364">
        <v>1</v>
      </c>
      <c r="AC364">
        <v>7</v>
      </c>
      <c r="AD364">
        <v>5</v>
      </c>
      <c r="AE364">
        <v>3</v>
      </c>
      <c r="AF364">
        <v>3</v>
      </c>
      <c r="AG364" s="1" t="s">
        <v>74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8</v>
      </c>
      <c r="AN364">
        <v>1</v>
      </c>
      <c r="AO364">
        <v>0</v>
      </c>
      <c r="AP364">
        <v>1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0</v>
      </c>
      <c r="AW364">
        <v>0</v>
      </c>
      <c r="AX364">
        <v>14</v>
      </c>
      <c r="AY364">
        <v>38</v>
      </c>
      <c r="AZ364">
        <v>26</v>
      </c>
      <c r="BA364">
        <v>0</v>
      </c>
      <c r="BB364">
        <v>0</v>
      </c>
      <c r="BC364">
        <v>0</v>
      </c>
      <c r="BD364">
        <v>0</v>
      </c>
      <c r="BE364">
        <v>1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21</v>
      </c>
      <c r="BN364">
        <v>45</v>
      </c>
      <c r="BO364">
        <v>33</v>
      </c>
    </row>
    <row r="365" spans="1:67" x14ac:dyDescent="0.3">
      <c r="A365" s="1" t="s">
        <v>187</v>
      </c>
      <c r="B365">
        <v>61</v>
      </c>
      <c r="C365" s="1" t="s">
        <v>68</v>
      </c>
      <c r="D365" s="2"/>
      <c r="E365" s="1" t="s">
        <v>69</v>
      </c>
      <c r="F365" s="1" t="s">
        <v>70</v>
      </c>
      <c r="G365">
        <v>-1</v>
      </c>
      <c r="H365">
        <v>-1</v>
      </c>
      <c r="I365" s="1" t="s">
        <v>168</v>
      </c>
      <c r="J365">
        <v>461</v>
      </c>
      <c r="K365" s="1" t="s">
        <v>145</v>
      </c>
      <c r="L365">
        <v>0</v>
      </c>
      <c r="M365">
        <v>1</v>
      </c>
      <c r="N365">
        <v>1</v>
      </c>
      <c r="O365">
        <v>1</v>
      </c>
      <c r="P365">
        <v>0</v>
      </c>
      <c r="Q365">
        <v>1</v>
      </c>
      <c r="R365">
        <v>0</v>
      </c>
      <c r="S365">
        <v>0</v>
      </c>
      <c r="T365">
        <v>0</v>
      </c>
      <c r="U365" s="1" t="s">
        <v>73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4</v>
      </c>
      <c r="AB365">
        <v>0</v>
      </c>
      <c r="AC365">
        <v>20</v>
      </c>
      <c r="AD365">
        <v>5</v>
      </c>
      <c r="AE365">
        <v>3</v>
      </c>
      <c r="AF365">
        <v>3</v>
      </c>
      <c r="AG365" s="1" t="s">
        <v>74</v>
      </c>
      <c r="AH365">
        <v>0</v>
      </c>
      <c r="AI365">
        <v>1</v>
      </c>
      <c r="AJ365">
        <v>1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1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0</v>
      </c>
      <c r="AX365">
        <v>14</v>
      </c>
      <c r="AY365">
        <v>38</v>
      </c>
      <c r="AZ365">
        <v>26</v>
      </c>
      <c r="BA365">
        <v>0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1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34</v>
      </c>
      <c r="BN365">
        <v>58</v>
      </c>
      <c r="BO365">
        <v>46</v>
      </c>
    </row>
    <row r="366" spans="1:67" x14ac:dyDescent="0.3">
      <c r="A366" s="1" t="s">
        <v>187</v>
      </c>
      <c r="B366">
        <v>61</v>
      </c>
      <c r="C366" s="1" t="s">
        <v>77</v>
      </c>
      <c r="D366" s="2"/>
      <c r="E366" s="1" t="s">
        <v>69</v>
      </c>
      <c r="F366" s="1" t="s">
        <v>70</v>
      </c>
      <c r="G366">
        <v>-1</v>
      </c>
      <c r="H366">
        <v>-1</v>
      </c>
      <c r="I366" s="1" t="s">
        <v>184</v>
      </c>
      <c r="J366">
        <v>1720</v>
      </c>
      <c r="K366" s="1" t="s">
        <v>145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s="1" t="s">
        <v>76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5</v>
      </c>
      <c r="AD366">
        <v>1</v>
      </c>
      <c r="AE366">
        <v>0</v>
      </c>
      <c r="AF366">
        <v>0</v>
      </c>
      <c r="AG366" s="1" t="s">
        <v>74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18</v>
      </c>
      <c r="AN366">
        <v>1</v>
      </c>
      <c r="AO366">
        <v>0</v>
      </c>
      <c r="AP366">
        <v>1</v>
      </c>
      <c r="AQ366">
        <v>0</v>
      </c>
      <c r="AR366">
        <v>0</v>
      </c>
      <c r="AS366">
        <v>1</v>
      </c>
      <c r="AT366">
        <v>0</v>
      </c>
      <c r="AU366">
        <v>0</v>
      </c>
      <c r="AV366">
        <v>0</v>
      </c>
      <c r="AW366">
        <v>0</v>
      </c>
      <c r="AX366">
        <v>4</v>
      </c>
      <c r="AY366">
        <v>7</v>
      </c>
      <c r="AZ366">
        <v>5.5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1</v>
      </c>
      <c r="BI366">
        <v>0</v>
      </c>
      <c r="BJ366">
        <v>1</v>
      </c>
      <c r="BK366">
        <v>0</v>
      </c>
      <c r="BL366">
        <v>0</v>
      </c>
      <c r="BM366">
        <v>9</v>
      </c>
      <c r="BN366">
        <v>12</v>
      </c>
      <c r="BO366">
        <v>10.5</v>
      </c>
    </row>
    <row r="367" spans="1:67" x14ac:dyDescent="0.3">
      <c r="A367" s="1" t="s">
        <v>187</v>
      </c>
      <c r="B367">
        <v>61</v>
      </c>
      <c r="C367" s="1" t="s">
        <v>77</v>
      </c>
      <c r="D367" s="2"/>
      <c r="E367" s="1" t="s">
        <v>69</v>
      </c>
      <c r="F367" s="1" t="s">
        <v>70</v>
      </c>
      <c r="G367">
        <v>-1</v>
      </c>
      <c r="H367">
        <v>-1</v>
      </c>
      <c r="I367" s="1" t="s">
        <v>147</v>
      </c>
      <c r="J367">
        <v>5188</v>
      </c>
      <c r="K367" s="1" t="s">
        <v>145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 s="1" t="s">
        <v>73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4</v>
      </c>
      <c r="AB367">
        <v>1</v>
      </c>
      <c r="AC367">
        <v>22</v>
      </c>
      <c r="AD367">
        <v>0</v>
      </c>
      <c r="AE367">
        <v>3</v>
      </c>
      <c r="AF367">
        <v>0</v>
      </c>
      <c r="AG367" s="1" t="s">
        <v>85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6</v>
      </c>
      <c r="AY367">
        <v>15</v>
      </c>
      <c r="AZ367">
        <v>10.5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1</v>
      </c>
      <c r="BH367">
        <v>0</v>
      </c>
      <c r="BI367">
        <v>1</v>
      </c>
      <c r="BJ367">
        <v>0</v>
      </c>
      <c r="BK367">
        <v>0</v>
      </c>
      <c r="BL367">
        <v>0</v>
      </c>
      <c r="BM367">
        <v>28</v>
      </c>
      <c r="BN367">
        <v>37</v>
      </c>
      <c r="BO367">
        <v>32.5</v>
      </c>
    </row>
    <row r="368" spans="1:67" x14ac:dyDescent="0.3">
      <c r="A368" s="1" t="s">
        <v>188</v>
      </c>
      <c r="B368">
        <v>62</v>
      </c>
      <c r="C368" s="1" t="s">
        <v>68</v>
      </c>
      <c r="D368" s="2"/>
      <c r="E368" s="1" t="s">
        <v>69</v>
      </c>
      <c r="F368" s="1" t="s">
        <v>70</v>
      </c>
      <c r="G368">
        <v>-1</v>
      </c>
      <c r="H368">
        <v>-1</v>
      </c>
      <c r="I368" s="1" t="s">
        <v>181</v>
      </c>
      <c r="J368">
        <v>868</v>
      </c>
      <c r="K368" s="1" t="s">
        <v>145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s="1" t="s">
        <v>73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5</v>
      </c>
      <c r="AD368">
        <v>4</v>
      </c>
      <c r="AE368">
        <v>11</v>
      </c>
      <c r="AF368">
        <v>0</v>
      </c>
      <c r="AG368" s="1" t="s">
        <v>74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4</v>
      </c>
      <c r="AN368">
        <v>2</v>
      </c>
      <c r="AO368">
        <v>0</v>
      </c>
      <c r="AP368">
        <v>0</v>
      </c>
      <c r="AQ368">
        <v>1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29</v>
      </c>
      <c r="AY368">
        <v>74</v>
      </c>
      <c r="AZ368">
        <v>51.5</v>
      </c>
      <c r="BA368">
        <v>0</v>
      </c>
      <c r="BB368">
        <v>0</v>
      </c>
      <c r="BC368">
        <v>0</v>
      </c>
      <c r="BD368">
        <v>0</v>
      </c>
      <c r="BE368">
        <v>1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34</v>
      </c>
      <c r="BN368">
        <v>79</v>
      </c>
      <c r="BO368">
        <v>56.5</v>
      </c>
    </row>
    <row r="369" spans="1:67" x14ac:dyDescent="0.3">
      <c r="A369" s="1" t="s">
        <v>188</v>
      </c>
      <c r="B369">
        <v>62</v>
      </c>
      <c r="C369" s="1" t="s">
        <v>68</v>
      </c>
      <c r="D369" s="2"/>
      <c r="E369" s="1" t="s">
        <v>69</v>
      </c>
      <c r="F369" s="1" t="s">
        <v>70</v>
      </c>
      <c r="G369">
        <v>-1</v>
      </c>
      <c r="H369">
        <v>-1</v>
      </c>
      <c r="I369" s="1" t="s">
        <v>182</v>
      </c>
      <c r="J369">
        <v>1501</v>
      </c>
      <c r="K369" s="1" t="s">
        <v>145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 s="1" t="s">
        <v>79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1</v>
      </c>
      <c r="AB369">
        <v>1</v>
      </c>
      <c r="AC369">
        <v>7</v>
      </c>
      <c r="AD369">
        <v>3</v>
      </c>
      <c r="AE369">
        <v>1</v>
      </c>
      <c r="AF369">
        <v>3</v>
      </c>
      <c r="AG369" s="1" t="s">
        <v>74</v>
      </c>
      <c r="AH369">
        <v>0</v>
      </c>
      <c r="AI369">
        <v>1</v>
      </c>
      <c r="AJ369">
        <v>1</v>
      </c>
      <c r="AK369">
        <v>0</v>
      </c>
      <c r="AL369">
        <v>1</v>
      </c>
      <c r="AM369">
        <v>29</v>
      </c>
      <c r="AN369">
        <v>1</v>
      </c>
      <c r="AO369">
        <v>0</v>
      </c>
      <c r="AP369">
        <v>1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0</v>
      </c>
      <c r="AW369">
        <v>0</v>
      </c>
      <c r="AX369">
        <v>13</v>
      </c>
      <c r="AY369">
        <v>25</v>
      </c>
      <c r="AZ369">
        <v>19</v>
      </c>
      <c r="BA369">
        <v>1</v>
      </c>
      <c r="BB369">
        <v>1</v>
      </c>
      <c r="BC369">
        <v>0</v>
      </c>
      <c r="BD369">
        <v>0</v>
      </c>
      <c r="BE369">
        <v>1</v>
      </c>
      <c r="BF369">
        <v>1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20</v>
      </c>
      <c r="BN369">
        <v>32</v>
      </c>
      <c r="BO369">
        <v>26</v>
      </c>
    </row>
    <row r="370" spans="1:67" x14ac:dyDescent="0.3">
      <c r="A370" s="1" t="s">
        <v>188</v>
      </c>
      <c r="B370">
        <v>62</v>
      </c>
      <c r="C370" s="1" t="s">
        <v>77</v>
      </c>
      <c r="D370" s="2"/>
      <c r="E370" s="1" t="s">
        <v>69</v>
      </c>
      <c r="F370" s="1" t="s">
        <v>70</v>
      </c>
      <c r="G370">
        <v>-1</v>
      </c>
      <c r="H370">
        <v>-1</v>
      </c>
      <c r="I370" s="1" t="s">
        <v>180</v>
      </c>
      <c r="J370">
        <v>3494</v>
      </c>
      <c r="K370" s="1" t="s">
        <v>145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s="1" t="s">
        <v>73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3</v>
      </c>
      <c r="AB370">
        <v>1</v>
      </c>
      <c r="AC370">
        <v>17</v>
      </c>
      <c r="AD370">
        <v>6</v>
      </c>
      <c r="AE370">
        <v>0</v>
      </c>
      <c r="AF370">
        <v>3</v>
      </c>
      <c r="AG370" s="1" t="s">
        <v>74</v>
      </c>
      <c r="AH370">
        <v>0</v>
      </c>
      <c r="AI370">
        <v>1</v>
      </c>
      <c r="AJ370">
        <v>1</v>
      </c>
      <c r="AK370">
        <v>0</v>
      </c>
      <c r="AL370">
        <v>1</v>
      </c>
      <c r="AM370">
        <v>26</v>
      </c>
      <c r="AN370">
        <v>1</v>
      </c>
      <c r="AO370">
        <v>0</v>
      </c>
      <c r="AP370">
        <v>1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1</v>
      </c>
      <c r="AX370">
        <v>14</v>
      </c>
      <c r="AY370">
        <v>32</v>
      </c>
      <c r="AZ370">
        <v>23</v>
      </c>
      <c r="BA370">
        <v>1</v>
      </c>
      <c r="BB370">
        <v>1</v>
      </c>
      <c r="BC370">
        <v>0</v>
      </c>
      <c r="BD370">
        <v>0</v>
      </c>
      <c r="BE370">
        <v>1</v>
      </c>
      <c r="BF370">
        <v>0</v>
      </c>
      <c r="BG370">
        <v>1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31</v>
      </c>
      <c r="BN370">
        <v>49</v>
      </c>
      <c r="BO370">
        <v>40</v>
      </c>
    </row>
    <row r="371" spans="1:67" x14ac:dyDescent="0.3">
      <c r="A371" s="1" t="s">
        <v>188</v>
      </c>
      <c r="B371">
        <v>62</v>
      </c>
      <c r="C371" s="1" t="s">
        <v>68</v>
      </c>
      <c r="D371" s="2"/>
      <c r="E371" s="1" t="s">
        <v>69</v>
      </c>
      <c r="F371" s="1" t="s">
        <v>70</v>
      </c>
      <c r="G371">
        <v>-1</v>
      </c>
      <c r="H371">
        <v>-1</v>
      </c>
      <c r="I371" s="1" t="s">
        <v>168</v>
      </c>
      <c r="J371">
        <v>5010</v>
      </c>
      <c r="K371" s="1" t="s">
        <v>145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s="1" t="s">
        <v>76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5</v>
      </c>
      <c r="AD371">
        <v>0</v>
      </c>
      <c r="AE371">
        <v>1</v>
      </c>
      <c r="AF371">
        <v>0</v>
      </c>
      <c r="AG371" s="1" t="s">
        <v>145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2</v>
      </c>
      <c r="AY371">
        <v>5</v>
      </c>
      <c r="AZ371">
        <v>3.5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1</v>
      </c>
      <c r="BH371">
        <v>0</v>
      </c>
      <c r="BI371">
        <v>1</v>
      </c>
      <c r="BJ371">
        <v>0</v>
      </c>
      <c r="BK371">
        <v>0</v>
      </c>
      <c r="BL371">
        <v>0</v>
      </c>
      <c r="BM371">
        <v>7</v>
      </c>
      <c r="BN371">
        <v>10</v>
      </c>
      <c r="BO371">
        <v>8.5</v>
      </c>
    </row>
    <row r="372" spans="1:67" x14ac:dyDescent="0.3">
      <c r="A372" s="1" t="s">
        <v>188</v>
      </c>
      <c r="B372">
        <v>62</v>
      </c>
      <c r="C372" s="1" t="s">
        <v>77</v>
      </c>
      <c r="D372" s="2"/>
      <c r="E372" s="1" t="s">
        <v>69</v>
      </c>
      <c r="F372" s="1" t="s">
        <v>70</v>
      </c>
      <c r="G372">
        <v>-1</v>
      </c>
      <c r="H372">
        <v>-1</v>
      </c>
      <c r="I372" s="1" t="s">
        <v>184</v>
      </c>
      <c r="J372">
        <v>6721</v>
      </c>
      <c r="K372" s="1" t="s">
        <v>145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s="1" t="s">
        <v>73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2</v>
      </c>
      <c r="AB372">
        <v>1</v>
      </c>
      <c r="AC372">
        <v>12</v>
      </c>
      <c r="AD372">
        <v>0</v>
      </c>
      <c r="AE372">
        <v>8</v>
      </c>
      <c r="AF372">
        <v>0</v>
      </c>
      <c r="AG372" s="1" t="s">
        <v>74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18</v>
      </c>
      <c r="AN372">
        <v>2</v>
      </c>
      <c r="AO372">
        <v>0</v>
      </c>
      <c r="AP372">
        <v>0</v>
      </c>
      <c r="AQ372">
        <v>1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19</v>
      </c>
      <c r="AY372">
        <v>43</v>
      </c>
      <c r="AZ372">
        <v>31</v>
      </c>
      <c r="BA372">
        <v>0</v>
      </c>
      <c r="BB372">
        <v>0</v>
      </c>
      <c r="BC372">
        <v>0</v>
      </c>
      <c r="BD372">
        <v>0</v>
      </c>
      <c r="BE372">
        <v>1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31</v>
      </c>
      <c r="BN372">
        <v>55</v>
      </c>
      <c r="BO372">
        <v>43</v>
      </c>
    </row>
    <row r="373" spans="1:67" x14ac:dyDescent="0.3">
      <c r="A373" s="1" t="s">
        <v>188</v>
      </c>
      <c r="B373">
        <v>62</v>
      </c>
      <c r="C373" s="1" t="s">
        <v>77</v>
      </c>
      <c r="D373" s="2"/>
      <c r="E373" s="1" t="s">
        <v>69</v>
      </c>
      <c r="F373" s="1" t="s">
        <v>70</v>
      </c>
      <c r="G373">
        <v>-1</v>
      </c>
      <c r="H373">
        <v>-1</v>
      </c>
      <c r="I373" s="1" t="s">
        <v>147</v>
      </c>
      <c r="J373">
        <v>7617</v>
      </c>
      <c r="K373" s="1" t="s">
        <v>145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 s="1" t="s">
        <v>79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4</v>
      </c>
      <c r="AF373">
        <v>0</v>
      </c>
      <c r="AG373" s="1" t="s">
        <v>74</v>
      </c>
      <c r="AH373">
        <v>1</v>
      </c>
      <c r="AI373">
        <v>1</v>
      </c>
      <c r="AJ373">
        <v>1</v>
      </c>
      <c r="AK373">
        <v>0</v>
      </c>
      <c r="AL373">
        <v>0</v>
      </c>
      <c r="AM373">
        <v>10</v>
      </c>
      <c r="AN373">
        <v>1</v>
      </c>
      <c r="AO373">
        <v>0</v>
      </c>
      <c r="AP373">
        <v>1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0</v>
      </c>
      <c r="AW373">
        <v>0</v>
      </c>
      <c r="AX373">
        <v>12</v>
      </c>
      <c r="AY373">
        <v>27</v>
      </c>
      <c r="AZ373">
        <v>19.5</v>
      </c>
      <c r="BA373">
        <v>0</v>
      </c>
      <c r="BB373">
        <v>0</v>
      </c>
      <c r="BC373">
        <v>0</v>
      </c>
      <c r="BD373">
        <v>0</v>
      </c>
      <c r="BE373">
        <v>1</v>
      </c>
      <c r="BF373">
        <v>1</v>
      </c>
      <c r="BG373">
        <v>1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12</v>
      </c>
      <c r="BN373">
        <v>27</v>
      </c>
      <c r="BO373">
        <v>19.5</v>
      </c>
    </row>
    <row r="374" spans="1:67" x14ac:dyDescent="0.3">
      <c r="A374" s="1" t="s">
        <v>189</v>
      </c>
      <c r="B374">
        <v>63</v>
      </c>
      <c r="C374" s="1" t="s">
        <v>68</v>
      </c>
      <c r="D374" s="2"/>
      <c r="E374" s="1" t="s">
        <v>69</v>
      </c>
      <c r="F374" s="1" t="s">
        <v>70</v>
      </c>
      <c r="G374">
        <v>-1</v>
      </c>
      <c r="H374">
        <v>-1</v>
      </c>
      <c r="I374" s="1" t="s">
        <v>181</v>
      </c>
      <c r="J374">
        <v>292</v>
      </c>
      <c r="K374" s="1" t="s">
        <v>145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s="1" t="s">
        <v>79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2</v>
      </c>
      <c r="AB374">
        <v>1</v>
      </c>
      <c r="AC374">
        <v>12</v>
      </c>
      <c r="AD374">
        <v>0</v>
      </c>
      <c r="AE374">
        <v>4</v>
      </c>
      <c r="AF374">
        <v>0</v>
      </c>
      <c r="AG374" s="1" t="s">
        <v>74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4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1</v>
      </c>
      <c r="AV374">
        <v>0</v>
      </c>
      <c r="AW374">
        <v>0</v>
      </c>
      <c r="AX374">
        <v>11</v>
      </c>
      <c r="AY374">
        <v>23</v>
      </c>
      <c r="AZ374">
        <v>17</v>
      </c>
      <c r="BA374">
        <v>0</v>
      </c>
      <c r="BB374">
        <v>0</v>
      </c>
      <c r="BC374">
        <v>0</v>
      </c>
      <c r="BD374">
        <v>0</v>
      </c>
      <c r="BE374">
        <v>1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23</v>
      </c>
      <c r="BN374">
        <v>35</v>
      </c>
      <c r="BO374">
        <v>29</v>
      </c>
    </row>
    <row r="375" spans="1:67" x14ac:dyDescent="0.3">
      <c r="A375" s="1" t="s">
        <v>189</v>
      </c>
      <c r="B375">
        <v>63</v>
      </c>
      <c r="C375" s="1" t="s">
        <v>68</v>
      </c>
      <c r="D375" s="2"/>
      <c r="E375" s="1" t="s">
        <v>69</v>
      </c>
      <c r="F375" s="1" t="s">
        <v>70</v>
      </c>
      <c r="G375">
        <v>-1</v>
      </c>
      <c r="H375">
        <v>-1</v>
      </c>
      <c r="I375" s="1" t="s">
        <v>182</v>
      </c>
      <c r="J375">
        <v>829</v>
      </c>
      <c r="K375" s="1" t="s">
        <v>145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 s="1" t="s">
        <v>76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7</v>
      </c>
      <c r="AD375">
        <v>5</v>
      </c>
      <c r="AE375">
        <v>2</v>
      </c>
      <c r="AF375">
        <v>2</v>
      </c>
      <c r="AG375" s="1" t="s">
        <v>74</v>
      </c>
      <c r="AH375">
        <v>1</v>
      </c>
      <c r="AI375">
        <v>0</v>
      </c>
      <c r="AJ375">
        <v>1</v>
      </c>
      <c r="AK375">
        <v>0</v>
      </c>
      <c r="AL375">
        <v>0</v>
      </c>
      <c r="AM375">
        <v>5</v>
      </c>
      <c r="AN375">
        <v>4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10</v>
      </c>
      <c r="AY375">
        <v>31</v>
      </c>
      <c r="AZ375">
        <v>20.5</v>
      </c>
      <c r="BA375">
        <v>0</v>
      </c>
      <c r="BB375">
        <v>0</v>
      </c>
      <c r="BC375">
        <v>0</v>
      </c>
      <c r="BD375">
        <v>0</v>
      </c>
      <c r="BE375">
        <v>1</v>
      </c>
      <c r="BF375">
        <v>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17</v>
      </c>
      <c r="BN375">
        <v>38</v>
      </c>
      <c r="BO375">
        <v>27.5</v>
      </c>
    </row>
    <row r="376" spans="1:67" x14ac:dyDescent="0.3">
      <c r="A376" s="1" t="s">
        <v>189</v>
      </c>
      <c r="B376">
        <v>63</v>
      </c>
      <c r="C376" s="1" t="s">
        <v>68</v>
      </c>
      <c r="D376" s="2"/>
      <c r="E376" s="1" t="s">
        <v>69</v>
      </c>
      <c r="F376" s="1" t="s">
        <v>70</v>
      </c>
      <c r="G376">
        <v>-1</v>
      </c>
      <c r="H376">
        <v>-1</v>
      </c>
      <c r="I376" s="1" t="s">
        <v>168</v>
      </c>
      <c r="J376">
        <v>3176</v>
      </c>
      <c r="K376" s="1" t="s">
        <v>145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 s="1" t="s">
        <v>73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2</v>
      </c>
      <c r="AB376">
        <v>1</v>
      </c>
      <c r="AC376">
        <v>12</v>
      </c>
      <c r="AD376">
        <v>0</v>
      </c>
      <c r="AE376">
        <v>0</v>
      </c>
      <c r="AF376">
        <v>0</v>
      </c>
      <c r="AG376" s="1" t="s">
        <v>74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1</v>
      </c>
      <c r="AQ376">
        <v>0</v>
      </c>
      <c r="AR376">
        <v>0</v>
      </c>
      <c r="AS376">
        <v>1</v>
      </c>
      <c r="AT376">
        <v>0</v>
      </c>
      <c r="AU376">
        <v>0</v>
      </c>
      <c r="AV376">
        <v>0</v>
      </c>
      <c r="AW376">
        <v>0</v>
      </c>
      <c r="AX376">
        <v>3</v>
      </c>
      <c r="AY376">
        <v>3</v>
      </c>
      <c r="AZ376">
        <v>3</v>
      </c>
      <c r="BA376">
        <v>0</v>
      </c>
      <c r="BB376">
        <v>0</v>
      </c>
      <c r="BC376">
        <v>0</v>
      </c>
      <c r="BD376">
        <v>0</v>
      </c>
      <c r="BE376">
        <v>1</v>
      </c>
      <c r="BF376">
        <v>0</v>
      </c>
      <c r="BG376">
        <v>0</v>
      </c>
      <c r="BH376">
        <v>0</v>
      </c>
      <c r="BI376">
        <v>0</v>
      </c>
      <c r="BJ376">
        <v>1</v>
      </c>
      <c r="BK376">
        <v>0</v>
      </c>
      <c r="BL376">
        <v>0</v>
      </c>
      <c r="BM376">
        <v>15</v>
      </c>
      <c r="BN376">
        <v>15</v>
      </c>
      <c r="BO376">
        <v>15</v>
      </c>
    </row>
    <row r="377" spans="1:67" x14ac:dyDescent="0.3">
      <c r="A377" s="1" t="s">
        <v>189</v>
      </c>
      <c r="B377">
        <v>63</v>
      </c>
      <c r="C377" s="1" t="s">
        <v>77</v>
      </c>
      <c r="D377" s="2"/>
      <c r="E377" s="1" t="s">
        <v>69</v>
      </c>
      <c r="F377" s="1" t="s">
        <v>70</v>
      </c>
      <c r="G377">
        <v>-1</v>
      </c>
      <c r="H377">
        <v>-1</v>
      </c>
      <c r="I377" s="1" t="s">
        <v>190</v>
      </c>
      <c r="J377">
        <v>3487</v>
      </c>
      <c r="K377" s="1" t="s">
        <v>145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s="1" t="s">
        <v>76</v>
      </c>
      <c r="V377">
        <v>1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2</v>
      </c>
      <c r="AD377">
        <v>4</v>
      </c>
      <c r="AE377">
        <v>3</v>
      </c>
      <c r="AF377">
        <v>2</v>
      </c>
      <c r="AG377" s="1" t="s">
        <v>74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4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11</v>
      </c>
      <c r="AY377">
        <v>32</v>
      </c>
      <c r="AZ377">
        <v>21.5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13</v>
      </c>
      <c r="BN377">
        <v>34</v>
      </c>
      <c r="BO377">
        <v>23.5</v>
      </c>
    </row>
    <row r="378" spans="1:67" x14ac:dyDescent="0.3">
      <c r="A378" s="1" t="s">
        <v>189</v>
      </c>
      <c r="B378">
        <v>63</v>
      </c>
      <c r="C378" s="1" t="s">
        <v>77</v>
      </c>
      <c r="D378" s="2"/>
      <c r="E378" s="1" t="s">
        <v>69</v>
      </c>
      <c r="F378" s="1" t="s">
        <v>70</v>
      </c>
      <c r="G378">
        <v>-1</v>
      </c>
      <c r="H378">
        <v>-1</v>
      </c>
      <c r="I378" s="1" t="s">
        <v>184</v>
      </c>
      <c r="J378">
        <v>4982</v>
      </c>
      <c r="K378" s="1" t="s">
        <v>145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s="1" t="s">
        <v>73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2</v>
      </c>
      <c r="AB378">
        <v>1</v>
      </c>
      <c r="AC378">
        <v>12</v>
      </c>
      <c r="AD378">
        <v>0</v>
      </c>
      <c r="AE378">
        <v>5</v>
      </c>
      <c r="AF378">
        <v>0</v>
      </c>
      <c r="AG378" s="1" t="s">
        <v>74</v>
      </c>
      <c r="AH378">
        <v>1</v>
      </c>
      <c r="AI378">
        <v>0</v>
      </c>
      <c r="AJ378">
        <v>1</v>
      </c>
      <c r="AK378">
        <v>0</v>
      </c>
      <c r="AL378">
        <v>0</v>
      </c>
      <c r="AM378">
        <v>20</v>
      </c>
      <c r="AN378">
        <v>1</v>
      </c>
      <c r="AO378">
        <v>0</v>
      </c>
      <c r="AP378">
        <v>1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>
        <v>13</v>
      </c>
      <c r="AY378">
        <v>28</v>
      </c>
      <c r="AZ378">
        <v>20.5</v>
      </c>
      <c r="BA378">
        <v>0</v>
      </c>
      <c r="BB378">
        <v>0</v>
      </c>
      <c r="BC378">
        <v>0</v>
      </c>
      <c r="BD378">
        <v>0</v>
      </c>
      <c r="BE378">
        <v>1</v>
      </c>
      <c r="BF378">
        <v>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1</v>
      </c>
      <c r="BM378">
        <v>25</v>
      </c>
      <c r="BN378">
        <v>40</v>
      </c>
      <c r="BO378">
        <v>32.5</v>
      </c>
    </row>
    <row r="379" spans="1:67" x14ac:dyDescent="0.3">
      <c r="A379" s="1" t="s">
        <v>189</v>
      </c>
      <c r="B379">
        <v>63</v>
      </c>
      <c r="C379" s="1" t="s">
        <v>77</v>
      </c>
      <c r="D379" s="2"/>
      <c r="E379" s="1" t="s">
        <v>69</v>
      </c>
      <c r="F379" s="1" t="s">
        <v>70</v>
      </c>
      <c r="G379">
        <v>-1</v>
      </c>
      <c r="H379">
        <v>-1</v>
      </c>
      <c r="I379" s="1" t="s">
        <v>147</v>
      </c>
      <c r="J379">
        <v>5402</v>
      </c>
      <c r="K379" s="1" t="s">
        <v>145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s="1" t="s">
        <v>79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1</v>
      </c>
      <c r="AB379">
        <v>1</v>
      </c>
      <c r="AC379">
        <v>7</v>
      </c>
      <c r="AD379">
        <v>0</v>
      </c>
      <c r="AE379">
        <v>8</v>
      </c>
      <c r="AF379">
        <v>0</v>
      </c>
      <c r="AG379" s="1" t="s">
        <v>74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9</v>
      </c>
      <c r="AN379">
        <v>1</v>
      </c>
      <c r="AO379">
        <v>0</v>
      </c>
      <c r="AP379">
        <v>1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>
        <v>19</v>
      </c>
      <c r="AY379">
        <v>43</v>
      </c>
      <c r="AZ379">
        <v>31</v>
      </c>
      <c r="BA379">
        <v>0</v>
      </c>
      <c r="BB379">
        <v>0</v>
      </c>
      <c r="BC379">
        <v>0</v>
      </c>
      <c r="BD379">
        <v>0</v>
      </c>
      <c r="BE379">
        <v>1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0</v>
      </c>
      <c r="BL379">
        <v>0</v>
      </c>
      <c r="BM379">
        <v>26</v>
      </c>
      <c r="BN379">
        <v>50</v>
      </c>
      <c r="BO379">
        <v>38</v>
      </c>
    </row>
    <row r="380" spans="1:67" x14ac:dyDescent="0.3">
      <c r="A380" s="1" t="s">
        <v>191</v>
      </c>
      <c r="B380">
        <v>64</v>
      </c>
      <c r="C380" s="1" t="s">
        <v>68</v>
      </c>
      <c r="D380" s="2"/>
      <c r="E380" s="1" t="s">
        <v>69</v>
      </c>
      <c r="F380" s="1" t="s">
        <v>70</v>
      </c>
      <c r="G380">
        <v>-1</v>
      </c>
      <c r="H380">
        <v>-1</v>
      </c>
      <c r="I380" s="1" t="s">
        <v>181</v>
      </c>
      <c r="J380">
        <v>1018</v>
      </c>
      <c r="K380" s="1" t="s">
        <v>192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s="1" t="s">
        <v>76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5</v>
      </c>
      <c r="AD380">
        <v>5</v>
      </c>
      <c r="AE380">
        <v>1</v>
      </c>
      <c r="AF380">
        <v>4</v>
      </c>
      <c r="AG380" s="1" t="s">
        <v>74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4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8</v>
      </c>
      <c r="AY380">
        <v>26</v>
      </c>
      <c r="AZ380">
        <v>17</v>
      </c>
      <c r="BA380">
        <v>0</v>
      </c>
      <c r="BB380">
        <v>0</v>
      </c>
      <c r="BC380">
        <v>0</v>
      </c>
      <c r="BD380">
        <v>0</v>
      </c>
      <c r="BE380">
        <v>1</v>
      </c>
      <c r="BF380">
        <v>0</v>
      </c>
      <c r="BG380">
        <v>1</v>
      </c>
      <c r="BH380">
        <v>1</v>
      </c>
      <c r="BI380">
        <v>0</v>
      </c>
      <c r="BJ380">
        <v>0</v>
      </c>
      <c r="BK380">
        <v>0</v>
      </c>
      <c r="BL380">
        <v>0</v>
      </c>
      <c r="BM380">
        <v>13</v>
      </c>
      <c r="BN380">
        <v>31</v>
      </c>
      <c r="BO380">
        <v>22</v>
      </c>
    </row>
    <row r="381" spans="1:67" x14ac:dyDescent="0.3">
      <c r="A381" s="1" t="s">
        <v>191</v>
      </c>
      <c r="B381">
        <v>64</v>
      </c>
      <c r="C381" s="1" t="s">
        <v>77</v>
      </c>
      <c r="D381" s="2"/>
      <c r="E381" s="1" t="s">
        <v>69</v>
      </c>
      <c r="F381" s="1" t="s">
        <v>70</v>
      </c>
      <c r="G381">
        <v>-1</v>
      </c>
      <c r="H381">
        <v>-1</v>
      </c>
      <c r="I381" s="1" t="s">
        <v>190</v>
      </c>
      <c r="J381">
        <v>1741</v>
      </c>
      <c r="K381" s="1" t="s">
        <v>192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1</v>
      </c>
      <c r="U381" s="1" t="s">
        <v>70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0</v>
      </c>
      <c r="AC381">
        <v>15</v>
      </c>
      <c r="AD381">
        <v>5</v>
      </c>
      <c r="AE381">
        <v>8</v>
      </c>
      <c r="AF381">
        <v>2</v>
      </c>
      <c r="AG381" s="1" t="s">
        <v>74</v>
      </c>
      <c r="AH381">
        <v>1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4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22</v>
      </c>
      <c r="AY381">
        <v>61</v>
      </c>
      <c r="AZ381">
        <v>41.5</v>
      </c>
      <c r="BA381">
        <v>0</v>
      </c>
      <c r="BB381">
        <v>0</v>
      </c>
      <c r="BC381">
        <v>0</v>
      </c>
      <c r="BD381">
        <v>0</v>
      </c>
      <c r="BE381">
        <v>1</v>
      </c>
      <c r="BF381">
        <v>0</v>
      </c>
      <c r="BG381">
        <v>1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37</v>
      </c>
      <c r="BN381">
        <v>76</v>
      </c>
      <c r="BO381">
        <v>56.5</v>
      </c>
    </row>
    <row r="382" spans="1:67" x14ac:dyDescent="0.3">
      <c r="A382" s="1" t="s">
        <v>191</v>
      </c>
      <c r="B382">
        <v>64</v>
      </c>
      <c r="C382" s="1" t="s">
        <v>77</v>
      </c>
      <c r="D382" s="2"/>
      <c r="E382" s="1" t="s">
        <v>69</v>
      </c>
      <c r="F382" s="1" t="s">
        <v>70</v>
      </c>
      <c r="G382">
        <v>-1</v>
      </c>
      <c r="H382">
        <v>-1</v>
      </c>
      <c r="I382" s="1" t="s">
        <v>184</v>
      </c>
      <c r="J382">
        <v>5484</v>
      </c>
      <c r="K382" s="1" t="s">
        <v>145</v>
      </c>
      <c r="L382">
        <v>0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s="1" t="s">
        <v>73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2</v>
      </c>
      <c r="AB382">
        <v>0</v>
      </c>
      <c r="AC382">
        <v>10</v>
      </c>
      <c r="AD382">
        <v>0</v>
      </c>
      <c r="AE382">
        <v>7</v>
      </c>
      <c r="AF382">
        <v>3</v>
      </c>
      <c r="AG382" s="1" t="s">
        <v>152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4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15</v>
      </c>
      <c r="AY382">
        <v>36</v>
      </c>
      <c r="AZ382">
        <v>25.5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25</v>
      </c>
      <c r="BN382">
        <v>46</v>
      </c>
      <c r="BO382">
        <v>35.5</v>
      </c>
    </row>
    <row r="383" spans="1:67" x14ac:dyDescent="0.3">
      <c r="A383" s="1" t="s">
        <v>191</v>
      </c>
      <c r="B383">
        <v>64</v>
      </c>
      <c r="C383" s="1" t="s">
        <v>68</v>
      </c>
      <c r="D383" s="2"/>
      <c r="E383" s="1" t="s">
        <v>69</v>
      </c>
      <c r="F383" s="1" t="s">
        <v>70</v>
      </c>
      <c r="G383">
        <v>-1</v>
      </c>
      <c r="H383">
        <v>-1</v>
      </c>
      <c r="I383" s="1" t="s">
        <v>182</v>
      </c>
      <c r="J383">
        <v>7454</v>
      </c>
      <c r="K383" s="1" t="s">
        <v>145</v>
      </c>
      <c r="L383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 s="1" t="s">
        <v>73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3</v>
      </c>
      <c r="AB383">
        <v>1</v>
      </c>
      <c r="AC383">
        <v>17</v>
      </c>
      <c r="AD383">
        <v>1</v>
      </c>
      <c r="AE383">
        <v>4</v>
      </c>
      <c r="AF383">
        <v>0</v>
      </c>
      <c r="AG383" s="1" t="s">
        <v>91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14</v>
      </c>
      <c r="AN383">
        <v>1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12</v>
      </c>
      <c r="AY383">
        <v>27</v>
      </c>
      <c r="AZ383">
        <v>19.5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29</v>
      </c>
      <c r="BN383">
        <v>44</v>
      </c>
      <c r="BO383">
        <v>36.5</v>
      </c>
    </row>
    <row r="384" spans="1:67" x14ac:dyDescent="0.3">
      <c r="A384" s="1" t="s">
        <v>191</v>
      </c>
      <c r="B384">
        <v>64</v>
      </c>
      <c r="C384" s="1" t="s">
        <v>68</v>
      </c>
      <c r="D384" s="2"/>
      <c r="E384" s="1" t="s">
        <v>69</v>
      </c>
      <c r="F384" s="1" t="s">
        <v>70</v>
      </c>
      <c r="G384">
        <v>-1</v>
      </c>
      <c r="H384">
        <v>-1</v>
      </c>
      <c r="I384" s="1" t="s">
        <v>168</v>
      </c>
      <c r="J384">
        <v>7657</v>
      </c>
      <c r="K384" s="1" t="s">
        <v>192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 s="1" t="s">
        <v>73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3</v>
      </c>
      <c r="AB384">
        <v>0</v>
      </c>
      <c r="AC384">
        <v>15</v>
      </c>
      <c r="AD384">
        <v>1</v>
      </c>
      <c r="AE384">
        <v>4</v>
      </c>
      <c r="AF384">
        <v>0</v>
      </c>
      <c r="AG384" s="1" t="s">
        <v>72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11</v>
      </c>
      <c r="AN384">
        <v>1</v>
      </c>
      <c r="AO384">
        <v>0</v>
      </c>
      <c r="AP384">
        <v>1</v>
      </c>
      <c r="AQ384">
        <v>0</v>
      </c>
      <c r="AR384">
        <v>0</v>
      </c>
      <c r="AS384">
        <v>1</v>
      </c>
      <c r="AT384">
        <v>0</v>
      </c>
      <c r="AU384">
        <v>0</v>
      </c>
      <c r="AV384">
        <v>0</v>
      </c>
      <c r="AW384">
        <v>0</v>
      </c>
      <c r="AX384">
        <v>12</v>
      </c>
      <c r="AY384">
        <v>27</v>
      </c>
      <c r="AZ384">
        <v>19.5</v>
      </c>
      <c r="BA384">
        <v>0</v>
      </c>
      <c r="BB384">
        <v>0</v>
      </c>
      <c r="BC384">
        <v>0</v>
      </c>
      <c r="BD384">
        <v>0</v>
      </c>
      <c r="BE384">
        <v>1</v>
      </c>
      <c r="BF384">
        <v>0</v>
      </c>
      <c r="BG384">
        <v>1</v>
      </c>
      <c r="BH384">
        <v>0</v>
      </c>
      <c r="BI384">
        <v>1</v>
      </c>
      <c r="BJ384">
        <v>0</v>
      </c>
      <c r="BK384">
        <v>0</v>
      </c>
      <c r="BL384">
        <v>0</v>
      </c>
      <c r="BM384">
        <v>27</v>
      </c>
      <c r="BN384">
        <v>42</v>
      </c>
      <c r="BO384">
        <v>34.5</v>
      </c>
    </row>
    <row r="385" spans="1:67" x14ac:dyDescent="0.3">
      <c r="A385" s="1" t="s">
        <v>191</v>
      </c>
      <c r="B385">
        <v>64</v>
      </c>
      <c r="C385" s="1" t="s">
        <v>77</v>
      </c>
      <c r="D385" s="2"/>
      <c r="E385" s="1" t="s">
        <v>69</v>
      </c>
      <c r="F385" s="1" t="s">
        <v>70</v>
      </c>
      <c r="G385">
        <v>-1</v>
      </c>
      <c r="H385">
        <v>-1</v>
      </c>
      <c r="I385" s="1" t="s">
        <v>147</v>
      </c>
      <c r="J385">
        <v>8430</v>
      </c>
      <c r="K385" s="1" t="s">
        <v>192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s="1" t="s">
        <v>79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2</v>
      </c>
      <c r="AE385">
        <v>0</v>
      </c>
      <c r="AF385">
        <v>0</v>
      </c>
      <c r="AG385" s="1" t="s">
        <v>91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1</v>
      </c>
      <c r="AQ385">
        <v>0</v>
      </c>
      <c r="AR385">
        <v>0</v>
      </c>
      <c r="AS385">
        <v>1</v>
      </c>
      <c r="AT385">
        <v>1</v>
      </c>
      <c r="AU385">
        <v>1</v>
      </c>
      <c r="AV385">
        <v>0</v>
      </c>
      <c r="AW385">
        <v>0</v>
      </c>
      <c r="AX385">
        <v>7</v>
      </c>
      <c r="AY385">
        <v>13</v>
      </c>
      <c r="AZ385">
        <v>10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7</v>
      </c>
      <c r="BN385">
        <v>13</v>
      </c>
      <c r="BO385">
        <v>10</v>
      </c>
    </row>
    <row r="386" spans="1:67" x14ac:dyDescent="0.3">
      <c r="A386" s="1" t="s">
        <v>193</v>
      </c>
      <c r="B386">
        <v>65</v>
      </c>
      <c r="C386" s="1" t="s">
        <v>68</v>
      </c>
      <c r="D386" s="2"/>
      <c r="E386" s="1" t="s">
        <v>69</v>
      </c>
      <c r="F386" s="1" t="s">
        <v>70</v>
      </c>
      <c r="G386">
        <v>-1</v>
      </c>
      <c r="H386">
        <v>-1</v>
      </c>
      <c r="I386" s="1" t="s">
        <v>181</v>
      </c>
      <c r="J386">
        <v>1024</v>
      </c>
      <c r="K386" s="1" t="s">
        <v>192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s="1" t="s">
        <v>79</v>
      </c>
      <c r="V386">
        <v>0</v>
      </c>
      <c r="W386">
        <v>0</v>
      </c>
      <c r="X386">
        <v>1</v>
      </c>
      <c r="Y386">
        <v>0</v>
      </c>
      <c r="Z386">
        <v>0</v>
      </c>
      <c r="AA386">
        <v>1</v>
      </c>
      <c r="AB386">
        <v>1</v>
      </c>
      <c r="AC386">
        <v>7</v>
      </c>
      <c r="AD386">
        <v>2</v>
      </c>
      <c r="AE386">
        <v>4</v>
      </c>
      <c r="AF386">
        <v>0</v>
      </c>
      <c r="AG386" s="1" t="s">
        <v>74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12</v>
      </c>
      <c r="AN386">
        <v>1</v>
      </c>
      <c r="AO386">
        <v>0</v>
      </c>
      <c r="AP386">
        <v>1</v>
      </c>
      <c r="AQ386">
        <v>0</v>
      </c>
      <c r="AR386">
        <v>0</v>
      </c>
      <c r="AS386">
        <v>1</v>
      </c>
      <c r="AT386">
        <v>1</v>
      </c>
      <c r="AU386">
        <v>1</v>
      </c>
      <c r="AV386">
        <v>0</v>
      </c>
      <c r="AW386">
        <v>0</v>
      </c>
      <c r="AX386">
        <v>15</v>
      </c>
      <c r="AY386">
        <v>33</v>
      </c>
      <c r="AZ386">
        <v>24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1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22</v>
      </c>
      <c r="BN386">
        <v>40</v>
      </c>
      <c r="BO386">
        <v>31</v>
      </c>
    </row>
    <row r="387" spans="1:67" x14ac:dyDescent="0.3">
      <c r="A387" s="1" t="s">
        <v>193</v>
      </c>
      <c r="B387">
        <v>65</v>
      </c>
      <c r="C387" s="1" t="s">
        <v>77</v>
      </c>
      <c r="D387" s="2"/>
      <c r="E387" s="1" t="s">
        <v>69</v>
      </c>
      <c r="F387" s="1" t="s">
        <v>70</v>
      </c>
      <c r="G387">
        <v>-1</v>
      </c>
      <c r="H387">
        <v>-1</v>
      </c>
      <c r="I387" s="1" t="s">
        <v>190</v>
      </c>
      <c r="J387">
        <v>1747</v>
      </c>
      <c r="K387" s="1" t="s">
        <v>192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s="1" t="s">
        <v>79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s="1" t="s">
        <v>74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1</v>
      </c>
      <c r="BK387">
        <v>0</v>
      </c>
      <c r="BL387">
        <v>0</v>
      </c>
      <c r="BM387">
        <v>0</v>
      </c>
      <c r="BN387">
        <v>0</v>
      </c>
      <c r="BO387">
        <v>0</v>
      </c>
    </row>
    <row r="388" spans="1:67" x14ac:dyDescent="0.3">
      <c r="A388" s="1" t="s">
        <v>193</v>
      </c>
      <c r="B388">
        <v>65</v>
      </c>
      <c r="C388" s="1" t="s">
        <v>68</v>
      </c>
      <c r="D388" s="2"/>
      <c r="E388" s="1" t="s">
        <v>69</v>
      </c>
      <c r="F388" s="1" t="s">
        <v>70</v>
      </c>
      <c r="G388">
        <v>-1</v>
      </c>
      <c r="H388">
        <v>-1</v>
      </c>
      <c r="I388" s="1" t="s">
        <v>182</v>
      </c>
      <c r="J388">
        <v>3865</v>
      </c>
      <c r="K388" s="1" t="s">
        <v>192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s="1" t="s">
        <v>76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s="1" t="s">
        <v>74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9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1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</row>
    <row r="389" spans="1:67" x14ac:dyDescent="0.3">
      <c r="A389" s="1" t="s">
        <v>193</v>
      </c>
      <c r="B389">
        <v>65</v>
      </c>
      <c r="C389" s="1" t="s">
        <v>68</v>
      </c>
      <c r="D389" s="2"/>
      <c r="E389" s="1" t="s">
        <v>69</v>
      </c>
      <c r="F389" s="1" t="s">
        <v>70</v>
      </c>
      <c r="G389">
        <v>-1</v>
      </c>
      <c r="H389">
        <v>-1</v>
      </c>
      <c r="I389" s="1" t="s">
        <v>168</v>
      </c>
      <c r="J389">
        <v>4272</v>
      </c>
      <c r="K389" s="1" t="s">
        <v>192</v>
      </c>
      <c r="L389">
        <v>0</v>
      </c>
      <c r="M389">
        <v>1</v>
      </c>
      <c r="N389">
        <v>1</v>
      </c>
      <c r="O389">
        <v>1</v>
      </c>
      <c r="P389">
        <v>1</v>
      </c>
      <c r="Q389">
        <v>0</v>
      </c>
      <c r="R389">
        <v>0</v>
      </c>
      <c r="S389">
        <v>0</v>
      </c>
      <c r="T389">
        <v>0</v>
      </c>
      <c r="U389" s="1" t="s">
        <v>73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4</v>
      </c>
      <c r="AB389">
        <v>1</v>
      </c>
      <c r="AC389">
        <v>22</v>
      </c>
      <c r="AD389">
        <v>3</v>
      </c>
      <c r="AE389">
        <v>2</v>
      </c>
      <c r="AF389">
        <v>3</v>
      </c>
      <c r="AG389" s="1" t="s">
        <v>74</v>
      </c>
      <c r="AH389">
        <v>0</v>
      </c>
      <c r="AI389">
        <v>1</v>
      </c>
      <c r="AJ389">
        <v>1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1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10</v>
      </c>
      <c r="AY389">
        <v>25</v>
      </c>
      <c r="AZ389">
        <v>17.5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32</v>
      </c>
      <c r="BN389">
        <v>47</v>
      </c>
      <c r="BO389">
        <v>39.5</v>
      </c>
    </row>
    <row r="390" spans="1:67" x14ac:dyDescent="0.3">
      <c r="A390" s="1" t="s">
        <v>193</v>
      </c>
      <c r="B390">
        <v>65</v>
      </c>
      <c r="C390" s="1" t="s">
        <v>77</v>
      </c>
      <c r="D390" s="2"/>
      <c r="E390" s="1" t="s">
        <v>69</v>
      </c>
      <c r="F390" s="1" t="s">
        <v>70</v>
      </c>
      <c r="G390">
        <v>-1</v>
      </c>
      <c r="H390">
        <v>-1</v>
      </c>
      <c r="I390" s="1" t="s">
        <v>184</v>
      </c>
      <c r="J390">
        <v>5188</v>
      </c>
      <c r="K390" s="1" t="s">
        <v>192</v>
      </c>
      <c r="L390">
        <v>0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 s="1" t="s">
        <v>73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3</v>
      </c>
      <c r="AB390">
        <v>1</v>
      </c>
      <c r="AC390">
        <v>17</v>
      </c>
      <c r="AD390">
        <v>0</v>
      </c>
      <c r="AE390">
        <v>3</v>
      </c>
      <c r="AF390">
        <v>0</v>
      </c>
      <c r="AG390" s="1" t="s">
        <v>88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4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7</v>
      </c>
      <c r="AY390">
        <v>16</v>
      </c>
      <c r="AZ390">
        <v>11.5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1</v>
      </c>
      <c r="BG390">
        <v>0</v>
      </c>
      <c r="BH390">
        <v>0</v>
      </c>
      <c r="BI390">
        <v>1</v>
      </c>
      <c r="BJ390">
        <v>0</v>
      </c>
      <c r="BK390">
        <v>0</v>
      </c>
      <c r="BL390">
        <v>0</v>
      </c>
      <c r="BM390">
        <v>24</v>
      </c>
      <c r="BN390">
        <v>33</v>
      </c>
      <c r="BO390">
        <v>28.5</v>
      </c>
    </row>
    <row r="391" spans="1:67" x14ac:dyDescent="0.3">
      <c r="A391" s="1" t="s">
        <v>193</v>
      </c>
      <c r="B391">
        <v>65</v>
      </c>
      <c r="C391" s="1" t="s">
        <v>77</v>
      </c>
      <c r="D391" s="2"/>
      <c r="E391" s="1" t="s">
        <v>69</v>
      </c>
      <c r="F391" s="1" t="s">
        <v>70</v>
      </c>
      <c r="G391">
        <v>-1</v>
      </c>
      <c r="H391">
        <v>-1</v>
      </c>
      <c r="I391" s="1" t="s">
        <v>147</v>
      </c>
      <c r="J391">
        <v>7457</v>
      </c>
      <c r="K391" s="1" t="s">
        <v>192</v>
      </c>
      <c r="L391">
        <v>0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0</v>
      </c>
      <c r="U391" s="1" t="s">
        <v>76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1</v>
      </c>
      <c r="AC391">
        <v>22</v>
      </c>
      <c r="AD391">
        <v>4</v>
      </c>
      <c r="AE391">
        <v>3</v>
      </c>
      <c r="AF391">
        <v>0</v>
      </c>
      <c r="AG391" s="1" t="s">
        <v>74</v>
      </c>
      <c r="AH391">
        <v>1</v>
      </c>
      <c r="AI391">
        <v>0</v>
      </c>
      <c r="AJ391">
        <v>1</v>
      </c>
      <c r="AK391">
        <v>0</v>
      </c>
      <c r="AL391">
        <v>1</v>
      </c>
      <c r="AM391">
        <v>0</v>
      </c>
      <c r="AN391">
        <v>1</v>
      </c>
      <c r="AO391">
        <v>0</v>
      </c>
      <c r="AP391">
        <v>1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18</v>
      </c>
      <c r="AY391">
        <v>39</v>
      </c>
      <c r="AZ391">
        <v>28.5</v>
      </c>
      <c r="BA391">
        <v>0</v>
      </c>
      <c r="BB391">
        <v>0</v>
      </c>
      <c r="BC391">
        <v>0</v>
      </c>
      <c r="BD391">
        <v>0</v>
      </c>
      <c r="BE391">
        <v>1</v>
      </c>
      <c r="BF391">
        <v>0</v>
      </c>
      <c r="BG391">
        <v>1</v>
      </c>
      <c r="BH391">
        <v>0</v>
      </c>
      <c r="BI391">
        <v>1</v>
      </c>
      <c r="BJ391">
        <v>0</v>
      </c>
      <c r="BK391">
        <v>0</v>
      </c>
      <c r="BL391">
        <v>0</v>
      </c>
      <c r="BM391">
        <v>40</v>
      </c>
      <c r="BN391">
        <v>61</v>
      </c>
      <c r="BO391">
        <v>50.5</v>
      </c>
    </row>
    <row r="392" spans="1:67" x14ac:dyDescent="0.3">
      <c r="A392" s="1" t="s">
        <v>194</v>
      </c>
      <c r="B392">
        <v>66</v>
      </c>
      <c r="C392" s="1" t="s">
        <v>68</v>
      </c>
      <c r="D392" s="2"/>
      <c r="E392" s="1" t="s">
        <v>69</v>
      </c>
      <c r="F392" s="1" t="s">
        <v>70</v>
      </c>
      <c r="G392">
        <v>-1</v>
      </c>
      <c r="H392">
        <v>-1</v>
      </c>
      <c r="I392" s="1" t="s">
        <v>181</v>
      </c>
      <c r="J392">
        <v>461</v>
      </c>
      <c r="K392" s="1" t="s">
        <v>192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s="1" t="s">
        <v>70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6</v>
      </c>
      <c r="AE392">
        <v>3</v>
      </c>
      <c r="AF392">
        <v>4</v>
      </c>
      <c r="AG392" s="1" t="s">
        <v>74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4</v>
      </c>
      <c r="AN392">
        <v>2</v>
      </c>
      <c r="AO392">
        <v>0</v>
      </c>
      <c r="AP392">
        <v>0</v>
      </c>
      <c r="AQ392">
        <v>1</v>
      </c>
      <c r="AR392">
        <v>0</v>
      </c>
      <c r="AS392">
        <v>1</v>
      </c>
      <c r="AT392">
        <v>1</v>
      </c>
      <c r="AU392">
        <v>1</v>
      </c>
      <c r="AV392">
        <v>0</v>
      </c>
      <c r="AW392">
        <v>0</v>
      </c>
      <c r="AX392">
        <v>17</v>
      </c>
      <c r="AY392">
        <v>44</v>
      </c>
      <c r="AZ392">
        <v>30.5</v>
      </c>
      <c r="BA392">
        <v>0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1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17</v>
      </c>
      <c r="BN392">
        <v>44</v>
      </c>
      <c r="BO392">
        <v>30.5</v>
      </c>
    </row>
    <row r="393" spans="1:67" x14ac:dyDescent="0.3">
      <c r="A393" s="1" t="s">
        <v>194</v>
      </c>
      <c r="B393">
        <v>66</v>
      </c>
      <c r="C393" s="1" t="s">
        <v>77</v>
      </c>
      <c r="D393" s="2"/>
      <c r="E393" s="1" t="s">
        <v>69</v>
      </c>
      <c r="F393" s="1" t="s">
        <v>70</v>
      </c>
      <c r="G393">
        <v>-1</v>
      </c>
      <c r="H393">
        <v>-1</v>
      </c>
      <c r="I393" s="1" t="s">
        <v>184</v>
      </c>
      <c r="J393">
        <v>3940</v>
      </c>
      <c r="K393" s="1" t="s">
        <v>192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 s="1" t="s">
        <v>76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0</v>
      </c>
      <c r="AC393">
        <v>15</v>
      </c>
      <c r="AD393">
        <v>7</v>
      </c>
      <c r="AE393">
        <v>1</v>
      </c>
      <c r="AF393">
        <v>2</v>
      </c>
      <c r="AG393" s="1" t="s">
        <v>74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6</v>
      </c>
      <c r="AN393">
        <v>2</v>
      </c>
      <c r="AO393">
        <v>0</v>
      </c>
      <c r="AP393">
        <v>0</v>
      </c>
      <c r="AQ393">
        <v>1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12</v>
      </c>
      <c r="AY393">
        <v>36</v>
      </c>
      <c r="AZ393">
        <v>24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1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27</v>
      </c>
      <c r="BN393">
        <v>51</v>
      </c>
      <c r="BO393">
        <v>39</v>
      </c>
    </row>
    <row r="394" spans="1:67" x14ac:dyDescent="0.3">
      <c r="A394" s="1" t="s">
        <v>194</v>
      </c>
      <c r="B394">
        <v>66</v>
      </c>
      <c r="C394" s="1" t="s">
        <v>68</v>
      </c>
      <c r="D394" s="2"/>
      <c r="E394" s="1" t="s">
        <v>69</v>
      </c>
      <c r="F394" s="1" t="s">
        <v>70</v>
      </c>
      <c r="G394">
        <v>-1</v>
      </c>
      <c r="H394">
        <v>-1</v>
      </c>
      <c r="I394" s="1" t="s">
        <v>182</v>
      </c>
      <c r="J394">
        <v>5010</v>
      </c>
      <c r="K394" s="1" t="s">
        <v>192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s="1" t="s">
        <v>70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3</v>
      </c>
      <c r="AE394">
        <v>4</v>
      </c>
      <c r="AF394">
        <v>0</v>
      </c>
      <c r="AG394" s="1" t="s">
        <v>74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10</v>
      </c>
      <c r="AN394">
        <v>1</v>
      </c>
      <c r="AO394">
        <v>0</v>
      </c>
      <c r="AP394">
        <v>1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14</v>
      </c>
      <c r="AY394">
        <v>35</v>
      </c>
      <c r="AZ394">
        <v>24.5</v>
      </c>
      <c r="BA394">
        <v>0</v>
      </c>
      <c r="BB394">
        <v>0</v>
      </c>
      <c r="BC394">
        <v>0</v>
      </c>
      <c r="BD394">
        <v>0</v>
      </c>
      <c r="BE394">
        <v>1</v>
      </c>
      <c r="BF394">
        <v>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14</v>
      </c>
      <c r="BN394">
        <v>35</v>
      </c>
      <c r="BO394">
        <v>24.5</v>
      </c>
    </row>
    <row r="395" spans="1:67" x14ac:dyDescent="0.3">
      <c r="A395" s="1" t="s">
        <v>194</v>
      </c>
      <c r="B395">
        <v>66</v>
      </c>
      <c r="C395" s="1" t="s">
        <v>77</v>
      </c>
      <c r="D395" s="2"/>
      <c r="E395" s="1" t="s">
        <v>69</v>
      </c>
      <c r="F395" s="1" t="s">
        <v>70</v>
      </c>
      <c r="G395">
        <v>-1</v>
      </c>
      <c r="H395">
        <v>-1</v>
      </c>
      <c r="I395" s="1" t="s">
        <v>147</v>
      </c>
      <c r="J395">
        <v>7617</v>
      </c>
      <c r="K395" s="1" t="s">
        <v>192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s="1" t="s">
        <v>79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1</v>
      </c>
      <c r="AB395">
        <v>1</v>
      </c>
      <c r="AC395">
        <v>7</v>
      </c>
      <c r="AD395">
        <v>0</v>
      </c>
      <c r="AE395">
        <v>5</v>
      </c>
      <c r="AF395">
        <v>0</v>
      </c>
      <c r="AG395" s="1" t="s">
        <v>74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10</v>
      </c>
      <c r="AY395">
        <v>25</v>
      </c>
      <c r="AZ395">
        <v>17.5</v>
      </c>
      <c r="BA395">
        <v>0</v>
      </c>
      <c r="BB395">
        <v>0</v>
      </c>
      <c r="BC395">
        <v>0</v>
      </c>
      <c r="BD395">
        <v>0</v>
      </c>
      <c r="BE395">
        <v>1</v>
      </c>
      <c r="BF395">
        <v>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17</v>
      </c>
      <c r="BN395">
        <v>32</v>
      </c>
      <c r="BO395">
        <v>24.5</v>
      </c>
    </row>
    <row r="396" spans="1:67" x14ac:dyDescent="0.3">
      <c r="A396" s="1" t="s">
        <v>194</v>
      </c>
      <c r="B396">
        <v>66</v>
      </c>
      <c r="C396" s="1" t="s">
        <v>68</v>
      </c>
      <c r="D396" s="2"/>
      <c r="E396" s="1" t="s">
        <v>69</v>
      </c>
      <c r="F396" s="1" t="s">
        <v>70</v>
      </c>
      <c r="G396">
        <v>-1</v>
      </c>
      <c r="H396">
        <v>-1</v>
      </c>
      <c r="I396" s="1" t="s">
        <v>168</v>
      </c>
      <c r="J396">
        <v>9491</v>
      </c>
      <c r="K396" s="1" t="s">
        <v>192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s="1" t="s">
        <v>70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2</v>
      </c>
      <c r="AF396">
        <v>0</v>
      </c>
      <c r="AG396" s="1" t="s">
        <v>91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4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5</v>
      </c>
      <c r="AY396">
        <v>11</v>
      </c>
      <c r="AZ396">
        <v>8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1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5</v>
      </c>
      <c r="BN396">
        <v>11</v>
      </c>
      <c r="BO396">
        <v>8</v>
      </c>
    </row>
    <row r="397" spans="1:67" x14ac:dyDescent="0.3">
      <c r="A397" s="1" t="s">
        <v>195</v>
      </c>
      <c r="B397">
        <v>67</v>
      </c>
      <c r="C397" s="1" t="s">
        <v>77</v>
      </c>
      <c r="D397" s="2"/>
      <c r="E397" s="1" t="s">
        <v>69</v>
      </c>
      <c r="F397" s="1" t="s">
        <v>70</v>
      </c>
      <c r="G397">
        <v>-1</v>
      </c>
      <c r="H397">
        <v>-1</v>
      </c>
      <c r="I397" s="1" t="s">
        <v>190</v>
      </c>
      <c r="J397">
        <v>45</v>
      </c>
      <c r="K397" s="1" t="s">
        <v>192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1</v>
      </c>
      <c r="U397" s="1" t="s">
        <v>79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1</v>
      </c>
      <c r="AC397">
        <v>2</v>
      </c>
      <c r="AD397">
        <v>1</v>
      </c>
      <c r="AE397">
        <v>6</v>
      </c>
      <c r="AF397">
        <v>0</v>
      </c>
      <c r="AG397" s="1" t="s">
        <v>74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10</v>
      </c>
      <c r="AN397">
        <v>1</v>
      </c>
      <c r="AO397">
        <v>0</v>
      </c>
      <c r="AP397">
        <v>1</v>
      </c>
      <c r="AQ397">
        <v>0</v>
      </c>
      <c r="AR397">
        <v>0</v>
      </c>
      <c r="AS397">
        <v>1</v>
      </c>
      <c r="AT397">
        <v>2</v>
      </c>
      <c r="AU397">
        <v>0</v>
      </c>
      <c r="AV397">
        <v>1</v>
      </c>
      <c r="AW397">
        <v>0</v>
      </c>
      <c r="AX397">
        <v>20</v>
      </c>
      <c r="AY397">
        <v>41</v>
      </c>
      <c r="AZ397">
        <v>30.5</v>
      </c>
      <c r="BA397">
        <v>0</v>
      </c>
      <c r="BB397">
        <v>0</v>
      </c>
      <c r="BC397">
        <v>0</v>
      </c>
      <c r="BD397">
        <v>0</v>
      </c>
      <c r="BE397">
        <v>1</v>
      </c>
      <c r="BF397">
        <v>0</v>
      </c>
      <c r="BG397">
        <v>1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22</v>
      </c>
      <c r="BN397">
        <v>43</v>
      </c>
      <c r="BO397">
        <v>32.5</v>
      </c>
    </row>
    <row r="398" spans="1:67" x14ac:dyDescent="0.3">
      <c r="A398" s="1" t="s">
        <v>195</v>
      </c>
      <c r="B398">
        <v>67</v>
      </c>
      <c r="C398" s="1" t="s">
        <v>77</v>
      </c>
      <c r="D398" s="2"/>
      <c r="E398" s="1" t="s">
        <v>69</v>
      </c>
      <c r="F398" s="1" t="s">
        <v>70</v>
      </c>
      <c r="G398">
        <v>-1</v>
      </c>
      <c r="H398">
        <v>-1</v>
      </c>
      <c r="I398" s="1" t="s">
        <v>184</v>
      </c>
      <c r="J398">
        <v>829</v>
      </c>
      <c r="K398" s="1" t="s">
        <v>192</v>
      </c>
      <c r="L398">
        <v>0</v>
      </c>
      <c r="M398">
        <v>1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 s="1" t="s">
        <v>73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2</v>
      </c>
      <c r="AB398">
        <v>1</v>
      </c>
      <c r="AC398">
        <v>12</v>
      </c>
      <c r="AD398">
        <v>0</v>
      </c>
      <c r="AE398">
        <v>3</v>
      </c>
      <c r="AF398">
        <v>1</v>
      </c>
      <c r="AG398" s="1" t="s">
        <v>112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4</v>
      </c>
      <c r="AO398">
        <v>1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1</v>
      </c>
      <c r="AV398">
        <v>0</v>
      </c>
      <c r="AW398">
        <v>0</v>
      </c>
      <c r="AX398">
        <v>9</v>
      </c>
      <c r="AY398">
        <v>18</v>
      </c>
      <c r="AZ398">
        <v>13.5</v>
      </c>
      <c r="BA398">
        <v>1</v>
      </c>
      <c r="BB398">
        <v>1</v>
      </c>
      <c r="BC398">
        <v>0</v>
      </c>
      <c r="BD398">
        <v>0</v>
      </c>
      <c r="BE398">
        <v>1</v>
      </c>
      <c r="BF398">
        <v>1</v>
      </c>
      <c r="BG398">
        <v>1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21</v>
      </c>
      <c r="BN398">
        <v>30</v>
      </c>
      <c r="BO398">
        <v>25.5</v>
      </c>
    </row>
    <row r="399" spans="1:67" x14ac:dyDescent="0.3">
      <c r="A399" s="1" t="s">
        <v>195</v>
      </c>
      <c r="B399">
        <v>67</v>
      </c>
      <c r="C399" s="1" t="s">
        <v>68</v>
      </c>
      <c r="D399" s="2"/>
      <c r="E399" s="1" t="s">
        <v>69</v>
      </c>
      <c r="F399" s="1" t="s">
        <v>70</v>
      </c>
      <c r="G399">
        <v>-1</v>
      </c>
      <c r="H399">
        <v>-1</v>
      </c>
      <c r="I399" s="1" t="s">
        <v>181</v>
      </c>
      <c r="J399">
        <v>868</v>
      </c>
      <c r="K399" s="1" t="s">
        <v>192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s="1" t="s">
        <v>73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20</v>
      </c>
      <c r="AD399">
        <v>4</v>
      </c>
      <c r="AE399">
        <v>5</v>
      </c>
      <c r="AF399">
        <v>0</v>
      </c>
      <c r="AG399" s="1" t="s">
        <v>74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3</v>
      </c>
      <c r="AN399">
        <v>3</v>
      </c>
      <c r="AO399">
        <v>0</v>
      </c>
      <c r="AP399">
        <v>0</v>
      </c>
      <c r="AQ399">
        <v>0</v>
      </c>
      <c r="AR399">
        <v>1</v>
      </c>
      <c r="AS399">
        <v>1</v>
      </c>
      <c r="AT399">
        <v>2</v>
      </c>
      <c r="AU399">
        <v>0</v>
      </c>
      <c r="AV399">
        <v>1</v>
      </c>
      <c r="AW399">
        <v>0</v>
      </c>
      <c r="AX399">
        <v>21</v>
      </c>
      <c r="AY399">
        <v>48</v>
      </c>
      <c r="AZ399">
        <v>34.5</v>
      </c>
      <c r="BA399">
        <v>0</v>
      </c>
      <c r="BB399">
        <v>0</v>
      </c>
      <c r="BC399">
        <v>0</v>
      </c>
      <c r="BD399">
        <v>0</v>
      </c>
      <c r="BE399">
        <v>1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0</v>
      </c>
      <c r="BL399">
        <v>0</v>
      </c>
      <c r="BM399">
        <v>41</v>
      </c>
      <c r="BN399">
        <v>68</v>
      </c>
      <c r="BO399">
        <v>54.5</v>
      </c>
    </row>
    <row r="400" spans="1:67" x14ac:dyDescent="0.3">
      <c r="A400" s="1" t="s">
        <v>195</v>
      </c>
      <c r="B400">
        <v>67</v>
      </c>
      <c r="C400" s="1" t="s">
        <v>77</v>
      </c>
      <c r="D400" s="2"/>
      <c r="E400" s="1" t="s">
        <v>69</v>
      </c>
      <c r="F400" s="1" t="s">
        <v>70</v>
      </c>
      <c r="G400">
        <v>-1</v>
      </c>
      <c r="H400">
        <v>-1</v>
      </c>
      <c r="I400" s="1" t="s">
        <v>147</v>
      </c>
      <c r="J400">
        <v>1720</v>
      </c>
      <c r="K400" s="1" t="s">
        <v>192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s="1" t="s">
        <v>76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3</v>
      </c>
      <c r="AE400">
        <v>1</v>
      </c>
      <c r="AF400">
        <v>1</v>
      </c>
      <c r="AG400" s="1" t="s">
        <v>74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8</v>
      </c>
      <c r="AN400">
        <v>1</v>
      </c>
      <c r="AO400">
        <v>0</v>
      </c>
      <c r="AP400">
        <v>1</v>
      </c>
      <c r="AQ400">
        <v>0</v>
      </c>
      <c r="AR400">
        <v>0</v>
      </c>
      <c r="AS400">
        <v>1</v>
      </c>
      <c r="AT400">
        <v>0</v>
      </c>
      <c r="AU400">
        <v>0</v>
      </c>
      <c r="AV400">
        <v>0</v>
      </c>
      <c r="AW400">
        <v>0</v>
      </c>
      <c r="AX400">
        <v>8</v>
      </c>
      <c r="AY400">
        <v>20</v>
      </c>
      <c r="AZ400">
        <v>14</v>
      </c>
      <c r="BA400">
        <v>1</v>
      </c>
      <c r="BB400">
        <v>1</v>
      </c>
      <c r="BC400">
        <v>0</v>
      </c>
      <c r="BD400">
        <v>0</v>
      </c>
      <c r="BE400">
        <v>1</v>
      </c>
      <c r="BF400">
        <v>0</v>
      </c>
      <c r="BG400">
        <v>1</v>
      </c>
      <c r="BH400">
        <v>1</v>
      </c>
      <c r="BI400">
        <v>1</v>
      </c>
      <c r="BJ400">
        <v>0</v>
      </c>
      <c r="BK400">
        <v>0</v>
      </c>
      <c r="BL400">
        <v>0</v>
      </c>
      <c r="BM400">
        <v>8</v>
      </c>
      <c r="BN400">
        <v>20</v>
      </c>
      <c r="BO400">
        <v>14</v>
      </c>
    </row>
    <row r="401" spans="1:67" x14ac:dyDescent="0.3">
      <c r="A401" s="1" t="s">
        <v>195</v>
      </c>
      <c r="B401">
        <v>67</v>
      </c>
      <c r="C401" s="1" t="s">
        <v>68</v>
      </c>
      <c r="D401" s="2"/>
      <c r="E401" s="1" t="s">
        <v>69</v>
      </c>
      <c r="F401" s="1" t="s">
        <v>70</v>
      </c>
      <c r="G401">
        <v>-1</v>
      </c>
      <c r="H401">
        <v>-1</v>
      </c>
      <c r="I401" s="1" t="s">
        <v>182</v>
      </c>
      <c r="J401">
        <v>2197</v>
      </c>
      <c r="K401" s="1" t="s">
        <v>192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s="1" t="s">
        <v>76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5</v>
      </c>
      <c r="AD401">
        <v>0</v>
      </c>
      <c r="AE401">
        <v>5</v>
      </c>
      <c r="AF401">
        <v>0</v>
      </c>
      <c r="AG401" s="1" t="s">
        <v>74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8</v>
      </c>
      <c r="AN401">
        <v>2</v>
      </c>
      <c r="AO401">
        <v>0</v>
      </c>
      <c r="AP401">
        <v>0</v>
      </c>
      <c r="AQ401">
        <v>1</v>
      </c>
      <c r="AR401">
        <v>0</v>
      </c>
      <c r="AS401">
        <v>1</v>
      </c>
      <c r="AT401">
        <v>1</v>
      </c>
      <c r="AU401">
        <v>1</v>
      </c>
      <c r="AV401">
        <v>0</v>
      </c>
      <c r="AW401">
        <v>0</v>
      </c>
      <c r="AX401">
        <v>15</v>
      </c>
      <c r="AY401">
        <v>30</v>
      </c>
      <c r="AZ401">
        <v>22.5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0</v>
      </c>
      <c r="BG401">
        <v>1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20</v>
      </c>
      <c r="BN401">
        <v>35</v>
      </c>
      <c r="BO401">
        <v>27.5</v>
      </c>
    </row>
    <row r="402" spans="1:67" x14ac:dyDescent="0.3">
      <c r="A402" s="1" t="s">
        <v>195</v>
      </c>
      <c r="B402">
        <v>67</v>
      </c>
      <c r="C402" s="1" t="s">
        <v>68</v>
      </c>
      <c r="D402" s="2"/>
      <c r="E402" s="1" t="s">
        <v>69</v>
      </c>
      <c r="F402" s="1" t="s">
        <v>70</v>
      </c>
      <c r="G402">
        <v>-1</v>
      </c>
      <c r="H402">
        <v>-1</v>
      </c>
      <c r="I402" s="1" t="s">
        <v>168</v>
      </c>
      <c r="J402">
        <v>3176</v>
      </c>
      <c r="K402" s="1" t="s">
        <v>192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s="1" t="s">
        <v>79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1</v>
      </c>
      <c r="AC402">
        <v>2</v>
      </c>
      <c r="AD402">
        <v>1</v>
      </c>
      <c r="AE402">
        <v>3</v>
      </c>
      <c r="AF402">
        <v>2</v>
      </c>
      <c r="AG402" s="1" t="s">
        <v>91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2</v>
      </c>
      <c r="AO402">
        <v>0</v>
      </c>
      <c r="AP402">
        <v>0</v>
      </c>
      <c r="AQ402">
        <v>1</v>
      </c>
      <c r="AR402">
        <v>0</v>
      </c>
      <c r="AS402">
        <v>1</v>
      </c>
      <c r="AT402">
        <v>2</v>
      </c>
      <c r="AU402">
        <v>0</v>
      </c>
      <c r="AV402">
        <v>1</v>
      </c>
      <c r="AW402">
        <v>0</v>
      </c>
      <c r="AX402">
        <v>14</v>
      </c>
      <c r="AY402">
        <v>26</v>
      </c>
      <c r="AZ402">
        <v>20</v>
      </c>
      <c r="BA402">
        <v>1</v>
      </c>
      <c r="BB402">
        <v>1</v>
      </c>
      <c r="BC402">
        <v>0</v>
      </c>
      <c r="BD402">
        <v>0</v>
      </c>
      <c r="BE402">
        <v>0</v>
      </c>
      <c r="BF402">
        <v>0</v>
      </c>
      <c r="BG402">
        <v>1</v>
      </c>
      <c r="BH402">
        <v>0</v>
      </c>
      <c r="BI402">
        <v>1</v>
      </c>
      <c r="BJ402">
        <v>0</v>
      </c>
      <c r="BK402">
        <v>0</v>
      </c>
      <c r="BL402">
        <v>0</v>
      </c>
      <c r="BM402">
        <v>16</v>
      </c>
      <c r="BN402">
        <v>28</v>
      </c>
      <c r="BO402">
        <v>22</v>
      </c>
    </row>
    <row r="403" spans="1:67" x14ac:dyDescent="0.3">
      <c r="A403" s="1" t="s">
        <v>196</v>
      </c>
      <c r="B403">
        <v>68</v>
      </c>
      <c r="C403" s="1" t="s">
        <v>77</v>
      </c>
      <c r="D403" s="2"/>
      <c r="E403" s="1" t="s">
        <v>69</v>
      </c>
      <c r="F403" s="1" t="s">
        <v>70</v>
      </c>
      <c r="G403">
        <v>-1</v>
      </c>
      <c r="H403">
        <v>-1</v>
      </c>
      <c r="I403" s="1" t="s">
        <v>190</v>
      </c>
      <c r="J403">
        <v>234</v>
      </c>
      <c r="K403" s="1" t="s">
        <v>192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s="1" t="s">
        <v>76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2</v>
      </c>
      <c r="AD403">
        <v>4</v>
      </c>
      <c r="AE403">
        <v>4</v>
      </c>
      <c r="AF403">
        <v>2</v>
      </c>
      <c r="AG403" s="1" t="s">
        <v>74</v>
      </c>
      <c r="AH403">
        <v>0</v>
      </c>
      <c r="AI403">
        <v>1</v>
      </c>
      <c r="AJ403">
        <v>1</v>
      </c>
      <c r="AK403">
        <v>0</v>
      </c>
      <c r="AL403">
        <v>0</v>
      </c>
      <c r="AM403">
        <v>8</v>
      </c>
      <c r="AN403">
        <v>1</v>
      </c>
      <c r="AO403">
        <v>0</v>
      </c>
      <c r="AP403">
        <v>1</v>
      </c>
      <c r="AQ403">
        <v>0</v>
      </c>
      <c r="AR403">
        <v>0</v>
      </c>
      <c r="AS403">
        <v>1</v>
      </c>
      <c r="AT403">
        <v>2</v>
      </c>
      <c r="AU403">
        <v>0</v>
      </c>
      <c r="AV403">
        <v>1</v>
      </c>
      <c r="AW403">
        <v>0</v>
      </c>
      <c r="AX403">
        <v>19</v>
      </c>
      <c r="AY403">
        <v>43</v>
      </c>
      <c r="AZ403">
        <v>31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21</v>
      </c>
      <c r="BN403">
        <v>45</v>
      </c>
      <c r="BO403">
        <v>33</v>
      </c>
    </row>
    <row r="404" spans="1:67" x14ac:dyDescent="0.3">
      <c r="A404" s="1" t="s">
        <v>196</v>
      </c>
      <c r="B404">
        <v>68</v>
      </c>
      <c r="C404" s="1" t="s">
        <v>68</v>
      </c>
      <c r="D404" s="2"/>
      <c r="E404" s="1" t="s">
        <v>69</v>
      </c>
      <c r="F404" s="1" t="s">
        <v>70</v>
      </c>
      <c r="G404">
        <v>-1</v>
      </c>
      <c r="H404">
        <v>-1</v>
      </c>
      <c r="I404" s="1" t="s">
        <v>181</v>
      </c>
      <c r="J404">
        <v>3147</v>
      </c>
      <c r="K404" s="1" t="s">
        <v>192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s="1" t="s">
        <v>79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2</v>
      </c>
      <c r="AB404">
        <v>1</v>
      </c>
      <c r="AC404">
        <v>12</v>
      </c>
      <c r="AD404">
        <v>1</v>
      </c>
      <c r="AE404">
        <v>0</v>
      </c>
      <c r="AF404">
        <v>0</v>
      </c>
      <c r="AG404" s="1" t="s">
        <v>74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1</v>
      </c>
      <c r="AY404">
        <v>4</v>
      </c>
      <c r="AZ404">
        <v>2.5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0</v>
      </c>
      <c r="BG404">
        <v>1</v>
      </c>
      <c r="BH404">
        <v>0</v>
      </c>
      <c r="BI404">
        <v>1</v>
      </c>
      <c r="BJ404">
        <v>0</v>
      </c>
      <c r="BK404">
        <v>0</v>
      </c>
      <c r="BL404">
        <v>0</v>
      </c>
      <c r="BM404">
        <v>13</v>
      </c>
      <c r="BN404">
        <v>16</v>
      </c>
      <c r="BO404">
        <v>14.5</v>
      </c>
    </row>
    <row r="405" spans="1:67" x14ac:dyDescent="0.3">
      <c r="A405" s="1" t="s">
        <v>196</v>
      </c>
      <c r="B405">
        <v>68</v>
      </c>
      <c r="C405" s="1" t="s">
        <v>68</v>
      </c>
      <c r="D405" s="2"/>
      <c r="E405" s="1" t="s">
        <v>69</v>
      </c>
      <c r="F405" s="1" t="s">
        <v>70</v>
      </c>
      <c r="G405">
        <v>-1</v>
      </c>
      <c r="H405">
        <v>-1</v>
      </c>
      <c r="I405" s="1" t="s">
        <v>182</v>
      </c>
      <c r="J405">
        <v>3487</v>
      </c>
      <c r="K405" s="1" t="s">
        <v>192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s="1" t="s">
        <v>76</v>
      </c>
      <c r="V405">
        <v>1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1</v>
      </c>
      <c r="AC405">
        <v>4</v>
      </c>
      <c r="AD405">
        <v>1</v>
      </c>
      <c r="AE405">
        <v>4</v>
      </c>
      <c r="AF405">
        <v>1</v>
      </c>
      <c r="AG405" s="1" t="s">
        <v>74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4</v>
      </c>
      <c r="AO405">
        <v>1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10</v>
      </c>
      <c r="AY405">
        <v>25</v>
      </c>
      <c r="AZ405">
        <v>17.5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14</v>
      </c>
      <c r="BN405">
        <v>29</v>
      </c>
      <c r="BO405">
        <v>21.5</v>
      </c>
    </row>
    <row r="406" spans="1:67" x14ac:dyDescent="0.3">
      <c r="A406" s="1" t="s">
        <v>196</v>
      </c>
      <c r="B406">
        <v>68</v>
      </c>
      <c r="C406" s="1" t="s">
        <v>77</v>
      </c>
      <c r="D406" s="2"/>
      <c r="E406" s="1" t="s">
        <v>69</v>
      </c>
      <c r="F406" s="1" t="s">
        <v>70</v>
      </c>
      <c r="G406">
        <v>-1</v>
      </c>
      <c r="H406">
        <v>-1</v>
      </c>
      <c r="I406" s="1" t="s">
        <v>184</v>
      </c>
      <c r="J406">
        <v>6498</v>
      </c>
      <c r="K406" s="1" t="s">
        <v>192</v>
      </c>
      <c r="L406">
        <v>0</v>
      </c>
      <c r="M406">
        <v>1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s="1" t="s">
        <v>73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2</v>
      </c>
      <c r="AB406">
        <v>1</v>
      </c>
      <c r="AC406">
        <v>12</v>
      </c>
      <c r="AD406">
        <v>3</v>
      </c>
      <c r="AE406">
        <v>3</v>
      </c>
      <c r="AF406">
        <v>3</v>
      </c>
      <c r="AG406" s="1" t="s">
        <v>74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9</v>
      </c>
      <c r="AN406">
        <v>3</v>
      </c>
      <c r="AO406">
        <v>0</v>
      </c>
      <c r="AP406">
        <v>0</v>
      </c>
      <c r="AQ406">
        <v>0</v>
      </c>
      <c r="AR406">
        <v>1</v>
      </c>
      <c r="AS406">
        <v>1</v>
      </c>
      <c r="AT406">
        <v>1</v>
      </c>
      <c r="AU406">
        <v>1</v>
      </c>
      <c r="AV406">
        <v>0</v>
      </c>
      <c r="AW406">
        <v>0</v>
      </c>
      <c r="AX406">
        <v>14</v>
      </c>
      <c r="AY406">
        <v>32</v>
      </c>
      <c r="AZ406">
        <v>23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1</v>
      </c>
      <c r="BG406">
        <v>1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26</v>
      </c>
      <c r="BN406">
        <v>44</v>
      </c>
      <c r="BO406">
        <v>35</v>
      </c>
    </row>
    <row r="407" spans="1:67" x14ac:dyDescent="0.3">
      <c r="A407" s="1" t="s">
        <v>196</v>
      </c>
      <c r="B407">
        <v>68</v>
      </c>
      <c r="C407" s="1" t="s">
        <v>68</v>
      </c>
      <c r="D407" s="2"/>
      <c r="E407" s="1" t="s">
        <v>69</v>
      </c>
      <c r="F407" s="1" t="s">
        <v>70</v>
      </c>
      <c r="G407">
        <v>-1</v>
      </c>
      <c r="H407">
        <v>-1</v>
      </c>
      <c r="I407" s="1" t="s">
        <v>168</v>
      </c>
      <c r="J407">
        <v>6721</v>
      </c>
      <c r="K407" s="1" t="s">
        <v>192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s="1" t="s">
        <v>73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2</v>
      </c>
      <c r="AB407">
        <v>0</v>
      </c>
      <c r="AC407">
        <v>10</v>
      </c>
      <c r="AD407">
        <v>0</v>
      </c>
      <c r="AE407">
        <v>7</v>
      </c>
      <c r="AF407">
        <v>0</v>
      </c>
      <c r="AG407" s="1" t="s">
        <v>72</v>
      </c>
      <c r="AH407">
        <v>1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4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15</v>
      </c>
      <c r="AY407">
        <v>36</v>
      </c>
      <c r="AZ407">
        <v>25.5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0</v>
      </c>
      <c r="BG407">
        <v>1</v>
      </c>
      <c r="BH407">
        <v>0</v>
      </c>
      <c r="BI407">
        <v>1</v>
      </c>
      <c r="BJ407">
        <v>0</v>
      </c>
      <c r="BK407">
        <v>0</v>
      </c>
      <c r="BL407">
        <v>0</v>
      </c>
      <c r="BM407">
        <v>25</v>
      </c>
      <c r="BN407">
        <v>46</v>
      </c>
      <c r="BO407">
        <v>35.5</v>
      </c>
    </row>
    <row r="408" spans="1:67" x14ac:dyDescent="0.3">
      <c r="A408" s="1" t="s">
        <v>196</v>
      </c>
      <c r="B408">
        <v>68</v>
      </c>
      <c r="C408" s="1" t="s">
        <v>77</v>
      </c>
      <c r="D408" s="2"/>
      <c r="E408" s="1" t="s">
        <v>69</v>
      </c>
      <c r="F408" s="1" t="s">
        <v>70</v>
      </c>
      <c r="G408">
        <v>-1</v>
      </c>
      <c r="H408">
        <v>-1</v>
      </c>
      <c r="I408" s="1" t="s">
        <v>147</v>
      </c>
      <c r="J408">
        <v>9431</v>
      </c>
      <c r="K408" s="1" t="s">
        <v>192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s="1" t="s">
        <v>79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1</v>
      </c>
      <c r="AB408">
        <v>0</v>
      </c>
      <c r="AC408">
        <v>5</v>
      </c>
      <c r="AD408">
        <v>0</v>
      </c>
      <c r="AE408">
        <v>1</v>
      </c>
      <c r="AF408">
        <v>2</v>
      </c>
      <c r="AG408" s="1" t="s">
        <v>74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16</v>
      </c>
      <c r="AN408">
        <v>1</v>
      </c>
      <c r="AO408">
        <v>0</v>
      </c>
      <c r="AP408">
        <v>1</v>
      </c>
      <c r="AQ408">
        <v>0</v>
      </c>
      <c r="AR408">
        <v>0</v>
      </c>
      <c r="AS408">
        <v>1</v>
      </c>
      <c r="AT408">
        <v>1</v>
      </c>
      <c r="AU408">
        <v>1</v>
      </c>
      <c r="AV408">
        <v>0</v>
      </c>
      <c r="AW408">
        <v>0</v>
      </c>
      <c r="AX408">
        <v>7</v>
      </c>
      <c r="AY408">
        <v>10</v>
      </c>
      <c r="AZ408">
        <v>8.5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1</v>
      </c>
      <c r="BJ408">
        <v>0</v>
      </c>
      <c r="BK408">
        <v>0</v>
      </c>
      <c r="BL408">
        <v>0</v>
      </c>
      <c r="BM408">
        <v>12</v>
      </c>
      <c r="BN408">
        <v>15</v>
      </c>
      <c r="BO408">
        <v>13.5</v>
      </c>
    </row>
    <row r="409" spans="1:67" x14ac:dyDescent="0.3">
      <c r="A409" s="1" t="s">
        <v>197</v>
      </c>
      <c r="B409">
        <v>69</v>
      </c>
      <c r="C409" s="1" t="s">
        <v>68</v>
      </c>
      <c r="D409" s="2"/>
      <c r="E409" s="1" t="s">
        <v>69</v>
      </c>
      <c r="F409" s="1" t="s">
        <v>70</v>
      </c>
      <c r="G409">
        <v>-1</v>
      </c>
      <c r="H409">
        <v>-1</v>
      </c>
      <c r="I409" s="1" t="s">
        <v>181</v>
      </c>
      <c r="J409">
        <v>135</v>
      </c>
      <c r="K409" s="1" t="s">
        <v>192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s="1" t="s">
        <v>79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2</v>
      </c>
      <c r="AB409">
        <v>1</v>
      </c>
      <c r="AC409">
        <v>12</v>
      </c>
      <c r="AD409">
        <v>0</v>
      </c>
      <c r="AE409">
        <v>6</v>
      </c>
      <c r="AF409">
        <v>0</v>
      </c>
      <c r="AG409" s="1" t="s">
        <v>74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12</v>
      </c>
      <c r="AY409">
        <v>30</v>
      </c>
      <c r="AZ409">
        <v>21</v>
      </c>
      <c r="BA409">
        <v>0</v>
      </c>
      <c r="BB409">
        <v>0</v>
      </c>
      <c r="BC409">
        <v>0</v>
      </c>
      <c r="BD409">
        <v>0</v>
      </c>
      <c r="BE409">
        <v>1</v>
      </c>
      <c r="BF409">
        <v>0</v>
      </c>
      <c r="BG409">
        <v>1</v>
      </c>
      <c r="BH409">
        <v>1</v>
      </c>
      <c r="BI409">
        <v>1</v>
      </c>
      <c r="BJ409">
        <v>0</v>
      </c>
      <c r="BK409">
        <v>0</v>
      </c>
      <c r="BL409">
        <v>0</v>
      </c>
      <c r="BM409">
        <v>24</v>
      </c>
      <c r="BN409">
        <v>42</v>
      </c>
      <c r="BO409">
        <v>33</v>
      </c>
    </row>
    <row r="410" spans="1:67" x14ac:dyDescent="0.3">
      <c r="A410" s="1" t="s">
        <v>197</v>
      </c>
      <c r="B410">
        <v>69</v>
      </c>
      <c r="C410" s="1" t="s">
        <v>77</v>
      </c>
      <c r="D410" s="2"/>
      <c r="E410" s="1" t="s">
        <v>69</v>
      </c>
      <c r="F410" s="1" t="s">
        <v>70</v>
      </c>
      <c r="G410">
        <v>-1</v>
      </c>
      <c r="H410">
        <v>-1</v>
      </c>
      <c r="I410" s="1" t="s">
        <v>190</v>
      </c>
      <c r="J410">
        <v>3494</v>
      </c>
      <c r="K410" s="1" t="s">
        <v>192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  <c r="U410" s="1" t="s">
        <v>76</v>
      </c>
      <c r="V410">
        <v>1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2</v>
      </c>
      <c r="AD410">
        <v>4</v>
      </c>
      <c r="AE410">
        <v>0</v>
      </c>
      <c r="AF410">
        <v>3</v>
      </c>
      <c r="AG410" s="1" t="s">
        <v>74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8</v>
      </c>
      <c r="AN410">
        <v>1</v>
      </c>
      <c r="AO410">
        <v>0</v>
      </c>
      <c r="AP410">
        <v>1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12</v>
      </c>
      <c r="AY410">
        <v>24</v>
      </c>
      <c r="AZ410">
        <v>18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0</v>
      </c>
      <c r="BG410">
        <v>0</v>
      </c>
      <c r="BH410">
        <v>0</v>
      </c>
      <c r="BI410">
        <v>1</v>
      </c>
      <c r="BJ410">
        <v>0</v>
      </c>
      <c r="BK410">
        <v>0</v>
      </c>
      <c r="BL410">
        <v>0</v>
      </c>
      <c r="BM410">
        <v>14</v>
      </c>
      <c r="BN410">
        <v>26</v>
      </c>
      <c r="BO410">
        <v>20</v>
      </c>
    </row>
    <row r="411" spans="1:67" x14ac:dyDescent="0.3">
      <c r="A411" s="1" t="s">
        <v>197</v>
      </c>
      <c r="B411">
        <v>69</v>
      </c>
      <c r="C411" s="1" t="s">
        <v>68</v>
      </c>
      <c r="D411" s="2"/>
      <c r="E411" s="1" t="s">
        <v>69</v>
      </c>
      <c r="F411" s="1" t="s">
        <v>70</v>
      </c>
      <c r="G411">
        <v>-1</v>
      </c>
      <c r="H411">
        <v>-1</v>
      </c>
      <c r="I411" s="1" t="s">
        <v>182</v>
      </c>
      <c r="J411">
        <v>4926</v>
      </c>
      <c r="K411" s="1" t="s">
        <v>192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s="1" t="s">
        <v>76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2</v>
      </c>
      <c r="AB411">
        <v>1</v>
      </c>
      <c r="AC411">
        <v>12</v>
      </c>
      <c r="AD411">
        <v>4</v>
      </c>
      <c r="AE411">
        <v>2</v>
      </c>
      <c r="AF411">
        <v>2</v>
      </c>
      <c r="AG411" s="1" t="s">
        <v>74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4</v>
      </c>
      <c r="AN411">
        <v>1</v>
      </c>
      <c r="AO411">
        <v>0</v>
      </c>
      <c r="AP411">
        <v>1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11</v>
      </c>
      <c r="AY411">
        <v>29</v>
      </c>
      <c r="AZ411">
        <v>20</v>
      </c>
      <c r="BA411">
        <v>1</v>
      </c>
      <c r="BB411">
        <v>1</v>
      </c>
      <c r="BC411">
        <v>0</v>
      </c>
      <c r="BD411">
        <v>0</v>
      </c>
      <c r="BE411">
        <v>1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23</v>
      </c>
      <c r="BN411">
        <v>41</v>
      </c>
      <c r="BO411">
        <v>32</v>
      </c>
    </row>
    <row r="412" spans="1:67" x14ac:dyDescent="0.3">
      <c r="A412" s="1" t="s">
        <v>197</v>
      </c>
      <c r="B412">
        <v>69</v>
      </c>
      <c r="C412" s="1" t="s">
        <v>68</v>
      </c>
      <c r="D412" s="2"/>
      <c r="E412" s="1" t="s">
        <v>69</v>
      </c>
      <c r="F412" s="1" t="s">
        <v>70</v>
      </c>
      <c r="G412">
        <v>-1</v>
      </c>
      <c r="H412">
        <v>-1</v>
      </c>
      <c r="I412" s="1" t="s">
        <v>168</v>
      </c>
      <c r="J412">
        <v>4982</v>
      </c>
      <c r="K412" s="1" t="s">
        <v>192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s="1" t="s">
        <v>76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1</v>
      </c>
      <c r="AC412">
        <v>7</v>
      </c>
      <c r="AD412">
        <v>4</v>
      </c>
      <c r="AE412">
        <v>3</v>
      </c>
      <c r="AF412">
        <v>0</v>
      </c>
      <c r="AG412" s="1" t="s">
        <v>74</v>
      </c>
      <c r="AH412">
        <v>1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2</v>
      </c>
      <c r="AO412">
        <v>0</v>
      </c>
      <c r="AP412">
        <v>0</v>
      </c>
      <c r="AQ412">
        <v>1</v>
      </c>
      <c r="AR412">
        <v>0</v>
      </c>
      <c r="AS412">
        <v>1</v>
      </c>
      <c r="AT412">
        <v>2</v>
      </c>
      <c r="AU412">
        <v>0</v>
      </c>
      <c r="AV412">
        <v>1</v>
      </c>
      <c r="AW412">
        <v>0</v>
      </c>
      <c r="AX412">
        <v>17</v>
      </c>
      <c r="AY412">
        <v>38</v>
      </c>
      <c r="AZ412">
        <v>27.5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0</v>
      </c>
      <c r="BG412">
        <v>1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24</v>
      </c>
      <c r="BN412">
        <v>45</v>
      </c>
      <c r="BO412">
        <v>34.5</v>
      </c>
    </row>
    <row r="413" spans="1:67" x14ac:dyDescent="0.3">
      <c r="A413" s="1" t="s">
        <v>197</v>
      </c>
      <c r="B413">
        <v>69</v>
      </c>
      <c r="C413" s="1" t="s">
        <v>77</v>
      </c>
      <c r="D413" s="2"/>
      <c r="E413" s="1" t="s">
        <v>69</v>
      </c>
      <c r="F413" s="1" t="s">
        <v>70</v>
      </c>
      <c r="G413">
        <v>-1</v>
      </c>
      <c r="H413">
        <v>-1</v>
      </c>
      <c r="I413" s="1" t="s">
        <v>184</v>
      </c>
      <c r="J413">
        <v>5402</v>
      </c>
      <c r="K413" s="1" t="s">
        <v>192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s="1" t="s">
        <v>79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1</v>
      </c>
      <c r="AB413">
        <v>1</v>
      </c>
      <c r="AC413">
        <v>7</v>
      </c>
      <c r="AD413">
        <v>0</v>
      </c>
      <c r="AE413">
        <v>6</v>
      </c>
      <c r="AF413">
        <v>0</v>
      </c>
      <c r="AG413" s="1" t="s">
        <v>74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12</v>
      </c>
      <c r="AY413">
        <v>30</v>
      </c>
      <c r="AZ413">
        <v>21</v>
      </c>
      <c r="BA413">
        <v>0</v>
      </c>
      <c r="BB413">
        <v>0</v>
      </c>
      <c r="BC413">
        <v>0</v>
      </c>
      <c r="BD413">
        <v>0</v>
      </c>
      <c r="BE413">
        <v>1</v>
      </c>
      <c r="BF413">
        <v>1</v>
      </c>
      <c r="BG413">
        <v>0</v>
      </c>
      <c r="BH413">
        <v>0</v>
      </c>
      <c r="BI413">
        <v>1</v>
      </c>
      <c r="BJ413">
        <v>0</v>
      </c>
      <c r="BK413">
        <v>0</v>
      </c>
      <c r="BL413">
        <v>0</v>
      </c>
      <c r="BM413">
        <v>19</v>
      </c>
      <c r="BN413">
        <v>37</v>
      </c>
      <c r="BO413">
        <v>28</v>
      </c>
    </row>
    <row r="414" spans="1:67" x14ac:dyDescent="0.3">
      <c r="A414" s="1" t="s">
        <v>197</v>
      </c>
      <c r="B414">
        <v>69</v>
      </c>
      <c r="C414" s="1" t="s">
        <v>77</v>
      </c>
      <c r="D414" s="2"/>
      <c r="E414" s="1" t="s">
        <v>69</v>
      </c>
      <c r="F414" s="1" t="s">
        <v>70</v>
      </c>
      <c r="G414">
        <v>-1</v>
      </c>
      <c r="H414">
        <v>-1</v>
      </c>
      <c r="I414" s="1" t="s">
        <v>147</v>
      </c>
      <c r="J414">
        <v>5484</v>
      </c>
      <c r="K414" s="1" t="s">
        <v>192</v>
      </c>
      <c r="L414">
        <v>0</v>
      </c>
      <c r="M414">
        <v>1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 s="1" t="s">
        <v>73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3</v>
      </c>
      <c r="AB414">
        <v>0</v>
      </c>
      <c r="AC414">
        <v>15</v>
      </c>
      <c r="AD414">
        <v>0</v>
      </c>
      <c r="AE414">
        <v>5</v>
      </c>
      <c r="AF414">
        <v>3</v>
      </c>
      <c r="AG414" s="1" t="s">
        <v>74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4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11</v>
      </c>
      <c r="AY414">
        <v>26</v>
      </c>
      <c r="AZ414">
        <v>18.5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0</v>
      </c>
      <c r="BG414">
        <v>1</v>
      </c>
      <c r="BH414">
        <v>1</v>
      </c>
      <c r="BI414">
        <v>1</v>
      </c>
      <c r="BJ414">
        <v>0</v>
      </c>
      <c r="BK414">
        <v>0</v>
      </c>
      <c r="BL414">
        <v>0</v>
      </c>
      <c r="BM414">
        <v>26</v>
      </c>
      <c r="BN414">
        <v>41</v>
      </c>
      <c r="BO414">
        <v>33.5</v>
      </c>
    </row>
    <row r="415" spans="1:67" x14ac:dyDescent="0.3">
      <c r="A415" s="1" t="s">
        <v>198</v>
      </c>
      <c r="B415">
        <v>70</v>
      </c>
      <c r="C415" s="1" t="s">
        <v>77</v>
      </c>
      <c r="D415" s="2"/>
      <c r="E415" s="1" t="s">
        <v>69</v>
      </c>
      <c r="F415" s="1" t="s">
        <v>70</v>
      </c>
      <c r="G415">
        <v>-1</v>
      </c>
      <c r="H415">
        <v>-1</v>
      </c>
      <c r="I415" s="1" t="s">
        <v>190</v>
      </c>
      <c r="J415">
        <v>292</v>
      </c>
      <c r="K415" s="1" t="s">
        <v>192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 s="1" t="s">
        <v>79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2</v>
      </c>
      <c r="AB415">
        <v>1</v>
      </c>
      <c r="AC415">
        <v>12</v>
      </c>
      <c r="AD415">
        <v>0</v>
      </c>
      <c r="AE415">
        <v>7</v>
      </c>
      <c r="AF415">
        <v>0</v>
      </c>
      <c r="AG415" s="1" t="s">
        <v>74</v>
      </c>
      <c r="AH415">
        <v>1</v>
      </c>
      <c r="AI415">
        <v>0</v>
      </c>
      <c r="AJ415">
        <v>1</v>
      </c>
      <c r="AK415">
        <v>0</v>
      </c>
      <c r="AL415">
        <v>0</v>
      </c>
      <c r="AM415">
        <v>6</v>
      </c>
      <c r="AN415">
        <v>2</v>
      </c>
      <c r="AO415">
        <v>0</v>
      </c>
      <c r="AP415">
        <v>0</v>
      </c>
      <c r="AQ415">
        <v>1</v>
      </c>
      <c r="AR415">
        <v>0</v>
      </c>
      <c r="AS415">
        <v>1</v>
      </c>
      <c r="AT415">
        <v>2</v>
      </c>
      <c r="AU415">
        <v>0</v>
      </c>
      <c r="AV415">
        <v>1</v>
      </c>
      <c r="AW415">
        <v>0</v>
      </c>
      <c r="AX415">
        <v>21</v>
      </c>
      <c r="AY415">
        <v>42</v>
      </c>
      <c r="AZ415">
        <v>31.5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0</v>
      </c>
      <c r="BG415">
        <v>1</v>
      </c>
      <c r="BH415">
        <v>0</v>
      </c>
      <c r="BI415">
        <v>1</v>
      </c>
      <c r="BJ415">
        <v>0</v>
      </c>
      <c r="BK415">
        <v>0</v>
      </c>
      <c r="BL415">
        <v>0</v>
      </c>
      <c r="BM415">
        <v>33</v>
      </c>
      <c r="BN415">
        <v>54</v>
      </c>
      <c r="BO415">
        <v>43.5</v>
      </c>
    </row>
    <row r="416" spans="1:67" x14ac:dyDescent="0.3">
      <c r="A416" s="1" t="s">
        <v>198</v>
      </c>
      <c r="B416">
        <v>70</v>
      </c>
      <c r="C416" s="1" t="s">
        <v>77</v>
      </c>
      <c r="D416" s="2"/>
      <c r="E416" s="1" t="s">
        <v>69</v>
      </c>
      <c r="F416" s="1" t="s">
        <v>70</v>
      </c>
      <c r="G416">
        <v>-1</v>
      </c>
      <c r="H416">
        <v>-1</v>
      </c>
      <c r="I416" s="1" t="s">
        <v>184</v>
      </c>
      <c r="J416">
        <v>461</v>
      </c>
      <c r="K416" s="1" t="s">
        <v>100</v>
      </c>
      <c r="L416">
        <v>0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0</v>
      </c>
      <c r="S416">
        <v>0</v>
      </c>
      <c r="T416">
        <v>0</v>
      </c>
      <c r="U416" s="1" t="s">
        <v>79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3</v>
      </c>
      <c r="AB416">
        <v>1</v>
      </c>
      <c r="AC416">
        <v>17</v>
      </c>
      <c r="AD416">
        <v>2</v>
      </c>
      <c r="AE416">
        <v>4</v>
      </c>
      <c r="AF416">
        <v>2</v>
      </c>
      <c r="AG416" s="1" t="s">
        <v>74</v>
      </c>
      <c r="AH416">
        <v>1</v>
      </c>
      <c r="AI416">
        <v>0</v>
      </c>
      <c r="AJ416">
        <v>1</v>
      </c>
      <c r="AK416">
        <v>0</v>
      </c>
      <c r="AL416">
        <v>0</v>
      </c>
      <c r="AM416">
        <v>9</v>
      </c>
      <c r="AN416">
        <v>2</v>
      </c>
      <c r="AO416">
        <v>0</v>
      </c>
      <c r="AP416">
        <v>0</v>
      </c>
      <c r="AQ416">
        <v>1</v>
      </c>
      <c r="AR416">
        <v>0</v>
      </c>
      <c r="AS416">
        <v>1</v>
      </c>
      <c r="AT416">
        <v>1</v>
      </c>
      <c r="AU416">
        <v>1</v>
      </c>
      <c r="AV416">
        <v>0</v>
      </c>
      <c r="AW416">
        <v>0</v>
      </c>
      <c r="AX416">
        <v>15</v>
      </c>
      <c r="AY416">
        <v>33</v>
      </c>
      <c r="AZ416">
        <v>24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1</v>
      </c>
      <c r="BG416">
        <v>0</v>
      </c>
      <c r="BH416">
        <v>0</v>
      </c>
      <c r="BI416">
        <v>1</v>
      </c>
      <c r="BJ416">
        <v>0</v>
      </c>
      <c r="BK416">
        <v>0</v>
      </c>
      <c r="BL416">
        <v>0</v>
      </c>
      <c r="BM416">
        <v>32</v>
      </c>
      <c r="BN416">
        <v>50</v>
      </c>
      <c r="BO416">
        <v>41</v>
      </c>
    </row>
    <row r="417" spans="1:67" x14ac:dyDescent="0.3">
      <c r="A417" s="1" t="s">
        <v>198</v>
      </c>
      <c r="B417">
        <v>70</v>
      </c>
      <c r="C417" s="1" t="s">
        <v>68</v>
      </c>
      <c r="D417" s="2"/>
      <c r="E417" s="1" t="s">
        <v>69</v>
      </c>
      <c r="F417" s="1" t="s">
        <v>70</v>
      </c>
      <c r="G417">
        <v>-1</v>
      </c>
      <c r="H417">
        <v>-1</v>
      </c>
      <c r="I417" s="1" t="s">
        <v>181</v>
      </c>
      <c r="J417">
        <v>1501</v>
      </c>
      <c r="K417" s="1" t="s">
        <v>192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s="1" t="s">
        <v>79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1</v>
      </c>
      <c r="AB417">
        <v>1</v>
      </c>
      <c r="AC417">
        <v>7</v>
      </c>
      <c r="AD417">
        <v>5</v>
      </c>
      <c r="AE417">
        <v>2</v>
      </c>
      <c r="AF417">
        <v>2</v>
      </c>
      <c r="AG417" s="1" t="s">
        <v>74</v>
      </c>
      <c r="AH417">
        <v>1</v>
      </c>
      <c r="AI417">
        <v>0</v>
      </c>
      <c r="AJ417">
        <v>0</v>
      </c>
      <c r="AK417">
        <v>0</v>
      </c>
      <c r="AL417">
        <v>1</v>
      </c>
      <c r="AM417">
        <v>30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14</v>
      </c>
      <c r="AY417">
        <v>35</v>
      </c>
      <c r="AZ417">
        <v>24.5</v>
      </c>
      <c r="BA417">
        <v>1</v>
      </c>
      <c r="BB417">
        <v>1</v>
      </c>
      <c r="BC417">
        <v>0</v>
      </c>
      <c r="BD417">
        <v>0</v>
      </c>
      <c r="BE417">
        <v>1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21</v>
      </c>
      <c r="BN417">
        <v>42</v>
      </c>
      <c r="BO417">
        <v>31.5</v>
      </c>
    </row>
    <row r="418" spans="1:67" x14ac:dyDescent="0.3">
      <c r="A418" s="1" t="s">
        <v>198</v>
      </c>
      <c r="B418">
        <v>70</v>
      </c>
      <c r="C418" s="1" t="s">
        <v>68</v>
      </c>
      <c r="D418" s="2"/>
      <c r="E418" s="1" t="s">
        <v>69</v>
      </c>
      <c r="F418" s="1" t="s">
        <v>70</v>
      </c>
      <c r="G418">
        <v>-1</v>
      </c>
      <c r="H418">
        <v>-1</v>
      </c>
      <c r="I418" s="1" t="s">
        <v>182</v>
      </c>
      <c r="J418">
        <v>3865</v>
      </c>
      <c r="K418" s="1" t="s">
        <v>100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s="1" t="s">
        <v>76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s="1" t="s">
        <v>74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</row>
    <row r="419" spans="1:67" x14ac:dyDescent="0.3">
      <c r="A419" s="1" t="s">
        <v>198</v>
      </c>
      <c r="B419">
        <v>70</v>
      </c>
      <c r="C419" s="1" t="s">
        <v>77</v>
      </c>
      <c r="D419" s="2"/>
      <c r="E419" s="1" t="s">
        <v>69</v>
      </c>
      <c r="F419" s="1" t="s">
        <v>70</v>
      </c>
      <c r="G419">
        <v>-1</v>
      </c>
      <c r="H419">
        <v>-1</v>
      </c>
      <c r="I419" s="1" t="s">
        <v>147</v>
      </c>
      <c r="J419">
        <v>7454</v>
      </c>
      <c r="K419" s="1" t="s">
        <v>192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s="1" t="s">
        <v>76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5</v>
      </c>
      <c r="AD419">
        <v>0</v>
      </c>
      <c r="AE419">
        <v>1</v>
      </c>
      <c r="AF419">
        <v>2</v>
      </c>
      <c r="AG419" s="1" t="s">
        <v>74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14</v>
      </c>
      <c r="AN419">
        <v>1</v>
      </c>
      <c r="AO419">
        <v>0</v>
      </c>
      <c r="AP419">
        <v>1</v>
      </c>
      <c r="AQ419">
        <v>0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5</v>
      </c>
      <c r="AY419">
        <v>8</v>
      </c>
      <c r="AZ419">
        <v>6.5</v>
      </c>
      <c r="BA419">
        <v>1</v>
      </c>
      <c r="BB419">
        <v>1</v>
      </c>
      <c r="BC419">
        <v>0</v>
      </c>
      <c r="BD419">
        <v>0</v>
      </c>
      <c r="BE419">
        <v>0</v>
      </c>
      <c r="BF419">
        <v>1</v>
      </c>
      <c r="BG419">
        <v>1</v>
      </c>
      <c r="BH419">
        <v>1</v>
      </c>
      <c r="BI419">
        <v>1</v>
      </c>
      <c r="BJ419">
        <v>0</v>
      </c>
      <c r="BK419">
        <v>0</v>
      </c>
      <c r="BL419">
        <v>0</v>
      </c>
      <c r="BM419">
        <v>10</v>
      </c>
      <c r="BN419">
        <v>13</v>
      </c>
      <c r="BO419">
        <v>11.5</v>
      </c>
    </row>
    <row r="420" spans="1:67" x14ac:dyDescent="0.3">
      <c r="A420" s="1" t="s">
        <v>198</v>
      </c>
      <c r="B420">
        <v>70</v>
      </c>
      <c r="C420" s="1" t="s">
        <v>68</v>
      </c>
      <c r="D420" s="2"/>
      <c r="E420" s="1" t="s">
        <v>69</v>
      </c>
      <c r="F420" s="1" t="s">
        <v>70</v>
      </c>
      <c r="G420">
        <v>-1</v>
      </c>
      <c r="H420">
        <v>-1</v>
      </c>
      <c r="I420" s="1" t="s">
        <v>168</v>
      </c>
      <c r="J420">
        <v>8103</v>
      </c>
      <c r="K420" s="1" t="s">
        <v>192</v>
      </c>
      <c r="L420">
        <v>0</v>
      </c>
      <c r="M420">
        <v>1</v>
      </c>
      <c r="N420">
        <v>1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 s="1" t="s">
        <v>73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4</v>
      </c>
      <c r="AB420">
        <v>1</v>
      </c>
      <c r="AC420">
        <v>22</v>
      </c>
      <c r="AD420">
        <v>0</v>
      </c>
      <c r="AE420">
        <v>7</v>
      </c>
      <c r="AF420">
        <v>0</v>
      </c>
      <c r="AG420" s="1" t="s">
        <v>72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0</v>
      </c>
      <c r="AP420">
        <v>1</v>
      </c>
      <c r="AQ420">
        <v>0</v>
      </c>
      <c r="AR420">
        <v>0</v>
      </c>
      <c r="AS420">
        <v>1</v>
      </c>
      <c r="AT420">
        <v>1</v>
      </c>
      <c r="AU420">
        <v>1</v>
      </c>
      <c r="AV420">
        <v>0</v>
      </c>
      <c r="AW420">
        <v>0</v>
      </c>
      <c r="AX420">
        <v>19</v>
      </c>
      <c r="AY420">
        <v>40</v>
      </c>
      <c r="AZ420">
        <v>29.5</v>
      </c>
      <c r="BA420">
        <v>0</v>
      </c>
      <c r="BB420">
        <v>0</v>
      </c>
      <c r="BC420">
        <v>0</v>
      </c>
      <c r="BD420">
        <v>0</v>
      </c>
      <c r="BE420">
        <v>1</v>
      </c>
      <c r="BF420">
        <v>0</v>
      </c>
      <c r="BG420">
        <v>1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41</v>
      </c>
      <c r="BN420">
        <v>62</v>
      </c>
      <c r="BO420">
        <v>51.5</v>
      </c>
    </row>
    <row r="421" spans="1:67" x14ac:dyDescent="0.3">
      <c r="A421" s="1" t="s">
        <v>199</v>
      </c>
      <c r="B421">
        <v>71</v>
      </c>
      <c r="C421" s="1" t="s">
        <v>77</v>
      </c>
      <c r="D421" s="2"/>
      <c r="E421" s="1" t="s">
        <v>69</v>
      </c>
      <c r="F421" s="1" t="s">
        <v>70</v>
      </c>
      <c r="G421">
        <v>-1</v>
      </c>
      <c r="H421">
        <v>-1</v>
      </c>
      <c r="I421" s="1" t="s">
        <v>190</v>
      </c>
      <c r="J421">
        <v>45</v>
      </c>
      <c r="K421" s="1" t="s">
        <v>100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1</v>
      </c>
      <c r="U421" s="1" t="s">
        <v>79</v>
      </c>
      <c r="V421">
        <v>0</v>
      </c>
      <c r="W421">
        <v>0</v>
      </c>
      <c r="X421">
        <v>1</v>
      </c>
      <c r="Y421">
        <v>0</v>
      </c>
      <c r="Z421">
        <v>0</v>
      </c>
      <c r="AA421">
        <v>1</v>
      </c>
      <c r="AB421">
        <v>1</v>
      </c>
      <c r="AC421">
        <v>7</v>
      </c>
      <c r="AD421">
        <v>2</v>
      </c>
      <c r="AE421">
        <v>1</v>
      </c>
      <c r="AF421">
        <v>1</v>
      </c>
      <c r="AG421" s="1" t="s">
        <v>74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12</v>
      </c>
      <c r="AN421">
        <v>1</v>
      </c>
      <c r="AO421">
        <v>0</v>
      </c>
      <c r="AP421">
        <v>1</v>
      </c>
      <c r="AQ421">
        <v>0</v>
      </c>
      <c r="AR421">
        <v>0</v>
      </c>
      <c r="AS421">
        <v>1</v>
      </c>
      <c r="AT421">
        <v>2</v>
      </c>
      <c r="AU421">
        <v>0</v>
      </c>
      <c r="AV421">
        <v>1</v>
      </c>
      <c r="AW421">
        <v>0</v>
      </c>
      <c r="AX421">
        <v>11</v>
      </c>
      <c r="AY421">
        <v>20</v>
      </c>
      <c r="AZ421">
        <v>15.5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1</v>
      </c>
      <c r="BH421">
        <v>0</v>
      </c>
      <c r="BI421">
        <v>1</v>
      </c>
      <c r="BJ421">
        <v>0</v>
      </c>
      <c r="BK421">
        <v>0</v>
      </c>
      <c r="BL421">
        <v>0</v>
      </c>
      <c r="BM421">
        <v>18</v>
      </c>
      <c r="BN421">
        <v>27</v>
      </c>
      <c r="BO421">
        <v>22.5</v>
      </c>
    </row>
    <row r="422" spans="1:67" x14ac:dyDescent="0.3">
      <c r="A422" s="1" t="s">
        <v>199</v>
      </c>
      <c r="B422">
        <v>71</v>
      </c>
      <c r="C422" s="1" t="s">
        <v>68</v>
      </c>
      <c r="D422" s="2"/>
      <c r="E422" s="1" t="s">
        <v>69</v>
      </c>
      <c r="F422" s="1" t="s">
        <v>70</v>
      </c>
      <c r="G422">
        <v>-1</v>
      </c>
      <c r="H422">
        <v>-1</v>
      </c>
      <c r="I422" s="1" t="s">
        <v>181</v>
      </c>
      <c r="J422">
        <v>3940</v>
      </c>
      <c r="K422" s="1" t="s">
        <v>100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 s="1" t="s">
        <v>73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1</v>
      </c>
      <c r="AB422">
        <v>1</v>
      </c>
      <c r="AC422">
        <v>7</v>
      </c>
      <c r="AD422">
        <v>5</v>
      </c>
      <c r="AE422">
        <v>1</v>
      </c>
      <c r="AF422">
        <v>2</v>
      </c>
      <c r="AG422" s="1" t="s">
        <v>91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6</v>
      </c>
      <c r="AN422">
        <v>1</v>
      </c>
      <c r="AO422">
        <v>0</v>
      </c>
      <c r="AP422">
        <v>1</v>
      </c>
      <c r="AQ422">
        <v>0</v>
      </c>
      <c r="AR422">
        <v>0</v>
      </c>
      <c r="AS422">
        <v>1</v>
      </c>
      <c r="AT422">
        <v>1</v>
      </c>
      <c r="AU422">
        <v>1</v>
      </c>
      <c r="AV422">
        <v>0</v>
      </c>
      <c r="AW422">
        <v>0</v>
      </c>
      <c r="AX422">
        <v>12</v>
      </c>
      <c r="AY422">
        <v>30</v>
      </c>
      <c r="AZ422">
        <v>21</v>
      </c>
      <c r="BA422">
        <v>0</v>
      </c>
      <c r="BB422">
        <v>0</v>
      </c>
      <c r="BC422">
        <v>0</v>
      </c>
      <c r="BD422">
        <v>0</v>
      </c>
      <c r="BE422">
        <v>1</v>
      </c>
      <c r="BF422">
        <v>0</v>
      </c>
      <c r="BG422">
        <v>1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19</v>
      </c>
      <c r="BN422">
        <v>37</v>
      </c>
      <c r="BO422">
        <v>28</v>
      </c>
    </row>
    <row r="423" spans="1:67" x14ac:dyDescent="0.3">
      <c r="A423" s="1" t="s">
        <v>199</v>
      </c>
      <c r="B423">
        <v>71</v>
      </c>
      <c r="C423" s="1" t="s">
        <v>68</v>
      </c>
      <c r="D423" s="2"/>
      <c r="E423" s="1" t="s">
        <v>69</v>
      </c>
      <c r="F423" s="1" t="s">
        <v>70</v>
      </c>
      <c r="G423">
        <v>-1</v>
      </c>
      <c r="H423">
        <v>-1</v>
      </c>
      <c r="I423" s="1" t="s">
        <v>182</v>
      </c>
      <c r="J423">
        <v>5188</v>
      </c>
      <c r="K423" s="1" t="s">
        <v>100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0</v>
      </c>
      <c r="T423">
        <v>0</v>
      </c>
      <c r="U423" s="1" t="s">
        <v>76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1</v>
      </c>
      <c r="AC423">
        <v>7</v>
      </c>
      <c r="AD423">
        <v>0</v>
      </c>
      <c r="AE423">
        <v>4</v>
      </c>
      <c r="AF423">
        <v>0</v>
      </c>
      <c r="AG423" s="1" t="s">
        <v>74</v>
      </c>
      <c r="AH423">
        <v>1</v>
      </c>
      <c r="AI423">
        <v>0</v>
      </c>
      <c r="AJ423">
        <v>0</v>
      </c>
      <c r="AK423">
        <v>0</v>
      </c>
      <c r="AL423">
        <v>0</v>
      </c>
      <c r="AM423">
        <v>3</v>
      </c>
      <c r="AN423">
        <v>4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9</v>
      </c>
      <c r="AY423">
        <v>21</v>
      </c>
      <c r="AZ423">
        <v>15</v>
      </c>
      <c r="BA423">
        <v>0</v>
      </c>
      <c r="BB423">
        <v>0</v>
      </c>
      <c r="BC423">
        <v>0</v>
      </c>
      <c r="BD423">
        <v>0</v>
      </c>
      <c r="BE423">
        <v>1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16</v>
      </c>
      <c r="BN423">
        <v>28</v>
      </c>
      <c r="BO423">
        <v>22</v>
      </c>
    </row>
    <row r="424" spans="1:67" x14ac:dyDescent="0.3">
      <c r="A424" s="1" t="s">
        <v>199</v>
      </c>
      <c r="B424">
        <v>71</v>
      </c>
      <c r="C424" s="1" t="s">
        <v>77</v>
      </c>
      <c r="D424" s="2"/>
      <c r="E424" s="1" t="s">
        <v>69</v>
      </c>
      <c r="F424" s="1" t="s">
        <v>70</v>
      </c>
      <c r="G424">
        <v>-1</v>
      </c>
      <c r="H424">
        <v>-1</v>
      </c>
      <c r="I424" s="1" t="s">
        <v>184</v>
      </c>
      <c r="J424">
        <v>7457</v>
      </c>
      <c r="K424" s="1" t="s">
        <v>100</v>
      </c>
      <c r="L424">
        <v>0</v>
      </c>
      <c r="M424">
        <v>1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s="1" t="s">
        <v>76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2</v>
      </c>
      <c r="AB424">
        <v>1</v>
      </c>
      <c r="AC424">
        <v>12</v>
      </c>
      <c r="AD424">
        <v>2</v>
      </c>
      <c r="AE424">
        <v>4</v>
      </c>
      <c r="AF424">
        <v>2</v>
      </c>
      <c r="AG424" s="1" t="s">
        <v>74</v>
      </c>
      <c r="AH424">
        <v>0</v>
      </c>
      <c r="AI424">
        <v>0</v>
      </c>
      <c r="AJ424">
        <v>1</v>
      </c>
      <c r="AK424">
        <v>0</v>
      </c>
      <c r="AL424">
        <v>1</v>
      </c>
      <c r="AM424">
        <v>17</v>
      </c>
      <c r="AN424">
        <v>1</v>
      </c>
      <c r="AO424">
        <v>0</v>
      </c>
      <c r="AP424">
        <v>1</v>
      </c>
      <c r="AQ424">
        <v>0</v>
      </c>
      <c r="AR424">
        <v>0</v>
      </c>
      <c r="AS424">
        <v>1</v>
      </c>
      <c r="AT424">
        <v>0</v>
      </c>
      <c r="AU424">
        <v>0</v>
      </c>
      <c r="AV424">
        <v>0</v>
      </c>
      <c r="AW424">
        <v>0</v>
      </c>
      <c r="AX424">
        <v>18</v>
      </c>
      <c r="AY424">
        <v>36</v>
      </c>
      <c r="AZ424">
        <v>27</v>
      </c>
      <c r="BA424">
        <v>0</v>
      </c>
      <c r="BB424">
        <v>0</v>
      </c>
      <c r="BC424">
        <v>0</v>
      </c>
      <c r="BD424">
        <v>0</v>
      </c>
      <c r="BE424">
        <v>1</v>
      </c>
      <c r="BF424">
        <v>1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30</v>
      </c>
      <c r="BN424">
        <v>48</v>
      </c>
      <c r="BO424">
        <v>39</v>
      </c>
    </row>
    <row r="425" spans="1:67" x14ac:dyDescent="0.3">
      <c r="A425" s="1" t="s">
        <v>199</v>
      </c>
      <c r="B425">
        <v>71</v>
      </c>
      <c r="C425" s="1" t="s">
        <v>77</v>
      </c>
      <c r="D425" s="2"/>
      <c r="E425" s="1" t="s">
        <v>69</v>
      </c>
      <c r="F425" s="1" t="s">
        <v>70</v>
      </c>
      <c r="G425">
        <v>-1</v>
      </c>
      <c r="H425">
        <v>-1</v>
      </c>
      <c r="I425" s="1" t="s">
        <v>147</v>
      </c>
      <c r="J425">
        <v>7617</v>
      </c>
      <c r="K425" s="1" t="s">
        <v>100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s="1" t="s">
        <v>73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2</v>
      </c>
      <c r="AB425">
        <v>1</v>
      </c>
      <c r="AC425">
        <v>12</v>
      </c>
      <c r="AD425">
        <v>3</v>
      </c>
      <c r="AE425">
        <v>2</v>
      </c>
      <c r="AF425">
        <v>2</v>
      </c>
      <c r="AG425" s="1" t="s">
        <v>74</v>
      </c>
      <c r="AH425">
        <v>0</v>
      </c>
      <c r="AI425">
        <v>0</v>
      </c>
      <c r="AJ425">
        <v>1</v>
      </c>
      <c r="AK425">
        <v>0</v>
      </c>
      <c r="AL425">
        <v>0</v>
      </c>
      <c r="AM425">
        <v>7</v>
      </c>
      <c r="AN425">
        <v>1</v>
      </c>
      <c r="AO425">
        <v>0</v>
      </c>
      <c r="AP425">
        <v>1</v>
      </c>
      <c r="AQ425">
        <v>0</v>
      </c>
      <c r="AR425">
        <v>0</v>
      </c>
      <c r="AS425">
        <v>1</v>
      </c>
      <c r="AT425">
        <v>0</v>
      </c>
      <c r="AU425">
        <v>0</v>
      </c>
      <c r="AV425">
        <v>0</v>
      </c>
      <c r="AW425">
        <v>0</v>
      </c>
      <c r="AX425">
        <v>10</v>
      </c>
      <c r="AY425">
        <v>25</v>
      </c>
      <c r="AZ425">
        <v>17.5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1</v>
      </c>
      <c r="BG425">
        <v>1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22</v>
      </c>
      <c r="BN425">
        <v>37</v>
      </c>
      <c r="BO425">
        <v>29.5</v>
      </c>
    </row>
    <row r="426" spans="1:67" x14ac:dyDescent="0.3">
      <c r="A426" s="1" t="s">
        <v>199</v>
      </c>
      <c r="B426">
        <v>71</v>
      </c>
      <c r="C426" s="1" t="s">
        <v>68</v>
      </c>
      <c r="D426" s="2"/>
      <c r="E426" s="1" t="s">
        <v>69</v>
      </c>
      <c r="F426" s="1" t="s">
        <v>70</v>
      </c>
      <c r="G426">
        <v>-1</v>
      </c>
      <c r="H426">
        <v>-1</v>
      </c>
      <c r="I426" s="1" t="s">
        <v>200</v>
      </c>
      <c r="J426">
        <v>8430</v>
      </c>
      <c r="K426" s="1" t="s">
        <v>100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s="1" t="s">
        <v>79</v>
      </c>
      <c r="V426">
        <v>0</v>
      </c>
      <c r="W426">
        <v>0</v>
      </c>
      <c r="X426">
        <v>1</v>
      </c>
      <c r="Y426">
        <v>0</v>
      </c>
      <c r="Z426">
        <v>1</v>
      </c>
      <c r="AA426">
        <v>0</v>
      </c>
      <c r="AB426">
        <v>0</v>
      </c>
      <c r="AC426">
        <v>2</v>
      </c>
      <c r="AD426">
        <v>0</v>
      </c>
      <c r="AE426">
        <v>0</v>
      </c>
      <c r="AF426">
        <v>0</v>
      </c>
      <c r="AG426" s="1" t="s">
        <v>74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2</v>
      </c>
      <c r="AN426">
        <v>1</v>
      </c>
      <c r="AO426">
        <v>0</v>
      </c>
      <c r="AP426">
        <v>1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3</v>
      </c>
      <c r="AY426">
        <v>3</v>
      </c>
      <c r="AZ426">
        <v>3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1</v>
      </c>
      <c r="BI426">
        <v>0</v>
      </c>
      <c r="BJ426">
        <v>0</v>
      </c>
      <c r="BK426">
        <v>0</v>
      </c>
      <c r="BL426">
        <v>0</v>
      </c>
      <c r="BM426">
        <v>5</v>
      </c>
      <c r="BN426">
        <v>5</v>
      </c>
      <c r="BO426">
        <v>5</v>
      </c>
    </row>
    <row r="427" spans="1:67" x14ac:dyDescent="0.3">
      <c r="A427" s="1" t="s">
        <v>201</v>
      </c>
      <c r="B427">
        <v>72</v>
      </c>
      <c r="C427" s="1" t="s">
        <v>77</v>
      </c>
      <c r="D427" s="2"/>
      <c r="E427" s="1" t="s">
        <v>69</v>
      </c>
      <c r="F427" s="1" t="s">
        <v>70</v>
      </c>
      <c r="G427">
        <v>-1</v>
      </c>
      <c r="H427">
        <v>-1</v>
      </c>
      <c r="I427" s="1" t="s">
        <v>190</v>
      </c>
      <c r="J427">
        <v>234</v>
      </c>
      <c r="K427" s="1" t="s">
        <v>100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s="1" t="s">
        <v>79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1</v>
      </c>
      <c r="AB427">
        <v>1</v>
      </c>
      <c r="AC427">
        <v>7</v>
      </c>
      <c r="AD427">
        <v>2</v>
      </c>
      <c r="AE427">
        <v>5</v>
      </c>
      <c r="AF427">
        <v>1</v>
      </c>
      <c r="AG427" s="1" t="s">
        <v>74</v>
      </c>
      <c r="AH427">
        <v>1</v>
      </c>
      <c r="AI427">
        <v>1</v>
      </c>
      <c r="AJ427">
        <v>1</v>
      </c>
      <c r="AK427">
        <v>0</v>
      </c>
      <c r="AL427">
        <v>0</v>
      </c>
      <c r="AM427">
        <v>4</v>
      </c>
      <c r="AN427">
        <v>1</v>
      </c>
      <c r="AO427">
        <v>0</v>
      </c>
      <c r="AP427">
        <v>1</v>
      </c>
      <c r="AQ427">
        <v>0</v>
      </c>
      <c r="AR427">
        <v>0</v>
      </c>
      <c r="AS427">
        <v>1</v>
      </c>
      <c r="AT427">
        <v>1</v>
      </c>
      <c r="AU427">
        <v>1</v>
      </c>
      <c r="AV427">
        <v>0</v>
      </c>
      <c r="AW427">
        <v>0</v>
      </c>
      <c r="AX427">
        <v>17</v>
      </c>
      <c r="AY427">
        <v>38</v>
      </c>
      <c r="AZ427">
        <v>27.5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0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24</v>
      </c>
      <c r="BN427">
        <v>45</v>
      </c>
      <c r="BO427">
        <v>34.5</v>
      </c>
    </row>
    <row r="428" spans="1:67" x14ac:dyDescent="0.3">
      <c r="A428" s="1" t="s">
        <v>201</v>
      </c>
      <c r="B428">
        <v>72</v>
      </c>
      <c r="C428" s="1" t="s">
        <v>68</v>
      </c>
      <c r="D428" s="2"/>
      <c r="E428" s="1" t="s">
        <v>69</v>
      </c>
      <c r="F428" s="1" t="s">
        <v>70</v>
      </c>
      <c r="G428">
        <v>-1</v>
      </c>
      <c r="H428">
        <v>-1</v>
      </c>
      <c r="I428" s="1" t="s">
        <v>181</v>
      </c>
      <c r="J428">
        <v>1720</v>
      </c>
      <c r="K428" s="1" t="s">
        <v>100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s="1" t="s">
        <v>76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5</v>
      </c>
      <c r="AD428">
        <v>0</v>
      </c>
      <c r="AE428">
        <v>3</v>
      </c>
      <c r="AF428">
        <v>0</v>
      </c>
      <c r="AG428" s="1" t="s">
        <v>74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8</v>
      </c>
      <c r="AN428">
        <v>1</v>
      </c>
      <c r="AO428">
        <v>0</v>
      </c>
      <c r="AP428">
        <v>1</v>
      </c>
      <c r="AQ428">
        <v>0</v>
      </c>
      <c r="AR428">
        <v>0</v>
      </c>
      <c r="AS428">
        <v>1</v>
      </c>
      <c r="AT428">
        <v>1</v>
      </c>
      <c r="AU428">
        <v>1</v>
      </c>
      <c r="AV428">
        <v>0</v>
      </c>
      <c r="AW428">
        <v>0</v>
      </c>
      <c r="AX428">
        <v>11</v>
      </c>
      <c r="AY428">
        <v>20</v>
      </c>
      <c r="AZ428">
        <v>15.5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0</v>
      </c>
      <c r="BG428">
        <v>1</v>
      </c>
      <c r="BH428">
        <v>1</v>
      </c>
      <c r="BI428">
        <v>0</v>
      </c>
      <c r="BJ428">
        <v>0</v>
      </c>
      <c r="BK428">
        <v>0</v>
      </c>
      <c r="BL428">
        <v>0</v>
      </c>
      <c r="BM428">
        <v>16</v>
      </c>
      <c r="BN428">
        <v>25</v>
      </c>
      <c r="BO428">
        <v>20.5</v>
      </c>
    </row>
    <row r="429" spans="1:67" x14ac:dyDescent="0.3">
      <c r="A429" s="1" t="s">
        <v>201</v>
      </c>
      <c r="B429">
        <v>72</v>
      </c>
      <c r="C429" s="1" t="s">
        <v>77</v>
      </c>
      <c r="D429" s="2"/>
      <c r="E429" s="1" t="s">
        <v>69</v>
      </c>
      <c r="F429" s="1" t="s">
        <v>70</v>
      </c>
      <c r="G429">
        <v>-1</v>
      </c>
      <c r="H429">
        <v>-1</v>
      </c>
      <c r="I429" s="1" t="s">
        <v>184</v>
      </c>
      <c r="J429">
        <v>1747</v>
      </c>
      <c r="K429" s="1" t="s">
        <v>100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s="1" t="s">
        <v>76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5</v>
      </c>
      <c r="AD429">
        <v>0</v>
      </c>
      <c r="AE429">
        <v>7</v>
      </c>
      <c r="AF429">
        <v>0</v>
      </c>
      <c r="AG429" s="1" t="s">
        <v>74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4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15</v>
      </c>
      <c r="AY429">
        <v>36</v>
      </c>
      <c r="AZ429">
        <v>25.5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1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20</v>
      </c>
      <c r="BN429">
        <v>41</v>
      </c>
      <c r="BO429">
        <v>30.5</v>
      </c>
    </row>
    <row r="430" spans="1:67" x14ac:dyDescent="0.3">
      <c r="A430" s="1" t="s">
        <v>201</v>
      </c>
      <c r="B430">
        <v>72</v>
      </c>
      <c r="C430" s="1" t="s">
        <v>68</v>
      </c>
      <c r="D430" s="2"/>
      <c r="E430" s="1" t="s">
        <v>69</v>
      </c>
      <c r="F430" s="1" t="s">
        <v>70</v>
      </c>
      <c r="G430">
        <v>-1</v>
      </c>
      <c r="H430">
        <v>-1</v>
      </c>
      <c r="I430" s="1" t="s">
        <v>182</v>
      </c>
      <c r="J430">
        <v>3176</v>
      </c>
      <c r="K430" s="1" t="s">
        <v>100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1</v>
      </c>
      <c r="U430" s="1" t="s">
        <v>79</v>
      </c>
      <c r="V430">
        <v>0</v>
      </c>
      <c r="W430">
        <v>0</v>
      </c>
      <c r="X430">
        <v>1</v>
      </c>
      <c r="Y430">
        <v>0</v>
      </c>
      <c r="Z430">
        <v>0</v>
      </c>
      <c r="AA430">
        <v>2</v>
      </c>
      <c r="AB430">
        <v>1</v>
      </c>
      <c r="AC430">
        <v>12</v>
      </c>
      <c r="AD430">
        <v>3</v>
      </c>
      <c r="AE430">
        <v>2</v>
      </c>
      <c r="AF430">
        <v>0</v>
      </c>
      <c r="AG430" s="1" t="s">
        <v>74</v>
      </c>
      <c r="AH430">
        <v>1</v>
      </c>
      <c r="AI430">
        <v>0</v>
      </c>
      <c r="AJ430">
        <v>1</v>
      </c>
      <c r="AK430">
        <v>0</v>
      </c>
      <c r="AL430">
        <v>0</v>
      </c>
      <c r="AM430">
        <v>10</v>
      </c>
      <c r="AN430">
        <v>1</v>
      </c>
      <c r="AO430">
        <v>0</v>
      </c>
      <c r="AP430">
        <v>1</v>
      </c>
      <c r="AQ430">
        <v>0</v>
      </c>
      <c r="AR430">
        <v>0</v>
      </c>
      <c r="AS430">
        <v>1</v>
      </c>
      <c r="AT430">
        <v>0</v>
      </c>
      <c r="AU430">
        <v>0</v>
      </c>
      <c r="AV430">
        <v>0</v>
      </c>
      <c r="AW430">
        <v>0</v>
      </c>
      <c r="AX430">
        <v>10</v>
      </c>
      <c r="AY430">
        <v>25</v>
      </c>
      <c r="AZ430">
        <v>17.5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22</v>
      </c>
      <c r="BN430">
        <v>37</v>
      </c>
      <c r="BO430">
        <v>29.5</v>
      </c>
    </row>
    <row r="431" spans="1:67" x14ac:dyDescent="0.3">
      <c r="A431" s="1" t="s">
        <v>201</v>
      </c>
      <c r="B431">
        <v>72</v>
      </c>
      <c r="C431" s="1" t="s">
        <v>68</v>
      </c>
      <c r="D431" s="2"/>
      <c r="E431" s="1" t="s">
        <v>69</v>
      </c>
      <c r="F431" s="1" t="s">
        <v>70</v>
      </c>
      <c r="G431">
        <v>-1</v>
      </c>
      <c r="H431">
        <v>-1</v>
      </c>
      <c r="I431" s="1" t="s">
        <v>200</v>
      </c>
      <c r="J431">
        <v>4272</v>
      </c>
      <c r="K431" s="1" t="s">
        <v>100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s="1" t="s">
        <v>73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2</v>
      </c>
      <c r="AF431">
        <v>3</v>
      </c>
      <c r="AG431" s="1" t="s">
        <v>74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4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6</v>
      </c>
      <c r="AY431">
        <v>15</v>
      </c>
      <c r="AZ431">
        <v>10.5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6</v>
      </c>
      <c r="BN431">
        <v>15</v>
      </c>
      <c r="BO431">
        <v>10.5</v>
      </c>
    </row>
    <row r="432" spans="1:67" x14ac:dyDescent="0.3">
      <c r="A432" s="1" t="s">
        <v>201</v>
      </c>
      <c r="B432">
        <v>72</v>
      </c>
      <c r="C432" s="1" t="s">
        <v>77</v>
      </c>
      <c r="D432" s="2"/>
      <c r="E432" s="1" t="s">
        <v>69</v>
      </c>
      <c r="F432" s="1" t="s">
        <v>70</v>
      </c>
      <c r="G432">
        <v>-1</v>
      </c>
      <c r="H432">
        <v>-1</v>
      </c>
      <c r="I432" s="1" t="s">
        <v>147</v>
      </c>
      <c r="J432">
        <v>5010</v>
      </c>
      <c r="K432" s="1" t="s">
        <v>100</v>
      </c>
      <c r="L432">
        <v>0</v>
      </c>
      <c r="M432">
        <v>0</v>
      </c>
      <c r="N432">
        <v>1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 s="1" t="s">
        <v>73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3</v>
      </c>
      <c r="AB432">
        <v>0</v>
      </c>
      <c r="AC432">
        <v>15</v>
      </c>
      <c r="AD432">
        <v>5</v>
      </c>
      <c r="AE432">
        <v>3</v>
      </c>
      <c r="AF432">
        <v>4</v>
      </c>
      <c r="AG432" s="1" t="s">
        <v>74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3</v>
      </c>
      <c r="AN432">
        <v>1</v>
      </c>
      <c r="AO432">
        <v>0</v>
      </c>
      <c r="AP432">
        <v>1</v>
      </c>
      <c r="AQ432">
        <v>0</v>
      </c>
      <c r="AR432">
        <v>0</v>
      </c>
      <c r="AS432">
        <v>1</v>
      </c>
      <c r="AT432">
        <v>0</v>
      </c>
      <c r="AU432">
        <v>0</v>
      </c>
      <c r="AV432">
        <v>0</v>
      </c>
      <c r="AW432">
        <v>0</v>
      </c>
      <c r="AX432">
        <v>14</v>
      </c>
      <c r="AY432">
        <v>38</v>
      </c>
      <c r="AZ432">
        <v>26</v>
      </c>
      <c r="BA432">
        <v>1</v>
      </c>
      <c r="BB432">
        <v>1</v>
      </c>
      <c r="BC432">
        <v>0</v>
      </c>
      <c r="BD432">
        <v>0</v>
      </c>
      <c r="BE432">
        <v>1</v>
      </c>
      <c r="BF432">
        <v>0</v>
      </c>
      <c r="BG432">
        <v>1</v>
      </c>
      <c r="BH432">
        <v>1</v>
      </c>
      <c r="BI432">
        <v>1</v>
      </c>
      <c r="BJ432">
        <v>0</v>
      </c>
      <c r="BK432">
        <v>0</v>
      </c>
      <c r="BL432">
        <v>0</v>
      </c>
      <c r="BM432">
        <v>29</v>
      </c>
      <c r="BN432">
        <v>53</v>
      </c>
      <c r="BO432">
        <v>41</v>
      </c>
    </row>
    <row r="433" spans="1:67" x14ac:dyDescent="0.3">
      <c r="A433" s="1" t="s">
        <v>202</v>
      </c>
      <c r="B433">
        <v>73</v>
      </c>
      <c r="C433" s="1" t="s">
        <v>77</v>
      </c>
      <c r="D433" s="2"/>
      <c r="E433" s="1" t="s">
        <v>69</v>
      </c>
      <c r="F433" s="1" t="s">
        <v>70</v>
      </c>
      <c r="G433">
        <v>-1</v>
      </c>
      <c r="H433">
        <v>-1</v>
      </c>
      <c r="I433" s="1" t="s">
        <v>190</v>
      </c>
      <c r="J433">
        <v>135</v>
      </c>
      <c r="K433" s="1" t="s">
        <v>100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s="1" t="s">
        <v>70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5</v>
      </c>
      <c r="AD433">
        <v>0</v>
      </c>
      <c r="AE433">
        <v>6</v>
      </c>
      <c r="AF433">
        <v>0</v>
      </c>
      <c r="AG433" s="1" t="s">
        <v>74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22</v>
      </c>
      <c r="AN433">
        <v>1</v>
      </c>
      <c r="AO433">
        <v>0</v>
      </c>
      <c r="AP433">
        <v>1</v>
      </c>
      <c r="AQ433">
        <v>0</v>
      </c>
      <c r="AR433">
        <v>0</v>
      </c>
      <c r="AS433">
        <v>1</v>
      </c>
      <c r="AT433">
        <v>2</v>
      </c>
      <c r="AU433">
        <v>0</v>
      </c>
      <c r="AV433">
        <v>1</v>
      </c>
      <c r="AW433">
        <v>0</v>
      </c>
      <c r="AX433">
        <v>19</v>
      </c>
      <c r="AY433">
        <v>37</v>
      </c>
      <c r="AZ433">
        <v>28</v>
      </c>
      <c r="BA433">
        <v>0</v>
      </c>
      <c r="BB433">
        <v>0</v>
      </c>
      <c r="BC433">
        <v>0</v>
      </c>
      <c r="BD433">
        <v>0</v>
      </c>
      <c r="BE433">
        <v>1</v>
      </c>
      <c r="BF433">
        <v>0</v>
      </c>
      <c r="BG433">
        <v>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24</v>
      </c>
      <c r="BN433">
        <v>42</v>
      </c>
      <c r="BO433">
        <v>33</v>
      </c>
    </row>
    <row r="434" spans="1:67" x14ac:dyDescent="0.3">
      <c r="A434" s="1" t="s">
        <v>202</v>
      </c>
      <c r="B434">
        <v>73</v>
      </c>
      <c r="C434" s="1" t="s">
        <v>68</v>
      </c>
      <c r="D434" s="2"/>
      <c r="E434" s="1" t="s">
        <v>69</v>
      </c>
      <c r="F434" s="1" t="s">
        <v>70</v>
      </c>
      <c r="G434">
        <v>-1</v>
      </c>
      <c r="H434">
        <v>-1</v>
      </c>
      <c r="I434" s="1" t="s">
        <v>181</v>
      </c>
      <c r="J434">
        <v>829</v>
      </c>
      <c r="K434" s="1" t="s">
        <v>100</v>
      </c>
      <c r="L434">
        <v>0</v>
      </c>
      <c r="M434">
        <v>0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0</v>
      </c>
      <c r="T434">
        <v>0</v>
      </c>
      <c r="U434" s="1" t="s">
        <v>76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1</v>
      </c>
      <c r="AC434">
        <v>7</v>
      </c>
      <c r="AD434">
        <v>0</v>
      </c>
      <c r="AE434">
        <v>6</v>
      </c>
      <c r="AF434">
        <v>0</v>
      </c>
      <c r="AG434" s="1" t="s">
        <v>72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4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2</v>
      </c>
      <c r="AU434">
        <v>0</v>
      </c>
      <c r="AV434">
        <v>1</v>
      </c>
      <c r="AW434">
        <v>0</v>
      </c>
      <c r="AX434">
        <v>17</v>
      </c>
      <c r="AY434">
        <v>35</v>
      </c>
      <c r="AZ434">
        <v>26</v>
      </c>
      <c r="BA434">
        <v>0</v>
      </c>
      <c r="BB434">
        <v>0</v>
      </c>
      <c r="BC434">
        <v>0</v>
      </c>
      <c r="BD434">
        <v>0</v>
      </c>
      <c r="BE434">
        <v>1</v>
      </c>
      <c r="BF434">
        <v>0</v>
      </c>
      <c r="BG434">
        <v>1</v>
      </c>
      <c r="BH434">
        <v>0</v>
      </c>
      <c r="BI434">
        <v>1</v>
      </c>
      <c r="BJ434">
        <v>0</v>
      </c>
      <c r="BK434">
        <v>0</v>
      </c>
      <c r="BL434">
        <v>0</v>
      </c>
      <c r="BM434">
        <v>24</v>
      </c>
      <c r="BN434">
        <v>42</v>
      </c>
      <c r="BO434">
        <v>33</v>
      </c>
    </row>
    <row r="435" spans="1:67" x14ac:dyDescent="0.3">
      <c r="A435" s="1" t="s">
        <v>202</v>
      </c>
      <c r="B435">
        <v>73</v>
      </c>
      <c r="C435" s="1" t="s">
        <v>68</v>
      </c>
      <c r="D435" s="2"/>
      <c r="E435" s="1" t="s">
        <v>69</v>
      </c>
      <c r="F435" s="1" t="s">
        <v>70</v>
      </c>
      <c r="G435">
        <v>-1</v>
      </c>
      <c r="H435">
        <v>-1</v>
      </c>
      <c r="I435" s="1" t="s">
        <v>182</v>
      </c>
      <c r="J435">
        <v>1018</v>
      </c>
      <c r="K435" s="1" t="s">
        <v>100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s="1" t="s">
        <v>79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1</v>
      </c>
      <c r="AB435">
        <v>1</v>
      </c>
      <c r="AC435">
        <v>7</v>
      </c>
      <c r="AD435">
        <v>5</v>
      </c>
      <c r="AE435">
        <v>1</v>
      </c>
      <c r="AF435">
        <v>2</v>
      </c>
      <c r="AG435" s="1" t="s">
        <v>74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3</v>
      </c>
      <c r="AN435">
        <v>2</v>
      </c>
      <c r="AO435">
        <v>0</v>
      </c>
      <c r="AP435">
        <v>0</v>
      </c>
      <c r="AQ435">
        <v>1</v>
      </c>
      <c r="AR435">
        <v>0</v>
      </c>
      <c r="AS435">
        <v>1</v>
      </c>
      <c r="AT435">
        <v>1</v>
      </c>
      <c r="AU435">
        <v>1</v>
      </c>
      <c r="AV435">
        <v>0</v>
      </c>
      <c r="AW435">
        <v>0</v>
      </c>
      <c r="AX435">
        <v>12</v>
      </c>
      <c r="AY435">
        <v>30</v>
      </c>
      <c r="AZ435">
        <v>21</v>
      </c>
      <c r="BA435">
        <v>0</v>
      </c>
      <c r="BB435">
        <v>0</v>
      </c>
      <c r="BC435">
        <v>0</v>
      </c>
      <c r="BD435">
        <v>0</v>
      </c>
      <c r="BE435">
        <v>1</v>
      </c>
      <c r="BF435">
        <v>1</v>
      </c>
      <c r="BG435">
        <v>1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19</v>
      </c>
      <c r="BN435">
        <v>37</v>
      </c>
      <c r="BO435">
        <v>28</v>
      </c>
    </row>
    <row r="436" spans="1:67" x14ac:dyDescent="0.3">
      <c r="A436" s="1" t="s">
        <v>202</v>
      </c>
      <c r="B436">
        <v>73</v>
      </c>
      <c r="C436" s="1" t="s">
        <v>77</v>
      </c>
      <c r="D436" s="2"/>
      <c r="E436" s="1" t="s">
        <v>69</v>
      </c>
      <c r="F436" s="1" t="s">
        <v>70</v>
      </c>
      <c r="G436">
        <v>-1</v>
      </c>
      <c r="H436">
        <v>-1</v>
      </c>
      <c r="I436" s="1" t="s">
        <v>184</v>
      </c>
      <c r="J436">
        <v>1741</v>
      </c>
      <c r="K436" s="1" t="s">
        <v>100</v>
      </c>
      <c r="L436">
        <v>0</v>
      </c>
      <c r="M436">
        <v>1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 s="1" t="s">
        <v>73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4</v>
      </c>
      <c r="AB436">
        <v>1</v>
      </c>
      <c r="AC436">
        <v>22</v>
      </c>
      <c r="AD436">
        <v>4</v>
      </c>
      <c r="AE436">
        <v>3</v>
      </c>
      <c r="AF436">
        <v>2</v>
      </c>
      <c r="AG436" s="1" t="s">
        <v>74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15</v>
      </c>
      <c r="AN436">
        <v>3</v>
      </c>
      <c r="AO436">
        <v>0</v>
      </c>
      <c r="AP436">
        <v>0</v>
      </c>
      <c r="AQ436">
        <v>0</v>
      </c>
      <c r="AR436">
        <v>1</v>
      </c>
      <c r="AS436">
        <v>1</v>
      </c>
      <c r="AT436">
        <v>0</v>
      </c>
      <c r="AU436">
        <v>0</v>
      </c>
      <c r="AV436">
        <v>0</v>
      </c>
      <c r="AW436">
        <v>0</v>
      </c>
      <c r="AX436">
        <v>13</v>
      </c>
      <c r="AY436">
        <v>34</v>
      </c>
      <c r="AZ436">
        <v>23.5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1</v>
      </c>
      <c r="BG436">
        <v>1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35</v>
      </c>
      <c r="BN436">
        <v>56</v>
      </c>
      <c r="BO436">
        <v>45.5</v>
      </c>
    </row>
    <row r="437" spans="1:67" x14ac:dyDescent="0.3">
      <c r="A437" s="1" t="s">
        <v>202</v>
      </c>
      <c r="B437">
        <v>73</v>
      </c>
      <c r="C437" s="1" t="s">
        <v>77</v>
      </c>
      <c r="D437" s="2"/>
      <c r="E437" s="1" t="s">
        <v>69</v>
      </c>
      <c r="F437" s="1" t="s">
        <v>70</v>
      </c>
      <c r="G437">
        <v>-1</v>
      </c>
      <c r="H437">
        <v>-1</v>
      </c>
      <c r="I437" s="1" t="s">
        <v>147</v>
      </c>
      <c r="J437">
        <v>3147</v>
      </c>
      <c r="K437" s="1" t="s">
        <v>100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1</v>
      </c>
      <c r="U437" s="1" t="s">
        <v>79</v>
      </c>
      <c r="V437">
        <v>0</v>
      </c>
      <c r="W437">
        <v>0</v>
      </c>
      <c r="X437">
        <v>1</v>
      </c>
      <c r="Y437">
        <v>0</v>
      </c>
      <c r="Z437">
        <v>0</v>
      </c>
      <c r="AA437">
        <v>1</v>
      </c>
      <c r="AB437">
        <v>1</v>
      </c>
      <c r="AC437">
        <v>7</v>
      </c>
      <c r="AD437">
        <v>2</v>
      </c>
      <c r="AE437">
        <v>2</v>
      </c>
      <c r="AF437">
        <v>2</v>
      </c>
      <c r="AG437" s="1" t="s">
        <v>74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20</v>
      </c>
      <c r="AN437">
        <v>1</v>
      </c>
      <c r="AO437">
        <v>0</v>
      </c>
      <c r="AP437">
        <v>1</v>
      </c>
      <c r="AQ437">
        <v>0</v>
      </c>
      <c r="AR437">
        <v>0</v>
      </c>
      <c r="AS437">
        <v>1</v>
      </c>
      <c r="AT437">
        <v>1</v>
      </c>
      <c r="AU437">
        <v>1</v>
      </c>
      <c r="AV437">
        <v>0</v>
      </c>
      <c r="AW437">
        <v>0</v>
      </c>
      <c r="AX437">
        <v>11</v>
      </c>
      <c r="AY437">
        <v>23</v>
      </c>
      <c r="AZ437">
        <v>17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1</v>
      </c>
      <c r="BH437">
        <v>1</v>
      </c>
      <c r="BI437">
        <v>0</v>
      </c>
      <c r="BJ437">
        <v>0</v>
      </c>
      <c r="BK437">
        <v>0</v>
      </c>
      <c r="BL437">
        <v>0</v>
      </c>
      <c r="BM437">
        <v>18</v>
      </c>
      <c r="BN437">
        <v>30</v>
      </c>
      <c r="BO437">
        <v>24</v>
      </c>
    </row>
    <row r="438" spans="1:67" x14ac:dyDescent="0.3">
      <c r="A438" s="1" t="s">
        <v>202</v>
      </c>
      <c r="B438">
        <v>73</v>
      </c>
      <c r="C438" s="1" t="s">
        <v>68</v>
      </c>
      <c r="D438" s="2"/>
      <c r="E438" s="1" t="s">
        <v>69</v>
      </c>
      <c r="F438" s="1" t="s">
        <v>70</v>
      </c>
      <c r="G438">
        <v>-1</v>
      </c>
      <c r="H438">
        <v>-1</v>
      </c>
      <c r="I438" s="1" t="s">
        <v>200</v>
      </c>
      <c r="J438">
        <v>6721</v>
      </c>
      <c r="K438" s="1" t="s">
        <v>100</v>
      </c>
      <c r="L438">
        <v>0</v>
      </c>
      <c r="M438">
        <v>0</v>
      </c>
      <c r="N438">
        <v>1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 s="1" t="s">
        <v>73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2</v>
      </c>
      <c r="AB438">
        <v>0</v>
      </c>
      <c r="AC438">
        <v>10</v>
      </c>
      <c r="AD438">
        <v>0</v>
      </c>
      <c r="AE438">
        <v>2</v>
      </c>
      <c r="AF438">
        <v>0</v>
      </c>
      <c r="AG438" s="1" t="s">
        <v>85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2</v>
      </c>
      <c r="AO438">
        <v>0</v>
      </c>
      <c r="AP438">
        <v>0</v>
      </c>
      <c r="AQ438">
        <v>1</v>
      </c>
      <c r="AR438">
        <v>0</v>
      </c>
      <c r="AS438">
        <v>1</v>
      </c>
      <c r="AT438">
        <v>1</v>
      </c>
      <c r="AU438">
        <v>1</v>
      </c>
      <c r="AV438">
        <v>0</v>
      </c>
      <c r="AW438">
        <v>0</v>
      </c>
      <c r="AX438">
        <v>9</v>
      </c>
      <c r="AY438">
        <v>15</v>
      </c>
      <c r="AZ438">
        <v>12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19</v>
      </c>
      <c r="BN438">
        <v>25</v>
      </c>
      <c r="BO438">
        <v>22</v>
      </c>
    </row>
    <row r="439" spans="1:67" x14ac:dyDescent="0.3">
      <c r="A439" s="1" t="s">
        <v>203</v>
      </c>
      <c r="B439">
        <v>74</v>
      </c>
      <c r="C439" s="1" t="s">
        <v>68</v>
      </c>
      <c r="D439" s="2"/>
      <c r="E439" s="1" t="s">
        <v>69</v>
      </c>
      <c r="F439" s="1" t="s">
        <v>70</v>
      </c>
      <c r="G439">
        <v>-1</v>
      </c>
      <c r="H439">
        <v>-1</v>
      </c>
      <c r="I439" s="1" t="s">
        <v>181</v>
      </c>
      <c r="J439">
        <v>868</v>
      </c>
      <c r="K439" s="1" t="s">
        <v>100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1</v>
      </c>
      <c r="R439">
        <v>0</v>
      </c>
      <c r="S439">
        <v>0</v>
      </c>
      <c r="T439">
        <v>0</v>
      </c>
      <c r="U439" s="1" t="s">
        <v>73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4</v>
      </c>
      <c r="AB439">
        <v>1</v>
      </c>
      <c r="AC439">
        <v>22</v>
      </c>
      <c r="AD439">
        <v>4</v>
      </c>
      <c r="AE439">
        <v>7</v>
      </c>
      <c r="AF439">
        <v>0</v>
      </c>
      <c r="AG439" s="1" t="s">
        <v>74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4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19</v>
      </c>
      <c r="AY439">
        <v>52</v>
      </c>
      <c r="AZ439">
        <v>35.5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41</v>
      </c>
      <c r="BN439">
        <v>74</v>
      </c>
      <c r="BO439">
        <v>57.5</v>
      </c>
    </row>
    <row r="440" spans="1:67" x14ac:dyDescent="0.3">
      <c r="A440" s="1" t="s">
        <v>203</v>
      </c>
      <c r="B440">
        <v>74</v>
      </c>
      <c r="C440" s="1" t="s">
        <v>68</v>
      </c>
      <c r="D440" s="2"/>
      <c r="E440" s="1" t="s">
        <v>69</v>
      </c>
      <c r="F440" s="1" t="s">
        <v>70</v>
      </c>
      <c r="G440">
        <v>-1</v>
      </c>
      <c r="H440">
        <v>-1</v>
      </c>
      <c r="I440" s="1" t="s">
        <v>182</v>
      </c>
      <c r="J440">
        <v>1024</v>
      </c>
      <c r="K440" s="1" t="s">
        <v>100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 s="1" t="s">
        <v>79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2</v>
      </c>
      <c r="AB440">
        <v>1</v>
      </c>
      <c r="AC440">
        <v>12</v>
      </c>
      <c r="AD440">
        <v>1</v>
      </c>
      <c r="AE440">
        <v>2</v>
      </c>
      <c r="AF440">
        <v>2</v>
      </c>
      <c r="AG440" s="1" t="s">
        <v>74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20</v>
      </c>
      <c r="AN440">
        <v>4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6</v>
      </c>
      <c r="AY440">
        <v>15</v>
      </c>
      <c r="AZ440">
        <v>10.5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18</v>
      </c>
      <c r="BN440">
        <v>27</v>
      </c>
      <c r="BO440">
        <v>22.5</v>
      </c>
    </row>
    <row r="441" spans="1:67" x14ac:dyDescent="0.3">
      <c r="A441" s="1" t="s">
        <v>203</v>
      </c>
      <c r="B441">
        <v>74</v>
      </c>
      <c r="C441" s="1" t="s">
        <v>77</v>
      </c>
      <c r="D441" s="2"/>
      <c r="E441" s="1" t="s">
        <v>69</v>
      </c>
      <c r="F441" s="1" t="s">
        <v>70</v>
      </c>
      <c r="G441">
        <v>-1</v>
      </c>
      <c r="H441">
        <v>-1</v>
      </c>
      <c r="I441" s="1" t="s">
        <v>190</v>
      </c>
      <c r="J441">
        <v>5402</v>
      </c>
      <c r="K441" s="1" t="s">
        <v>100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s="1" t="s">
        <v>76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5</v>
      </c>
      <c r="AD441">
        <v>0</v>
      </c>
      <c r="AE441">
        <v>5</v>
      </c>
      <c r="AF441">
        <v>0</v>
      </c>
      <c r="AG441" s="1" t="s">
        <v>74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10</v>
      </c>
      <c r="AN441">
        <v>1</v>
      </c>
      <c r="AO441">
        <v>0</v>
      </c>
      <c r="AP441">
        <v>1</v>
      </c>
      <c r="AQ441">
        <v>0</v>
      </c>
      <c r="AR441">
        <v>0</v>
      </c>
      <c r="AS441">
        <v>1</v>
      </c>
      <c r="AT441">
        <v>1</v>
      </c>
      <c r="AU441">
        <v>1</v>
      </c>
      <c r="AV441">
        <v>0</v>
      </c>
      <c r="AW441">
        <v>0</v>
      </c>
      <c r="AX441">
        <v>15</v>
      </c>
      <c r="AY441">
        <v>30</v>
      </c>
      <c r="AZ441">
        <v>22.5</v>
      </c>
      <c r="BA441">
        <v>1</v>
      </c>
      <c r="BB441">
        <v>1</v>
      </c>
      <c r="BC441">
        <v>0</v>
      </c>
      <c r="BD441">
        <v>0</v>
      </c>
      <c r="BE441">
        <v>1</v>
      </c>
      <c r="BF441">
        <v>0</v>
      </c>
      <c r="BG441">
        <v>1</v>
      </c>
      <c r="BH441">
        <v>1</v>
      </c>
      <c r="BI441">
        <v>0</v>
      </c>
      <c r="BJ441">
        <v>0</v>
      </c>
      <c r="BK441">
        <v>0</v>
      </c>
      <c r="BL441">
        <v>1</v>
      </c>
      <c r="BM441">
        <v>20</v>
      </c>
      <c r="BN441">
        <v>35</v>
      </c>
      <c r="BO441">
        <v>27.5</v>
      </c>
    </row>
    <row r="442" spans="1:67" x14ac:dyDescent="0.3">
      <c r="A442" s="1" t="s">
        <v>203</v>
      </c>
      <c r="B442">
        <v>74</v>
      </c>
      <c r="C442" s="1" t="s">
        <v>77</v>
      </c>
      <c r="D442" s="2"/>
      <c r="E442" s="1" t="s">
        <v>69</v>
      </c>
      <c r="F442" s="1" t="s">
        <v>70</v>
      </c>
      <c r="G442">
        <v>-1</v>
      </c>
      <c r="H442">
        <v>-1</v>
      </c>
      <c r="I442" s="1" t="s">
        <v>184</v>
      </c>
      <c r="J442">
        <v>6498</v>
      </c>
      <c r="K442" s="1" t="s">
        <v>100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s="1" t="s">
        <v>79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1</v>
      </c>
      <c r="AB442">
        <v>1</v>
      </c>
      <c r="AC442">
        <v>7</v>
      </c>
      <c r="AD442">
        <v>5</v>
      </c>
      <c r="AE442">
        <v>3</v>
      </c>
      <c r="AF442">
        <v>3</v>
      </c>
      <c r="AG442" s="1" t="s">
        <v>74</v>
      </c>
      <c r="AH442">
        <v>1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4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12</v>
      </c>
      <c r="AY442">
        <v>36</v>
      </c>
      <c r="AZ442">
        <v>24</v>
      </c>
      <c r="BA442">
        <v>2</v>
      </c>
      <c r="BB442">
        <v>0</v>
      </c>
      <c r="BC442">
        <v>1</v>
      </c>
      <c r="BD442">
        <v>0</v>
      </c>
      <c r="BE442">
        <v>1</v>
      </c>
      <c r="BF442">
        <v>1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19</v>
      </c>
      <c r="BN442">
        <v>43</v>
      </c>
      <c r="BO442">
        <v>31</v>
      </c>
    </row>
    <row r="443" spans="1:67" x14ac:dyDescent="0.3">
      <c r="A443" s="1" t="s">
        <v>203</v>
      </c>
      <c r="B443">
        <v>74</v>
      </c>
      <c r="C443" s="1" t="s">
        <v>68</v>
      </c>
      <c r="D443" s="2"/>
      <c r="E443" s="1" t="s">
        <v>69</v>
      </c>
      <c r="F443" s="1" t="s">
        <v>70</v>
      </c>
      <c r="G443">
        <v>-1</v>
      </c>
      <c r="H443">
        <v>-1</v>
      </c>
      <c r="I443" s="1" t="s">
        <v>200</v>
      </c>
      <c r="J443">
        <v>7657</v>
      </c>
      <c r="K443" s="1" t="s">
        <v>100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s="1" t="s">
        <v>79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2</v>
      </c>
      <c r="AE443">
        <v>0</v>
      </c>
      <c r="AF443">
        <v>0</v>
      </c>
      <c r="AG443" s="1" t="s">
        <v>72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4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3</v>
      </c>
      <c r="AY443">
        <v>9</v>
      </c>
      <c r="AZ443">
        <v>6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3</v>
      </c>
      <c r="BN443">
        <v>9</v>
      </c>
      <c r="BO443">
        <v>6</v>
      </c>
    </row>
    <row r="444" spans="1:67" x14ac:dyDescent="0.3">
      <c r="A444" s="1" t="s">
        <v>203</v>
      </c>
      <c r="B444">
        <v>74</v>
      </c>
      <c r="C444" s="1" t="s">
        <v>77</v>
      </c>
      <c r="D444" s="2"/>
      <c r="E444" s="1" t="s">
        <v>69</v>
      </c>
      <c r="F444" s="1" t="s">
        <v>70</v>
      </c>
      <c r="G444">
        <v>-1</v>
      </c>
      <c r="H444">
        <v>-1</v>
      </c>
      <c r="I444" s="1" t="s">
        <v>147</v>
      </c>
      <c r="J444">
        <v>8103</v>
      </c>
      <c r="K444" s="1" t="s">
        <v>100</v>
      </c>
      <c r="L444">
        <v>0</v>
      </c>
      <c r="M444">
        <v>1</v>
      </c>
      <c r="N444">
        <v>1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 s="1" t="s">
        <v>73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3</v>
      </c>
      <c r="AB444">
        <v>1</v>
      </c>
      <c r="AC444">
        <v>17</v>
      </c>
      <c r="AD444">
        <v>0</v>
      </c>
      <c r="AE444">
        <v>9</v>
      </c>
      <c r="AF444">
        <v>3</v>
      </c>
      <c r="AG444" s="1" t="s">
        <v>74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6</v>
      </c>
      <c r="AN444">
        <v>1</v>
      </c>
      <c r="AO444">
        <v>0</v>
      </c>
      <c r="AP444">
        <v>1</v>
      </c>
      <c r="AQ444">
        <v>0</v>
      </c>
      <c r="AR444">
        <v>0</v>
      </c>
      <c r="AS444">
        <v>1</v>
      </c>
      <c r="AT444">
        <v>1</v>
      </c>
      <c r="AU444">
        <v>1</v>
      </c>
      <c r="AV444">
        <v>0</v>
      </c>
      <c r="AW444">
        <v>0</v>
      </c>
      <c r="AX444">
        <v>23</v>
      </c>
      <c r="AY444">
        <v>50</v>
      </c>
      <c r="AZ444">
        <v>36.5</v>
      </c>
      <c r="BA444">
        <v>2</v>
      </c>
      <c r="BB444">
        <v>0</v>
      </c>
      <c r="BC444">
        <v>1</v>
      </c>
      <c r="BD444">
        <v>0</v>
      </c>
      <c r="BE444">
        <v>1</v>
      </c>
      <c r="BF444">
        <v>0</v>
      </c>
      <c r="BG444">
        <v>1</v>
      </c>
      <c r="BH444">
        <v>1</v>
      </c>
      <c r="BI444">
        <v>1</v>
      </c>
      <c r="BJ444">
        <v>0</v>
      </c>
      <c r="BK444">
        <v>0</v>
      </c>
      <c r="BL444">
        <v>0</v>
      </c>
      <c r="BM444">
        <v>40</v>
      </c>
      <c r="BN444">
        <v>67</v>
      </c>
      <c r="BO444">
        <v>53.5</v>
      </c>
    </row>
    <row r="445" spans="1:67" x14ac:dyDescent="0.3">
      <c r="A445" s="1" t="s">
        <v>204</v>
      </c>
      <c r="B445">
        <v>75</v>
      </c>
      <c r="C445" s="1" t="s">
        <v>77</v>
      </c>
      <c r="D445" s="2"/>
      <c r="E445" s="1" t="s">
        <v>69</v>
      </c>
      <c r="F445" s="1" t="s">
        <v>70</v>
      </c>
      <c r="G445">
        <v>-1</v>
      </c>
      <c r="H445">
        <v>-1</v>
      </c>
      <c r="I445" s="1" t="s">
        <v>190</v>
      </c>
      <c r="J445">
        <v>292</v>
      </c>
      <c r="K445" s="1" t="s">
        <v>100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 s="1" t="s">
        <v>73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3</v>
      </c>
      <c r="AB445">
        <v>1</v>
      </c>
      <c r="AC445">
        <v>17</v>
      </c>
      <c r="AD445">
        <v>0</v>
      </c>
      <c r="AE445">
        <v>6</v>
      </c>
      <c r="AF445">
        <v>0</v>
      </c>
      <c r="AG445" s="1" t="s">
        <v>74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2</v>
      </c>
      <c r="AN445">
        <v>1</v>
      </c>
      <c r="AO445">
        <v>0</v>
      </c>
      <c r="AP445">
        <v>1</v>
      </c>
      <c r="AQ445">
        <v>0</v>
      </c>
      <c r="AR445">
        <v>0</v>
      </c>
      <c r="AS445">
        <v>1</v>
      </c>
      <c r="AT445">
        <v>1</v>
      </c>
      <c r="AU445">
        <v>1</v>
      </c>
      <c r="AV445">
        <v>0</v>
      </c>
      <c r="AW445">
        <v>0</v>
      </c>
      <c r="AX445">
        <v>17</v>
      </c>
      <c r="AY445">
        <v>35</v>
      </c>
      <c r="AZ445">
        <v>26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34</v>
      </c>
      <c r="BN445">
        <v>52</v>
      </c>
      <c r="BO445">
        <v>43</v>
      </c>
    </row>
    <row r="446" spans="1:67" x14ac:dyDescent="0.3">
      <c r="A446" s="1" t="s">
        <v>204</v>
      </c>
      <c r="B446">
        <v>75</v>
      </c>
      <c r="C446" s="1" t="s">
        <v>68</v>
      </c>
      <c r="D446" s="2"/>
      <c r="E446" s="1" t="s">
        <v>69</v>
      </c>
      <c r="F446" s="1" t="s">
        <v>70</v>
      </c>
      <c r="G446">
        <v>-1</v>
      </c>
      <c r="H446">
        <v>-1</v>
      </c>
      <c r="I446" s="1" t="s">
        <v>181</v>
      </c>
      <c r="J446">
        <v>1646</v>
      </c>
      <c r="K446" s="1" t="s">
        <v>192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s="1" t="s">
        <v>79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1</v>
      </c>
      <c r="AB446">
        <v>1</v>
      </c>
      <c r="AC446">
        <v>7</v>
      </c>
      <c r="AD446">
        <v>0</v>
      </c>
      <c r="AE446">
        <v>10</v>
      </c>
      <c r="AF446">
        <v>0</v>
      </c>
      <c r="AG446" s="1" t="s">
        <v>74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5</v>
      </c>
      <c r="AN446">
        <v>3</v>
      </c>
      <c r="AO446">
        <v>0</v>
      </c>
      <c r="AP446">
        <v>0</v>
      </c>
      <c r="AQ446">
        <v>0</v>
      </c>
      <c r="AR446">
        <v>1</v>
      </c>
      <c r="AS446">
        <v>1</v>
      </c>
      <c r="AT446">
        <v>2</v>
      </c>
      <c r="AU446">
        <v>0</v>
      </c>
      <c r="AV446">
        <v>1</v>
      </c>
      <c r="AW446">
        <v>0</v>
      </c>
      <c r="AX446">
        <v>27</v>
      </c>
      <c r="AY446">
        <v>57</v>
      </c>
      <c r="AZ446">
        <v>42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0</v>
      </c>
      <c r="BG446">
        <v>1</v>
      </c>
      <c r="BH446">
        <v>0</v>
      </c>
      <c r="BI446">
        <v>1</v>
      </c>
      <c r="BJ446">
        <v>0</v>
      </c>
      <c r="BK446">
        <v>0</v>
      </c>
      <c r="BL446">
        <v>0</v>
      </c>
      <c r="BM446">
        <v>34</v>
      </c>
      <c r="BN446">
        <v>64</v>
      </c>
      <c r="BO446">
        <v>49</v>
      </c>
    </row>
    <row r="447" spans="1:67" x14ac:dyDescent="0.3">
      <c r="A447" s="1" t="s">
        <v>204</v>
      </c>
      <c r="B447">
        <v>75</v>
      </c>
      <c r="C447" s="1" t="s">
        <v>77</v>
      </c>
      <c r="D447" s="2"/>
      <c r="E447" s="1" t="s">
        <v>69</v>
      </c>
      <c r="F447" s="1" t="s">
        <v>70</v>
      </c>
      <c r="G447">
        <v>-1</v>
      </c>
      <c r="H447">
        <v>-1</v>
      </c>
      <c r="I447" s="1" t="s">
        <v>184</v>
      </c>
      <c r="J447">
        <v>3487</v>
      </c>
      <c r="K447" s="1" t="s">
        <v>100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s="1" t="s">
        <v>94</v>
      </c>
      <c r="V447">
        <v>0</v>
      </c>
      <c r="W447">
        <v>0</v>
      </c>
      <c r="X447">
        <v>0</v>
      </c>
      <c r="Y447">
        <v>1</v>
      </c>
      <c r="Z447">
        <v>0</v>
      </c>
      <c r="AA447">
        <v>0</v>
      </c>
      <c r="AB447">
        <v>1</v>
      </c>
      <c r="AC447">
        <v>2</v>
      </c>
      <c r="AD447">
        <v>6</v>
      </c>
      <c r="AE447">
        <v>3</v>
      </c>
      <c r="AF447">
        <v>2</v>
      </c>
      <c r="AG447" s="1" t="s">
        <v>74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12</v>
      </c>
      <c r="AY447">
        <v>39</v>
      </c>
      <c r="AZ447">
        <v>25.5</v>
      </c>
      <c r="BA447">
        <v>1</v>
      </c>
      <c r="BB447">
        <v>1</v>
      </c>
      <c r="BC447">
        <v>0</v>
      </c>
      <c r="BD447">
        <v>0</v>
      </c>
      <c r="BE447">
        <v>1</v>
      </c>
      <c r="BF447">
        <v>1</v>
      </c>
      <c r="BG447">
        <v>0</v>
      </c>
      <c r="BH447">
        <v>0</v>
      </c>
      <c r="BI447">
        <v>0</v>
      </c>
      <c r="BJ447">
        <v>1</v>
      </c>
      <c r="BK447">
        <v>0</v>
      </c>
      <c r="BL447">
        <v>0</v>
      </c>
      <c r="BM447">
        <v>14</v>
      </c>
      <c r="BN447">
        <v>41</v>
      </c>
      <c r="BO447">
        <v>27.5</v>
      </c>
    </row>
    <row r="448" spans="1:67" x14ac:dyDescent="0.3">
      <c r="A448" s="1" t="s">
        <v>204</v>
      </c>
      <c r="B448">
        <v>75</v>
      </c>
      <c r="C448" s="1" t="s">
        <v>68</v>
      </c>
      <c r="D448" s="2"/>
      <c r="E448" s="1" t="s">
        <v>69</v>
      </c>
      <c r="F448" s="1" t="s">
        <v>70</v>
      </c>
      <c r="G448">
        <v>-1</v>
      </c>
      <c r="H448">
        <v>-1</v>
      </c>
      <c r="I448" s="1" t="s">
        <v>182</v>
      </c>
      <c r="J448">
        <v>3494</v>
      </c>
      <c r="K448" s="1" t="s">
        <v>100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  <c r="U448" s="1" t="s">
        <v>76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1</v>
      </c>
      <c r="AC448">
        <v>7</v>
      </c>
      <c r="AD448">
        <v>4</v>
      </c>
      <c r="AE448">
        <v>0</v>
      </c>
      <c r="AF448">
        <v>2</v>
      </c>
      <c r="AG448" s="1" t="s">
        <v>91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16</v>
      </c>
      <c r="AN448">
        <v>1</v>
      </c>
      <c r="AO448">
        <v>0</v>
      </c>
      <c r="AP448">
        <v>1</v>
      </c>
      <c r="AQ448">
        <v>0</v>
      </c>
      <c r="AR448">
        <v>0</v>
      </c>
      <c r="AS448">
        <v>1</v>
      </c>
      <c r="AT448">
        <v>0</v>
      </c>
      <c r="AU448">
        <v>0</v>
      </c>
      <c r="AV448">
        <v>0</v>
      </c>
      <c r="AW448">
        <v>0</v>
      </c>
      <c r="AX448">
        <v>12</v>
      </c>
      <c r="AY448">
        <v>24</v>
      </c>
      <c r="AZ448">
        <v>18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19</v>
      </c>
      <c r="BN448">
        <v>31</v>
      </c>
      <c r="BO448">
        <v>25</v>
      </c>
    </row>
    <row r="449" spans="1:67" x14ac:dyDescent="0.3">
      <c r="A449" s="1" t="s">
        <v>204</v>
      </c>
      <c r="B449">
        <v>75</v>
      </c>
      <c r="C449" s="1" t="s">
        <v>77</v>
      </c>
      <c r="D449" s="2"/>
      <c r="E449" s="1" t="s">
        <v>69</v>
      </c>
      <c r="F449" s="1" t="s">
        <v>70</v>
      </c>
      <c r="G449">
        <v>-1</v>
      </c>
      <c r="H449">
        <v>-1</v>
      </c>
      <c r="I449" s="1" t="s">
        <v>147</v>
      </c>
      <c r="J449">
        <v>4926</v>
      </c>
      <c r="K449" s="1" t="s">
        <v>100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 s="1" t="s">
        <v>94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2</v>
      </c>
      <c r="AB449">
        <v>1</v>
      </c>
      <c r="AC449">
        <v>12</v>
      </c>
      <c r="AD449">
        <v>1</v>
      </c>
      <c r="AE449">
        <v>3</v>
      </c>
      <c r="AF449">
        <v>2</v>
      </c>
      <c r="AG449" s="1" t="s">
        <v>107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3</v>
      </c>
      <c r="AN449">
        <v>1</v>
      </c>
      <c r="AO449">
        <v>0</v>
      </c>
      <c r="AP449">
        <v>1</v>
      </c>
      <c r="AQ449">
        <v>0</v>
      </c>
      <c r="AR449">
        <v>0</v>
      </c>
      <c r="AS449">
        <v>1</v>
      </c>
      <c r="AT449">
        <v>0</v>
      </c>
      <c r="AU449">
        <v>0</v>
      </c>
      <c r="AV449">
        <v>0</v>
      </c>
      <c r="AW449">
        <v>0</v>
      </c>
      <c r="AX449">
        <v>10</v>
      </c>
      <c r="AY449">
        <v>22</v>
      </c>
      <c r="AZ449">
        <v>16</v>
      </c>
      <c r="BA449">
        <v>1</v>
      </c>
      <c r="BB449">
        <v>1</v>
      </c>
      <c r="BC449">
        <v>0</v>
      </c>
      <c r="BD449">
        <v>0</v>
      </c>
      <c r="BE449">
        <v>1</v>
      </c>
      <c r="BF449">
        <v>0</v>
      </c>
      <c r="BG449">
        <v>1</v>
      </c>
      <c r="BH449">
        <v>1</v>
      </c>
      <c r="BI449">
        <v>0</v>
      </c>
      <c r="BJ449">
        <v>0</v>
      </c>
      <c r="BK449">
        <v>0</v>
      </c>
      <c r="BL449">
        <v>0</v>
      </c>
      <c r="BM449">
        <v>22</v>
      </c>
      <c r="BN449">
        <v>34</v>
      </c>
      <c r="BO449">
        <v>28</v>
      </c>
    </row>
    <row r="450" spans="1:67" x14ac:dyDescent="0.3">
      <c r="A450" s="1" t="s">
        <v>204</v>
      </c>
      <c r="B450">
        <v>75</v>
      </c>
      <c r="C450" s="1" t="s">
        <v>68</v>
      </c>
      <c r="D450" s="2"/>
      <c r="E450" s="1" t="s">
        <v>69</v>
      </c>
      <c r="F450" s="1" t="s">
        <v>70</v>
      </c>
      <c r="G450">
        <v>-1</v>
      </c>
      <c r="H450">
        <v>-1</v>
      </c>
      <c r="I450" s="1" t="s">
        <v>200</v>
      </c>
      <c r="J450">
        <v>7454</v>
      </c>
      <c r="K450" s="1" t="s">
        <v>100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s="1" t="s">
        <v>73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1</v>
      </c>
      <c r="AB450">
        <v>1</v>
      </c>
      <c r="AC450">
        <v>7</v>
      </c>
      <c r="AD450">
        <v>1</v>
      </c>
      <c r="AE450">
        <v>3</v>
      </c>
      <c r="AF450">
        <v>0</v>
      </c>
      <c r="AG450" s="1" t="s">
        <v>74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0</v>
      </c>
      <c r="AP450">
        <v>1</v>
      </c>
      <c r="AQ450">
        <v>0</v>
      </c>
      <c r="AR450">
        <v>0</v>
      </c>
      <c r="AS450">
        <v>1</v>
      </c>
      <c r="AT450">
        <v>0</v>
      </c>
      <c r="AU450">
        <v>0</v>
      </c>
      <c r="AV450">
        <v>0</v>
      </c>
      <c r="AW450">
        <v>0</v>
      </c>
      <c r="AX450">
        <v>10</v>
      </c>
      <c r="AY450">
        <v>22</v>
      </c>
      <c r="AZ450">
        <v>16</v>
      </c>
      <c r="BA450">
        <v>0</v>
      </c>
      <c r="BB450">
        <v>0</v>
      </c>
      <c r="BC450">
        <v>0</v>
      </c>
      <c r="BD450">
        <v>0</v>
      </c>
      <c r="BE450">
        <v>1</v>
      </c>
      <c r="BF450">
        <v>1</v>
      </c>
      <c r="BG450">
        <v>0</v>
      </c>
      <c r="BH450">
        <v>1</v>
      </c>
      <c r="BI450">
        <v>0</v>
      </c>
      <c r="BJ450">
        <v>0</v>
      </c>
      <c r="BK450">
        <v>0</v>
      </c>
      <c r="BL450">
        <v>0</v>
      </c>
      <c r="BM450">
        <v>17</v>
      </c>
      <c r="BN450">
        <v>29</v>
      </c>
      <c r="BO450">
        <v>23</v>
      </c>
    </row>
    <row r="451" spans="1:67" x14ac:dyDescent="0.3">
      <c r="A451" s="1" t="s">
        <v>205</v>
      </c>
      <c r="B451">
        <v>76</v>
      </c>
      <c r="C451" s="1" t="s">
        <v>68</v>
      </c>
      <c r="D451" s="2"/>
      <c r="E451" s="1" t="s">
        <v>69</v>
      </c>
      <c r="F451" s="1" t="s">
        <v>70</v>
      </c>
      <c r="G451">
        <v>-1</v>
      </c>
      <c r="H451">
        <v>-1</v>
      </c>
      <c r="I451" s="1" t="s">
        <v>181</v>
      </c>
      <c r="J451">
        <v>1501</v>
      </c>
      <c r="K451" s="1" t="s">
        <v>100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1</v>
      </c>
      <c r="R451">
        <v>0</v>
      </c>
      <c r="S451">
        <v>0</v>
      </c>
      <c r="T451">
        <v>0</v>
      </c>
      <c r="U451" s="1" t="s">
        <v>73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4</v>
      </c>
      <c r="AB451">
        <v>1</v>
      </c>
      <c r="AC451">
        <v>22</v>
      </c>
      <c r="AD451">
        <v>3</v>
      </c>
      <c r="AE451">
        <v>3</v>
      </c>
      <c r="AF451">
        <v>0</v>
      </c>
      <c r="AG451" s="1" t="s">
        <v>74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4</v>
      </c>
      <c r="AO451">
        <v>1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10</v>
      </c>
      <c r="AY451">
        <v>28</v>
      </c>
      <c r="AZ451">
        <v>19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1</v>
      </c>
      <c r="BJ451">
        <v>0</v>
      </c>
      <c r="BK451">
        <v>0</v>
      </c>
      <c r="BL451">
        <v>0</v>
      </c>
      <c r="BM451">
        <v>32</v>
      </c>
      <c r="BN451">
        <v>50</v>
      </c>
      <c r="BO451">
        <v>41</v>
      </c>
    </row>
    <row r="452" spans="1:67" x14ac:dyDescent="0.3">
      <c r="A452" s="1" t="s">
        <v>205</v>
      </c>
      <c r="B452">
        <v>76</v>
      </c>
      <c r="C452" s="1" t="s">
        <v>77</v>
      </c>
      <c r="D452" s="2"/>
      <c r="E452" s="1" t="s">
        <v>69</v>
      </c>
      <c r="F452" s="1" t="s">
        <v>70</v>
      </c>
      <c r="G452">
        <v>-1</v>
      </c>
      <c r="H452">
        <v>-1</v>
      </c>
      <c r="I452" s="1" t="s">
        <v>190</v>
      </c>
      <c r="J452">
        <v>2197</v>
      </c>
      <c r="K452" s="1" t="s">
        <v>100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 s="1" t="s">
        <v>73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2</v>
      </c>
      <c r="AB452">
        <v>1</v>
      </c>
      <c r="AC452">
        <v>12</v>
      </c>
      <c r="AD452">
        <v>0</v>
      </c>
      <c r="AE452">
        <v>8</v>
      </c>
      <c r="AF452">
        <v>0</v>
      </c>
      <c r="AG452" s="1" t="s">
        <v>74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3</v>
      </c>
      <c r="AN452">
        <v>2</v>
      </c>
      <c r="AO452">
        <v>0</v>
      </c>
      <c r="AP452">
        <v>0</v>
      </c>
      <c r="AQ452">
        <v>1</v>
      </c>
      <c r="AR452">
        <v>0</v>
      </c>
      <c r="AS452">
        <v>1</v>
      </c>
      <c r="AT452">
        <v>2</v>
      </c>
      <c r="AU452">
        <v>0</v>
      </c>
      <c r="AV452">
        <v>1</v>
      </c>
      <c r="AW452">
        <v>0</v>
      </c>
      <c r="AX452">
        <v>23</v>
      </c>
      <c r="AY452">
        <v>47</v>
      </c>
      <c r="AZ452">
        <v>35</v>
      </c>
      <c r="BA452">
        <v>0</v>
      </c>
      <c r="BB452">
        <v>0</v>
      </c>
      <c r="BC452">
        <v>0</v>
      </c>
      <c r="BD452">
        <v>0</v>
      </c>
      <c r="BE452">
        <v>1</v>
      </c>
      <c r="BF452">
        <v>0</v>
      </c>
      <c r="BG452">
        <v>1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35</v>
      </c>
      <c r="BN452">
        <v>59</v>
      </c>
      <c r="BO452">
        <v>47</v>
      </c>
    </row>
    <row r="453" spans="1:67" x14ac:dyDescent="0.3">
      <c r="A453" s="1" t="s">
        <v>205</v>
      </c>
      <c r="B453">
        <v>76</v>
      </c>
      <c r="C453" s="1" t="s">
        <v>68</v>
      </c>
      <c r="D453" s="2"/>
      <c r="E453" s="1" t="s">
        <v>69</v>
      </c>
      <c r="F453" s="1" t="s">
        <v>70</v>
      </c>
      <c r="G453">
        <v>-1</v>
      </c>
      <c r="H453">
        <v>-1</v>
      </c>
      <c r="I453" s="1" t="s">
        <v>182</v>
      </c>
      <c r="J453">
        <v>4982</v>
      </c>
      <c r="K453" s="1" t="s">
        <v>100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 s="1" t="s">
        <v>79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1</v>
      </c>
      <c r="AB453">
        <v>1</v>
      </c>
      <c r="AC453">
        <v>7</v>
      </c>
      <c r="AD453">
        <v>1</v>
      </c>
      <c r="AE453">
        <v>4</v>
      </c>
      <c r="AF453">
        <v>0</v>
      </c>
      <c r="AG453" s="1" t="s">
        <v>74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11</v>
      </c>
      <c r="AN453">
        <v>1</v>
      </c>
      <c r="AO453">
        <v>0</v>
      </c>
      <c r="AP453">
        <v>1</v>
      </c>
      <c r="AQ453">
        <v>0</v>
      </c>
      <c r="AR453">
        <v>0</v>
      </c>
      <c r="AS453">
        <v>1</v>
      </c>
      <c r="AT453">
        <v>0</v>
      </c>
      <c r="AU453">
        <v>0</v>
      </c>
      <c r="AV453">
        <v>0</v>
      </c>
      <c r="AW453">
        <v>0</v>
      </c>
      <c r="AX453">
        <v>12</v>
      </c>
      <c r="AY453">
        <v>27</v>
      </c>
      <c r="AZ453">
        <v>19.5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0</v>
      </c>
      <c r="BG453">
        <v>1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19</v>
      </c>
      <c r="BN453">
        <v>34</v>
      </c>
      <c r="BO453">
        <v>26.5</v>
      </c>
    </row>
    <row r="454" spans="1:67" x14ac:dyDescent="0.3">
      <c r="A454" s="1" t="s">
        <v>205</v>
      </c>
      <c r="B454">
        <v>76</v>
      </c>
      <c r="C454" s="1" t="s">
        <v>68</v>
      </c>
      <c r="D454" s="2"/>
      <c r="E454" s="1" t="s">
        <v>69</v>
      </c>
      <c r="F454" s="1" t="s">
        <v>70</v>
      </c>
      <c r="G454">
        <v>-1</v>
      </c>
      <c r="H454">
        <v>-1</v>
      </c>
      <c r="I454" s="1" t="s">
        <v>200</v>
      </c>
      <c r="J454">
        <v>5484</v>
      </c>
      <c r="K454" s="1" t="s">
        <v>100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s="1" t="s">
        <v>76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1</v>
      </c>
      <c r="AB454">
        <v>0</v>
      </c>
      <c r="AC454">
        <v>5</v>
      </c>
      <c r="AD454">
        <v>0</v>
      </c>
      <c r="AE454">
        <v>2</v>
      </c>
      <c r="AF454">
        <v>2</v>
      </c>
      <c r="AG454" s="1" t="s">
        <v>88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4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5</v>
      </c>
      <c r="AY454">
        <v>11</v>
      </c>
      <c r="AZ454">
        <v>8</v>
      </c>
      <c r="BA454">
        <v>0</v>
      </c>
      <c r="BB454">
        <v>0</v>
      </c>
      <c r="BC454">
        <v>0</v>
      </c>
      <c r="BD454">
        <v>0</v>
      </c>
      <c r="BE454">
        <v>1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10</v>
      </c>
      <c r="BN454">
        <v>16</v>
      </c>
      <c r="BO454">
        <v>13</v>
      </c>
    </row>
    <row r="455" spans="1:67" x14ac:dyDescent="0.3">
      <c r="A455" s="1" t="s">
        <v>205</v>
      </c>
      <c r="B455">
        <v>76</v>
      </c>
      <c r="C455" s="1" t="s">
        <v>77</v>
      </c>
      <c r="D455" s="2"/>
      <c r="E455" s="1" t="s">
        <v>69</v>
      </c>
      <c r="F455" s="1" t="s">
        <v>70</v>
      </c>
      <c r="G455">
        <v>-1</v>
      </c>
      <c r="H455">
        <v>-1</v>
      </c>
      <c r="I455" s="1" t="s">
        <v>184</v>
      </c>
      <c r="J455">
        <v>9431</v>
      </c>
      <c r="K455" s="1" t="s">
        <v>100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s="1" t="s">
        <v>76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5</v>
      </c>
      <c r="AD455">
        <v>3</v>
      </c>
      <c r="AE455">
        <v>0</v>
      </c>
      <c r="AF455">
        <v>0</v>
      </c>
      <c r="AG455" s="1" t="s">
        <v>74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4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4</v>
      </c>
      <c r="AY455">
        <v>13</v>
      </c>
      <c r="AZ455">
        <v>8.5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1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9</v>
      </c>
      <c r="BN455">
        <v>18</v>
      </c>
      <c r="BO455">
        <v>13.5</v>
      </c>
    </row>
    <row r="456" spans="1:67" x14ac:dyDescent="0.3">
      <c r="A456" s="1" t="s">
        <v>205</v>
      </c>
      <c r="B456">
        <v>76</v>
      </c>
      <c r="C456" s="1" t="s">
        <v>77</v>
      </c>
      <c r="D456" s="2"/>
      <c r="E456" s="1" t="s">
        <v>69</v>
      </c>
      <c r="F456" s="1" t="s">
        <v>70</v>
      </c>
      <c r="G456">
        <v>-1</v>
      </c>
      <c r="H456">
        <v>-1</v>
      </c>
      <c r="I456" s="1" t="s">
        <v>147</v>
      </c>
      <c r="J456">
        <v>9491</v>
      </c>
      <c r="K456" s="1" t="s">
        <v>100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s="1" t="s">
        <v>79</v>
      </c>
      <c r="V456">
        <v>0</v>
      </c>
      <c r="W456">
        <v>0</v>
      </c>
      <c r="X456">
        <v>1</v>
      </c>
      <c r="Y456">
        <v>0</v>
      </c>
      <c r="Z456">
        <v>0</v>
      </c>
      <c r="AA456">
        <v>1</v>
      </c>
      <c r="AB456">
        <v>0</v>
      </c>
      <c r="AC456">
        <v>5</v>
      </c>
      <c r="AD456">
        <v>0</v>
      </c>
      <c r="AE456">
        <v>2</v>
      </c>
      <c r="AF456">
        <v>1</v>
      </c>
      <c r="AG456" s="1" t="s">
        <v>74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3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4</v>
      </c>
      <c r="AY456">
        <v>10</v>
      </c>
      <c r="AZ456">
        <v>7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1</v>
      </c>
      <c r="BJ456">
        <v>0</v>
      </c>
      <c r="BK456">
        <v>0</v>
      </c>
      <c r="BL456">
        <v>0</v>
      </c>
      <c r="BM456">
        <v>9</v>
      </c>
      <c r="BN456">
        <v>15</v>
      </c>
      <c r="BO456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28CE-2E2C-4A23-85EA-58601E5B6ADE}">
  <dimension ref="A1:Y28"/>
  <sheetViews>
    <sheetView topLeftCell="A16" workbookViewId="0">
      <selection activeCell="C25" sqref="C25:D25"/>
    </sheetView>
  </sheetViews>
  <sheetFormatPr defaultColWidth="9.109375" defaultRowHeight="14.4" x14ac:dyDescent="0.3"/>
  <cols>
    <col min="1" max="1" width="23.88671875" style="126" bestFit="1" customWidth="1"/>
    <col min="2" max="2" width="10.6640625" style="126" bestFit="1" customWidth="1"/>
    <col min="3" max="3" width="10.109375" style="126" bestFit="1" customWidth="1"/>
    <col min="4" max="16384" width="9.109375" style="126"/>
  </cols>
  <sheetData>
    <row r="1" spans="1:25" ht="15" customHeight="1" x14ac:dyDescent="0.3">
      <c r="A1" s="87"/>
      <c r="B1" s="88" t="s">
        <v>258</v>
      </c>
      <c r="C1" s="89"/>
      <c r="D1" s="90"/>
      <c r="E1" s="88" t="s">
        <v>259</v>
      </c>
      <c r="F1" s="89"/>
      <c r="G1" s="90"/>
      <c r="H1" s="88" t="s">
        <v>260</v>
      </c>
      <c r="I1" s="89"/>
      <c r="J1" s="90"/>
      <c r="K1" s="88" t="s">
        <v>261</v>
      </c>
      <c r="L1" s="89"/>
      <c r="M1" s="90"/>
      <c r="N1" s="88" t="s">
        <v>262</v>
      </c>
      <c r="O1" s="89"/>
      <c r="P1" s="90"/>
      <c r="Q1" s="88" t="s">
        <v>263</v>
      </c>
      <c r="R1" s="89"/>
      <c r="S1" s="90"/>
      <c r="T1" s="88" t="s">
        <v>264</v>
      </c>
      <c r="U1" s="89"/>
      <c r="V1" s="90"/>
      <c r="W1" s="88" t="s">
        <v>265</v>
      </c>
      <c r="X1" s="89"/>
      <c r="Y1" s="90"/>
    </row>
    <row r="2" spans="1:25" ht="18.600000000000001" thickBot="1" x14ac:dyDescent="0.35">
      <c r="A2" s="91" t="s">
        <v>232</v>
      </c>
      <c r="B2" s="92">
        <f>C25</f>
        <v>461</v>
      </c>
      <c r="C2" s="92">
        <f>E25</f>
        <v>4272</v>
      </c>
      <c r="D2" s="93">
        <f>G25</f>
        <v>5402</v>
      </c>
      <c r="E2" s="93">
        <f>C26</f>
        <v>8103</v>
      </c>
      <c r="F2" s="93">
        <f>E26</f>
        <v>1024</v>
      </c>
      <c r="G2" s="93">
        <f>G26</f>
        <v>6721</v>
      </c>
      <c r="H2" s="92">
        <f>C27</f>
        <v>45</v>
      </c>
      <c r="I2" s="94">
        <f>E27</f>
        <v>5402</v>
      </c>
      <c r="J2" s="93">
        <f>G27</f>
        <v>7454</v>
      </c>
      <c r="K2" s="92">
        <f>C28</f>
        <v>461</v>
      </c>
      <c r="L2" s="94">
        <f>E28</f>
        <v>3176</v>
      </c>
      <c r="M2" s="93">
        <f>G28</f>
        <v>3865</v>
      </c>
      <c r="N2" s="92">
        <f>K25</f>
        <v>1501</v>
      </c>
      <c r="O2" s="94">
        <f>M25</f>
        <v>7457</v>
      </c>
      <c r="P2" s="93">
        <f>O25</f>
        <v>1747</v>
      </c>
      <c r="Q2" s="92">
        <f>K26</f>
        <v>5484</v>
      </c>
      <c r="R2" s="94">
        <f>M26</f>
        <v>5010</v>
      </c>
      <c r="S2" s="93">
        <f>O26</f>
        <v>3940</v>
      </c>
      <c r="T2" s="92">
        <f>K27</f>
        <v>2197</v>
      </c>
      <c r="U2" s="94">
        <f>M27</f>
        <v>829</v>
      </c>
      <c r="V2" s="93">
        <f>O27</f>
        <v>234</v>
      </c>
      <c r="W2" s="92">
        <f>K28</f>
        <v>7617</v>
      </c>
      <c r="X2" s="94">
        <f>M28</f>
        <v>1741</v>
      </c>
      <c r="Y2" s="93">
        <f>O28</f>
        <v>292</v>
      </c>
    </row>
    <row r="3" spans="1:25" ht="18.600000000000001" thickTop="1" x14ac:dyDescent="0.3">
      <c r="A3" s="95" t="s">
        <v>211</v>
      </c>
      <c r="B3" s="96">
        <f>VLOOKUP(B$2,Totals!$A$4:$T$41,6,FALSE)</f>
        <v>4</v>
      </c>
      <c r="C3" s="96">
        <f>VLOOKUP(C$2,Totals!$A$4:$T$41,6,FALSE)</f>
        <v>4</v>
      </c>
      <c r="D3" s="96">
        <f>VLOOKUP(D$2,Totals!$A$4:$T$41,6,FALSE)</f>
        <v>5</v>
      </c>
      <c r="E3" s="96">
        <f>VLOOKUP(E$2,Totals!$A$4:$T$41,6,FALSE)</f>
        <v>10</v>
      </c>
      <c r="F3" s="96">
        <f>VLOOKUP(F$2,Totals!$A$4:$T$41,6,FALSE)</f>
        <v>6</v>
      </c>
      <c r="G3" s="96">
        <f>VLOOKUP(G$2,Totals!$A$4:$T$41,6,FALSE)</f>
        <v>6</v>
      </c>
      <c r="H3" s="96">
        <f>VLOOKUP(H$2,Totals!$A$4:$T$41,6,FALSE)</f>
        <v>10</v>
      </c>
      <c r="I3" s="96">
        <f>VLOOKUP(I$2,Totals!$A$4:$T$41,6,FALSE)</f>
        <v>5</v>
      </c>
      <c r="J3" s="96">
        <f>VLOOKUP(J$2,Totals!$A$4:$T$41,6,FALSE)</f>
        <v>7</v>
      </c>
      <c r="K3" s="96">
        <f>VLOOKUP(K$2,Totals!$A$4:$T$41,6,FALSE)</f>
        <v>4</v>
      </c>
      <c r="L3" s="96">
        <f>VLOOKUP(L$2,Totals!$A$4:$T$41,6,FALSE)</f>
        <v>7</v>
      </c>
      <c r="M3" s="96">
        <f>VLOOKUP(M$2,Totals!$A$4:$T$41,6,FALSE)</f>
        <v>3</v>
      </c>
      <c r="N3" s="96">
        <f>VLOOKUP(N$2,Totals!$A$4:$T$41,6,FALSE)</f>
        <v>6</v>
      </c>
      <c r="O3" s="96">
        <f>VLOOKUP(O$2,Totals!$A$4:$T$41,6,FALSE)</f>
        <v>11</v>
      </c>
      <c r="P3" s="96">
        <f>VLOOKUP(P$2,Totals!$A$4:$T$41,6,FALSE)</f>
        <v>2</v>
      </c>
      <c r="Q3" s="96">
        <f>VLOOKUP(Q$2,Totals!$A$4:$T$41,6,FALSE)</f>
        <v>4</v>
      </c>
      <c r="R3" s="96">
        <f>VLOOKUP(R$2,Totals!$A$4:$T$41,6,FALSE)</f>
        <v>6</v>
      </c>
      <c r="S3" s="96">
        <f>VLOOKUP(S$2,Totals!$A$4:$T$41,6,FALSE)</f>
        <v>7</v>
      </c>
      <c r="T3" s="96">
        <f>VLOOKUP(T$2,Totals!$A$4:$T$41,6,FALSE)</f>
        <v>2</v>
      </c>
      <c r="U3" s="96">
        <f>VLOOKUP(U$2,Totals!$A$4:$T$41,6,FALSE)</f>
        <v>10</v>
      </c>
      <c r="V3" s="96">
        <f>VLOOKUP(V$2,Totals!$A$4:$T$41,6,FALSE)</f>
        <v>10</v>
      </c>
      <c r="W3" s="96">
        <f>VLOOKUP(W$2,Totals!$A$4:$T$41,6,FALSE)</f>
        <v>9</v>
      </c>
      <c r="X3" s="96">
        <f>VLOOKUP(X$2,Totals!$A$4:$T$41,6,FALSE)</f>
        <v>6</v>
      </c>
      <c r="Y3" s="96">
        <f>VLOOKUP(Y$2,Totals!$A$4:$T$41,6,FALSE)</f>
        <v>8</v>
      </c>
    </row>
    <row r="4" spans="1:25" ht="18" x14ac:dyDescent="0.3">
      <c r="A4" s="95" t="s">
        <v>266</v>
      </c>
      <c r="B4" s="96">
        <f>VLOOKUP(B$2,Totals!$A$4:$T$41,4,FALSE)</f>
        <v>0</v>
      </c>
      <c r="C4" s="96">
        <f>VLOOKUP(C$2,Totals!$A$4:$T$41,4,FALSE)</f>
        <v>0</v>
      </c>
      <c r="D4" s="96">
        <f>VLOOKUP(D$2,Totals!$A$4:$T$41,4,FALSE)</f>
        <v>0</v>
      </c>
      <c r="E4" s="96">
        <f>VLOOKUP(E$2,Totals!$A$4:$T$41,4,FALSE)</f>
        <v>0</v>
      </c>
      <c r="F4" s="96">
        <f>VLOOKUP(F$2,Totals!$A$4:$T$41,4,FALSE)</f>
        <v>0</v>
      </c>
      <c r="G4" s="96">
        <f>VLOOKUP(G$2,Totals!$A$4:$T$41,4,FALSE)</f>
        <v>0</v>
      </c>
      <c r="H4" s="96">
        <f>VLOOKUP(H$2,Totals!$A$4:$T$41,4,FALSE)</f>
        <v>0</v>
      </c>
      <c r="I4" s="96">
        <f>VLOOKUP(I$2,Totals!$A$4:$T$41,4,FALSE)</f>
        <v>0</v>
      </c>
      <c r="J4" s="96">
        <f>VLOOKUP(J$2,Totals!$A$4:$T$41,4,FALSE)</f>
        <v>0</v>
      </c>
      <c r="K4" s="96">
        <f>VLOOKUP(K$2,Totals!$A$4:$T$41,4,FALSE)</f>
        <v>0</v>
      </c>
      <c r="L4" s="96">
        <f>VLOOKUP(L$2,Totals!$A$4:$T$41,4,FALSE)</f>
        <v>0</v>
      </c>
      <c r="M4" s="96">
        <f>VLOOKUP(M$2,Totals!$A$4:$T$41,4,FALSE)</f>
        <v>0</v>
      </c>
      <c r="N4" s="96">
        <f>VLOOKUP(N$2,Totals!$A$4:$T$41,4,FALSE)</f>
        <v>0</v>
      </c>
      <c r="O4" s="96">
        <f>VLOOKUP(O$2,Totals!$A$4:$T$41,4,FALSE)</f>
        <v>0</v>
      </c>
      <c r="P4" s="96">
        <f>VLOOKUP(P$2,Totals!$A$4:$T$41,4,FALSE)</f>
        <v>0</v>
      </c>
      <c r="Q4" s="96">
        <f>VLOOKUP(Q$2,Totals!$A$4:$T$41,4,FALSE)</f>
        <v>0</v>
      </c>
      <c r="R4" s="96">
        <f>VLOOKUP(R$2,Totals!$A$4:$T$41,4,FALSE)</f>
        <v>0</v>
      </c>
      <c r="S4" s="96">
        <f>VLOOKUP(S$2,Totals!$A$4:$T$41,4,FALSE)</f>
        <v>0</v>
      </c>
      <c r="T4" s="96">
        <f>VLOOKUP(T$2,Totals!$A$4:$T$41,4,FALSE)</f>
        <v>1</v>
      </c>
      <c r="U4" s="96">
        <f>VLOOKUP(U$2,Totals!$A$4:$T$41,4,FALSE)</f>
        <v>0</v>
      </c>
      <c r="V4" s="96">
        <f>VLOOKUP(V$2,Totals!$A$4:$T$41,4,FALSE)</f>
        <v>0</v>
      </c>
      <c r="W4" s="96">
        <f>VLOOKUP(W$2,Totals!$A$4:$T$41,4,FALSE)</f>
        <v>0</v>
      </c>
      <c r="X4" s="96">
        <f>VLOOKUP(X$2,Totals!$A$4:$T$41,4,FALSE)</f>
        <v>0</v>
      </c>
      <c r="Y4" s="96">
        <f>VLOOKUP(Y$2,Totals!$A$4:$T$41,4,FALSE)</f>
        <v>0</v>
      </c>
    </row>
    <row r="5" spans="1:25" ht="18.600000000000001" thickBot="1" x14ac:dyDescent="0.35">
      <c r="A5" s="95" t="s">
        <v>267</v>
      </c>
      <c r="B5" s="96">
        <f>VLOOKUP(B$2,Totals!$A$4:$T$41,5,FALSE)</f>
        <v>26</v>
      </c>
      <c r="C5" s="96">
        <f>VLOOKUP(C$2,Totals!$A$4:$T$41,5,FALSE)</f>
        <v>25</v>
      </c>
      <c r="D5" s="96">
        <f>VLOOKUP(D$2,Totals!$A$4:$T$41,5,FALSE)</f>
        <v>15</v>
      </c>
      <c r="E5" s="96">
        <f>VLOOKUP(E$2,Totals!$A$4:$T$41,5,FALSE)</f>
        <v>19</v>
      </c>
      <c r="F5" s="96">
        <f>VLOOKUP(F$2,Totals!$A$4:$T$41,5,FALSE)</f>
        <v>21</v>
      </c>
      <c r="G5" s="96">
        <f>VLOOKUP(G$2,Totals!$A$4:$T$41,5,FALSE)</f>
        <v>18</v>
      </c>
      <c r="H5" s="96">
        <f>VLOOKUP(H$2,Totals!$A$4:$T$41,5,FALSE)</f>
        <v>15</v>
      </c>
      <c r="I5" s="96">
        <f>VLOOKUP(I$2,Totals!$A$4:$T$41,5,FALSE)</f>
        <v>15</v>
      </c>
      <c r="J5" s="96">
        <f>VLOOKUP(J$2,Totals!$A$4:$T$41,5,FALSE)</f>
        <v>12</v>
      </c>
      <c r="K5" s="96">
        <f>VLOOKUP(K$2,Totals!$A$4:$T$41,5,FALSE)</f>
        <v>26</v>
      </c>
      <c r="L5" s="96">
        <f>VLOOKUP(L$2,Totals!$A$4:$T$41,5,FALSE)</f>
        <v>20</v>
      </c>
      <c r="M5" s="96">
        <f>VLOOKUP(M$2,Totals!$A$4:$T$41,5,FALSE)</f>
        <v>0</v>
      </c>
      <c r="N5" s="96">
        <f>VLOOKUP(N$2,Totals!$A$4:$T$41,5,FALSE)</f>
        <v>34</v>
      </c>
      <c r="O5" s="96">
        <f>VLOOKUP(O$2,Totals!$A$4:$T$41,5,FALSE)</f>
        <v>24</v>
      </c>
      <c r="P5" s="96">
        <f>VLOOKUP(P$2,Totals!$A$4:$T$41,5,FALSE)</f>
        <v>9</v>
      </c>
      <c r="Q5" s="96">
        <f>VLOOKUP(Q$2,Totals!$A$4:$T$41,5,FALSE)</f>
        <v>30</v>
      </c>
      <c r="R5" s="96">
        <f>VLOOKUP(R$2,Totals!$A$4:$T$41,5,FALSE)</f>
        <v>20</v>
      </c>
      <c r="S5" s="96">
        <f>VLOOKUP(S$2,Totals!$A$4:$T$41,5,FALSE)</f>
        <v>20</v>
      </c>
      <c r="T5" s="96">
        <f>VLOOKUP(T$2,Totals!$A$4:$T$41,5,FALSE)</f>
        <v>16</v>
      </c>
      <c r="U5" s="96">
        <f>VLOOKUP(U$2,Totals!$A$4:$T$41,5,FALSE)</f>
        <v>26</v>
      </c>
      <c r="V5" s="96">
        <f>VLOOKUP(V$2,Totals!$A$4:$T$41,5,FALSE)</f>
        <v>10</v>
      </c>
      <c r="W5" s="96">
        <f>VLOOKUP(W$2,Totals!$A$4:$T$41,5,FALSE)</f>
        <v>13</v>
      </c>
      <c r="X5" s="96">
        <f>VLOOKUP(X$2,Totals!$A$4:$T$41,5,FALSE)</f>
        <v>27</v>
      </c>
      <c r="Y5" s="96">
        <f>VLOOKUP(Y$2,Totals!$A$4:$T$41,5,FALSE)</f>
        <v>27</v>
      </c>
    </row>
    <row r="6" spans="1:25" ht="18.600000000000001" thickBot="1" x14ac:dyDescent="0.35">
      <c r="A6" s="97" t="s">
        <v>268</v>
      </c>
      <c r="B6" s="98">
        <f t="shared" ref="B6:Y6" si="0">(B3*2)+(B4*2)+(B5*5)</f>
        <v>138</v>
      </c>
      <c r="C6" s="98">
        <f t="shared" si="0"/>
        <v>133</v>
      </c>
      <c r="D6" s="99">
        <f t="shared" si="0"/>
        <v>85</v>
      </c>
      <c r="E6" s="98">
        <f t="shared" si="0"/>
        <v>115</v>
      </c>
      <c r="F6" s="98">
        <f t="shared" si="0"/>
        <v>117</v>
      </c>
      <c r="G6" s="98">
        <f t="shared" si="0"/>
        <v>102</v>
      </c>
      <c r="H6" s="98">
        <f t="shared" si="0"/>
        <v>95</v>
      </c>
      <c r="I6" s="98">
        <f t="shared" si="0"/>
        <v>85</v>
      </c>
      <c r="J6" s="99">
        <f t="shared" si="0"/>
        <v>74</v>
      </c>
      <c r="K6" s="98">
        <f t="shared" si="0"/>
        <v>138</v>
      </c>
      <c r="L6" s="98">
        <f t="shared" si="0"/>
        <v>114</v>
      </c>
      <c r="M6" s="99">
        <f t="shared" si="0"/>
        <v>6</v>
      </c>
      <c r="N6" s="98">
        <f t="shared" si="0"/>
        <v>182</v>
      </c>
      <c r="O6" s="98">
        <f t="shared" si="0"/>
        <v>142</v>
      </c>
      <c r="P6" s="99">
        <f t="shared" si="0"/>
        <v>49</v>
      </c>
      <c r="Q6" s="98">
        <f t="shared" si="0"/>
        <v>158</v>
      </c>
      <c r="R6" s="98">
        <f t="shared" si="0"/>
        <v>112</v>
      </c>
      <c r="S6" s="99">
        <f t="shared" si="0"/>
        <v>114</v>
      </c>
      <c r="T6" s="98">
        <f t="shared" si="0"/>
        <v>86</v>
      </c>
      <c r="U6" s="98">
        <f t="shared" si="0"/>
        <v>150</v>
      </c>
      <c r="V6" s="99">
        <f t="shared" si="0"/>
        <v>70</v>
      </c>
      <c r="W6" s="98">
        <f t="shared" si="0"/>
        <v>83</v>
      </c>
      <c r="X6" s="98">
        <f t="shared" si="0"/>
        <v>147</v>
      </c>
      <c r="Y6" s="99">
        <f t="shared" si="0"/>
        <v>151</v>
      </c>
    </row>
    <row r="7" spans="1:25" ht="18" x14ac:dyDescent="0.3">
      <c r="A7" s="100" t="s">
        <v>269</v>
      </c>
      <c r="B7" s="96">
        <f>VLOOKUP(B$2,Totals!$A$4:$T$41,8,FALSE)</f>
        <v>46</v>
      </c>
      <c r="C7" s="96">
        <f>VLOOKUP(C$2,Totals!$A$4:$T$41,8,FALSE)</f>
        <v>36</v>
      </c>
      <c r="D7" s="96">
        <f>VLOOKUP(D$2,Totals!$A$4:$T$41,8,FALSE)</f>
        <v>14</v>
      </c>
      <c r="E7" s="96">
        <f>VLOOKUP(E$2,Totals!$A$4:$T$41,8,FALSE)</f>
        <v>0</v>
      </c>
      <c r="F7" s="96">
        <f>VLOOKUP(F$2,Totals!$A$4:$T$41,8,FALSE)</f>
        <v>17</v>
      </c>
      <c r="G7" s="96">
        <f>VLOOKUP(G$2,Totals!$A$4:$T$41,8,FALSE)</f>
        <v>3</v>
      </c>
      <c r="H7" s="96">
        <f>VLOOKUP(H$2,Totals!$A$4:$T$41,8,FALSE)</f>
        <v>22</v>
      </c>
      <c r="I7" s="96">
        <f>VLOOKUP(I$2,Totals!$A$4:$T$41,8,FALSE)</f>
        <v>14</v>
      </c>
      <c r="J7" s="96">
        <f>VLOOKUP(J$2,Totals!$A$4:$T$41,8,FALSE)</f>
        <v>26</v>
      </c>
      <c r="K7" s="96">
        <f>VLOOKUP(K$2,Totals!$A$4:$T$41,8,FALSE)</f>
        <v>46</v>
      </c>
      <c r="L7" s="96">
        <f>VLOOKUP(L$2,Totals!$A$4:$T$41,8,FALSE)</f>
        <v>17</v>
      </c>
      <c r="M7" s="96">
        <f>VLOOKUP(M$2,Totals!$A$4:$T$41,8,FALSE)</f>
        <v>0</v>
      </c>
      <c r="N7" s="96">
        <f>VLOOKUP(N$2,Totals!$A$4:$T$41,8,FALSE)</f>
        <v>34</v>
      </c>
      <c r="O7" s="96">
        <f>VLOOKUP(O$2,Totals!$A$4:$T$41,8,FALSE)</f>
        <v>24</v>
      </c>
      <c r="P7" s="96">
        <f>VLOOKUP(P$2,Totals!$A$4:$T$41,8,FALSE)</f>
        <v>1</v>
      </c>
      <c r="Q7" s="96">
        <f>VLOOKUP(Q$2,Totals!$A$4:$T$41,8,FALSE)</f>
        <v>0</v>
      </c>
      <c r="R7" s="96">
        <f>VLOOKUP(R$2,Totals!$A$4:$T$41,8,FALSE)</f>
        <v>38</v>
      </c>
      <c r="S7" s="96">
        <f>VLOOKUP(S$2,Totals!$A$4:$T$41,8,FALSE)</f>
        <v>47</v>
      </c>
      <c r="T7" s="96">
        <f>VLOOKUP(T$2,Totals!$A$4:$T$41,8,FALSE)</f>
        <v>0</v>
      </c>
      <c r="U7" s="96">
        <f>VLOOKUP(U$2,Totals!$A$4:$T$41,8,FALSE)</f>
        <v>19</v>
      </c>
      <c r="V7" s="96">
        <f>VLOOKUP(V$2,Totals!$A$4:$T$41,8,FALSE)</f>
        <v>29</v>
      </c>
      <c r="W7" s="96">
        <f>VLOOKUP(W$2,Totals!$A$4:$T$41,8,FALSE)</f>
        <v>34</v>
      </c>
      <c r="X7" s="96">
        <f>VLOOKUP(X$2,Totals!$A$4:$T$41,8,FALSE)</f>
        <v>25</v>
      </c>
      <c r="Y7" s="96">
        <f>VLOOKUP(Y$2,Totals!$A$4:$T$41,8,FALSE)</f>
        <v>14</v>
      </c>
    </row>
    <row r="8" spans="1:25" ht="18" x14ac:dyDescent="0.3">
      <c r="A8" s="100" t="s">
        <v>270</v>
      </c>
      <c r="B8" s="96">
        <f>VLOOKUP(B$2,Totals!$A$4:$T$41,9,FALSE)</f>
        <v>47</v>
      </c>
      <c r="C8" s="96">
        <f>VLOOKUP(C$2,Totals!$A$4:$T$41,9,FALSE)</f>
        <v>29</v>
      </c>
      <c r="D8" s="96">
        <f>VLOOKUP(D$2,Totals!$A$4:$T$41,9,FALSE)</f>
        <v>55</v>
      </c>
      <c r="E8" s="96">
        <f>VLOOKUP(E$2,Totals!$A$4:$T$41,9,FALSE)</f>
        <v>82</v>
      </c>
      <c r="F8" s="96">
        <f>VLOOKUP(F$2,Totals!$A$4:$T$41,9,FALSE)</f>
        <v>59</v>
      </c>
      <c r="G8" s="96">
        <f>VLOOKUP(G$2,Totals!$A$4:$T$41,9,FALSE)</f>
        <v>38</v>
      </c>
      <c r="H8" s="96">
        <f>VLOOKUP(H$2,Totals!$A$4:$T$41,9,FALSE)</f>
        <v>54</v>
      </c>
      <c r="I8" s="96">
        <f>VLOOKUP(I$2,Totals!$A$4:$T$41,9,FALSE)</f>
        <v>55</v>
      </c>
      <c r="J8" s="96">
        <f>VLOOKUP(J$2,Totals!$A$4:$T$41,9,FALSE)</f>
        <v>26</v>
      </c>
      <c r="K8" s="96">
        <f>VLOOKUP(K$2,Totals!$A$4:$T$41,9,FALSE)</f>
        <v>47</v>
      </c>
      <c r="L8" s="96">
        <f>VLOOKUP(L$2,Totals!$A$4:$T$41,9,FALSE)</f>
        <v>19</v>
      </c>
      <c r="M8" s="96">
        <f>VLOOKUP(M$2,Totals!$A$4:$T$41,9,FALSE)</f>
        <v>0</v>
      </c>
      <c r="N8" s="96">
        <f>VLOOKUP(N$2,Totals!$A$4:$T$41,9,FALSE)</f>
        <v>23</v>
      </c>
      <c r="O8" s="96">
        <f>VLOOKUP(O$2,Totals!$A$4:$T$41,9,FALSE)</f>
        <v>50</v>
      </c>
      <c r="P8" s="96">
        <f>VLOOKUP(P$2,Totals!$A$4:$T$41,9,FALSE)</f>
        <v>70</v>
      </c>
      <c r="Q8" s="96">
        <f>VLOOKUP(Q$2,Totals!$A$4:$T$41,9,FALSE)</f>
        <v>52</v>
      </c>
      <c r="R8" s="96">
        <f>VLOOKUP(R$2,Totals!$A$4:$T$41,9,FALSE)</f>
        <v>32</v>
      </c>
      <c r="S8" s="96">
        <f>VLOOKUP(S$2,Totals!$A$4:$T$41,9,FALSE)</f>
        <v>27</v>
      </c>
      <c r="T8" s="96">
        <f>VLOOKUP(T$2,Totals!$A$4:$T$41,9,FALSE)</f>
        <v>67</v>
      </c>
      <c r="U8" s="96">
        <f>VLOOKUP(U$2,Totals!$A$4:$T$41,9,FALSE)</f>
        <v>54</v>
      </c>
      <c r="V8" s="96">
        <f>VLOOKUP(V$2,Totals!$A$4:$T$41,9,FALSE)</f>
        <v>51</v>
      </c>
      <c r="W8" s="96">
        <f>VLOOKUP(W$2,Totals!$A$4:$T$41,9,FALSE)</f>
        <v>28</v>
      </c>
      <c r="X8" s="96">
        <f>VLOOKUP(X$2,Totals!$A$4:$T$41,9,FALSE)</f>
        <v>48</v>
      </c>
      <c r="Y8" s="96">
        <f>VLOOKUP(Y$2,Totals!$A$4:$T$41,9,FALSE)</f>
        <v>65</v>
      </c>
    </row>
    <row r="9" spans="1:25" ht="18" x14ac:dyDescent="0.3">
      <c r="A9" s="100" t="s">
        <v>271</v>
      </c>
      <c r="B9" s="96">
        <f>VLOOKUP(B$2,Totals!$A$4:$T$41,14,FALSE)</f>
        <v>0</v>
      </c>
      <c r="C9" s="96">
        <f>VLOOKUP(C$2,Totals!$A$4:$T$41,14,FALSE)</f>
        <v>0</v>
      </c>
      <c r="D9" s="96">
        <f>VLOOKUP(D$2,Totals!$A$4:$T$41,14,FALSE)</f>
        <v>0</v>
      </c>
      <c r="E9" s="96">
        <f>VLOOKUP(E$2,Totals!$A$4:$T$41,14,FALSE)</f>
        <v>0</v>
      </c>
      <c r="F9" s="96">
        <f>VLOOKUP(F$2,Totals!$A$4:$T$41,14,FALSE)</f>
        <v>0</v>
      </c>
      <c r="G9" s="96">
        <f>VLOOKUP(G$2,Totals!$A$4:$T$41,14,FALSE)</f>
        <v>0</v>
      </c>
      <c r="H9" s="96">
        <f>VLOOKUP(H$2,Totals!$A$4:$T$41,14,FALSE)</f>
        <v>0</v>
      </c>
      <c r="I9" s="96">
        <f>VLOOKUP(I$2,Totals!$A$4:$T$41,14,FALSE)</f>
        <v>0</v>
      </c>
      <c r="J9" s="96">
        <f>VLOOKUP(J$2,Totals!$A$4:$T$41,14,FALSE)</f>
        <v>0</v>
      </c>
      <c r="K9" s="96">
        <f>VLOOKUP(K$2,Totals!$A$4:$T$41,14,FALSE)</f>
        <v>0</v>
      </c>
      <c r="L9" s="96">
        <f>VLOOKUP(L$2,Totals!$A$4:$T$41,14,FALSE)</f>
        <v>0</v>
      </c>
      <c r="M9" s="96">
        <f>VLOOKUP(M$2,Totals!$A$4:$T$41,14,FALSE)</f>
        <v>0</v>
      </c>
      <c r="N9" s="96">
        <f>VLOOKUP(N$2,Totals!$A$4:$T$41,14,FALSE)</f>
        <v>7</v>
      </c>
      <c r="O9" s="96">
        <f>VLOOKUP(O$2,Totals!$A$4:$T$41,14,FALSE)</f>
        <v>6</v>
      </c>
      <c r="P9" s="96">
        <f>VLOOKUP(P$2,Totals!$A$4:$T$41,14,FALSE)</f>
        <v>0</v>
      </c>
      <c r="Q9" s="96">
        <f>VLOOKUP(Q$2,Totals!$A$4:$T$41,14,FALSE)</f>
        <v>0</v>
      </c>
      <c r="R9" s="96">
        <f>VLOOKUP(R$2,Totals!$A$4:$T$41,14,FALSE)</f>
        <v>0</v>
      </c>
      <c r="S9" s="96">
        <f>VLOOKUP(S$2,Totals!$A$4:$T$41,14,FALSE)</f>
        <v>4</v>
      </c>
      <c r="T9" s="96">
        <f>VLOOKUP(T$2,Totals!$A$4:$T$41,14,FALSE)</f>
        <v>0</v>
      </c>
      <c r="U9" s="96">
        <f>VLOOKUP(U$2,Totals!$A$4:$T$41,14,FALSE)</f>
        <v>0</v>
      </c>
      <c r="V9" s="96">
        <f>VLOOKUP(V$2,Totals!$A$4:$T$41,14,FALSE)</f>
        <v>0</v>
      </c>
      <c r="W9" s="96">
        <f>VLOOKUP(W$2,Totals!$A$4:$T$41,14,FALSE)</f>
        <v>0</v>
      </c>
      <c r="X9" s="96">
        <f>VLOOKUP(X$2,Totals!$A$4:$T$41,14,FALSE)</f>
        <v>0</v>
      </c>
      <c r="Y9" s="96">
        <f>VLOOKUP(Y$2,Totals!$A$4:$T$41,14,FALSE)</f>
        <v>0</v>
      </c>
    </row>
    <row r="10" spans="1:25" ht="18" x14ac:dyDescent="0.3">
      <c r="A10" s="101" t="s">
        <v>230</v>
      </c>
      <c r="B10" s="96">
        <f>VLOOKUP(B$2,Totals!$A$4:$T$41,15,FALSE)</f>
        <v>0</v>
      </c>
      <c r="C10" s="96">
        <f>VLOOKUP(C$2,Totals!$A$4:$T$41,15,FALSE)</f>
        <v>2</v>
      </c>
      <c r="D10" s="96">
        <f>VLOOKUP(D$2,Totals!$A$4:$T$41,15,FALSE)</f>
        <v>0</v>
      </c>
      <c r="E10" s="96">
        <f>VLOOKUP(E$2,Totals!$A$4:$T$41,15,FALSE)</f>
        <v>0</v>
      </c>
      <c r="F10" s="96">
        <f>VLOOKUP(F$2,Totals!$A$4:$T$41,15,FALSE)</f>
        <v>2</v>
      </c>
      <c r="G10" s="96">
        <f>VLOOKUP(G$2,Totals!$A$4:$T$41,15,FALSE)</f>
        <v>1</v>
      </c>
      <c r="H10" s="96">
        <f>VLOOKUP(H$2,Totals!$A$4:$T$41,15,FALSE)</f>
        <v>2</v>
      </c>
      <c r="I10" s="96">
        <f>VLOOKUP(I$2,Totals!$A$4:$T$41,15,FALSE)</f>
        <v>0</v>
      </c>
      <c r="J10" s="96">
        <f>VLOOKUP(J$2,Totals!$A$4:$T$41,15,FALSE)</f>
        <v>0</v>
      </c>
      <c r="K10" s="96">
        <f>VLOOKUP(K$2,Totals!$A$4:$T$41,15,FALSE)</f>
        <v>0</v>
      </c>
      <c r="L10" s="96">
        <f>VLOOKUP(L$2,Totals!$A$4:$T$41,15,FALSE)</f>
        <v>2</v>
      </c>
      <c r="M10" s="96">
        <f>VLOOKUP(M$2,Totals!$A$4:$T$41,15,FALSE)</f>
        <v>2</v>
      </c>
      <c r="N10" s="96">
        <f>VLOOKUP(N$2,Totals!$A$4:$T$41,15,FALSE)</f>
        <v>1</v>
      </c>
      <c r="O10" s="96">
        <f>VLOOKUP(O$2,Totals!$A$4:$T$41,15,FALSE)</f>
        <v>2</v>
      </c>
      <c r="P10" s="96">
        <f>VLOOKUP(P$2,Totals!$A$4:$T$41,15,FALSE)</f>
        <v>2</v>
      </c>
      <c r="Q10" s="96">
        <f>VLOOKUP(Q$2,Totals!$A$4:$T$41,15,FALSE)</f>
        <v>8</v>
      </c>
      <c r="R10" s="96">
        <f>VLOOKUP(R$2,Totals!$A$4:$T$41,15,FALSE)</f>
        <v>3</v>
      </c>
      <c r="S10" s="96">
        <f>VLOOKUP(S$2,Totals!$A$4:$T$41,15,FALSE)</f>
        <v>1</v>
      </c>
      <c r="T10" s="96">
        <f>VLOOKUP(T$2,Totals!$A$4:$T$41,15,FALSE)</f>
        <v>1</v>
      </c>
      <c r="U10" s="96">
        <f>VLOOKUP(U$2,Totals!$A$4:$T$41,15,FALSE)</f>
        <v>5</v>
      </c>
      <c r="V10" s="96">
        <f>VLOOKUP(V$2,Totals!$A$4:$T$41,15,FALSE)</f>
        <v>4</v>
      </c>
      <c r="W10" s="96">
        <f>VLOOKUP(W$2,Totals!$A$4:$T$41,15,FALSE)</f>
        <v>0</v>
      </c>
      <c r="X10" s="96">
        <f>VLOOKUP(X$2,Totals!$A$4:$T$41,15,FALSE)</f>
        <v>2</v>
      </c>
      <c r="Y10" s="96">
        <f>VLOOKUP(Y$2,Totals!$A$4:$T$41,15,FALSE)</f>
        <v>5</v>
      </c>
    </row>
    <row r="11" spans="1:25" ht="18" x14ac:dyDescent="0.3">
      <c r="A11" s="101" t="s">
        <v>272</v>
      </c>
      <c r="B11" s="96">
        <f>VLOOKUP(B$2,Totals!$A$4:$W$41,21,FALSE)</f>
        <v>7</v>
      </c>
      <c r="C11" s="96">
        <f>VLOOKUP(C$2,Totals!$A$4:$W$41,21,FALSE)</f>
        <v>3</v>
      </c>
      <c r="D11" s="96">
        <f>VLOOKUP(D$2,Totals!$A$4:$W$41,21,FALSE)</f>
        <v>4</v>
      </c>
      <c r="E11" s="96">
        <f>VLOOKUP(E$2,Totals!$A$4:$W$41,21,FALSE)</f>
        <v>3</v>
      </c>
      <c r="F11" s="96">
        <f>VLOOKUP(F$2,Totals!$A$4:$W$41,21,FALSE)</f>
        <v>5</v>
      </c>
      <c r="G11" s="96">
        <f>VLOOKUP(G$2,Totals!$A$4:$W$41,21,FALSE)</f>
        <v>7</v>
      </c>
      <c r="H11" s="96">
        <f>VLOOKUP(H$2,Totals!$A$4:$W$41,21,FALSE)</f>
        <v>7</v>
      </c>
      <c r="I11" s="96">
        <f>VLOOKUP(I$2,Totals!$A$4:$W$41,21,FALSE)</f>
        <v>4</v>
      </c>
      <c r="J11" s="96">
        <f>VLOOKUP(J$2,Totals!$A$4:$W$41,21,FALSE)</f>
        <v>5</v>
      </c>
      <c r="K11" s="96">
        <f>VLOOKUP(K$2,Totals!$A$4:$W$41,21,FALSE)</f>
        <v>7</v>
      </c>
      <c r="L11" s="96">
        <f>VLOOKUP(L$2,Totals!$A$4:$W$41,21,FALSE)</f>
        <v>5</v>
      </c>
      <c r="M11" s="96">
        <f>VLOOKUP(M$2,Totals!$A$4:$W$41,21,FALSE)</f>
        <v>1</v>
      </c>
      <c r="N11" s="96">
        <f>VLOOKUP(N$2,Totals!$A$4:$W$41,21,FALSE)</f>
        <v>8</v>
      </c>
      <c r="O11" s="96">
        <f>VLOOKUP(O$2,Totals!$A$4:$W$41,21,FALSE)</f>
        <v>3</v>
      </c>
      <c r="P11" s="96">
        <f>VLOOKUP(P$2,Totals!$A$4:$W$41,21,FALSE)</f>
        <v>1</v>
      </c>
      <c r="Q11" s="96">
        <f>VLOOKUP(Q$2,Totals!$A$4:$W$41,21,FALSE)</f>
        <v>0</v>
      </c>
      <c r="R11" s="96">
        <f>VLOOKUP(R$2,Totals!$A$4:$W$41,21,FALSE)</f>
        <v>3</v>
      </c>
      <c r="S11" s="96">
        <f>VLOOKUP(S$2,Totals!$A$4:$W$41,21,FALSE)</f>
        <v>6</v>
      </c>
      <c r="T11" s="96">
        <f>VLOOKUP(T$2,Totals!$A$4:$W$41,21,FALSE)</f>
        <v>3</v>
      </c>
      <c r="U11" s="96">
        <f>VLOOKUP(U$2,Totals!$A$4:$W$41,21,FALSE)</f>
        <v>1</v>
      </c>
      <c r="V11" s="96">
        <f>VLOOKUP(V$2,Totals!$A$4:$W$41,21,FALSE)</f>
        <v>4</v>
      </c>
      <c r="W11" s="96">
        <f>VLOOKUP(W$2,Totals!$A$4:$W$41,21,FALSE)</f>
        <v>6</v>
      </c>
      <c r="X11" s="96">
        <f>VLOOKUP(X$2,Totals!$A$4:$W$41,21,FALSE)</f>
        <v>4</v>
      </c>
      <c r="Y11" s="96">
        <f>VLOOKUP(Y$2,Totals!$A$4:$W$41,21,FALSE)</f>
        <v>4</v>
      </c>
    </row>
    <row r="12" spans="1:25" ht="18" x14ac:dyDescent="0.3">
      <c r="A12" s="101" t="s">
        <v>273</v>
      </c>
      <c r="B12" s="96">
        <f>VLOOKUP(B$2,Totals!$A$4:$W$41,22,FALSE)</f>
        <v>3</v>
      </c>
      <c r="C12" s="96">
        <f>VLOOKUP(C$2,Totals!$A$4:$W$41,22,FALSE)</f>
        <v>3</v>
      </c>
      <c r="D12" s="96">
        <f>VLOOKUP(D$2,Totals!$A$4:$W$41,22,FALSE)</f>
        <v>3</v>
      </c>
      <c r="E12" s="96">
        <f>VLOOKUP(E$2,Totals!$A$4:$W$41,22,FALSE)</f>
        <v>5</v>
      </c>
      <c r="F12" s="96">
        <f>VLOOKUP(F$2,Totals!$A$4:$W$41,22,FALSE)</f>
        <v>3</v>
      </c>
      <c r="G12" s="96">
        <f>VLOOKUP(G$2,Totals!$A$4:$W$41,22,FALSE)</f>
        <v>3</v>
      </c>
      <c r="H12" s="96">
        <f>VLOOKUP(H$2,Totals!$A$4:$W$41,22,FALSE)</f>
        <v>1</v>
      </c>
      <c r="I12" s="96">
        <f>VLOOKUP(I$2,Totals!$A$4:$W$41,22,FALSE)</f>
        <v>3</v>
      </c>
      <c r="J12" s="96">
        <f>VLOOKUP(J$2,Totals!$A$4:$W$41,22,FALSE)</f>
        <v>4</v>
      </c>
      <c r="K12" s="96">
        <f>VLOOKUP(K$2,Totals!$A$4:$W$41,22,FALSE)</f>
        <v>3</v>
      </c>
      <c r="L12" s="96">
        <f>VLOOKUP(L$2,Totals!$A$4:$W$41,22,FALSE)</f>
        <v>4</v>
      </c>
      <c r="M12" s="96">
        <f>VLOOKUP(M$2,Totals!$A$4:$W$41,22,FALSE)</f>
        <v>1</v>
      </c>
      <c r="N12" s="96">
        <f>VLOOKUP(N$2,Totals!$A$4:$W$41,22,FALSE)</f>
        <v>0</v>
      </c>
      <c r="O12" s="96">
        <f>VLOOKUP(O$2,Totals!$A$4:$W$41,22,FALSE)</f>
        <v>0</v>
      </c>
      <c r="P12" s="96">
        <f>VLOOKUP(P$2,Totals!$A$4:$W$41,22,FALSE)</f>
        <v>3</v>
      </c>
      <c r="Q12" s="96">
        <f>VLOOKUP(Q$2,Totals!$A$4:$W$41,22,FALSE)</f>
        <v>0</v>
      </c>
      <c r="R12" s="96">
        <f>VLOOKUP(R$2,Totals!$A$4:$W$41,22,FALSE)</f>
        <v>0</v>
      </c>
      <c r="S12" s="96">
        <f>VLOOKUP(S$2,Totals!$A$4:$W$41,22,FALSE)</f>
        <v>1</v>
      </c>
      <c r="T12" s="96">
        <f>VLOOKUP(T$2,Totals!$A$4:$W$41,22,FALSE)</f>
        <v>5</v>
      </c>
      <c r="U12" s="96">
        <f>VLOOKUP(U$2,Totals!$A$4:$W$41,22,FALSE)</f>
        <v>1</v>
      </c>
      <c r="V12" s="96">
        <f>VLOOKUP(V$2,Totals!$A$4:$W$41,22,FALSE)</f>
        <v>2</v>
      </c>
      <c r="W12" s="96">
        <f>VLOOKUP(W$2,Totals!$A$4:$W$41,22,FALSE)</f>
        <v>3</v>
      </c>
      <c r="X12" s="96">
        <f>VLOOKUP(X$2,Totals!$A$4:$W$41,22,FALSE)</f>
        <v>2</v>
      </c>
      <c r="Y12" s="96">
        <f>VLOOKUP(Y$2,Totals!$A$4:$W$41,22,FALSE)</f>
        <v>2</v>
      </c>
    </row>
    <row r="13" spans="1:25" ht="18.600000000000001" thickBot="1" x14ac:dyDescent="0.35">
      <c r="A13" s="101" t="s">
        <v>274</v>
      </c>
      <c r="B13" s="96">
        <f>VLOOKUP(B$2,Totals!$A$4:$W$41,23,FALSE)</f>
        <v>0</v>
      </c>
      <c r="C13" s="96">
        <f>VLOOKUP(C$2,Totals!$A$4:$W$41,23,FALSE)</f>
        <v>1</v>
      </c>
      <c r="D13" s="96">
        <f>VLOOKUP(D$2,Totals!$A$4:$W$41,23,FALSE)</f>
        <v>1</v>
      </c>
      <c r="E13" s="96">
        <f>VLOOKUP(E$2,Totals!$A$4:$W$41,23,FALSE)</f>
        <v>0</v>
      </c>
      <c r="F13" s="96">
        <f>VLOOKUP(F$2,Totals!$A$4:$W$41,23,FALSE)</f>
        <v>0</v>
      </c>
      <c r="G13" s="96">
        <f>VLOOKUP(G$2,Totals!$A$4:$W$41,23,FALSE)</f>
        <v>0</v>
      </c>
      <c r="H13" s="96">
        <f>VLOOKUP(H$2,Totals!$A$4:$W$41,23,FALSE)</f>
        <v>0</v>
      </c>
      <c r="I13" s="96">
        <f>VLOOKUP(I$2,Totals!$A$4:$W$41,23,FALSE)</f>
        <v>1</v>
      </c>
      <c r="J13" s="96">
        <f>VLOOKUP(J$2,Totals!$A$4:$W$41,23,FALSE)</f>
        <v>1</v>
      </c>
      <c r="K13" s="96">
        <f>VLOOKUP(K$2,Totals!$A$4:$W$41,23,FALSE)</f>
        <v>0</v>
      </c>
      <c r="L13" s="96">
        <f>VLOOKUP(L$2,Totals!$A$4:$W$41,23,FALSE)</f>
        <v>0</v>
      </c>
      <c r="M13" s="96">
        <f>VLOOKUP(M$2,Totals!$A$4:$W$41,23,FALSE)</f>
        <v>1</v>
      </c>
      <c r="N13" s="96">
        <f>VLOOKUP(N$2,Totals!$A$4:$W$41,23,FALSE)</f>
        <v>0</v>
      </c>
      <c r="O13" s="96">
        <f>VLOOKUP(O$2,Totals!$A$4:$W$41,23,FALSE)</f>
        <v>1</v>
      </c>
      <c r="P13" s="96">
        <f>VLOOKUP(P$2,Totals!$A$4:$W$41,23,FALSE)</f>
        <v>2</v>
      </c>
      <c r="Q13" s="96">
        <f>VLOOKUP(Q$2,Totals!$A$4:$W$41,23,FALSE)</f>
        <v>0</v>
      </c>
      <c r="R13" s="96">
        <f>VLOOKUP(R$2,Totals!$A$4:$W$41,23,FALSE)</f>
        <v>0</v>
      </c>
      <c r="S13" s="96">
        <f>VLOOKUP(S$2,Totals!$A$4:$W$41,23,FALSE)</f>
        <v>0</v>
      </c>
      <c r="T13" s="96">
        <f>VLOOKUP(T$2,Totals!$A$4:$W$41,23,FALSE)</f>
        <v>0</v>
      </c>
      <c r="U13" s="96">
        <f>VLOOKUP(U$2,Totals!$A$4:$W$41,23,FALSE)</f>
        <v>1</v>
      </c>
      <c r="V13" s="96">
        <f>VLOOKUP(V$2,Totals!$A$4:$W$41,23,FALSE)</f>
        <v>1</v>
      </c>
      <c r="W13" s="96">
        <f>VLOOKUP(W$2,Totals!$A$4:$W$41,23,FALSE)</f>
        <v>1</v>
      </c>
      <c r="X13" s="96">
        <f>VLOOKUP(X$2,Totals!$A$4:$W$41,23,FALSE)</f>
        <v>3</v>
      </c>
      <c r="Y13" s="96">
        <f>VLOOKUP(Y$2,Totals!$A$4:$W$41,23,FALSE)</f>
        <v>0</v>
      </c>
    </row>
    <row r="14" spans="1:25" ht="18.600000000000001" thickBot="1" x14ac:dyDescent="0.35">
      <c r="A14" s="97" t="s">
        <v>275</v>
      </c>
      <c r="B14" s="102">
        <f t="shared" ref="B14:Y14" si="1">(B7)+(B8*2)+(B9*5)+(B10)+(B11*3)+(B12*3)+(B13*3)</f>
        <v>170</v>
      </c>
      <c r="C14" s="102">
        <f t="shared" si="1"/>
        <v>117</v>
      </c>
      <c r="D14" s="103">
        <f t="shared" si="1"/>
        <v>148</v>
      </c>
      <c r="E14" s="104">
        <f t="shared" si="1"/>
        <v>188</v>
      </c>
      <c r="F14" s="105">
        <f t="shared" si="1"/>
        <v>161</v>
      </c>
      <c r="G14" s="106">
        <f t="shared" si="1"/>
        <v>110</v>
      </c>
      <c r="H14" s="107">
        <f t="shared" si="1"/>
        <v>156</v>
      </c>
      <c r="I14" s="102">
        <f t="shared" si="1"/>
        <v>148</v>
      </c>
      <c r="J14" s="108">
        <f t="shared" si="1"/>
        <v>108</v>
      </c>
      <c r="K14" s="102">
        <f t="shared" si="1"/>
        <v>170</v>
      </c>
      <c r="L14" s="102">
        <f t="shared" si="1"/>
        <v>84</v>
      </c>
      <c r="M14" s="108">
        <f t="shared" si="1"/>
        <v>11</v>
      </c>
      <c r="N14" s="102">
        <f t="shared" si="1"/>
        <v>140</v>
      </c>
      <c r="O14" s="102">
        <f t="shared" si="1"/>
        <v>168</v>
      </c>
      <c r="P14" s="108">
        <f t="shared" si="1"/>
        <v>161</v>
      </c>
      <c r="Q14" s="102">
        <f t="shared" si="1"/>
        <v>112</v>
      </c>
      <c r="R14" s="102">
        <f t="shared" si="1"/>
        <v>114</v>
      </c>
      <c r="S14" s="108">
        <f t="shared" si="1"/>
        <v>143</v>
      </c>
      <c r="T14" s="102">
        <f t="shared" si="1"/>
        <v>159</v>
      </c>
      <c r="U14" s="102">
        <f t="shared" si="1"/>
        <v>141</v>
      </c>
      <c r="V14" s="108">
        <f t="shared" si="1"/>
        <v>156</v>
      </c>
      <c r="W14" s="102">
        <f t="shared" si="1"/>
        <v>120</v>
      </c>
      <c r="X14" s="102">
        <f t="shared" si="1"/>
        <v>150</v>
      </c>
      <c r="Y14" s="108">
        <f t="shared" si="1"/>
        <v>167</v>
      </c>
    </row>
    <row r="15" spans="1:25" ht="18.600000000000001" thickBot="1" x14ac:dyDescent="0.35">
      <c r="A15" s="109" t="s">
        <v>276</v>
      </c>
      <c r="B15" s="110">
        <f t="shared" ref="B15:Y15" si="2">B14+B6</f>
        <v>308</v>
      </c>
      <c r="C15" s="110">
        <f t="shared" si="2"/>
        <v>250</v>
      </c>
      <c r="D15" s="111">
        <f t="shared" si="2"/>
        <v>233</v>
      </c>
      <c r="E15" s="112">
        <f t="shared" si="2"/>
        <v>303</v>
      </c>
      <c r="F15" s="113">
        <f t="shared" si="2"/>
        <v>278</v>
      </c>
      <c r="G15" s="114">
        <f t="shared" si="2"/>
        <v>212</v>
      </c>
      <c r="H15" s="115">
        <f t="shared" si="2"/>
        <v>251</v>
      </c>
      <c r="I15" s="110">
        <f t="shared" si="2"/>
        <v>233</v>
      </c>
      <c r="J15" s="116">
        <f t="shared" si="2"/>
        <v>182</v>
      </c>
      <c r="K15" s="110">
        <f t="shared" si="2"/>
        <v>308</v>
      </c>
      <c r="L15" s="110">
        <f t="shared" si="2"/>
        <v>198</v>
      </c>
      <c r="M15" s="116">
        <f t="shared" si="2"/>
        <v>17</v>
      </c>
      <c r="N15" s="110">
        <f t="shared" si="2"/>
        <v>322</v>
      </c>
      <c r="O15" s="110">
        <f t="shared" si="2"/>
        <v>310</v>
      </c>
      <c r="P15" s="116">
        <f t="shared" si="2"/>
        <v>210</v>
      </c>
      <c r="Q15" s="110">
        <f t="shared" si="2"/>
        <v>270</v>
      </c>
      <c r="R15" s="110">
        <f t="shared" si="2"/>
        <v>226</v>
      </c>
      <c r="S15" s="116">
        <f t="shared" si="2"/>
        <v>257</v>
      </c>
      <c r="T15" s="110">
        <f t="shared" si="2"/>
        <v>245</v>
      </c>
      <c r="U15" s="110">
        <f t="shared" si="2"/>
        <v>291</v>
      </c>
      <c r="V15" s="116">
        <f t="shared" si="2"/>
        <v>226</v>
      </c>
      <c r="W15" s="110">
        <f t="shared" si="2"/>
        <v>203</v>
      </c>
      <c r="X15" s="110">
        <f t="shared" si="2"/>
        <v>297</v>
      </c>
      <c r="Y15" s="116">
        <f t="shared" si="2"/>
        <v>318</v>
      </c>
    </row>
    <row r="16" spans="1:25" ht="18.600000000000001" thickBot="1" x14ac:dyDescent="0.35">
      <c r="A16" s="109" t="s">
        <v>277</v>
      </c>
      <c r="B16" s="110">
        <f t="shared" ref="B16:Y16" si="3">B15/$B$21</f>
        <v>25.666666666666668</v>
      </c>
      <c r="C16" s="110">
        <f t="shared" si="3"/>
        <v>20.833333333333332</v>
      </c>
      <c r="D16" s="111">
        <f t="shared" si="3"/>
        <v>19.416666666666668</v>
      </c>
      <c r="E16" s="112">
        <f t="shared" si="3"/>
        <v>25.25</v>
      </c>
      <c r="F16" s="113">
        <f t="shared" si="3"/>
        <v>23.166666666666668</v>
      </c>
      <c r="G16" s="114">
        <f t="shared" si="3"/>
        <v>17.666666666666668</v>
      </c>
      <c r="H16" s="115">
        <f t="shared" si="3"/>
        <v>20.916666666666668</v>
      </c>
      <c r="I16" s="110">
        <f t="shared" si="3"/>
        <v>19.416666666666668</v>
      </c>
      <c r="J16" s="116">
        <f t="shared" si="3"/>
        <v>15.166666666666666</v>
      </c>
      <c r="K16" s="110">
        <f t="shared" si="3"/>
        <v>25.666666666666668</v>
      </c>
      <c r="L16" s="110">
        <f t="shared" si="3"/>
        <v>16.5</v>
      </c>
      <c r="M16" s="116">
        <f t="shared" si="3"/>
        <v>1.4166666666666667</v>
      </c>
      <c r="N16" s="110">
        <f t="shared" si="3"/>
        <v>26.833333333333332</v>
      </c>
      <c r="O16" s="110">
        <f t="shared" si="3"/>
        <v>25.833333333333332</v>
      </c>
      <c r="P16" s="116">
        <f t="shared" si="3"/>
        <v>17.5</v>
      </c>
      <c r="Q16" s="110">
        <f t="shared" si="3"/>
        <v>22.5</v>
      </c>
      <c r="R16" s="110">
        <f t="shared" si="3"/>
        <v>18.833333333333332</v>
      </c>
      <c r="S16" s="116">
        <f t="shared" si="3"/>
        <v>21.416666666666668</v>
      </c>
      <c r="T16" s="110">
        <f t="shared" si="3"/>
        <v>20.416666666666668</v>
      </c>
      <c r="U16" s="110">
        <f t="shared" si="3"/>
        <v>24.25</v>
      </c>
      <c r="V16" s="116">
        <f t="shared" si="3"/>
        <v>18.833333333333332</v>
      </c>
      <c r="W16" s="110">
        <f t="shared" si="3"/>
        <v>16.916666666666668</v>
      </c>
      <c r="X16" s="110">
        <f t="shared" si="3"/>
        <v>24.75</v>
      </c>
      <c r="Y16" s="116">
        <f t="shared" si="3"/>
        <v>26.5</v>
      </c>
    </row>
    <row r="17" spans="1:25" ht="15" customHeight="1" thickBot="1" x14ac:dyDescent="0.35">
      <c r="A17" s="109" t="s">
        <v>278</v>
      </c>
      <c r="B17" s="117">
        <f>B15+C15+D15</f>
        <v>791</v>
      </c>
      <c r="C17" s="118"/>
      <c r="D17" s="118"/>
      <c r="E17" s="119">
        <f>E15+F15+G15</f>
        <v>793</v>
      </c>
      <c r="F17" s="120"/>
      <c r="G17" s="121"/>
      <c r="H17" s="118">
        <f>H15+I15+J15</f>
        <v>666</v>
      </c>
      <c r="I17" s="118"/>
      <c r="J17" s="122"/>
      <c r="K17" s="117">
        <f>K15+L15+M15</f>
        <v>523</v>
      </c>
      <c r="L17" s="118"/>
      <c r="M17" s="122"/>
      <c r="N17" s="117">
        <f>N15+O15+P15</f>
        <v>842</v>
      </c>
      <c r="O17" s="118"/>
      <c r="P17" s="122"/>
      <c r="Q17" s="117">
        <f>Q15+R15+S15</f>
        <v>753</v>
      </c>
      <c r="R17" s="118"/>
      <c r="S17" s="122"/>
      <c r="T17" s="117">
        <f>T15+U15+V15</f>
        <v>762</v>
      </c>
      <c r="U17" s="118"/>
      <c r="V17" s="122"/>
      <c r="W17" s="117">
        <f>W15+X15+Y15</f>
        <v>818</v>
      </c>
      <c r="X17" s="118"/>
      <c r="Y17" s="122"/>
    </row>
    <row r="18" spans="1:25" ht="15" customHeight="1" thickBot="1" x14ac:dyDescent="0.35">
      <c r="A18" s="95" t="s">
        <v>279</v>
      </c>
      <c r="B18" s="123">
        <f>B16+C16+D16</f>
        <v>65.916666666666671</v>
      </c>
      <c r="C18" s="124"/>
      <c r="D18" s="125"/>
      <c r="E18" s="123">
        <f>E16+F16+G16</f>
        <v>66.083333333333343</v>
      </c>
      <c r="F18" s="124"/>
      <c r="G18" s="125"/>
      <c r="H18" s="123">
        <f>H16+I16+J16</f>
        <v>55.5</v>
      </c>
      <c r="I18" s="124"/>
      <c r="J18" s="125"/>
      <c r="K18" s="123">
        <f>K16+L16+M16</f>
        <v>43.583333333333336</v>
      </c>
      <c r="L18" s="124"/>
      <c r="M18" s="125"/>
      <c r="N18" s="123">
        <f>N16+O16+P16</f>
        <v>70.166666666666657</v>
      </c>
      <c r="O18" s="124"/>
      <c r="P18" s="125"/>
      <c r="Q18" s="123">
        <f>Q16+R16+S16</f>
        <v>62.75</v>
      </c>
      <c r="R18" s="124"/>
      <c r="S18" s="125"/>
      <c r="T18" s="123">
        <f>T16+U16+V16</f>
        <v>63.5</v>
      </c>
      <c r="U18" s="124"/>
      <c r="V18" s="125"/>
      <c r="W18" s="123">
        <f>W16+X16+Y16</f>
        <v>68.166666666666671</v>
      </c>
      <c r="X18" s="124"/>
      <c r="Y18" s="125"/>
    </row>
    <row r="21" spans="1:25" ht="18" x14ac:dyDescent="0.3">
      <c r="A21" s="127" t="s">
        <v>280</v>
      </c>
      <c r="B21" s="126">
        <f>'[1]1501 Pick List '!D36</f>
        <v>12</v>
      </c>
    </row>
    <row r="23" spans="1:25" ht="15" thickBot="1" x14ac:dyDescent="0.35"/>
    <row r="24" spans="1:25" ht="16.2" thickBot="1" x14ac:dyDescent="0.35">
      <c r="B24" s="128" t="s">
        <v>246</v>
      </c>
      <c r="C24" s="129" t="s">
        <v>247</v>
      </c>
      <c r="D24" s="130"/>
      <c r="E24" s="129" t="s">
        <v>248</v>
      </c>
      <c r="F24" s="131"/>
      <c r="G24" s="130" t="s">
        <v>249</v>
      </c>
      <c r="H24" s="131"/>
      <c r="I24" s="132" t="s">
        <v>232</v>
      </c>
      <c r="J24" s="133" t="s">
        <v>246</v>
      </c>
      <c r="K24" s="129" t="s">
        <v>247</v>
      </c>
      <c r="L24" s="130"/>
      <c r="M24" s="134" t="s">
        <v>248</v>
      </c>
      <c r="N24" s="135"/>
      <c r="O24" s="129" t="s">
        <v>249</v>
      </c>
      <c r="P24" s="131"/>
    </row>
    <row r="25" spans="1:25" ht="16.2" thickTop="1" x14ac:dyDescent="0.3">
      <c r="B25" s="136" t="s">
        <v>250</v>
      </c>
      <c r="C25" s="79">
        <v>461</v>
      </c>
      <c r="D25" s="80"/>
      <c r="E25" s="79">
        <v>4272</v>
      </c>
      <c r="F25" s="80"/>
      <c r="G25" s="79">
        <v>5402</v>
      </c>
      <c r="H25" s="80"/>
      <c r="I25" s="132" t="s">
        <v>232</v>
      </c>
      <c r="J25" s="138" t="s">
        <v>251</v>
      </c>
      <c r="K25" s="79">
        <v>1501</v>
      </c>
      <c r="L25" s="80"/>
      <c r="M25" s="81">
        <v>7457</v>
      </c>
      <c r="N25" s="82"/>
      <c r="O25" s="79">
        <v>1747</v>
      </c>
      <c r="P25" s="80"/>
    </row>
    <row r="26" spans="1:25" ht="15.6" x14ac:dyDescent="0.3">
      <c r="B26" s="136" t="s">
        <v>252</v>
      </c>
      <c r="C26" s="83">
        <v>8103</v>
      </c>
      <c r="D26" s="84"/>
      <c r="E26" s="83">
        <v>1024</v>
      </c>
      <c r="F26" s="84"/>
      <c r="G26" s="83">
        <v>6721</v>
      </c>
      <c r="H26" s="84"/>
      <c r="I26" s="132" t="s">
        <v>232</v>
      </c>
      <c r="J26" s="138" t="s">
        <v>253</v>
      </c>
      <c r="K26" s="83">
        <v>5484</v>
      </c>
      <c r="L26" s="84"/>
      <c r="M26" s="83">
        <v>5010</v>
      </c>
      <c r="N26" s="84"/>
      <c r="O26" s="83">
        <v>3940</v>
      </c>
      <c r="P26" s="84"/>
    </row>
    <row r="27" spans="1:25" ht="15.6" x14ac:dyDescent="0.3">
      <c r="B27" s="136" t="s">
        <v>254</v>
      </c>
      <c r="C27" s="83">
        <v>45</v>
      </c>
      <c r="D27" s="84"/>
      <c r="E27" s="83">
        <v>5402</v>
      </c>
      <c r="F27" s="84"/>
      <c r="G27" s="83">
        <v>7454</v>
      </c>
      <c r="H27" s="84"/>
      <c r="I27" s="132" t="s">
        <v>232</v>
      </c>
      <c r="J27" s="138" t="s">
        <v>255</v>
      </c>
      <c r="K27" s="83">
        <v>2197</v>
      </c>
      <c r="L27" s="84"/>
      <c r="M27" s="83">
        <v>829</v>
      </c>
      <c r="N27" s="84"/>
      <c r="O27" s="83">
        <v>234</v>
      </c>
      <c r="P27" s="84"/>
    </row>
    <row r="28" spans="1:25" ht="16.2" thickBot="1" x14ac:dyDescent="0.35">
      <c r="B28" s="137" t="s">
        <v>256</v>
      </c>
      <c r="C28" s="85">
        <v>461</v>
      </c>
      <c r="D28" s="86"/>
      <c r="E28" s="85">
        <v>3176</v>
      </c>
      <c r="F28" s="86"/>
      <c r="G28" s="85">
        <v>3865</v>
      </c>
      <c r="H28" s="86"/>
      <c r="I28" s="132" t="s">
        <v>232</v>
      </c>
      <c r="J28" s="139" t="s">
        <v>257</v>
      </c>
      <c r="K28" s="85">
        <v>7617</v>
      </c>
      <c r="L28" s="86"/>
      <c r="M28" s="85">
        <v>1741</v>
      </c>
      <c r="N28" s="86"/>
      <c r="O28" s="85">
        <v>292</v>
      </c>
      <c r="P28" s="86"/>
    </row>
  </sheetData>
  <sheetProtection algorithmName="SHA-512" hashValue="Di/IOlTZsA8yO6JyLFNaKXy66LXR3jaey24JwqYzoRoxPdZQb2ESRssqhjoYkMHqdcIoacWbGeuQ4JxL68e2mA==" saltValue="D6xt7Bo1EllK3DFFB8/eZw==" spinCount="100000" sheet="1" objects="1" scenarios="1" selectLockedCells="1"/>
  <mergeCells count="54">
    <mergeCell ref="C28:D28"/>
    <mergeCell ref="E28:F28"/>
    <mergeCell ref="G28:H28"/>
    <mergeCell ref="K28:L28"/>
    <mergeCell ref="M28:N28"/>
    <mergeCell ref="O28:P28"/>
    <mergeCell ref="C27:D27"/>
    <mergeCell ref="E27:F27"/>
    <mergeCell ref="G27:H27"/>
    <mergeCell ref="K27:L27"/>
    <mergeCell ref="M27:N27"/>
    <mergeCell ref="O27:P27"/>
    <mergeCell ref="C26:D26"/>
    <mergeCell ref="E26:F26"/>
    <mergeCell ref="G26:H26"/>
    <mergeCell ref="K26:L26"/>
    <mergeCell ref="M26:N26"/>
    <mergeCell ref="O26:P26"/>
    <mergeCell ref="C25:D25"/>
    <mergeCell ref="E25:F25"/>
    <mergeCell ref="G25:H25"/>
    <mergeCell ref="K25:L25"/>
    <mergeCell ref="M25:N25"/>
    <mergeCell ref="O25:P25"/>
    <mergeCell ref="T18:V18"/>
    <mergeCell ref="W18:Y18"/>
    <mergeCell ref="C24:D24"/>
    <mergeCell ref="E24:F24"/>
    <mergeCell ref="G24:H24"/>
    <mergeCell ref="K24:L24"/>
    <mergeCell ref="M24:N24"/>
    <mergeCell ref="O24:P24"/>
    <mergeCell ref="B18:D18"/>
    <mergeCell ref="E18:G18"/>
    <mergeCell ref="H18:J18"/>
    <mergeCell ref="K18:M18"/>
    <mergeCell ref="N18:P18"/>
    <mergeCell ref="Q18:S18"/>
    <mergeCell ref="T1:V1"/>
    <mergeCell ref="W1:Y1"/>
    <mergeCell ref="B17:D17"/>
    <mergeCell ref="E17:G17"/>
    <mergeCell ref="H17:J17"/>
    <mergeCell ref="K17:M17"/>
    <mergeCell ref="N17:P17"/>
    <mergeCell ref="Q17:S17"/>
    <mergeCell ref="T17:V17"/>
    <mergeCell ref="W17:Y17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B7E2-79E3-40C6-8488-236BC3F38040}">
  <dimension ref="A1:P42"/>
  <sheetViews>
    <sheetView workbookViewId="0">
      <selection activeCell="J39" sqref="J39:O42"/>
    </sheetView>
  </sheetViews>
  <sheetFormatPr defaultRowHeight="14.4" x14ac:dyDescent="0.3"/>
  <sheetData>
    <row r="1" spans="1:16" ht="20.25" customHeight="1" thickBot="1" x14ac:dyDescent="0.35">
      <c r="A1" s="5" t="s">
        <v>217</v>
      </c>
      <c r="B1" s="5" t="s">
        <v>218</v>
      </c>
      <c r="C1" s="5" t="s">
        <v>219</v>
      </c>
      <c r="D1" s="6" t="s">
        <v>220</v>
      </c>
      <c r="E1" s="7" t="s">
        <v>221</v>
      </c>
      <c r="F1" s="8"/>
      <c r="G1" s="8"/>
      <c r="H1" s="9"/>
      <c r="I1" s="8" t="s">
        <v>222</v>
      </c>
      <c r="J1" s="8"/>
      <c r="K1" s="8"/>
      <c r="L1" s="8"/>
      <c r="M1" s="9"/>
      <c r="N1" s="10" t="s">
        <v>223</v>
      </c>
      <c r="O1" s="11" t="s">
        <v>224</v>
      </c>
      <c r="P1" s="12" t="s">
        <v>214</v>
      </c>
    </row>
    <row r="2" spans="1:16" ht="42.75" customHeight="1" x14ac:dyDescent="0.3">
      <c r="A2" s="13"/>
      <c r="B2" s="13"/>
      <c r="C2" s="14"/>
      <c r="D2" s="15"/>
      <c r="E2" s="16" t="s">
        <v>225</v>
      </c>
      <c r="F2" s="17" t="s">
        <v>226</v>
      </c>
      <c r="G2" s="18" t="s">
        <v>227</v>
      </c>
      <c r="H2" s="19" t="s">
        <v>228</v>
      </c>
      <c r="I2" s="20" t="s">
        <v>226</v>
      </c>
      <c r="J2" s="18" t="s">
        <v>227</v>
      </c>
      <c r="K2" s="18" t="s">
        <v>44</v>
      </c>
      <c r="L2" s="21" t="s">
        <v>230</v>
      </c>
      <c r="M2" s="22" t="s">
        <v>231</v>
      </c>
      <c r="N2" s="23"/>
      <c r="O2" s="24"/>
      <c r="P2" s="25"/>
    </row>
    <row r="3" spans="1:16" ht="54.75" customHeight="1" thickBot="1" x14ac:dyDescent="0.35">
      <c r="A3" s="13"/>
      <c r="B3" s="26"/>
      <c r="C3" s="27"/>
      <c r="D3" s="28"/>
      <c r="E3" s="29"/>
      <c r="F3" s="30"/>
      <c r="G3" s="31"/>
      <c r="H3" s="32"/>
      <c r="I3" s="33"/>
      <c r="J3" s="31"/>
      <c r="K3" s="31"/>
      <c r="L3" s="34"/>
      <c r="M3" s="35"/>
      <c r="N3" s="36"/>
      <c r="O3" s="37"/>
      <c r="P3" s="38"/>
    </row>
    <row r="4" spans="1:16" ht="26.4" thickBot="1" x14ac:dyDescent="0.35">
      <c r="A4" s="39" t="s">
        <v>232</v>
      </c>
      <c r="B4" s="40" t="s">
        <v>232</v>
      </c>
      <c r="C4" s="41" t="s">
        <v>232</v>
      </c>
      <c r="D4" s="41"/>
      <c r="E4" s="42" t="s">
        <v>232</v>
      </c>
      <c r="F4" s="40" t="s">
        <v>232</v>
      </c>
      <c r="G4" s="41" t="s">
        <v>232</v>
      </c>
      <c r="H4" s="43" t="s">
        <v>232</v>
      </c>
      <c r="I4" s="44" t="s">
        <v>232</v>
      </c>
      <c r="J4" s="41" t="s">
        <v>232</v>
      </c>
      <c r="K4" s="45" t="s">
        <v>232</v>
      </c>
      <c r="L4" s="46" t="s">
        <v>232</v>
      </c>
      <c r="M4" s="41" t="s">
        <v>232</v>
      </c>
      <c r="N4" s="43" t="s">
        <v>232</v>
      </c>
      <c r="O4" s="47" t="s">
        <v>232</v>
      </c>
      <c r="P4" s="47" t="s">
        <v>232</v>
      </c>
    </row>
    <row r="5" spans="1:16" ht="18.600000000000001" thickBot="1" x14ac:dyDescent="0.35">
      <c r="A5" s="48">
        <v>1</v>
      </c>
      <c r="B5" s="140">
        <v>4272</v>
      </c>
      <c r="C5" s="141"/>
      <c r="D5" s="49">
        <f>VLOOKUP($B5,Totals!$A$4:$T$41,2,FALSE)</f>
        <v>12</v>
      </c>
      <c r="E5" s="50">
        <f>VLOOKUP($B5,Totals!$A$4:$T$41,6,FALSE)</f>
        <v>4</v>
      </c>
      <c r="F5" s="53">
        <f>VLOOKUP($B5,Totals!$A$4:$T$41,4,FALSE)</f>
        <v>0</v>
      </c>
      <c r="G5" s="53">
        <f>VLOOKUP($B5,Totals!$A$4:$T$41,5,FALSE)</f>
        <v>25</v>
      </c>
      <c r="H5" s="51">
        <f>VLOOKUP($B5,Totals!$A$4:$T$41,7,FALSE)</f>
        <v>133</v>
      </c>
      <c r="I5" s="54">
        <f>VLOOKUP($B5,Totals!$A$4:$T$41,8,FALSE)</f>
        <v>36</v>
      </c>
      <c r="J5" s="54">
        <f>VLOOKUP($B5,Totals!$A$4:$T$41,9,FALSE)</f>
        <v>29</v>
      </c>
      <c r="K5" s="54">
        <f>VLOOKUP($B5,Totals!$A$4:$T$41,16,FALSE)</f>
        <v>7</v>
      </c>
      <c r="L5" s="54">
        <f>VLOOKUP($B5,Totals!$A$4:$T$41,15,FALSE)</f>
        <v>2</v>
      </c>
      <c r="M5" s="55">
        <f>VLOOKUP($B5,Totals!$A$4:$T$41,13,FALSE)</f>
        <v>228.5</v>
      </c>
      <c r="N5" s="56">
        <f>SUM($H5,$M5)</f>
        <v>361.5</v>
      </c>
      <c r="O5" s="57">
        <f>VLOOKUP($B5,Totals!$A$4:$T$41,17,FALSE)</f>
        <v>0</v>
      </c>
      <c r="P5" s="57">
        <f>VLOOKUP($B5,Totals!$A$4:$T$41,10,FALSE)</f>
        <v>14</v>
      </c>
    </row>
    <row r="6" spans="1:16" ht="18.600000000000001" thickBot="1" x14ac:dyDescent="0.35">
      <c r="A6" s="52">
        <v>2</v>
      </c>
      <c r="B6" s="142">
        <v>3940</v>
      </c>
      <c r="C6" s="143"/>
      <c r="D6" s="49">
        <f>VLOOKUP($B6,Totals!$A$4:$T$41,2,FALSE)</f>
        <v>12</v>
      </c>
      <c r="E6" s="50">
        <f>VLOOKUP($B6,Totals!$A$4:$T$41,6,FALSE)</f>
        <v>7</v>
      </c>
      <c r="F6" s="53">
        <f>VLOOKUP($B6,Totals!$A$4:$T$41,4,FALSE)</f>
        <v>0</v>
      </c>
      <c r="G6" s="53">
        <f>VLOOKUP($B6,Totals!$A$4:$T$41,5,FALSE)</f>
        <v>20</v>
      </c>
      <c r="H6" s="51">
        <f>VLOOKUP($B6,Totals!$A$4:$T$41,7,FALSE)</f>
        <v>114</v>
      </c>
      <c r="I6" s="54">
        <f>VLOOKUP($B6,Totals!$A$4:$T$41,8,FALSE)</f>
        <v>47</v>
      </c>
      <c r="J6" s="54">
        <f>VLOOKUP($B6,Totals!$A$4:$T$41,9,FALSE)</f>
        <v>27</v>
      </c>
      <c r="K6" s="54">
        <f>VLOOKUP($B6,Totals!$A$4:$T$41,16,FALSE)</f>
        <v>7</v>
      </c>
      <c r="L6" s="54">
        <f>VLOOKUP($B6,Totals!$A$4:$T$41,15,FALSE)</f>
        <v>1</v>
      </c>
      <c r="M6" s="55">
        <f>VLOOKUP($B6,Totals!$A$4:$T$41,13,FALSE)</f>
        <v>258</v>
      </c>
      <c r="N6" s="56">
        <f t="shared" ref="N6:N36" si="0">SUM($H6,$M6)</f>
        <v>372</v>
      </c>
      <c r="O6" s="57">
        <f>VLOOKUP($B6,Totals!$A$4:$T$41,17,FALSE)</f>
        <v>0</v>
      </c>
      <c r="P6" s="57">
        <f>VLOOKUP($B6,Totals!$A$4:$T$41,10,FALSE)</f>
        <v>17</v>
      </c>
    </row>
    <row r="7" spans="1:16" ht="18.600000000000001" thickBot="1" x14ac:dyDescent="0.35">
      <c r="A7" s="52">
        <v>3</v>
      </c>
      <c r="B7" s="142">
        <v>461</v>
      </c>
      <c r="C7" s="143"/>
      <c r="D7" s="49">
        <f>VLOOKUP($B7,Totals!$A$4:$T$41,2,FALSE)</f>
        <v>12</v>
      </c>
      <c r="E7" s="50">
        <f>VLOOKUP($B7,Totals!$A$4:$T$41,6,FALSE)</f>
        <v>4</v>
      </c>
      <c r="F7" s="53">
        <f>VLOOKUP($B7,Totals!$A$4:$T$41,4,FALSE)</f>
        <v>0</v>
      </c>
      <c r="G7" s="53">
        <f>VLOOKUP($B7,Totals!$A$4:$T$41,5,FALSE)</f>
        <v>26</v>
      </c>
      <c r="H7" s="51">
        <f>VLOOKUP($B7,Totals!$A$4:$T$41,7,FALSE)</f>
        <v>138</v>
      </c>
      <c r="I7" s="54">
        <f>VLOOKUP($B7,Totals!$A$4:$T$41,8,FALSE)</f>
        <v>46</v>
      </c>
      <c r="J7" s="54">
        <f>VLOOKUP($B7,Totals!$A$4:$T$41,9,FALSE)</f>
        <v>47</v>
      </c>
      <c r="K7" s="54">
        <f>VLOOKUP($B7,Totals!$A$4:$T$41,16,FALSE)</f>
        <v>10</v>
      </c>
      <c r="L7" s="54">
        <f>VLOOKUP($B7,Totals!$A$4:$T$41,15,FALSE)</f>
        <v>0</v>
      </c>
      <c r="M7" s="55">
        <f>VLOOKUP($B7,Totals!$A$4:$T$41,13,FALSE)</f>
        <v>325.5</v>
      </c>
      <c r="N7" s="56">
        <f t="shared" si="0"/>
        <v>463.5</v>
      </c>
      <c r="O7" s="57">
        <f>VLOOKUP($B7,Totals!$A$4:$T$41,17,FALSE)</f>
        <v>2</v>
      </c>
      <c r="P7" s="57">
        <f>VLOOKUP($B7,Totals!$A$4:$T$41,10,FALSE)</f>
        <v>22</v>
      </c>
    </row>
    <row r="8" spans="1:16" ht="18.600000000000001" thickBot="1" x14ac:dyDescent="0.35">
      <c r="A8" s="52">
        <v>4</v>
      </c>
      <c r="B8" s="142">
        <v>3176</v>
      </c>
      <c r="C8" s="143"/>
      <c r="D8" s="49">
        <f>VLOOKUP($B8,Totals!$A$4:$T$41,2,FALSE)</f>
        <v>12</v>
      </c>
      <c r="E8" s="50">
        <f>VLOOKUP($B8,Totals!$A$4:$T$41,6,FALSE)</f>
        <v>7</v>
      </c>
      <c r="F8" s="53">
        <f>VLOOKUP($B8,Totals!$A$4:$T$41,4,FALSE)</f>
        <v>0</v>
      </c>
      <c r="G8" s="53">
        <f>VLOOKUP($B8,Totals!$A$4:$T$41,5,FALSE)</f>
        <v>20</v>
      </c>
      <c r="H8" s="51">
        <f>VLOOKUP($B8,Totals!$A$4:$T$41,7,FALSE)</f>
        <v>114</v>
      </c>
      <c r="I8" s="54">
        <f>VLOOKUP($B8,Totals!$A$4:$T$41,8,FALSE)</f>
        <v>17</v>
      </c>
      <c r="J8" s="54">
        <f>VLOOKUP($B8,Totals!$A$4:$T$41,9,FALSE)</f>
        <v>19</v>
      </c>
      <c r="K8" s="54">
        <f>VLOOKUP($B8,Totals!$A$4:$T$41,16,FALSE)</f>
        <v>9</v>
      </c>
      <c r="L8" s="54">
        <f>VLOOKUP($B8,Totals!$A$4:$T$41,15,FALSE)</f>
        <v>2</v>
      </c>
      <c r="M8" s="55">
        <f>VLOOKUP($B8,Totals!$A$4:$T$41,13,FALSE)</f>
        <v>146</v>
      </c>
      <c r="N8" s="56">
        <f t="shared" si="0"/>
        <v>260</v>
      </c>
      <c r="O8" s="57">
        <f>VLOOKUP($B8,Totals!$A$4:$T$41,17,FALSE)</f>
        <v>3</v>
      </c>
      <c r="P8" s="57">
        <f>VLOOKUP($B8,Totals!$A$4:$T$41,10,FALSE)</f>
        <v>11</v>
      </c>
    </row>
    <row r="9" spans="1:16" ht="18.600000000000001" thickBot="1" x14ac:dyDescent="0.35">
      <c r="A9" s="52">
        <v>5</v>
      </c>
      <c r="B9" s="142">
        <v>5402</v>
      </c>
      <c r="C9" s="143"/>
      <c r="D9" s="49">
        <f>VLOOKUP($B9,Totals!$A$4:$T$41,2,FALSE)</f>
        <v>12</v>
      </c>
      <c r="E9" s="50">
        <f>VLOOKUP($B9,Totals!$A$4:$T$41,6,FALSE)</f>
        <v>5</v>
      </c>
      <c r="F9" s="53">
        <f>VLOOKUP($B9,Totals!$A$4:$T$41,4,FALSE)</f>
        <v>0</v>
      </c>
      <c r="G9" s="53">
        <f>VLOOKUP($B9,Totals!$A$4:$T$41,5,FALSE)</f>
        <v>15</v>
      </c>
      <c r="H9" s="51">
        <f>VLOOKUP($B9,Totals!$A$4:$T$41,7,FALSE)</f>
        <v>85</v>
      </c>
      <c r="I9" s="54">
        <f>VLOOKUP($B9,Totals!$A$4:$T$41,8,FALSE)</f>
        <v>14</v>
      </c>
      <c r="J9" s="54">
        <f>VLOOKUP($B9,Totals!$A$4:$T$41,9,FALSE)</f>
        <v>55</v>
      </c>
      <c r="K9" s="54">
        <f>VLOOKUP($B9,Totals!$A$4:$T$41,16,FALSE)</f>
        <v>8</v>
      </c>
      <c r="L9" s="54">
        <f>VLOOKUP($B9,Totals!$A$4:$T$41,15,FALSE)</f>
        <v>0</v>
      </c>
      <c r="M9" s="55">
        <f>VLOOKUP($B9,Totals!$A$4:$T$41,13,FALSE)</f>
        <v>259.5</v>
      </c>
      <c r="N9" s="56">
        <f t="shared" si="0"/>
        <v>344.5</v>
      </c>
      <c r="O9" s="57">
        <f>VLOOKUP($B9,Totals!$A$4:$T$41,17,FALSE)</f>
        <v>2</v>
      </c>
      <c r="P9" s="57">
        <f>VLOOKUP($B9,Totals!$A$4:$T$41,10,FALSE)</f>
        <v>3</v>
      </c>
    </row>
    <row r="10" spans="1:16" ht="18.600000000000001" thickBot="1" x14ac:dyDescent="0.35">
      <c r="A10" s="52">
        <v>6</v>
      </c>
      <c r="B10" s="142">
        <v>45</v>
      </c>
      <c r="C10" s="143"/>
      <c r="D10" s="49">
        <f>VLOOKUP($B10,Totals!$A$4:$T$41,2,FALSE)</f>
        <v>12</v>
      </c>
      <c r="E10" s="50">
        <f>VLOOKUP($B10,Totals!$A$4:$T$41,6,FALSE)</f>
        <v>10</v>
      </c>
      <c r="F10" s="53">
        <f>VLOOKUP($B10,Totals!$A$4:$T$41,4,FALSE)</f>
        <v>0</v>
      </c>
      <c r="G10" s="53">
        <f>VLOOKUP($B10,Totals!$A$4:$T$41,5,FALSE)</f>
        <v>15</v>
      </c>
      <c r="H10" s="51">
        <f>VLOOKUP($B10,Totals!$A$4:$T$41,7,FALSE)</f>
        <v>95</v>
      </c>
      <c r="I10" s="54">
        <f>VLOOKUP($B10,Totals!$A$4:$T$41,8,FALSE)</f>
        <v>22</v>
      </c>
      <c r="J10" s="54">
        <f>VLOOKUP($B10,Totals!$A$4:$T$41,9,FALSE)</f>
        <v>54</v>
      </c>
      <c r="K10" s="54">
        <f>VLOOKUP($B10,Totals!$A$4:$T$41,16,FALSE)</f>
        <v>8</v>
      </c>
      <c r="L10" s="54">
        <f>VLOOKUP($B10,Totals!$A$4:$T$41,15,FALSE)</f>
        <v>2</v>
      </c>
      <c r="M10" s="55">
        <f>VLOOKUP($B10,Totals!$A$4:$T$41,13,FALSE)</f>
        <v>292</v>
      </c>
      <c r="N10" s="56">
        <f t="shared" si="0"/>
        <v>387</v>
      </c>
      <c r="O10" s="57">
        <f>VLOOKUP($B10,Totals!$A$4:$T$41,17,FALSE)</f>
        <v>5</v>
      </c>
      <c r="P10" s="57">
        <f>VLOOKUP($B10,Totals!$A$4:$T$41,10,FALSE)</f>
        <v>19</v>
      </c>
    </row>
    <row r="11" spans="1:16" ht="18.600000000000001" thickBot="1" x14ac:dyDescent="0.35">
      <c r="A11" s="58">
        <v>7</v>
      </c>
      <c r="B11" s="144">
        <v>829</v>
      </c>
      <c r="C11" s="145"/>
      <c r="D11" s="49">
        <f>VLOOKUP($B11,Totals!$A$4:$T$41,2,FALSE)</f>
        <v>12</v>
      </c>
      <c r="E11" s="50">
        <f>VLOOKUP($B11,Totals!$A$4:$T$41,6,FALSE)</f>
        <v>10</v>
      </c>
      <c r="F11" s="53">
        <f>VLOOKUP($B11,Totals!$A$4:$T$41,4,FALSE)</f>
        <v>0</v>
      </c>
      <c r="G11" s="53">
        <f>VLOOKUP($B11,Totals!$A$4:$T$41,5,FALSE)</f>
        <v>26</v>
      </c>
      <c r="H11" s="51">
        <f>VLOOKUP($B11,Totals!$A$4:$T$41,7,FALSE)</f>
        <v>150</v>
      </c>
      <c r="I11" s="54">
        <f>VLOOKUP($B11,Totals!$A$4:$T$41,8,FALSE)</f>
        <v>19</v>
      </c>
      <c r="J11" s="54">
        <f>VLOOKUP($B11,Totals!$A$4:$T$41,9,FALSE)</f>
        <v>54</v>
      </c>
      <c r="K11" s="54">
        <f>VLOOKUP($B11,Totals!$A$4:$T$41,16,FALSE)</f>
        <v>3</v>
      </c>
      <c r="L11" s="54">
        <f>VLOOKUP($B11,Totals!$A$4:$T$41,15,FALSE)</f>
        <v>5</v>
      </c>
      <c r="M11" s="55">
        <f>VLOOKUP($B11,Totals!$A$4:$T$41,13,FALSE)</f>
        <v>272.5</v>
      </c>
      <c r="N11" s="56">
        <f t="shared" si="0"/>
        <v>422.5</v>
      </c>
      <c r="O11" s="57">
        <f>VLOOKUP($B11,Totals!$A$4:$T$41,17,FALSE)</f>
        <v>2</v>
      </c>
      <c r="P11" s="57">
        <f>VLOOKUP($B11,Totals!$A$4:$T$41,10,FALSE)</f>
        <v>16</v>
      </c>
    </row>
    <row r="12" spans="1:16" ht="18.600000000000001" thickBot="1" x14ac:dyDescent="0.35">
      <c r="A12" s="59">
        <v>8</v>
      </c>
      <c r="B12" s="146">
        <v>8103</v>
      </c>
      <c r="C12" s="141"/>
      <c r="D12" s="49">
        <f>VLOOKUP($B12,Totals!$A$4:$T$41,2,FALSE)</f>
        <v>12</v>
      </c>
      <c r="E12" s="50">
        <f>VLOOKUP($B12,Totals!$A$4:$T$41,6,FALSE)</f>
        <v>10</v>
      </c>
      <c r="F12" s="53">
        <f>VLOOKUP($B12,Totals!$A$4:$T$41,4,FALSE)</f>
        <v>0</v>
      </c>
      <c r="G12" s="53">
        <f>VLOOKUP($B12,Totals!$A$4:$T$41,5,FALSE)</f>
        <v>19</v>
      </c>
      <c r="H12" s="51">
        <f>VLOOKUP($B12,Totals!$A$4:$T$41,7,FALSE)</f>
        <v>115</v>
      </c>
      <c r="I12" s="54">
        <f>VLOOKUP($B12,Totals!$A$4:$T$41,8,FALSE)</f>
        <v>0</v>
      </c>
      <c r="J12" s="54">
        <f>VLOOKUP($B12,Totals!$A$4:$T$41,9,FALSE)</f>
        <v>82</v>
      </c>
      <c r="K12" s="54">
        <f>VLOOKUP($B12,Totals!$A$4:$T$41,16,FALSE)</f>
        <v>8</v>
      </c>
      <c r="L12" s="54">
        <f>VLOOKUP($B12,Totals!$A$4:$T$41,15,FALSE)</f>
        <v>0</v>
      </c>
      <c r="M12" s="55">
        <f>VLOOKUP($B12,Totals!$A$4:$T$41,13,FALSE)</f>
        <v>329</v>
      </c>
      <c r="N12" s="56">
        <f t="shared" si="0"/>
        <v>444</v>
      </c>
      <c r="O12" s="57">
        <f>VLOOKUP($B12,Totals!$A$4:$T$41,17,FALSE)</f>
        <v>2</v>
      </c>
      <c r="P12" s="57">
        <f>VLOOKUP($B12,Totals!$A$4:$T$41,10,FALSE)</f>
        <v>3</v>
      </c>
    </row>
    <row r="13" spans="1:16" ht="18.600000000000001" thickBot="1" x14ac:dyDescent="0.35">
      <c r="A13" s="60">
        <v>9</v>
      </c>
      <c r="B13" s="147">
        <v>1024</v>
      </c>
      <c r="C13" s="143"/>
      <c r="D13" s="49">
        <f>VLOOKUP($B13,Totals!$A$4:$T$41,2,FALSE)</f>
        <v>12</v>
      </c>
      <c r="E13" s="50">
        <f>VLOOKUP($B13,Totals!$A$4:$T$41,6,FALSE)</f>
        <v>6</v>
      </c>
      <c r="F13" s="53">
        <f>VLOOKUP($B13,Totals!$A$4:$T$41,4,FALSE)</f>
        <v>0</v>
      </c>
      <c r="G13" s="53">
        <f>VLOOKUP($B13,Totals!$A$4:$T$41,5,FALSE)</f>
        <v>21</v>
      </c>
      <c r="H13" s="51">
        <f>VLOOKUP($B13,Totals!$A$4:$T$41,7,FALSE)</f>
        <v>117</v>
      </c>
      <c r="I13" s="54">
        <f>VLOOKUP($B13,Totals!$A$4:$T$41,8,FALSE)</f>
        <v>17</v>
      </c>
      <c r="J13" s="54">
        <f>VLOOKUP($B13,Totals!$A$4:$T$41,9,FALSE)</f>
        <v>59</v>
      </c>
      <c r="K13" s="54">
        <f>VLOOKUP($B13,Totals!$A$4:$T$41,16,FALSE)</f>
        <v>8</v>
      </c>
      <c r="L13" s="54">
        <f>VLOOKUP($B13,Totals!$A$4:$T$41,15,FALSE)</f>
        <v>2</v>
      </c>
      <c r="M13" s="55">
        <f>VLOOKUP($B13,Totals!$A$4:$T$41,13,FALSE)</f>
        <v>289</v>
      </c>
      <c r="N13" s="56">
        <f t="shared" si="0"/>
        <v>406</v>
      </c>
      <c r="O13" s="57">
        <f>VLOOKUP($B13,Totals!$A$4:$T$41,17,FALSE)</f>
        <v>2</v>
      </c>
      <c r="P13" s="57">
        <f>VLOOKUP($B13,Totals!$A$4:$T$41,10,FALSE)</f>
        <v>11</v>
      </c>
    </row>
    <row r="14" spans="1:16" ht="18.600000000000001" thickBot="1" x14ac:dyDescent="0.35">
      <c r="A14" s="60">
        <v>10</v>
      </c>
      <c r="B14" s="147">
        <v>2197</v>
      </c>
      <c r="C14" s="143"/>
      <c r="D14" s="49">
        <f>VLOOKUP($B14,Totals!$A$4:$T$41,2,FALSE)</f>
        <v>12</v>
      </c>
      <c r="E14" s="50">
        <f>VLOOKUP($B14,Totals!$A$4:$T$41,6,FALSE)</f>
        <v>2</v>
      </c>
      <c r="F14" s="53">
        <f>VLOOKUP($B14,Totals!$A$4:$T$41,4,FALSE)</f>
        <v>1</v>
      </c>
      <c r="G14" s="53">
        <f>VLOOKUP($B14,Totals!$A$4:$T$41,5,FALSE)</f>
        <v>16</v>
      </c>
      <c r="H14" s="51">
        <f>VLOOKUP($B14,Totals!$A$4:$T$41,7,FALSE)</f>
        <v>86</v>
      </c>
      <c r="I14" s="54">
        <f>VLOOKUP($B14,Totals!$A$4:$T$41,8,FALSE)</f>
        <v>0</v>
      </c>
      <c r="J14" s="54">
        <f>VLOOKUP($B14,Totals!$A$4:$T$41,9,FALSE)</f>
        <v>67</v>
      </c>
      <c r="K14" s="54">
        <f>VLOOKUP($B14,Totals!$A$4:$T$41,16,FALSE)</f>
        <v>8</v>
      </c>
      <c r="L14" s="54">
        <f>VLOOKUP($B14,Totals!$A$4:$T$41,15,FALSE)</f>
        <v>1</v>
      </c>
      <c r="M14" s="55">
        <f>VLOOKUP($B14,Totals!$A$4:$T$41,13,FALSE)</f>
        <v>279.5</v>
      </c>
      <c r="N14" s="56">
        <f t="shared" si="0"/>
        <v>365.5</v>
      </c>
      <c r="O14" s="57">
        <f>VLOOKUP($B14,Totals!$A$4:$T$41,17,FALSE)</f>
        <v>0</v>
      </c>
      <c r="P14" s="57">
        <f>VLOOKUP($B14,Totals!$A$4:$T$41,10,FALSE)</f>
        <v>0</v>
      </c>
    </row>
    <row r="15" spans="1:16" ht="18.600000000000001" thickBot="1" x14ac:dyDescent="0.35">
      <c r="A15" s="60">
        <v>11</v>
      </c>
      <c r="B15" s="147">
        <v>1646</v>
      </c>
      <c r="C15" s="143"/>
      <c r="D15" s="49">
        <f>VLOOKUP($B15,Totals!$A$4:$T$41,2,FALSE)</f>
        <v>11</v>
      </c>
      <c r="E15" s="50">
        <f>VLOOKUP($B15,Totals!$A$4:$T$41,6,FALSE)</f>
        <v>7</v>
      </c>
      <c r="F15" s="53">
        <f>VLOOKUP($B15,Totals!$A$4:$T$41,4,FALSE)</f>
        <v>0</v>
      </c>
      <c r="G15" s="53">
        <f>VLOOKUP($B15,Totals!$A$4:$T$41,5,FALSE)</f>
        <v>7</v>
      </c>
      <c r="H15" s="51">
        <f>VLOOKUP($B15,Totals!$A$4:$T$41,7,FALSE)</f>
        <v>49</v>
      </c>
      <c r="I15" s="54">
        <f>VLOOKUP($B15,Totals!$A$4:$T$41,8,FALSE)</f>
        <v>17</v>
      </c>
      <c r="J15" s="54">
        <f>VLOOKUP($B15,Totals!$A$4:$T$41,9,FALSE)</f>
        <v>22</v>
      </c>
      <c r="K15" s="54">
        <f>VLOOKUP($B15,Totals!$A$4:$T$41,16,FALSE)</f>
        <v>2</v>
      </c>
      <c r="L15" s="54">
        <f>VLOOKUP($B15,Totals!$A$4:$T$41,15,FALSE)</f>
        <v>1</v>
      </c>
      <c r="M15" s="55">
        <f>VLOOKUP($B15,Totals!$A$4:$T$41,13,FALSE)</f>
        <v>136.5</v>
      </c>
      <c r="N15" s="56">
        <f t="shared" si="0"/>
        <v>185.5</v>
      </c>
      <c r="O15" s="57">
        <f>VLOOKUP($B15,Totals!$A$4:$T$41,17,FALSE)</f>
        <v>0</v>
      </c>
      <c r="P15" s="57">
        <f>VLOOKUP($B15,Totals!$A$4:$T$41,10,FALSE)</f>
        <v>4</v>
      </c>
    </row>
    <row r="16" spans="1:16" ht="18.600000000000001" thickBot="1" x14ac:dyDescent="0.35">
      <c r="A16" s="60">
        <v>12</v>
      </c>
      <c r="B16" s="147">
        <v>135</v>
      </c>
      <c r="C16" s="143"/>
      <c r="D16" s="49">
        <f>VLOOKUP($B16,Totals!$A$4:$T$41,2,FALSE)</f>
        <v>12</v>
      </c>
      <c r="E16" s="50">
        <f>VLOOKUP($B16,Totals!$A$4:$T$41,6,FALSE)</f>
        <v>7</v>
      </c>
      <c r="F16" s="53">
        <f>VLOOKUP($B16,Totals!$A$4:$T$41,4,FALSE)</f>
        <v>0</v>
      </c>
      <c r="G16" s="53">
        <f>VLOOKUP($B16,Totals!$A$4:$T$41,5,FALSE)</f>
        <v>13</v>
      </c>
      <c r="H16" s="51">
        <f>VLOOKUP($B16,Totals!$A$4:$T$41,7,FALSE)</f>
        <v>79</v>
      </c>
      <c r="I16" s="54">
        <f>VLOOKUP($B16,Totals!$A$4:$T$41,8,FALSE)</f>
        <v>0</v>
      </c>
      <c r="J16" s="54">
        <f>VLOOKUP($B16,Totals!$A$4:$T$41,9,FALSE)</f>
        <v>83</v>
      </c>
      <c r="K16" s="54">
        <f>VLOOKUP($B16,Totals!$A$4:$T$41,16,FALSE)</f>
        <v>6</v>
      </c>
      <c r="L16" s="54">
        <f>VLOOKUP($B16,Totals!$A$4:$T$41,15,FALSE)</f>
        <v>4</v>
      </c>
      <c r="M16" s="55">
        <f>VLOOKUP($B16,Totals!$A$4:$T$41,13,FALSE)</f>
        <v>328.5</v>
      </c>
      <c r="N16" s="56">
        <f t="shared" si="0"/>
        <v>407.5</v>
      </c>
      <c r="O16" s="57">
        <f>VLOOKUP($B16,Totals!$A$4:$T$41,17,FALSE)</f>
        <v>1</v>
      </c>
      <c r="P16" s="57">
        <f>VLOOKUP($B16,Totals!$A$4:$T$41,10,FALSE)</f>
        <v>5</v>
      </c>
    </row>
    <row r="17" spans="1:16" ht="18.600000000000001" thickBot="1" x14ac:dyDescent="0.35">
      <c r="A17" s="61">
        <v>13</v>
      </c>
      <c r="B17" s="148">
        <v>3147</v>
      </c>
      <c r="C17" s="145"/>
      <c r="D17" s="49">
        <f>VLOOKUP($B17,Totals!$A$4:$T$41,2,FALSE)</f>
        <v>12</v>
      </c>
      <c r="E17" s="50">
        <f>VLOOKUP($B17,Totals!$A$4:$T$41,6,FALSE)</f>
        <v>7</v>
      </c>
      <c r="F17" s="53">
        <f>VLOOKUP($B17,Totals!$A$4:$T$41,4,FALSE)</f>
        <v>0</v>
      </c>
      <c r="G17" s="53">
        <f>VLOOKUP($B17,Totals!$A$4:$T$41,5,FALSE)</f>
        <v>17</v>
      </c>
      <c r="H17" s="51">
        <f>VLOOKUP($B17,Totals!$A$4:$T$41,7,FALSE)</f>
        <v>99</v>
      </c>
      <c r="I17" s="54">
        <f>VLOOKUP($B17,Totals!$A$4:$T$41,8,FALSE)</f>
        <v>17</v>
      </c>
      <c r="J17" s="54">
        <f>VLOOKUP($B17,Totals!$A$4:$T$41,9,FALSE)</f>
        <v>19</v>
      </c>
      <c r="K17" s="54">
        <f>VLOOKUP($B17,Totals!$A$4:$T$41,16,FALSE)</f>
        <v>10</v>
      </c>
      <c r="L17" s="54">
        <f>VLOOKUP($B17,Totals!$A$4:$T$41,15,FALSE)</f>
        <v>0</v>
      </c>
      <c r="M17" s="55">
        <f>VLOOKUP($B17,Totals!$A$4:$T$41,13,FALSE)</f>
        <v>156</v>
      </c>
      <c r="N17" s="56">
        <f t="shared" si="0"/>
        <v>255</v>
      </c>
      <c r="O17" s="57">
        <f>VLOOKUP($B17,Totals!$A$4:$T$41,17,FALSE)</f>
        <v>0</v>
      </c>
      <c r="P17" s="57">
        <f>VLOOKUP($B17,Totals!$A$4:$T$41,10,FALSE)</f>
        <v>10</v>
      </c>
    </row>
    <row r="18" spans="1:16" ht="18.600000000000001" thickBot="1" x14ac:dyDescent="0.35">
      <c r="A18" s="59">
        <v>14</v>
      </c>
      <c r="B18" s="146">
        <v>5484</v>
      </c>
      <c r="C18" s="141"/>
      <c r="D18" s="49">
        <f>VLOOKUP($B18,Totals!$A$4:$T$41,2,FALSE)</f>
        <v>12</v>
      </c>
      <c r="E18" s="50">
        <f>VLOOKUP($B18,Totals!$A$4:$T$41,6,FALSE)</f>
        <v>4</v>
      </c>
      <c r="F18" s="53">
        <f>VLOOKUP($B18,Totals!$A$4:$T$41,4,FALSE)</f>
        <v>0</v>
      </c>
      <c r="G18" s="53">
        <f>VLOOKUP($B18,Totals!$A$4:$T$41,5,FALSE)</f>
        <v>30</v>
      </c>
      <c r="H18" s="51">
        <f>VLOOKUP($B18,Totals!$A$4:$T$41,7,FALSE)</f>
        <v>158</v>
      </c>
      <c r="I18" s="54">
        <f>VLOOKUP($B18,Totals!$A$4:$T$41,8,FALSE)</f>
        <v>0</v>
      </c>
      <c r="J18" s="54">
        <f>VLOOKUP($B18,Totals!$A$4:$T$41,9,FALSE)</f>
        <v>52</v>
      </c>
      <c r="K18" s="54">
        <f>VLOOKUP($B18,Totals!$A$4:$T$41,16,FALSE)</f>
        <v>0</v>
      </c>
      <c r="L18" s="54">
        <f>VLOOKUP($B18,Totals!$A$4:$T$41,15,FALSE)</f>
        <v>8</v>
      </c>
      <c r="M18" s="55">
        <f>VLOOKUP($B18,Totals!$A$4:$T$41,13,FALSE)</f>
        <v>190</v>
      </c>
      <c r="N18" s="56">
        <f t="shared" si="0"/>
        <v>348</v>
      </c>
      <c r="O18" s="57">
        <f>VLOOKUP($B18,Totals!$A$4:$T$41,17,FALSE)</f>
        <v>4</v>
      </c>
      <c r="P18" s="57">
        <f>VLOOKUP($B18,Totals!$A$4:$T$41,10,FALSE)</f>
        <v>24</v>
      </c>
    </row>
    <row r="19" spans="1:16" ht="18.600000000000001" thickBot="1" x14ac:dyDescent="0.35">
      <c r="A19" s="60">
        <v>15</v>
      </c>
      <c r="B19" s="147">
        <v>7457</v>
      </c>
      <c r="C19" s="143"/>
      <c r="D19" s="49">
        <f>VLOOKUP($B19,Totals!$A$4:$T$41,2,FALSE)</f>
        <v>12</v>
      </c>
      <c r="E19" s="50">
        <f>VLOOKUP($B19,Totals!$A$4:$T$41,6,FALSE)</f>
        <v>11</v>
      </c>
      <c r="F19" s="53">
        <f>VLOOKUP($B19,Totals!$A$4:$T$41,4,FALSE)</f>
        <v>0</v>
      </c>
      <c r="G19" s="53">
        <f>VLOOKUP($B19,Totals!$A$4:$T$41,5,FALSE)</f>
        <v>24</v>
      </c>
      <c r="H19" s="51">
        <f>VLOOKUP($B19,Totals!$A$4:$T$41,7,FALSE)</f>
        <v>142</v>
      </c>
      <c r="I19" s="54">
        <f>VLOOKUP($B19,Totals!$A$4:$T$41,8,FALSE)</f>
        <v>24</v>
      </c>
      <c r="J19" s="54">
        <f>VLOOKUP($B19,Totals!$A$4:$T$41,9,FALSE)</f>
        <v>50</v>
      </c>
      <c r="K19" s="54">
        <f>VLOOKUP($B19,Totals!$A$4:$T$41,16,FALSE)</f>
        <v>4</v>
      </c>
      <c r="L19" s="54">
        <f>VLOOKUP($B19,Totals!$A$4:$T$41,15,FALSE)</f>
        <v>2</v>
      </c>
      <c r="M19" s="55">
        <f>VLOOKUP($B19,Totals!$A$4:$T$41,13,FALSE)</f>
        <v>287</v>
      </c>
      <c r="N19" s="56">
        <f t="shared" si="0"/>
        <v>429</v>
      </c>
      <c r="O19" s="57">
        <f>VLOOKUP($B19,Totals!$A$4:$T$41,17,FALSE)</f>
        <v>0</v>
      </c>
      <c r="P19" s="57">
        <f>VLOOKUP($B19,Totals!$A$4:$T$41,10,FALSE)</f>
        <v>14</v>
      </c>
    </row>
    <row r="20" spans="1:16" ht="18.600000000000001" thickBot="1" x14ac:dyDescent="0.35">
      <c r="A20" s="60">
        <v>16</v>
      </c>
      <c r="B20" s="147">
        <v>6721</v>
      </c>
      <c r="C20" s="143"/>
      <c r="D20" s="49">
        <f>VLOOKUP($B20,Totals!$A$4:$T$41,2,FALSE)</f>
        <v>12</v>
      </c>
      <c r="E20" s="50">
        <f>VLOOKUP($B20,Totals!$A$4:$T$41,6,FALSE)</f>
        <v>6</v>
      </c>
      <c r="F20" s="53">
        <f>VLOOKUP($B20,Totals!$A$4:$T$41,4,FALSE)</f>
        <v>0</v>
      </c>
      <c r="G20" s="53">
        <f>VLOOKUP($B20,Totals!$A$4:$T$41,5,FALSE)</f>
        <v>18</v>
      </c>
      <c r="H20" s="51">
        <f>VLOOKUP($B20,Totals!$A$4:$T$41,7,FALSE)</f>
        <v>102</v>
      </c>
      <c r="I20" s="54">
        <f>VLOOKUP($B20,Totals!$A$4:$T$41,8,FALSE)</f>
        <v>3</v>
      </c>
      <c r="J20" s="54">
        <f>VLOOKUP($B20,Totals!$A$4:$T$41,9,FALSE)</f>
        <v>38</v>
      </c>
      <c r="K20" s="54">
        <f>VLOOKUP($B20,Totals!$A$4:$T$41,16,FALSE)</f>
        <v>10</v>
      </c>
      <c r="L20" s="54">
        <f>VLOOKUP($B20,Totals!$A$4:$T$41,15,FALSE)</f>
        <v>1</v>
      </c>
      <c r="M20" s="55">
        <f>VLOOKUP($B20,Totals!$A$4:$T$41,13,FALSE)</f>
        <v>181.5</v>
      </c>
      <c r="N20" s="56">
        <f t="shared" si="0"/>
        <v>283.5</v>
      </c>
      <c r="O20" s="57">
        <f>VLOOKUP($B20,Totals!$A$4:$T$41,17,FALSE)</f>
        <v>0</v>
      </c>
      <c r="P20" s="57">
        <f>VLOOKUP($B20,Totals!$A$4:$T$41,10,FALSE)</f>
        <v>2</v>
      </c>
    </row>
    <row r="21" spans="1:16" ht="18.600000000000001" thickBot="1" x14ac:dyDescent="0.35">
      <c r="A21" s="60">
        <v>17</v>
      </c>
      <c r="B21" s="147">
        <v>9491</v>
      </c>
      <c r="C21" s="143"/>
      <c r="D21" s="49">
        <f>VLOOKUP($B21,Totals!$A$4:$T$41,2,FALSE)</f>
        <v>12</v>
      </c>
      <c r="E21" s="50">
        <f>VLOOKUP($B21,Totals!$A$4:$T$41,6,FALSE)</f>
        <v>4</v>
      </c>
      <c r="F21" s="53">
        <f>VLOOKUP($B21,Totals!$A$4:$T$41,4,FALSE)</f>
        <v>0</v>
      </c>
      <c r="G21" s="53">
        <f>VLOOKUP($B21,Totals!$A$4:$T$41,5,FALSE)</f>
        <v>4</v>
      </c>
      <c r="H21" s="51">
        <f>VLOOKUP($B21,Totals!$A$4:$T$41,7,FALSE)</f>
        <v>28</v>
      </c>
      <c r="I21" s="54">
        <f>VLOOKUP($B21,Totals!$A$4:$T$41,8,FALSE)</f>
        <v>0</v>
      </c>
      <c r="J21" s="54">
        <f>VLOOKUP($B21,Totals!$A$4:$T$41,9,FALSE)</f>
        <v>10</v>
      </c>
      <c r="K21" s="54">
        <f>VLOOKUP($B21,Totals!$A$4:$T$41,16,FALSE)</f>
        <v>4</v>
      </c>
      <c r="L21" s="54">
        <f>VLOOKUP($B21,Totals!$A$4:$T$41,15,FALSE)</f>
        <v>2</v>
      </c>
      <c r="M21" s="55">
        <f>VLOOKUP($B21,Totals!$A$4:$T$41,13,FALSE)</f>
        <v>51</v>
      </c>
      <c r="N21" s="56">
        <f t="shared" si="0"/>
        <v>79</v>
      </c>
      <c r="O21" s="57">
        <f>VLOOKUP($B21,Totals!$A$4:$T$41,17,FALSE)</f>
        <v>3</v>
      </c>
      <c r="P21" s="57">
        <f>VLOOKUP($B21,Totals!$A$4:$T$41,10,FALSE)</f>
        <v>6</v>
      </c>
    </row>
    <row r="22" spans="1:16" ht="18.600000000000001" thickBot="1" x14ac:dyDescent="0.35">
      <c r="A22" s="60">
        <v>18</v>
      </c>
      <c r="B22" s="147">
        <v>3865</v>
      </c>
      <c r="C22" s="143"/>
      <c r="D22" s="49">
        <f>VLOOKUP($B22,Totals!$A$4:$T$41,2,FALSE)</f>
        <v>12</v>
      </c>
      <c r="E22" s="50">
        <f>VLOOKUP($B22,Totals!$A$4:$T$41,6,FALSE)</f>
        <v>3</v>
      </c>
      <c r="F22" s="53">
        <f>VLOOKUP($B22,Totals!$A$4:$T$41,4,FALSE)</f>
        <v>0</v>
      </c>
      <c r="G22" s="53">
        <f>VLOOKUP($B22,Totals!$A$4:$T$41,5,FALSE)</f>
        <v>0</v>
      </c>
      <c r="H22" s="51">
        <f>VLOOKUP($B22,Totals!$A$4:$T$41,7,FALSE)</f>
        <v>6</v>
      </c>
      <c r="I22" s="54">
        <f>VLOOKUP($B22,Totals!$A$4:$T$41,8,FALSE)</f>
        <v>0</v>
      </c>
      <c r="J22" s="54">
        <f>VLOOKUP($B22,Totals!$A$4:$T$41,9,FALSE)</f>
        <v>0</v>
      </c>
      <c r="K22" s="54">
        <f>VLOOKUP($B22,Totals!$A$4:$T$41,16,FALSE)</f>
        <v>3</v>
      </c>
      <c r="L22" s="54">
        <f>VLOOKUP($B22,Totals!$A$4:$T$41,15,FALSE)</f>
        <v>2</v>
      </c>
      <c r="M22" s="55">
        <f>VLOOKUP($B22,Totals!$A$4:$T$41,13,FALSE)</f>
        <v>19</v>
      </c>
      <c r="N22" s="56">
        <f t="shared" si="0"/>
        <v>25</v>
      </c>
      <c r="O22" s="57">
        <f>VLOOKUP($B22,Totals!$A$4:$T$41,17,FALSE)</f>
        <v>0</v>
      </c>
      <c r="P22" s="57">
        <f>VLOOKUP($B22,Totals!$A$4:$T$41,10,FALSE)</f>
        <v>2</v>
      </c>
    </row>
    <row r="23" spans="1:16" ht="18.600000000000001" thickBot="1" x14ac:dyDescent="0.35">
      <c r="A23" s="61">
        <v>19</v>
      </c>
      <c r="B23" s="148"/>
      <c r="C23" s="145"/>
      <c r="D23" s="49" t="e">
        <f>VLOOKUP($B23,Totals!$A$4:$T$41,2,FALSE)</f>
        <v>#N/A</v>
      </c>
      <c r="E23" s="50" t="e">
        <f>VLOOKUP($B23,Totals!$A$4:$T$41,6,FALSE)</f>
        <v>#N/A</v>
      </c>
      <c r="F23" s="53" t="e">
        <f>VLOOKUP($B23,Totals!$A$4:$T$41,4,FALSE)</f>
        <v>#N/A</v>
      </c>
      <c r="G23" s="53" t="e">
        <f>VLOOKUP($B23,Totals!$A$4:$T$41,5,FALSE)</f>
        <v>#N/A</v>
      </c>
      <c r="H23" s="51" t="e">
        <f>VLOOKUP($B23,Totals!$A$4:$T$41,7,FALSE)</f>
        <v>#N/A</v>
      </c>
      <c r="I23" s="54" t="e">
        <f>VLOOKUP($B23,Totals!$A$4:$T$41,8,FALSE)</f>
        <v>#N/A</v>
      </c>
      <c r="J23" s="54" t="e">
        <f>VLOOKUP($B23,Totals!$A$4:$T$41,9,FALSE)</f>
        <v>#N/A</v>
      </c>
      <c r="K23" s="54" t="e">
        <f>VLOOKUP($B23,Totals!$A$4:$T$41,16,FALSE)</f>
        <v>#N/A</v>
      </c>
      <c r="L23" s="54" t="e">
        <f>VLOOKUP($B23,Totals!$A$4:$T$41,15,FALSE)</f>
        <v>#N/A</v>
      </c>
      <c r="M23" s="55" t="e">
        <f>VLOOKUP($B23,Totals!$A$4:$T$41,13,FALSE)</f>
        <v>#N/A</v>
      </c>
      <c r="N23" s="56" t="e">
        <f t="shared" si="0"/>
        <v>#N/A</v>
      </c>
      <c r="O23" s="57" t="e">
        <f>VLOOKUP($B23,Totals!$A$4:$T$41,17,FALSE)</f>
        <v>#N/A</v>
      </c>
      <c r="P23" s="57" t="e">
        <f>VLOOKUP($B23,Totals!$A$4:$T$41,10,FALSE)</f>
        <v>#N/A</v>
      </c>
    </row>
    <row r="24" spans="1:16" ht="18.600000000000001" thickBot="1" x14ac:dyDescent="0.35">
      <c r="A24" s="59">
        <v>20</v>
      </c>
      <c r="B24" s="146"/>
      <c r="C24" s="141"/>
      <c r="D24" s="49" t="e">
        <f>VLOOKUP($B24,Totals!$A$4:$T$41,2,FALSE)</f>
        <v>#N/A</v>
      </c>
      <c r="E24" s="50" t="e">
        <f>VLOOKUP($B24,Totals!$A$4:$T$41,6,FALSE)</f>
        <v>#N/A</v>
      </c>
      <c r="F24" s="53" t="e">
        <f>VLOOKUP($B24,Totals!$A$4:$T$41,4,FALSE)</f>
        <v>#N/A</v>
      </c>
      <c r="G24" s="53" t="e">
        <f>VLOOKUP($B24,Totals!$A$4:$T$41,5,FALSE)</f>
        <v>#N/A</v>
      </c>
      <c r="H24" s="51" t="e">
        <f>VLOOKUP($B24,Totals!$A$4:$T$41,7,FALSE)</f>
        <v>#N/A</v>
      </c>
      <c r="I24" s="54" t="e">
        <f>VLOOKUP($B24,Totals!$A$4:$T$41,8,FALSE)</f>
        <v>#N/A</v>
      </c>
      <c r="J24" s="54" t="e">
        <f>VLOOKUP($B24,Totals!$A$4:$T$41,9,FALSE)</f>
        <v>#N/A</v>
      </c>
      <c r="K24" s="54" t="e">
        <f>VLOOKUP($B24,Totals!$A$4:$T$41,16,FALSE)</f>
        <v>#N/A</v>
      </c>
      <c r="L24" s="54" t="e">
        <f>VLOOKUP($B24,Totals!$A$4:$T$41,15,FALSE)</f>
        <v>#N/A</v>
      </c>
      <c r="M24" s="55" t="e">
        <f>VLOOKUP($B24,Totals!$A$4:$T$41,13,FALSE)</f>
        <v>#N/A</v>
      </c>
      <c r="N24" s="56" t="e">
        <f t="shared" si="0"/>
        <v>#N/A</v>
      </c>
      <c r="O24" s="57" t="e">
        <f>VLOOKUP($B24,Totals!$A$4:$T$41,17,FALSE)</f>
        <v>#N/A</v>
      </c>
      <c r="P24" s="57" t="e">
        <f>VLOOKUP($B24,Totals!$A$4:$T$41,10,FALSE)</f>
        <v>#N/A</v>
      </c>
    </row>
    <row r="25" spans="1:16" ht="18.600000000000001" thickBot="1" x14ac:dyDescent="0.35">
      <c r="A25" s="60">
        <v>21</v>
      </c>
      <c r="B25" s="147"/>
      <c r="C25" s="78"/>
      <c r="D25" s="49" t="e">
        <f>VLOOKUP($B25,Totals!$A$4:$T$41,2,FALSE)</f>
        <v>#N/A</v>
      </c>
      <c r="E25" s="50" t="e">
        <f>VLOOKUP($B25,Totals!$A$4:$T$41,6,FALSE)</f>
        <v>#N/A</v>
      </c>
      <c r="F25" s="53" t="e">
        <f>VLOOKUP($B25,Totals!$A$4:$T$41,4,FALSE)</f>
        <v>#N/A</v>
      </c>
      <c r="G25" s="53" t="e">
        <f>VLOOKUP($B25,Totals!$A$4:$T$41,5,FALSE)</f>
        <v>#N/A</v>
      </c>
      <c r="H25" s="51" t="e">
        <f>VLOOKUP($B25,Totals!$A$4:$T$41,7,FALSE)</f>
        <v>#N/A</v>
      </c>
      <c r="I25" s="54" t="e">
        <f>VLOOKUP($B25,Totals!$A$4:$T$41,8,FALSE)</f>
        <v>#N/A</v>
      </c>
      <c r="J25" s="54" t="e">
        <f>VLOOKUP($B25,Totals!$A$4:$T$41,9,FALSE)</f>
        <v>#N/A</v>
      </c>
      <c r="K25" s="54" t="e">
        <f>VLOOKUP($B25,Totals!$A$4:$T$41,16,FALSE)</f>
        <v>#N/A</v>
      </c>
      <c r="L25" s="54" t="e">
        <f>VLOOKUP($B25,Totals!$A$4:$T$41,15,FALSE)</f>
        <v>#N/A</v>
      </c>
      <c r="M25" s="55" t="e">
        <f>VLOOKUP($B25,Totals!$A$4:$T$41,13,FALSE)</f>
        <v>#N/A</v>
      </c>
      <c r="N25" s="56" t="e">
        <f t="shared" si="0"/>
        <v>#N/A</v>
      </c>
      <c r="O25" s="57" t="e">
        <f>VLOOKUP($B25,Totals!$A$4:$T$41,17,FALSE)</f>
        <v>#N/A</v>
      </c>
      <c r="P25" s="57" t="e">
        <f>VLOOKUP($B25,Totals!$A$4:$T$41,10,FALSE)</f>
        <v>#N/A</v>
      </c>
    </row>
    <row r="26" spans="1:16" ht="18.600000000000001" thickBot="1" x14ac:dyDescent="0.35">
      <c r="A26" s="60">
        <v>22</v>
      </c>
      <c r="B26" s="147"/>
      <c r="C26" s="78"/>
      <c r="D26" s="49" t="e">
        <f>VLOOKUP($B26,Totals!$A$4:$T$41,2,FALSE)</f>
        <v>#N/A</v>
      </c>
      <c r="E26" s="50" t="e">
        <f>VLOOKUP($B26,Totals!$A$4:$T$41,6,FALSE)</f>
        <v>#N/A</v>
      </c>
      <c r="F26" s="53" t="e">
        <f>VLOOKUP($B26,Totals!$A$4:$T$41,4,FALSE)</f>
        <v>#N/A</v>
      </c>
      <c r="G26" s="53" t="e">
        <f>VLOOKUP($B26,Totals!$A$4:$T$41,5,FALSE)</f>
        <v>#N/A</v>
      </c>
      <c r="H26" s="51" t="e">
        <f>VLOOKUP($B26,Totals!$A$4:$T$41,7,FALSE)</f>
        <v>#N/A</v>
      </c>
      <c r="I26" s="54" t="e">
        <f>VLOOKUP($B26,Totals!$A$4:$T$41,8,FALSE)</f>
        <v>#N/A</v>
      </c>
      <c r="J26" s="54" t="e">
        <f>VLOOKUP($B26,Totals!$A$4:$T$41,9,FALSE)</f>
        <v>#N/A</v>
      </c>
      <c r="K26" s="54" t="e">
        <f>VLOOKUP($B26,Totals!$A$4:$T$41,16,FALSE)</f>
        <v>#N/A</v>
      </c>
      <c r="L26" s="54" t="e">
        <f>VLOOKUP($B26,Totals!$A$4:$T$41,15,FALSE)</f>
        <v>#N/A</v>
      </c>
      <c r="M26" s="55" t="e">
        <f>VLOOKUP($B26,Totals!$A$4:$T$41,13,FALSE)</f>
        <v>#N/A</v>
      </c>
      <c r="N26" s="56" t="e">
        <f t="shared" si="0"/>
        <v>#N/A</v>
      </c>
      <c r="O26" s="57" t="e">
        <f>VLOOKUP($B26,Totals!$A$4:$T$41,17,FALSE)</f>
        <v>#N/A</v>
      </c>
      <c r="P26" s="57" t="e">
        <f>VLOOKUP($B26,Totals!$A$4:$T$41,10,FALSE)</f>
        <v>#N/A</v>
      </c>
    </row>
    <row r="27" spans="1:16" ht="18.600000000000001" thickBot="1" x14ac:dyDescent="0.35">
      <c r="A27" s="60">
        <v>23</v>
      </c>
      <c r="B27" s="147"/>
      <c r="C27" s="78"/>
      <c r="D27" s="49" t="e">
        <f>VLOOKUP($B27,Totals!$A$4:$T$41,2,FALSE)</f>
        <v>#N/A</v>
      </c>
      <c r="E27" s="50" t="e">
        <f>VLOOKUP($B27,Totals!$A$4:$T$41,6,FALSE)</f>
        <v>#N/A</v>
      </c>
      <c r="F27" s="53" t="e">
        <f>VLOOKUP($B27,Totals!$A$4:$T$41,4,FALSE)</f>
        <v>#N/A</v>
      </c>
      <c r="G27" s="53" t="e">
        <f>VLOOKUP($B27,Totals!$A$4:$T$41,5,FALSE)</f>
        <v>#N/A</v>
      </c>
      <c r="H27" s="51" t="e">
        <f>VLOOKUP($B27,Totals!$A$4:$T$41,7,FALSE)</f>
        <v>#N/A</v>
      </c>
      <c r="I27" s="54" t="e">
        <f>VLOOKUP($B27,Totals!$A$4:$T$41,8,FALSE)</f>
        <v>#N/A</v>
      </c>
      <c r="J27" s="54" t="e">
        <f>VLOOKUP($B27,Totals!$A$4:$T$41,9,FALSE)</f>
        <v>#N/A</v>
      </c>
      <c r="K27" s="54" t="e">
        <f>VLOOKUP($B27,Totals!$A$4:$T$41,16,FALSE)</f>
        <v>#N/A</v>
      </c>
      <c r="L27" s="54" t="e">
        <f>VLOOKUP($B27,Totals!$A$4:$T$41,15,FALSE)</f>
        <v>#N/A</v>
      </c>
      <c r="M27" s="55" t="e">
        <f>VLOOKUP($B27,Totals!$A$4:$T$41,13,FALSE)</f>
        <v>#N/A</v>
      </c>
      <c r="N27" s="56" t="e">
        <f t="shared" si="0"/>
        <v>#N/A</v>
      </c>
      <c r="O27" s="57" t="e">
        <f>VLOOKUP($B27,Totals!$A$4:$T$41,17,FALSE)</f>
        <v>#N/A</v>
      </c>
      <c r="P27" s="57" t="e">
        <f>VLOOKUP($B27,Totals!$A$4:$T$41,10,FALSE)</f>
        <v>#N/A</v>
      </c>
    </row>
    <row r="28" spans="1:16" ht="18.600000000000001" thickBot="1" x14ac:dyDescent="0.35">
      <c r="A28" s="61">
        <v>24</v>
      </c>
      <c r="B28" s="148">
        <v>9431</v>
      </c>
      <c r="C28" s="145"/>
      <c r="D28" s="49">
        <f>VLOOKUP($B28,Totals!$A$4:$T$41,2,FALSE)</f>
        <v>12</v>
      </c>
      <c r="E28" s="50">
        <f>VLOOKUP($B28,Totals!$A$4:$T$41,6,FALSE)</f>
        <v>0</v>
      </c>
      <c r="F28" s="53">
        <f>VLOOKUP($B28,Totals!$A$4:$T$41,4,FALSE)</f>
        <v>0</v>
      </c>
      <c r="G28" s="53">
        <f>VLOOKUP($B28,Totals!$A$4:$T$41,5,FALSE)</f>
        <v>10</v>
      </c>
      <c r="H28" s="51">
        <f>VLOOKUP($B28,Totals!$A$4:$T$41,7,FALSE)</f>
        <v>50</v>
      </c>
      <c r="I28" s="54">
        <f>VLOOKUP($B28,Totals!$A$4:$T$41,8,FALSE)</f>
        <v>3</v>
      </c>
      <c r="J28" s="54">
        <f>VLOOKUP($B28,Totals!$A$4:$T$41,9,FALSE)</f>
        <v>14</v>
      </c>
      <c r="K28" s="54">
        <f>VLOOKUP($B28,Totals!$A$4:$T$41,16,FALSE)</f>
        <v>5</v>
      </c>
      <c r="L28" s="54">
        <f>VLOOKUP($B28,Totals!$A$4:$T$41,15,FALSE)</f>
        <v>3</v>
      </c>
      <c r="M28" s="55">
        <f>VLOOKUP($B28,Totals!$A$4:$T$41,13,FALSE)</f>
        <v>78.5</v>
      </c>
      <c r="N28" s="56">
        <f t="shared" si="0"/>
        <v>128.5</v>
      </c>
      <c r="O28" s="57">
        <f>VLOOKUP($B28,Totals!$A$4:$T$41,17,FALSE)</f>
        <v>0</v>
      </c>
      <c r="P28" s="57">
        <f>VLOOKUP($B28,Totals!$A$4:$T$41,10,FALSE)</f>
        <v>2</v>
      </c>
    </row>
    <row r="29" spans="1:16" ht="18.600000000000001" thickBot="1" x14ac:dyDescent="0.35">
      <c r="A29" s="62">
        <v>25</v>
      </c>
      <c r="B29" s="149"/>
      <c r="C29" s="150"/>
      <c r="D29" s="49" t="e">
        <f>VLOOKUP($B29,Totals!$A$4:$T$41,2,FALSE)</f>
        <v>#N/A</v>
      </c>
      <c r="E29" s="50" t="e">
        <f>VLOOKUP($B29,Totals!$A$4:$T$41,6,FALSE)</f>
        <v>#N/A</v>
      </c>
      <c r="F29" s="53" t="e">
        <f>VLOOKUP($B29,Totals!$A$4:$T$41,4,FALSE)</f>
        <v>#N/A</v>
      </c>
      <c r="G29" s="53" t="e">
        <f>VLOOKUP($B29,Totals!$A$4:$T$41,5,FALSE)</f>
        <v>#N/A</v>
      </c>
      <c r="H29" s="51" t="e">
        <f>VLOOKUP($B29,Totals!$A$4:$T$41,7,FALSE)</f>
        <v>#N/A</v>
      </c>
      <c r="I29" s="54" t="e">
        <f>VLOOKUP($B29,Totals!$A$4:$T$41,8,FALSE)</f>
        <v>#N/A</v>
      </c>
      <c r="J29" s="54" t="e">
        <f>VLOOKUP($B29,Totals!$A$4:$T$41,9,FALSE)</f>
        <v>#N/A</v>
      </c>
      <c r="K29" s="54" t="e">
        <f>VLOOKUP($B29,Totals!$A$4:$T$41,16,FALSE)</f>
        <v>#N/A</v>
      </c>
      <c r="L29" s="54" t="e">
        <f>VLOOKUP($B29,Totals!$A$4:$T$41,15,FALSE)</f>
        <v>#N/A</v>
      </c>
      <c r="M29" s="55" t="e">
        <f>VLOOKUP($B29,Totals!$A$4:$T$41,13,FALSE)</f>
        <v>#N/A</v>
      </c>
      <c r="N29" s="56" t="e">
        <f t="shared" si="0"/>
        <v>#N/A</v>
      </c>
      <c r="O29" s="57" t="e">
        <f>VLOOKUP($B29,Totals!$A$4:$T$41,17,FALSE)</f>
        <v>#N/A</v>
      </c>
      <c r="P29" s="57" t="e">
        <f>VLOOKUP($B29,Totals!$A$4:$T$41,10,FALSE)</f>
        <v>#N/A</v>
      </c>
    </row>
    <row r="30" spans="1:16" ht="18.600000000000001" thickBot="1" x14ac:dyDescent="0.35">
      <c r="A30" s="63">
        <v>26</v>
      </c>
      <c r="B30" s="147"/>
      <c r="C30" s="78" t="s">
        <v>232</v>
      </c>
      <c r="D30" s="49" t="e">
        <f>VLOOKUP($B30,Totals!$A$4:$T$41,2,FALSE)</f>
        <v>#N/A</v>
      </c>
      <c r="E30" s="50" t="e">
        <f>VLOOKUP($B30,Totals!$A$4:$T$41,6,FALSE)</f>
        <v>#N/A</v>
      </c>
      <c r="F30" s="53" t="e">
        <f>VLOOKUP($B30,Totals!$A$4:$T$41,4,FALSE)</f>
        <v>#N/A</v>
      </c>
      <c r="G30" s="53" t="e">
        <f>VLOOKUP($B30,Totals!$A$4:$T$41,5,FALSE)</f>
        <v>#N/A</v>
      </c>
      <c r="H30" s="51" t="e">
        <f>VLOOKUP($B30,Totals!$A$4:$T$41,7,FALSE)</f>
        <v>#N/A</v>
      </c>
      <c r="I30" s="54" t="e">
        <f>VLOOKUP($B30,Totals!$A$4:$T$41,8,FALSE)</f>
        <v>#N/A</v>
      </c>
      <c r="J30" s="54" t="e">
        <f>VLOOKUP($B30,Totals!$A$4:$T$41,9,FALSE)</f>
        <v>#N/A</v>
      </c>
      <c r="K30" s="54" t="e">
        <f>VLOOKUP($B30,Totals!$A$4:$T$41,16,FALSE)</f>
        <v>#N/A</v>
      </c>
      <c r="L30" s="54" t="e">
        <f>VLOOKUP($B30,Totals!$A$4:$T$41,15,FALSE)</f>
        <v>#N/A</v>
      </c>
      <c r="M30" s="55" t="e">
        <f>VLOOKUP($B30,Totals!$A$4:$T$41,13,FALSE)</f>
        <v>#N/A</v>
      </c>
      <c r="N30" s="56" t="e">
        <f t="shared" si="0"/>
        <v>#N/A</v>
      </c>
      <c r="O30" s="57" t="e">
        <f>VLOOKUP($B30,Totals!$A$4:$T$41,17,FALSE)</f>
        <v>#N/A</v>
      </c>
      <c r="P30" s="57" t="e">
        <f>VLOOKUP($B30,Totals!$A$4:$T$41,10,FALSE)</f>
        <v>#N/A</v>
      </c>
    </row>
    <row r="31" spans="1:16" ht="18.600000000000001" thickBot="1" x14ac:dyDescent="0.35">
      <c r="A31" s="64">
        <v>27</v>
      </c>
      <c r="B31" s="151"/>
      <c r="C31" s="152" t="s">
        <v>232</v>
      </c>
      <c r="D31" s="49" t="e">
        <f>VLOOKUP($B31,Totals!$A$4:$T$41,2,FALSE)</f>
        <v>#N/A</v>
      </c>
      <c r="E31" s="50" t="e">
        <f>VLOOKUP($B31,Totals!$A$4:$T$41,6,FALSE)</f>
        <v>#N/A</v>
      </c>
      <c r="F31" s="53" t="e">
        <f>VLOOKUP($B31,Totals!$A$4:$T$41,4,FALSE)</f>
        <v>#N/A</v>
      </c>
      <c r="G31" s="53" t="e">
        <f>VLOOKUP($B31,Totals!$A$4:$T$41,5,FALSE)</f>
        <v>#N/A</v>
      </c>
      <c r="H31" s="51" t="e">
        <f>VLOOKUP($B31,Totals!$A$4:$T$41,7,FALSE)</f>
        <v>#N/A</v>
      </c>
      <c r="I31" s="54" t="e">
        <f>VLOOKUP($B31,Totals!$A$4:$T$41,8,FALSE)</f>
        <v>#N/A</v>
      </c>
      <c r="J31" s="54" t="e">
        <f>VLOOKUP($B31,Totals!$A$4:$T$41,9,FALSE)</f>
        <v>#N/A</v>
      </c>
      <c r="K31" s="54" t="e">
        <f>VLOOKUP($B31,Totals!$A$4:$T$41,16,FALSE)</f>
        <v>#N/A</v>
      </c>
      <c r="L31" s="54" t="e">
        <f>VLOOKUP($B31,Totals!$A$4:$T$41,15,FALSE)</f>
        <v>#N/A</v>
      </c>
      <c r="M31" s="55" t="e">
        <f>VLOOKUP($B31,Totals!$A$4:$T$41,13,FALSE)</f>
        <v>#N/A</v>
      </c>
      <c r="N31" s="56" t="e">
        <f t="shared" si="0"/>
        <v>#N/A</v>
      </c>
      <c r="O31" s="57" t="e">
        <f>VLOOKUP($B31,Totals!$A$4:$T$41,17,FALSE)</f>
        <v>#N/A</v>
      </c>
      <c r="P31" s="57" t="e">
        <f>VLOOKUP($B31,Totals!$A$4:$T$41,10,FALSE)</f>
        <v>#N/A</v>
      </c>
    </row>
    <row r="32" spans="1:16" ht="18.600000000000001" thickBot="1" x14ac:dyDescent="0.35">
      <c r="A32" s="64">
        <v>28</v>
      </c>
      <c r="B32" s="151"/>
      <c r="C32" s="152" t="s">
        <v>232</v>
      </c>
      <c r="D32" s="49" t="e">
        <f>VLOOKUP($B32,Totals!$A$4:$T$41,2,FALSE)</f>
        <v>#N/A</v>
      </c>
      <c r="E32" s="50" t="e">
        <f>VLOOKUP($B32,Totals!$A$4:$T$41,6,FALSE)</f>
        <v>#N/A</v>
      </c>
      <c r="F32" s="53" t="e">
        <f>VLOOKUP($B32,Totals!$A$4:$T$41,4,FALSE)</f>
        <v>#N/A</v>
      </c>
      <c r="G32" s="53" t="e">
        <f>VLOOKUP($B32,Totals!$A$4:$T$41,5,FALSE)</f>
        <v>#N/A</v>
      </c>
      <c r="H32" s="51" t="e">
        <f>VLOOKUP($B32,Totals!$A$4:$T$41,7,FALSE)</f>
        <v>#N/A</v>
      </c>
      <c r="I32" s="54" t="e">
        <f>VLOOKUP($B32,Totals!$A$4:$T$41,8,FALSE)</f>
        <v>#N/A</v>
      </c>
      <c r="J32" s="54" t="e">
        <f>VLOOKUP($B32,Totals!$A$4:$T$41,9,FALSE)</f>
        <v>#N/A</v>
      </c>
      <c r="K32" s="54" t="e">
        <f>VLOOKUP($B32,Totals!$A$4:$T$41,16,FALSE)</f>
        <v>#N/A</v>
      </c>
      <c r="L32" s="54" t="e">
        <f>VLOOKUP($B32,Totals!$A$4:$T$41,15,FALSE)</f>
        <v>#N/A</v>
      </c>
      <c r="M32" s="55" t="e">
        <f>VLOOKUP($B32,Totals!$A$4:$T$41,13,FALSE)</f>
        <v>#N/A</v>
      </c>
      <c r="N32" s="56" t="e">
        <f t="shared" si="0"/>
        <v>#N/A</v>
      </c>
      <c r="O32" s="57" t="e">
        <f>VLOOKUP($B32,Totals!$A$4:$T$41,17,FALSE)</f>
        <v>#N/A</v>
      </c>
      <c r="P32" s="57" t="e">
        <f>VLOOKUP($B32,Totals!$A$4:$T$41,10,FALSE)</f>
        <v>#N/A</v>
      </c>
    </row>
    <row r="33" spans="1:16" ht="18.600000000000001" thickBot="1" x14ac:dyDescent="0.35">
      <c r="A33" s="64">
        <v>29</v>
      </c>
      <c r="B33" s="151"/>
      <c r="C33" s="152" t="s">
        <v>232</v>
      </c>
      <c r="D33" s="49" t="e">
        <f>VLOOKUP($B33,Totals!$A$4:$T$41,2,FALSE)</f>
        <v>#N/A</v>
      </c>
      <c r="E33" s="50" t="e">
        <f>VLOOKUP($B33,Totals!$A$4:$T$41,6,FALSE)</f>
        <v>#N/A</v>
      </c>
      <c r="F33" s="53" t="e">
        <f>VLOOKUP($B33,Totals!$A$4:$T$41,4,FALSE)</f>
        <v>#N/A</v>
      </c>
      <c r="G33" s="53" t="e">
        <f>VLOOKUP($B33,Totals!$A$4:$T$41,5,FALSE)</f>
        <v>#N/A</v>
      </c>
      <c r="H33" s="51" t="e">
        <f>VLOOKUP($B33,Totals!$A$4:$T$41,7,FALSE)</f>
        <v>#N/A</v>
      </c>
      <c r="I33" s="54" t="e">
        <f>VLOOKUP($B33,Totals!$A$4:$T$41,8,FALSE)</f>
        <v>#N/A</v>
      </c>
      <c r="J33" s="54" t="e">
        <f>VLOOKUP($B33,Totals!$A$4:$T$41,9,FALSE)</f>
        <v>#N/A</v>
      </c>
      <c r="K33" s="54" t="e">
        <f>VLOOKUP($B33,Totals!$A$4:$T$41,16,FALSE)</f>
        <v>#N/A</v>
      </c>
      <c r="L33" s="54" t="e">
        <f>VLOOKUP($B33,Totals!$A$4:$T$41,15,FALSE)</f>
        <v>#N/A</v>
      </c>
      <c r="M33" s="55" t="e">
        <f>VLOOKUP($B33,Totals!$A$4:$T$41,13,FALSE)</f>
        <v>#N/A</v>
      </c>
      <c r="N33" s="56" t="e">
        <f t="shared" si="0"/>
        <v>#N/A</v>
      </c>
      <c r="O33" s="57" t="e">
        <f>VLOOKUP($B33,Totals!$A$4:$T$41,17,FALSE)</f>
        <v>#N/A</v>
      </c>
      <c r="P33" s="57" t="e">
        <f>VLOOKUP($B33,Totals!$A$4:$T$41,10,FALSE)</f>
        <v>#N/A</v>
      </c>
    </row>
    <row r="34" spans="1:16" ht="18.600000000000001" thickBot="1" x14ac:dyDescent="0.35">
      <c r="A34" s="64">
        <v>30</v>
      </c>
      <c r="B34" s="151"/>
      <c r="C34" s="152" t="s">
        <v>232</v>
      </c>
      <c r="D34" s="49" t="e">
        <f>VLOOKUP($B34,Totals!$A$4:$T$41,2,FALSE)</f>
        <v>#N/A</v>
      </c>
      <c r="E34" s="50" t="e">
        <f>VLOOKUP($B34,Totals!$A$4:$T$41,6,FALSE)</f>
        <v>#N/A</v>
      </c>
      <c r="F34" s="53" t="e">
        <f>VLOOKUP($B34,Totals!$A$4:$T$41,4,FALSE)</f>
        <v>#N/A</v>
      </c>
      <c r="G34" s="53" t="e">
        <f>VLOOKUP($B34,Totals!$A$4:$T$41,5,FALSE)</f>
        <v>#N/A</v>
      </c>
      <c r="H34" s="51" t="e">
        <f>VLOOKUP($B34,Totals!$A$4:$T$41,7,FALSE)</f>
        <v>#N/A</v>
      </c>
      <c r="I34" s="54" t="e">
        <f>VLOOKUP($B34,Totals!$A$4:$T$41,8,FALSE)</f>
        <v>#N/A</v>
      </c>
      <c r="J34" s="54" t="e">
        <f>VLOOKUP($B34,Totals!$A$4:$T$41,9,FALSE)</f>
        <v>#N/A</v>
      </c>
      <c r="K34" s="54" t="e">
        <f>VLOOKUP($B34,Totals!$A$4:$T$41,16,FALSE)</f>
        <v>#N/A</v>
      </c>
      <c r="L34" s="54" t="e">
        <f>VLOOKUP($B34,Totals!$A$4:$T$41,15,FALSE)</f>
        <v>#N/A</v>
      </c>
      <c r="M34" s="55" t="e">
        <f>VLOOKUP($B34,Totals!$A$4:$T$41,13,FALSE)</f>
        <v>#N/A</v>
      </c>
      <c r="N34" s="56" t="e">
        <f t="shared" si="0"/>
        <v>#N/A</v>
      </c>
      <c r="O34" s="57" t="e">
        <f>VLOOKUP($B34,Totals!$A$4:$T$41,17,FALSE)</f>
        <v>#N/A</v>
      </c>
      <c r="P34" s="57" t="e">
        <f>VLOOKUP($B34,Totals!$A$4:$T$41,10,FALSE)</f>
        <v>#N/A</v>
      </c>
    </row>
    <row r="35" spans="1:16" ht="18.600000000000001" thickBot="1" x14ac:dyDescent="0.35">
      <c r="A35" s="65">
        <v>31</v>
      </c>
      <c r="B35" s="153"/>
      <c r="C35" s="154" t="s">
        <v>232</v>
      </c>
      <c r="D35" s="49" t="e">
        <f>VLOOKUP($B35,Totals!$A$4:$T$41,2,FALSE)</f>
        <v>#N/A</v>
      </c>
      <c r="E35" s="50" t="e">
        <f>VLOOKUP($B35,Totals!$A$4:$T$41,6,FALSE)</f>
        <v>#N/A</v>
      </c>
      <c r="F35" s="53" t="e">
        <f>VLOOKUP($B35,Totals!$A$4:$T$41,4,FALSE)</f>
        <v>#N/A</v>
      </c>
      <c r="G35" s="53" t="e">
        <f>VLOOKUP($B35,Totals!$A$4:$T$41,5,FALSE)</f>
        <v>#N/A</v>
      </c>
      <c r="H35" s="51" t="e">
        <f>VLOOKUP($B35,Totals!$A$4:$T$41,7,FALSE)</f>
        <v>#N/A</v>
      </c>
      <c r="I35" s="54" t="e">
        <f>VLOOKUP($B35,Totals!$A$4:$T$41,8,FALSE)</f>
        <v>#N/A</v>
      </c>
      <c r="J35" s="54" t="e">
        <f>VLOOKUP($B35,Totals!$A$4:$T$41,9,FALSE)</f>
        <v>#N/A</v>
      </c>
      <c r="K35" s="54" t="e">
        <f>VLOOKUP($B35,Totals!$A$4:$T$41,16,FALSE)</f>
        <v>#N/A</v>
      </c>
      <c r="L35" s="54" t="e">
        <f>VLOOKUP($B35,Totals!$A$4:$T$41,15,FALSE)</f>
        <v>#N/A</v>
      </c>
      <c r="M35" s="55" t="e">
        <f>VLOOKUP($B35,Totals!$A$4:$T$41,13,FALSE)</f>
        <v>#N/A</v>
      </c>
      <c r="N35" s="56" t="e">
        <f t="shared" si="0"/>
        <v>#N/A</v>
      </c>
      <c r="O35" s="57" t="e">
        <f>VLOOKUP($B35,Totals!$A$4:$T$41,17,FALSE)</f>
        <v>#N/A</v>
      </c>
      <c r="P35" s="57" t="e">
        <f>VLOOKUP($B35,Totals!$A$4:$T$41,10,FALSE)</f>
        <v>#N/A</v>
      </c>
    </row>
    <row r="36" spans="1:16" ht="18.600000000000001" thickBot="1" x14ac:dyDescent="0.35">
      <c r="A36" s="65" t="s">
        <v>233</v>
      </c>
      <c r="B36" s="153">
        <v>1501</v>
      </c>
      <c r="C36" s="154" t="s">
        <v>232</v>
      </c>
      <c r="D36" s="49">
        <f>VLOOKUP($B36,Totals!$A$4:$T$41,2,FALSE)</f>
        <v>12</v>
      </c>
      <c r="E36" s="50">
        <f>VLOOKUP($B36,Totals!$A$4:$T$41,6,FALSE)</f>
        <v>6</v>
      </c>
      <c r="F36" s="53">
        <f>VLOOKUP($B36,Totals!$A$4:$T$41,4,FALSE)</f>
        <v>0</v>
      </c>
      <c r="G36" s="53">
        <f>VLOOKUP($B36,Totals!$A$4:$T$41,5,FALSE)</f>
        <v>34</v>
      </c>
      <c r="H36" s="51">
        <f>VLOOKUP($B36,Totals!$A$4:$T$41,7,FALSE)</f>
        <v>182</v>
      </c>
      <c r="I36" s="54">
        <f>VLOOKUP($B36,Totals!$A$4:$T$41,8,FALSE)</f>
        <v>34</v>
      </c>
      <c r="J36" s="54">
        <f>VLOOKUP($B36,Totals!$A$4:$T$41,9,FALSE)</f>
        <v>23</v>
      </c>
      <c r="K36" s="54">
        <f>VLOOKUP($B36,Totals!$A$4:$T$41,16,FALSE)</f>
        <v>8</v>
      </c>
      <c r="L36" s="54">
        <f>VLOOKUP($B36,Totals!$A$4:$T$41,15,FALSE)</f>
        <v>1</v>
      </c>
      <c r="M36" s="55">
        <f>VLOOKUP($B36,Totals!$A$4:$T$41,13,FALSE)</f>
        <v>237.5</v>
      </c>
      <c r="N36" s="56">
        <f t="shared" si="0"/>
        <v>419.5</v>
      </c>
      <c r="O36" s="57">
        <f>VLOOKUP($B36,Totals!$A$4:$T$41,17,FALSE)</f>
        <v>3</v>
      </c>
      <c r="P36" s="57">
        <f>VLOOKUP($B36,Totals!$A$4:$T$41,10,FALSE)</f>
        <v>14</v>
      </c>
    </row>
    <row r="37" spans="1:16" ht="15" thickBot="1" x14ac:dyDescent="0.35"/>
    <row r="38" spans="1:16" ht="16.2" thickBot="1" x14ac:dyDescent="0.35">
      <c r="A38" s="66" t="s">
        <v>246</v>
      </c>
      <c r="B38" s="67" t="s">
        <v>247</v>
      </c>
      <c r="C38" s="68"/>
      <c r="D38" s="67" t="s">
        <v>248</v>
      </c>
      <c r="E38" s="69"/>
      <c r="F38" s="68" t="s">
        <v>249</v>
      </c>
      <c r="G38" s="69"/>
      <c r="H38" s="70" t="s">
        <v>232</v>
      </c>
      <c r="I38" s="71" t="s">
        <v>246</v>
      </c>
      <c r="J38" s="67" t="s">
        <v>247</v>
      </c>
      <c r="K38" s="68"/>
      <c r="L38" s="72" t="s">
        <v>248</v>
      </c>
      <c r="M38" s="73"/>
      <c r="N38" s="67" t="s">
        <v>249</v>
      </c>
      <c r="O38" s="69"/>
    </row>
    <row r="39" spans="1:16" ht="16.2" thickTop="1" x14ac:dyDescent="0.3">
      <c r="A39" s="74" t="s">
        <v>250</v>
      </c>
      <c r="B39" s="79">
        <v>461</v>
      </c>
      <c r="C39" s="80"/>
      <c r="D39" s="79">
        <v>4272</v>
      </c>
      <c r="E39" s="80"/>
      <c r="F39" s="79">
        <v>5402</v>
      </c>
      <c r="G39" s="80"/>
      <c r="H39" s="70" t="s">
        <v>232</v>
      </c>
      <c r="I39" s="75" t="s">
        <v>251</v>
      </c>
      <c r="J39" s="79">
        <v>1501</v>
      </c>
      <c r="K39" s="80"/>
      <c r="L39" s="81">
        <v>7457</v>
      </c>
      <c r="M39" s="82"/>
      <c r="N39" s="79">
        <v>1747</v>
      </c>
      <c r="O39" s="80"/>
    </row>
    <row r="40" spans="1:16" ht="15.6" x14ac:dyDescent="0.3">
      <c r="A40" s="74" t="s">
        <v>252</v>
      </c>
      <c r="B40" s="83">
        <v>3494</v>
      </c>
      <c r="C40" s="84"/>
      <c r="D40" s="83">
        <v>868</v>
      </c>
      <c r="E40" s="84"/>
      <c r="F40" s="83">
        <v>4982</v>
      </c>
      <c r="G40" s="84"/>
      <c r="H40" s="70" t="s">
        <v>232</v>
      </c>
      <c r="I40" s="75" t="s">
        <v>253</v>
      </c>
      <c r="J40" s="83">
        <v>5484</v>
      </c>
      <c r="K40" s="84"/>
      <c r="L40" s="83">
        <v>5010</v>
      </c>
      <c r="M40" s="84"/>
      <c r="N40" s="83">
        <v>3940</v>
      </c>
      <c r="O40" s="84"/>
    </row>
    <row r="41" spans="1:16" ht="15.6" x14ac:dyDescent="0.3">
      <c r="A41" s="74" t="s">
        <v>254</v>
      </c>
      <c r="B41" s="83">
        <v>6498</v>
      </c>
      <c r="C41" s="84"/>
      <c r="D41" s="83">
        <v>45</v>
      </c>
      <c r="E41" s="84"/>
      <c r="F41" s="83">
        <v>3176</v>
      </c>
      <c r="G41" s="84"/>
      <c r="H41" s="70" t="s">
        <v>232</v>
      </c>
      <c r="I41" s="75" t="s">
        <v>255</v>
      </c>
      <c r="J41" s="83">
        <v>2197</v>
      </c>
      <c r="K41" s="84"/>
      <c r="L41" s="83">
        <v>829</v>
      </c>
      <c r="M41" s="84"/>
      <c r="N41" s="83">
        <v>234</v>
      </c>
      <c r="O41" s="84"/>
    </row>
    <row r="42" spans="1:16" ht="16.2" thickBot="1" x14ac:dyDescent="0.35">
      <c r="A42" s="76" t="s">
        <v>256</v>
      </c>
      <c r="B42" s="85">
        <v>8103</v>
      </c>
      <c r="C42" s="86"/>
      <c r="D42" s="85">
        <v>1024</v>
      </c>
      <c r="E42" s="86"/>
      <c r="F42" s="85">
        <v>135</v>
      </c>
      <c r="G42" s="86"/>
      <c r="H42" s="70" t="s">
        <v>232</v>
      </c>
      <c r="I42" s="77" t="s">
        <v>257</v>
      </c>
      <c r="J42" s="85">
        <v>7617</v>
      </c>
      <c r="K42" s="86"/>
      <c r="L42" s="85">
        <v>1741</v>
      </c>
      <c r="M42" s="86"/>
      <c r="N42" s="85">
        <v>292</v>
      </c>
      <c r="O42" s="86"/>
    </row>
  </sheetData>
  <sheetProtection algorithmName="SHA-512" hashValue="Y9hQB5ECZzm2KLo1v0hmogL1tLSb40edqucZv1sXivr7apOuapDhA/WymPreRbK8TCn2SDsTkQwe841GRl/A+Q==" saltValue="QZf8s1BF/+87JBE0MH57jg==" spinCount="100000" sheet="1" objects="1" scenarios="1" selectLockedCells="1"/>
  <mergeCells count="48">
    <mergeCell ref="B42:C42"/>
    <mergeCell ref="D42:E42"/>
    <mergeCell ref="F42:G42"/>
    <mergeCell ref="J42:K42"/>
    <mergeCell ref="L42:M42"/>
    <mergeCell ref="N42:O42"/>
    <mergeCell ref="B41:C41"/>
    <mergeCell ref="D41:E41"/>
    <mergeCell ref="F41:G41"/>
    <mergeCell ref="J41:K41"/>
    <mergeCell ref="L41:M41"/>
    <mergeCell ref="N41:O41"/>
    <mergeCell ref="B40:C40"/>
    <mergeCell ref="D40:E40"/>
    <mergeCell ref="F40:G40"/>
    <mergeCell ref="J40:K40"/>
    <mergeCell ref="L40:M40"/>
    <mergeCell ref="N40:O40"/>
    <mergeCell ref="B39:C39"/>
    <mergeCell ref="D39:E39"/>
    <mergeCell ref="F39:G39"/>
    <mergeCell ref="J39:K39"/>
    <mergeCell ref="L39:M39"/>
    <mergeCell ref="N39:O39"/>
    <mergeCell ref="B38:C38"/>
    <mergeCell ref="D38:E38"/>
    <mergeCell ref="F38:G38"/>
    <mergeCell ref="J38:K38"/>
    <mergeCell ref="L38:M38"/>
    <mergeCell ref="N38:O38"/>
    <mergeCell ref="N1:N3"/>
    <mergeCell ref="O1:O3"/>
    <mergeCell ref="P1:P3"/>
    <mergeCell ref="E2:E3"/>
    <mergeCell ref="F2:F3"/>
    <mergeCell ref="G2:G3"/>
    <mergeCell ref="H2:H3"/>
    <mergeCell ref="I2:I3"/>
    <mergeCell ref="J2:J3"/>
    <mergeCell ref="K2:K3"/>
    <mergeCell ref="A1:A3"/>
    <mergeCell ref="B1:B3"/>
    <mergeCell ref="C1:C3"/>
    <mergeCell ref="D1:D3"/>
    <mergeCell ref="E1:H1"/>
    <mergeCell ref="I1:M1"/>
    <mergeCell ref="L2:L3"/>
    <mergeCell ref="M2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8695-3FF9-40CE-94E3-574F47258D0A}">
  <dimension ref="A1:H77"/>
  <sheetViews>
    <sheetView topLeftCell="A22" workbookViewId="0"/>
  </sheetViews>
  <sheetFormatPr defaultRowHeight="14.4" x14ac:dyDescent="0.3"/>
  <cols>
    <col min="1" max="1" width="15.5546875" bestFit="1" customWidth="1"/>
    <col min="2" max="2" width="11.109375" bestFit="1" customWidth="1"/>
    <col min="3" max="5" width="7" bestFit="1" customWidth="1"/>
    <col min="6" max="8" width="7.88671875" bestFit="1" customWidth="1"/>
  </cols>
  <sheetData>
    <row r="1" spans="1:8" x14ac:dyDescent="0.3">
      <c r="A1" t="s">
        <v>0</v>
      </c>
      <c r="B1" t="s">
        <v>3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</row>
    <row r="2" spans="1:8" x14ac:dyDescent="0.3">
      <c r="A2" s="1" t="s">
        <v>67</v>
      </c>
      <c r="B2" s="1" t="s">
        <v>70</v>
      </c>
      <c r="C2">
        <v>1501</v>
      </c>
      <c r="D2">
        <v>2197</v>
      </c>
      <c r="E2">
        <v>6498</v>
      </c>
      <c r="F2">
        <v>3176</v>
      </c>
      <c r="G2">
        <v>3865</v>
      </c>
      <c r="H2">
        <v>5010</v>
      </c>
    </row>
    <row r="3" spans="1:8" x14ac:dyDescent="0.3">
      <c r="A3" s="1" t="s">
        <v>103</v>
      </c>
      <c r="B3" s="1" t="s">
        <v>70</v>
      </c>
      <c r="C3">
        <v>135</v>
      </c>
      <c r="D3">
        <v>1024</v>
      </c>
      <c r="E3">
        <v>1720</v>
      </c>
      <c r="F3">
        <v>868</v>
      </c>
      <c r="G3">
        <v>3147</v>
      </c>
      <c r="H3">
        <v>4272</v>
      </c>
    </row>
    <row r="4" spans="1:8" x14ac:dyDescent="0.3">
      <c r="A4" s="1" t="s">
        <v>104</v>
      </c>
      <c r="B4" s="1" t="s">
        <v>70</v>
      </c>
      <c r="C4">
        <v>461</v>
      </c>
      <c r="D4">
        <v>3865</v>
      </c>
      <c r="E4">
        <v>4982</v>
      </c>
      <c r="F4">
        <v>3494</v>
      </c>
      <c r="G4">
        <v>4926</v>
      </c>
      <c r="H4">
        <v>7457</v>
      </c>
    </row>
    <row r="5" spans="1:8" x14ac:dyDescent="0.3">
      <c r="A5" s="1" t="s">
        <v>105</v>
      </c>
      <c r="B5" s="1" t="s">
        <v>70</v>
      </c>
      <c r="C5">
        <v>45</v>
      </c>
      <c r="D5">
        <v>5188</v>
      </c>
      <c r="E5">
        <v>8103</v>
      </c>
      <c r="F5">
        <v>1646</v>
      </c>
      <c r="G5">
        <v>6721</v>
      </c>
      <c r="H5">
        <v>8430</v>
      </c>
    </row>
    <row r="6" spans="1:8" x14ac:dyDescent="0.3">
      <c r="A6" s="1" t="s">
        <v>106</v>
      </c>
      <c r="B6" s="1" t="s">
        <v>70</v>
      </c>
      <c r="C6">
        <v>5484</v>
      </c>
      <c r="D6">
        <v>7454</v>
      </c>
      <c r="E6">
        <v>7617</v>
      </c>
      <c r="F6">
        <v>1747</v>
      </c>
      <c r="G6">
        <v>3176</v>
      </c>
      <c r="H6">
        <v>7657</v>
      </c>
    </row>
    <row r="7" spans="1:8" x14ac:dyDescent="0.3">
      <c r="A7" s="1" t="s">
        <v>108</v>
      </c>
      <c r="B7" s="1" t="s">
        <v>70</v>
      </c>
      <c r="C7">
        <v>234</v>
      </c>
      <c r="D7">
        <v>4272</v>
      </c>
      <c r="E7">
        <v>5402</v>
      </c>
      <c r="F7">
        <v>868</v>
      </c>
      <c r="G7">
        <v>1741</v>
      </c>
      <c r="H7">
        <v>3940</v>
      </c>
    </row>
    <row r="8" spans="1:8" x14ac:dyDescent="0.3">
      <c r="A8" s="1" t="s">
        <v>110</v>
      </c>
      <c r="B8" s="1" t="s">
        <v>70</v>
      </c>
      <c r="C8">
        <v>1720</v>
      </c>
      <c r="D8">
        <v>3147</v>
      </c>
      <c r="E8">
        <v>5010</v>
      </c>
      <c r="F8">
        <v>135</v>
      </c>
      <c r="G8">
        <v>3865</v>
      </c>
      <c r="H8">
        <v>9491</v>
      </c>
    </row>
    <row r="9" spans="1:8" x14ac:dyDescent="0.3">
      <c r="A9" s="1" t="s">
        <v>111</v>
      </c>
      <c r="B9" s="1" t="s">
        <v>70</v>
      </c>
      <c r="C9">
        <v>45</v>
      </c>
      <c r="D9">
        <v>1018</v>
      </c>
      <c r="E9">
        <v>1646</v>
      </c>
      <c r="F9">
        <v>4982</v>
      </c>
      <c r="G9">
        <v>6498</v>
      </c>
      <c r="H9">
        <v>7457</v>
      </c>
    </row>
    <row r="10" spans="1:8" x14ac:dyDescent="0.3">
      <c r="A10" s="1" t="s">
        <v>113</v>
      </c>
      <c r="B10" s="1" t="s">
        <v>70</v>
      </c>
      <c r="C10">
        <v>4926</v>
      </c>
      <c r="D10">
        <v>7657</v>
      </c>
      <c r="E10">
        <v>8430</v>
      </c>
      <c r="F10">
        <v>1024</v>
      </c>
      <c r="G10">
        <v>1501</v>
      </c>
      <c r="H10">
        <v>6721</v>
      </c>
    </row>
    <row r="11" spans="1:8" x14ac:dyDescent="0.3">
      <c r="A11" s="1" t="s">
        <v>116</v>
      </c>
      <c r="B11" s="1" t="s">
        <v>70</v>
      </c>
      <c r="C11">
        <v>292</v>
      </c>
      <c r="D11">
        <v>7617</v>
      </c>
      <c r="E11">
        <v>8103</v>
      </c>
      <c r="F11">
        <v>2197</v>
      </c>
      <c r="G11">
        <v>3487</v>
      </c>
      <c r="H11">
        <v>5188</v>
      </c>
    </row>
    <row r="12" spans="1:8" x14ac:dyDescent="0.3">
      <c r="A12" s="1" t="s">
        <v>118</v>
      </c>
      <c r="B12" s="1" t="s">
        <v>70</v>
      </c>
      <c r="C12">
        <v>461</v>
      </c>
      <c r="D12">
        <v>3176</v>
      </c>
      <c r="E12">
        <v>3494</v>
      </c>
      <c r="F12">
        <v>829</v>
      </c>
      <c r="G12">
        <v>7454</v>
      </c>
      <c r="H12">
        <v>9431</v>
      </c>
    </row>
    <row r="13" spans="1:8" x14ac:dyDescent="0.3">
      <c r="A13" s="1" t="s">
        <v>83</v>
      </c>
      <c r="B13" s="1" t="s">
        <v>70</v>
      </c>
      <c r="C13">
        <v>1747</v>
      </c>
      <c r="D13">
        <v>4926</v>
      </c>
      <c r="E13">
        <v>7617</v>
      </c>
      <c r="F13">
        <v>829</v>
      </c>
      <c r="G13">
        <v>1741</v>
      </c>
      <c r="H13">
        <v>8103</v>
      </c>
    </row>
    <row r="14" spans="1:8" x14ac:dyDescent="0.3">
      <c r="A14" s="1" t="s">
        <v>119</v>
      </c>
      <c r="B14" s="1" t="s">
        <v>70</v>
      </c>
      <c r="C14">
        <v>45</v>
      </c>
      <c r="D14">
        <v>868</v>
      </c>
      <c r="E14">
        <v>1747</v>
      </c>
      <c r="F14">
        <v>135</v>
      </c>
      <c r="G14">
        <v>1018</v>
      </c>
      <c r="H14">
        <v>5010</v>
      </c>
    </row>
    <row r="15" spans="1:8" x14ac:dyDescent="0.3">
      <c r="A15" s="1" t="s">
        <v>120</v>
      </c>
      <c r="B15" s="1" t="s">
        <v>70</v>
      </c>
      <c r="C15">
        <v>1646</v>
      </c>
      <c r="D15">
        <v>3147</v>
      </c>
      <c r="E15">
        <v>4982</v>
      </c>
      <c r="F15">
        <v>1501</v>
      </c>
      <c r="G15">
        <v>1720</v>
      </c>
      <c r="H15">
        <v>7457</v>
      </c>
    </row>
    <row r="16" spans="1:8" x14ac:dyDescent="0.3">
      <c r="A16" s="1" t="s">
        <v>121</v>
      </c>
      <c r="B16" s="1" t="s">
        <v>70</v>
      </c>
      <c r="C16">
        <v>234</v>
      </c>
      <c r="D16">
        <v>292</v>
      </c>
      <c r="E16">
        <v>3865</v>
      </c>
      <c r="F16">
        <v>5484</v>
      </c>
      <c r="G16">
        <v>7657</v>
      </c>
      <c r="H16">
        <v>8103</v>
      </c>
    </row>
    <row r="17" spans="1:8" x14ac:dyDescent="0.3">
      <c r="A17" s="1" t="s">
        <v>125</v>
      </c>
      <c r="B17" s="1" t="s">
        <v>70</v>
      </c>
      <c r="C17">
        <v>1741</v>
      </c>
      <c r="D17">
        <v>3176</v>
      </c>
      <c r="E17">
        <v>5188</v>
      </c>
      <c r="F17">
        <v>1024</v>
      </c>
      <c r="G17">
        <v>3494</v>
      </c>
      <c r="H17">
        <v>9491</v>
      </c>
    </row>
    <row r="18" spans="1:8" x14ac:dyDescent="0.3">
      <c r="A18" s="1" t="s">
        <v>126</v>
      </c>
      <c r="B18" s="1" t="s">
        <v>70</v>
      </c>
      <c r="C18">
        <v>2197</v>
      </c>
      <c r="D18">
        <v>5402</v>
      </c>
      <c r="E18">
        <v>7617</v>
      </c>
      <c r="F18">
        <v>4926</v>
      </c>
      <c r="G18">
        <v>6721</v>
      </c>
      <c r="H18">
        <v>7454</v>
      </c>
    </row>
    <row r="19" spans="1:8" x14ac:dyDescent="0.3">
      <c r="A19" s="1" t="s">
        <v>128</v>
      </c>
      <c r="B19" s="1" t="s">
        <v>70</v>
      </c>
      <c r="C19">
        <v>829</v>
      </c>
      <c r="D19">
        <v>3487</v>
      </c>
      <c r="E19">
        <v>6498</v>
      </c>
      <c r="F19">
        <v>461</v>
      </c>
      <c r="G19">
        <v>4272</v>
      </c>
      <c r="H19">
        <v>8430</v>
      </c>
    </row>
    <row r="20" spans="1:8" x14ac:dyDescent="0.3">
      <c r="A20" s="1" t="s">
        <v>129</v>
      </c>
      <c r="B20" s="1" t="s">
        <v>70</v>
      </c>
      <c r="C20">
        <v>1501</v>
      </c>
      <c r="D20">
        <v>1646</v>
      </c>
      <c r="E20">
        <v>9431</v>
      </c>
      <c r="F20">
        <v>135</v>
      </c>
      <c r="G20">
        <v>1747</v>
      </c>
      <c r="H20">
        <v>3940</v>
      </c>
    </row>
    <row r="21" spans="1:8" x14ac:dyDescent="0.3">
      <c r="A21" s="1" t="s">
        <v>130</v>
      </c>
      <c r="B21" s="1" t="s">
        <v>70</v>
      </c>
      <c r="C21">
        <v>234</v>
      </c>
      <c r="D21">
        <v>3147</v>
      </c>
      <c r="E21">
        <v>8103</v>
      </c>
      <c r="F21">
        <v>45</v>
      </c>
      <c r="G21">
        <v>3176</v>
      </c>
      <c r="H21">
        <v>5484</v>
      </c>
    </row>
    <row r="22" spans="1:8" x14ac:dyDescent="0.3">
      <c r="A22" s="1" t="s">
        <v>131</v>
      </c>
      <c r="B22" s="1" t="s">
        <v>70</v>
      </c>
      <c r="C22">
        <v>1741</v>
      </c>
      <c r="D22">
        <v>4926</v>
      </c>
      <c r="E22">
        <v>9491</v>
      </c>
      <c r="F22">
        <v>1720</v>
      </c>
      <c r="G22">
        <v>2197</v>
      </c>
      <c r="H22">
        <v>7454</v>
      </c>
    </row>
    <row r="23" spans="1:8" x14ac:dyDescent="0.3">
      <c r="A23" s="1" t="s">
        <v>132</v>
      </c>
      <c r="B23" s="1" t="s">
        <v>70</v>
      </c>
      <c r="C23">
        <v>3494</v>
      </c>
      <c r="D23">
        <v>4982</v>
      </c>
      <c r="E23">
        <v>8430</v>
      </c>
      <c r="F23">
        <v>4272</v>
      </c>
      <c r="G23">
        <v>6498</v>
      </c>
      <c r="H23">
        <v>7617</v>
      </c>
    </row>
    <row r="24" spans="1:8" x14ac:dyDescent="0.3">
      <c r="A24" s="1" t="s">
        <v>90</v>
      </c>
      <c r="B24" s="1" t="s">
        <v>70</v>
      </c>
      <c r="C24">
        <v>135</v>
      </c>
      <c r="D24">
        <v>292</v>
      </c>
      <c r="E24">
        <v>5484</v>
      </c>
      <c r="F24">
        <v>1024</v>
      </c>
      <c r="G24">
        <v>3940</v>
      </c>
      <c r="H24">
        <v>9431</v>
      </c>
    </row>
    <row r="25" spans="1:8" x14ac:dyDescent="0.3">
      <c r="A25" s="1" t="s">
        <v>133</v>
      </c>
      <c r="B25" s="1" t="s">
        <v>70</v>
      </c>
      <c r="C25">
        <v>3487</v>
      </c>
      <c r="D25">
        <v>7457</v>
      </c>
      <c r="E25">
        <v>7657</v>
      </c>
      <c r="F25">
        <v>829</v>
      </c>
      <c r="G25">
        <v>868</v>
      </c>
      <c r="H25">
        <v>3865</v>
      </c>
    </row>
    <row r="26" spans="1:8" x14ac:dyDescent="0.3">
      <c r="A26" s="1" t="s">
        <v>134</v>
      </c>
      <c r="B26" s="1" t="s">
        <v>70</v>
      </c>
      <c r="C26">
        <v>1018</v>
      </c>
      <c r="D26">
        <v>1024</v>
      </c>
      <c r="E26">
        <v>5188</v>
      </c>
      <c r="F26">
        <v>5010</v>
      </c>
      <c r="G26">
        <v>5402</v>
      </c>
      <c r="H26">
        <v>9431</v>
      </c>
    </row>
    <row r="27" spans="1:8" x14ac:dyDescent="0.3">
      <c r="A27" s="1" t="s">
        <v>135</v>
      </c>
      <c r="B27" s="1" t="s">
        <v>70</v>
      </c>
      <c r="C27">
        <v>292</v>
      </c>
      <c r="D27">
        <v>1747</v>
      </c>
      <c r="E27">
        <v>6721</v>
      </c>
      <c r="F27">
        <v>461</v>
      </c>
      <c r="G27">
        <v>3147</v>
      </c>
      <c r="H27">
        <v>3940</v>
      </c>
    </row>
    <row r="28" spans="1:8" x14ac:dyDescent="0.3">
      <c r="A28" s="1" t="s">
        <v>137</v>
      </c>
      <c r="B28" s="1" t="s">
        <v>70</v>
      </c>
      <c r="C28">
        <v>3494</v>
      </c>
      <c r="D28">
        <v>4272</v>
      </c>
      <c r="E28">
        <v>8103</v>
      </c>
      <c r="F28">
        <v>45</v>
      </c>
      <c r="G28">
        <v>1501</v>
      </c>
      <c r="H28">
        <v>9491</v>
      </c>
    </row>
    <row r="29" spans="1:8" x14ac:dyDescent="0.3">
      <c r="A29" s="1" t="s">
        <v>140</v>
      </c>
      <c r="B29" s="1" t="s">
        <v>70</v>
      </c>
      <c r="C29">
        <v>3865</v>
      </c>
      <c r="D29">
        <v>6498</v>
      </c>
      <c r="E29">
        <v>7454</v>
      </c>
      <c r="F29">
        <v>135</v>
      </c>
      <c r="G29">
        <v>7617</v>
      </c>
      <c r="H29">
        <v>8430</v>
      </c>
    </row>
    <row r="30" spans="1:8" x14ac:dyDescent="0.3">
      <c r="A30" s="1" t="s">
        <v>142</v>
      </c>
      <c r="B30" s="1" t="s">
        <v>70</v>
      </c>
      <c r="C30">
        <v>234</v>
      </c>
      <c r="D30">
        <v>1741</v>
      </c>
      <c r="E30">
        <v>2197</v>
      </c>
      <c r="F30">
        <v>1646</v>
      </c>
      <c r="G30">
        <v>5188</v>
      </c>
      <c r="H30">
        <v>7657</v>
      </c>
    </row>
    <row r="31" spans="1:8" x14ac:dyDescent="0.3">
      <c r="A31" s="1" t="s">
        <v>143</v>
      </c>
      <c r="B31" s="1" t="s">
        <v>70</v>
      </c>
      <c r="C31">
        <v>3487</v>
      </c>
      <c r="D31">
        <v>3940</v>
      </c>
      <c r="E31">
        <v>5010</v>
      </c>
      <c r="F31">
        <v>829</v>
      </c>
      <c r="G31">
        <v>1024</v>
      </c>
      <c r="H31">
        <v>4982</v>
      </c>
    </row>
    <row r="32" spans="1:8" x14ac:dyDescent="0.3">
      <c r="A32" s="1" t="s">
        <v>149</v>
      </c>
      <c r="B32" s="1" t="s">
        <v>70</v>
      </c>
      <c r="C32">
        <v>868</v>
      </c>
      <c r="D32">
        <v>7457</v>
      </c>
      <c r="E32">
        <v>9431</v>
      </c>
      <c r="F32">
        <v>3176</v>
      </c>
      <c r="G32">
        <v>4926</v>
      </c>
      <c r="H32">
        <v>5402</v>
      </c>
    </row>
    <row r="33" spans="1:8" x14ac:dyDescent="0.3">
      <c r="A33" s="1" t="s">
        <v>151</v>
      </c>
      <c r="B33" s="1" t="s">
        <v>70</v>
      </c>
      <c r="C33">
        <v>461</v>
      </c>
      <c r="D33">
        <v>5484</v>
      </c>
      <c r="E33">
        <v>6721</v>
      </c>
      <c r="F33">
        <v>292</v>
      </c>
      <c r="G33">
        <v>1018</v>
      </c>
      <c r="H33">
        <v>1720</v>
      </c>
    </row>
    <row r="34" spans="1:8" x14ac:dyDescent="0.3">
      <c r="A34" s="1" t="s">
        <v>153</v>
      </c>
      <c r="B34" s="1" t="s">
        <v>70</v>
      </c>
      <c r="C34">
        <v>2197</v>
      </c>
      <c r="D34">
        <v>3494</v>
      </c>
      <c r="E34">
        <v>3865</v>
      </c>
      <c r="F34">
        <v>45</v>
      </c>
      <c r="G34">
        <v>3147</v>
      </c>
      <c r="H34">
        <v>8430</v>
      </c>
    </row>
    <row r="35" spans="1:8" x14ac:dyDescent="0.3">
      <c r="A35" s="1" t="s">
        <v>92</v>
      </c>
      <c r="B35" s="1" t="s">
        <v>70</v>
      </c>
      <c r="C35">
        <v>4982</v>
      </c>
      <c r="D35">
        <v>7454</v>
      </c>
      <c r="E35">
        <v>9491</v>
      </c>
      <c r="F35">
        <v>3147</v>
      </c>
      <c r="G35">
        <v>5188</v>
      </c>
      <c r="H35">
        <v>5402</v>
      </c>
    </row>
    <row r="36" spans="1:8" x14ac:dyDescent="0.3">
      <c r="A36" s="1" t="s">
        <v>154</v>
      </c>
      <c r="B36" s="1" t="s">
        <v>70</v>
      </c>
      <c r="C36">
        <v>1741</v>
      </c>
      <c r="D36">
        <v>1747</v>
      </c>
      <c r="E36">
        <v>7454</v>
      </c>
      <c r="F36">
        <v>3940</v>
      </c>
      <c r="G36">
        <v>4272</v>
      </c>
      <c r="H36">
        <v>4982</v>
      </c>
    </row>
    <row r="37" spans="1:8" x14ac:dyDescent="0.3">
      <c r="A37" s="1" t="s">
        <v>155</v>
      </c>
      <c r="B37" s="1" t="s">
        <v>70</v>
      </c>
      <c r="C37">
        <v>135</v>
      </c>
      <c r="D37">
        <v>1646</v>
      </c>
      <c r="E37">
        <v>5402</v>
      </c>
      <c r="F37">
        <v>3176</v>
      </c>
      <c r="G37">
        <v>3487</v>
      </c>
      <c r="H37">
        <v>8103</v>
      </c>
    </row>
    <row r="38" spans="1:8" x14ac:dyDescent="0.3">
      <c r="A38" s="1" t="s">
        <v>157</v>
      </c>
      <c r="B38" s="1" t="s">
        <v>70</v>
      </c>
      <c r="C38">
        <v>1720</v>
      </c>
      <c r="D38">
        <v>6721</v>
      </c>
      <c r="E38">
        <v>9431</v>
      </c>
      <c r="F38">
        <v>829</v>
      </c>
      <c r="G38">
        <v>7617</v>
      </c>
      <c r="H38">
        <v>9491</v>
      </c>
    </row>
    <row r="39" spans="1:8" x14ac:dyDescent="0.3">
      <c r="A39" s="1" t="s">
        <v>159</v>
      </c>
      <c r="B39" s="1" t="s">
        <v>70</v>
      </c>
      <c r="C39">
        <v>461</v>
      </c>
      <c r="D39">
        <v>1024</v>
      </c>
      <c r="E39">
        <v>7457</v>
      </c>
      <c r="F39">
        <v>292</v>
      </c>
      <c r="G39">
        <v>1501</v>
      </c>
      <c r="H39">
        <v>7657</v>
      </c>
    </row>
    <row r="40" spans="1:8" x14ac:dyDescent="0.3">
      <c r="A40" s="1" t="s">
        <v>161</v>
      </c>
      <c r="B40" s="1" t="s">
        <v>70</v>
      </c>
      <c r="C40">
        <v>5010</v>
      </c>
      <c r="D40">
        <v>5188</v>
      </c>
      <c r="E40">
        <v>6498</v>
      </c>
      <c r="F40">
        <v>234</v>
      </c>
      <c r="G40">
        <v>4926</v>
      </c>
      <c r="H40">
        <v>5484</v>
      </c>
    </row>
    <row r="41" spans="1:8" x14ac:dyDescent="0.3">
      <c r="A41" s="1" t="s">
        <v>162</v>
      </c>
      <c r="B41" s="1" t="s">
        <v>70</v>
      </c>
      <c r="C41">
        <v>135</v>
      </c>
      <c r="D41">
        <v>868</v>
      </c>
      <c r="E41">
        <v>8103</v>
      </c>
      <c r="F41">
        <v>1018</v>
      </c>
      <c r="G41">
        <v>1741</v>
      </c>
      <c r="H41">
        <v>4982</v>
      </c>
    </row>
    <row r="42" spans="1:8" x14ac:dyDescent="0.3">
      <c r="A42" s="1" t="s">
        <v>163</v>
      </c>
      <c r="B42" s="1" t="s">
        <v>70</v>
      </c>
      <c r="C42">
        <v>45</v>
      </c>
      <c r="D42">
        <v>5402</v>
      </c>
      <c r="E42">
        <v>7454</v>
      </c>
      <c r="F42">
        <v>829</v>
      </c>
      <c r="G42">
        <v>1747</v>
      </c>
      <c r="H42">
        <v>3494</v>
      </c>
    </row>
    <row r="43" spans="1:8" x14ac:dyDescent="0.3">
      <c r="A43" s="1" t="s">
        <v>166</v>
      </c>
      <c r="B43" s="1" t="s">
        <v>70</v>
      </c>
      <c r="C43">
        <v>2197</v>
      </c>
      <c r="D43">
        <v>3940</v>
      </c>
      <c r="E43">
        <v>6721</v>
      </c>
      <c r="F43">
        <v>1720</v>
      </c>
      <c r="G43">
        <v>3487</v>
      </c>
      <c r="H43">
        <v>3865</v>
      </c>
    </row>
    <row r="44" spans="1:8" x14ac:dyDescent="0.3">
      <c r="A44" s="1" t="s">
        <v>167</v>
      </c>
      <c r="B44" s="1" t="s">
        <v>70</v>
      </c>
      <c r="C44">
        <v>234</v>
      </c>
      <c r="D44">
        <v>1646</v>
      </c>
      <c r="E44">
        <v>9491</v>
      </c>
      <c r="F44">
        <v>292</v>
      </c>
      <c r="G44">
        <v>1024</v>
      </c>
      <c r="H44">
        <v>8430</v>
      </c>
    </row>
    <row r="45" spans="1:8" x14ac:dyDescent="0.3">
      <c r="A45" s="1" t="s">
        <v>169</v>
      </c>
      <c r="B45" s="1" t="s">
        <v>70</v>
      </c>
      <c r="C45">
        <v>3147</v>
      </c>
      <c r="D45">
        <v>5484</v>
      </c>
      <c r="E45">
        <v>7457</v>
      </c>
      <c r="F45">
        <v>461</v>
      </c>
      <c r="G45">
        <v>4926</v>
      </c>
      <c r="H45">
        <v>6498</v>
      </c>
    </row>
    <row r="46" spans="1:8" x14ac:dyDescent="0.3">
      <c r="A46" s="1" t="s">
        <v>93</v>
      </c>
      <c r="B46" s="1" t="s">
        <v>70</v>
      </c>
      <c r="C46">
        <v>1018</v>
      </c>
      <c r="D46">
        <v>3487</v>
      </c>
      <c r="E46">
        <v>8430</v>
      </c>
      <c r="F46">
        <v>234</v>
      </c>
      <c r="G46">
        <v>461</v>
      </c>
      <c r="H46">
        <v>868</v>
      </c>
    </row>
    <row r="47" spans="1:8" x14ac:dyDescent="0.3">
      <c r="A47" s="1" t="s">
        <v>170</v>
      </c>
      <c r="B47" s="1" t="s">
        <v>70</v>
      </c>
      <c r="C47">
        <v>5188</v>
      </c>
      <c r="D47">
        <v>7617</v>
      </c>
      <c r="E47">
        <v>9431</v>
      </c>
      <c r="F47">
        <v>4272</v>
      </c>
      <c r="G47">
        <v>5010</v>
      </c>
      <c r="H47">
        <v>7657</v>
      </c>
    </row>
    <row r="48" spans="1:8" x14ac:dyDescent="0.3">
      <c r="A48" s="1" t="s">
        <v>171</v>
      </c>
      <c r="B48" s="1" t="s">
        <v>70</v>
      </c>
      <c r="C48">
        <v>1501</v>
      </c>
      <c r="D48">
        <v>3176</v>
      </c>
      <c r="E48">
        <v>3940</v>
      </c>
      <c r="F48">
        <v>868</v>
      </c>
      <c r="G48">
        <v>1018</v>
      </c>
      <c r="H48">
        <v>3494</v>
      </c>
    </row>
    <row r="49" spans="1:8" x14ac:dyDescent="0.3">
      <c r="A49" s="1" t="s">
        <v>174</v>
      </c>
      <c r="B49" s="1" t="s">
        <v>70</v>
      </c>
      <c r="C49">
        <v>1024</v>
      </c>
      <c r="D49">
        <v>1741</v>
      </c>
      <c r="E49">
        <v>3487</v>
      </c>
      <c r="F49">
        <v>45</v>
      </c>
      <c r="G49">
        <v>4982</v>
      </c>
      <c r="H49">
        <v>6721</v>
      </c>
    </row>
    <row r="50" spans="1:8" x14ac:dyDescent="0.3">
      <c r="A50" s="1" t="s">
        <v>175</v>
      </c>
      <c r="B50" s="1" t="s">
        <v>70</v>
      </c>
      <c r="C50">
        <v>5484</v>
      </c>
      <c r="D50">
        <v>6498</v>
      </c>
      <c r="E50">
        <v>9491</v>
      </c>
      <c r="F50">
        <v>1646</v>
      </c>
      <c r="G50">
        <v>1747</v>
      </c>
      <c r="H50">
        <v>8103</v>
      </c>
    </row>
    <row r="51" spans="1:8" x14ac:dyDescent="0.3">
      <c r="A51" s="1" t="s">
        <v>176</v>
      </c>
      <c r="B51" s="1" t="s">
        <v>70</v>
      </c>
      <c r="C51">
        <v>234</v>
      </c>
      <c r="D51">
        <v>7617</v>
      </c>
      <c r="E51">
        <v>7657</v>
      </c>
      <c r="F51">
        <v>292</v>
      </c>
      <c r="G51">
        <v>2197</v>
      </c>
      <c r="H51">
        <v>3147</v>
      </c>
    </row>
    <row r="52" spans="1:8" x14ac:dyDescent="0.3">
      <c r="A52" s="1" t="s">
        <v>177</v>
      </c>
      <c r="B52" s="1" t="s">
        <v>70</v>
      </c>
      <c r="C52">
        <v>829</v>
      </c>
      <c r="D52">
        <v>4272</v>
      </c>
      <c r="E52">
        <v>4926</v>
      </c>
      <c r="F52">
        <v>1018</v>
      </c>
      <c r="G52">
        <v>3865</v>
      </c>
      <c r="H52">
        <v>9431</v>
      </c>
    </row>
    <row r="53" spans="1:8" x14ac:dyDescent="0.3">
      <c r="A53" s="1" t="s">
        <v>178</v>
      </c>
      <c r="B53" s="1" t="s">
        <v>70</v>
      </c>
      <c r="C53">
        <v>5010</v>
      </c>
      <c r="D53">
        <v>7457</v>
      </c>
      <c r="E53">
        <v>8430</v>
      </c>
      <c r="F53">
        <v>135</v>
      </c>
      <c r="G53">
        <v>3176</v>
      </c>
      <c r="H53">
        <v>7454</v>
      </c>
    </row>
    <row r="54" spans="1:8" x14ac:dyDescent="0.3">
      <c r="A54" s="1" t="s">
        <v>179</v>
      </c>
      <c r="B54" s="1" t="s">
        <v>70</v>
      </c>
      <c r="C54">
        <v>868</v>
      </c>
      <c r="D54">
        <v>1720</v>
      </c>
      <c r="E54">
        <v>5402</v>
      </c>
      <c r="F54">
        <v>461</v>
      </c>
      <c r="G54">
        <v>1501</v>
      </c>
      <c r="H54">
        <v>5188</v>
      </c>
    </row>
    <row r="55" spans="1:8" x14ac:dyDescent="0.3">
      <c r="A55" s="1" t="s">
        <v>183</v>
      </c>
      <c r="B55" s="1" t="s">
        <v>70</v>
      </c>
      <c r="C55">
        <v>3147</v>
      </c>
      <c r="D55">
        <v>6498</v>
      </c>
      <c r="E55">
        <v>7657</v>
      </c>
      <c r="F55">
        <v>3940</v>
      </c>
      <c r="G55">
        <v>8103</v>
      </c>
      <c r="H55">
        <v>9491</v>
      </c>
    </row>
    <row r="56" spans="1:8" x14ac:dyDescent="0.3">
      <c r="A56" s="1" t="s">
        <v>185</v>
      </c>
      <c r="B56" s="1" t="s">
        <v>70</v>
      </c>
      <c r="C56">
        <v>1018</v>
      </c>
      <c r="D56">
        <v>2197</v>
      </c>
      <c r="E56">
        <v>4272</v>
      </c>
      <c r="F56">
        <v>1024</v>
      </c>
      <c r="G56">
        <v>1646</v>
      </c>
      <c r="H56">
        <v>4926</v>
      </c>
    </row>
    <row r="57" spans="1:8" x14ac:dyDescent="0.3">
      <c r="A57" s="1" t="s">
        <v>95</v>
      </c>
      <c r="B57" s="1" t="s">
        <v>70</v>
      </c>
      <c r="C57">
        <v>1720</v>
      </c>
      <c r="D57">
        <v>3494</v>
      </c>
      <c r="E57">
        <v>7657</v>
      </c>
      <c r="F57">
        <v>4272</v>
      </c>
      <c r="G57">
        <v>6721</v>
      </c>
      <c r="H57">
        <v>7457</v>
      </c>
    </row>
    <row r="58" spans="1:8" x14ac:dyDescent="0.3">
      <c r="A58" s="1" t="s">
        <v>186</v>
      </c>
      <c r="B58" s="1" t="s">
        <v>70</v>
      </c>
      <c r="C58">
        <v>1747</v>
      </c>
      <c r="D58">
        <v>8430</v>
      </c>
      <c r="E58">
        <v>9431</v>
      </c>
      <c r="F58">
        <v>1741</v>
      </c>
      <c r="G58">
        <v>3865</v>
      </c>
      <c r="H58">
        <v>7457</v>
      </c>
    </row>
    <row r="59" spans="1:8" x14ac:dyDescent="0.3">
      <c r="A59" s="1" t="s">
        <v>187</v>
      </c>
      <c r="B59" s="1" t="s">
        <v>70</v>
      </c>
      <c r="C59">
        <v>45</v>
      </c>
      <c r="D59">
        <v>135</v>
      </c>
      <c r="E59">
        <v>461</v>
      </c>
      <c r="F59">
        <v>234</v>
      </c>
      <c r="G59">
        <v>1720</v>
      </c>
      <c r="H59">
        <v>5188</v>
      </c>
    </row>
    <row r="60" spans="1:8" x14ac:dyDescent="0.3">
      <c r="A60" s="1" t="s">
        <v>188</v>
      </c>
      <c r="B60" s="1" t="s">
        <v>70</v>
      </c>
      <c r="C60">
        <v>868</v>
      </c>
      <c r="D60">
        <v>1501</v>
      </c>
      <c r="E60">
        <v>5010</v>
      </c>
      <c r="F60">
        <v>3494</v>
      </c>
      <c r="G60">
        <v>6721</v>
      </c>
      <c r="H60">
        <v>7617</v>
      </c>
    </row>
    <row r="61" spans="1:8" x14ac:dyDescent="0.3">
      <c r="A61" s="1" t="s">
        <v>189</v>
      </c>
      <c r="B61" s="1" t="s">
        <v>70</v>
      </c>
      <c r="C61">
        <v>292</v>
      </c>
      <c r="D61">
        <v>829</v>
      </c>
      <c r="E61">
        <v>3176</v>
      </c>
      <c r="F61">
        <v>3487</v>
      </c>
      <c r="G61">
        <v>4982</v>
      </c>
      <c r="H61">
        <v>5402</v>
      </c>
    </row>
    <row r="62" spans="1:8" x14ac:dyDescent="0.3">
      <c r="A62" s="1" t="s">
        <v>191</v>
      </c>
      <c r="B62" s="1" t="s">
        <v>70</v>
      </c>
      <c r="C62">
        <v>1018</v>
      </c>
      <c r="D62">
        <v>7454</v>
      </c>
      <c r="E62">
        <v>7657</v>
      </c>
      <c r="F62">
        <v>1741</v>
      </c>
      <c r="G62">
        <v>5484</v>
      </c>
      <c r="H62">
        <v>8430</v>
      </c>
    </row>
    <row r="63" spans="1:8" x14ac:dyDescent="0.3">
      <c r="A63" s="1" t="s">
        <v>193</v>
      </c>
      <c r="B63" s="1" t="s">
        <v>70</v>
      </c>
      <c r="C63">
        <v>1024</v>
      </c>
      <c r="D63">
        <v>3865</v>
      </c>
      <c r="E63">
        <v>4272</v>
      </c>
      <c r="F63">
        <v>1747</v>
      </c>
      <c r="G63">
        <v>5188</v>
      </c>
      <c r="H63">
        <v>7457</v>
      </c>
    </row>
    <row r="64" spans="1:8" x14ac:dyDescent="0.3">
      <c r="A64" s="1" t="s">
        <v>194</v>
      </c>
      <c r="B64" s="1" t="s">
        <v>70</v>
      </c>
      <c r="C64">
        <v>461</v>
      </c>
      <c r="D64">
        <v>5010</v>
      </c>
      <c r="E64">
        <v>9491</v>
      </c>
      <c r="F64">
        <v>1646</v>
      </c>
      <c r="G64">
        <v>3940</v>
      </c>
      <c r="H64">
        <v>7617</v>
      </c>
    </row>
    <row r="65" spans="1:8" x14ac:dyDescent="0.3">
      <c r="A65" s="1" t="s">
        <v>195</v>
      </c>
      <c r="B65" s="1" t="s">
        <v>70</v>
      </c>
      <c r="C65">
        <v>868</v>
      </c>
      <c r="D65">
        <v>2197</v>
      </c>
      <c r="E65">
        <v>3176</v>
      </c>
      <c r="F65">
        <v>45</v>
      </c>
      <c r="G65">
        <v>829</v>
      </c>
      <c r="H65">
        <v>1720</v>
      </c>
    </row>
    <row r="66" spans="1:8" x14ac:dyDescent="0.3">
      <c r="A66" s="1" t="s">
        <v>196</v>
      </c>
      <c r="B66" s="1" t="s">
        <v>70</v>
      </c>
      <c r="C66">
        <v>3147</v>
      </c>
      <c r="D66">
        <v>3487</v>
      </c>
      <c r="E66">
        <v>6721</v>
      </c>
      <c r="F66">
        <v>234</v>
      </c>
      <c r="G66">
        <v>6498</v>
      </c>
      <c r="H66">
        <v>9431</v>
      </c>
    </row>
    <row r="67" spans="1:8" x14ac:dyDescent="0.3">
      <c r="A67" s="1" t="s">
        <v>197</v>
      </c>
      <c r="B67" s="1" t="s">
        <v>70</v>
      </c>
      <c r="C67">
        <v>135</v>
      </c>
      <c r="D67">
        <v>4926</v>
      </c>
      <c r="E67">
        <v>4982</v>
      </c>
      <c r="F67">
        <v>3494</v>
      </c>
      <c r="G67">
        <v>5402</v>
      </c>
      <c r="H67">
        <v>5484</v>
      </c>
    </row>
    <row r="68" spans="1:8" x14ac:dyDescent="0.3">
      <c r="A68" s="1" t="s">
        <v>97</v>
      </c>
      <c r="B68" s="1" t="s">
        <v>70</v>
      </c>
      <c r="C68">
        <v>45</v>
      </c>
      <c r="D68">
        <v>1741</v>
      </c>
      <c r="E68">
        <v>9431</v>
      </c>
      <c r="F68">
        <v>292</v>
      </c>
      <c r="G68">
        <v>1646</v>
      </c>
      <c r="H68">
        <v>6498</v>
      </c>
    </row>
    <row r="69" spans="1:8" x14ac:dyDescent="0.3">
      <c r="A69" s="1" t="s">
        <v>198</v>
      </c>
      <c r="B69" s="1" t="s">
        <v>70</v>
      </c>
      <c r="C69">
        <v>1501</v>
      </c>
      <c r="D69">
        <v>3865</v>
      </c>
      <c r="E69">
        <v>8103</v>
      </c>
      <c r="F69">
        <v>292</v>
      </c>
      <c r="G69">
        <v>461</v>
      </c>
      <c r="H69">
        <v>7454</v>
      </c>
    </row>
    <row r="70" spans="1:8" x14ac:dyDescent="0.3">
      <c r="A70" s="1" t="s">
        <v>199</v>
      </c>
      <c r="B70" s="1" t="s">
        <v>70</v>
      </c>
      <c r="C70">
        <v>3940</v>
      </c>
      <c r="D70">
        <v>5188</v>
      </c>
      <c r="E70">
        <v>8430</v>
      </c>
      <c r="F70">
        <v>45</v>
      </c>
      <c r="G70">
        <v>7457</v>
      </c>
      <c r="H70">
        <v>7617</v>
      </c>
    </row>
    <row r="71" spans="1:8" x14ac:dyDescent="0.3">
      <c r="A71" s="1" t="s">
        <v>201</v>
      </c>
      <c r="B71" s="1" t="s">
        <v>70</v>
      </c>
      <c r="C71">
        <v>1720</v>
      </c>
      <c r="D71">
        <v>3176</v>
      </c>
      <c r="E71">
        <v>4272</v>
      </c>
      <c r="F71">
        <v>234</v>
      </c>
      <c r="G71">
        <v>1747</v>
      </c>
      <c r="H71">
        <v>5010</v>
      </c>
    </row>
    <row r="72" spans="1:8" x14ac:dyDescent="0.3">
      <c r="A72" s="1" t="s">
        <v>202</v>
      </c>
      <c r="B72" s="1" t="s">
        <v>70</v>
      </c>
      <c r="C72">
        <v>829</v>
      </c>
      <c r="D72">
        <v>1018</v>
      </c>
      <c r="E72">
        <v>6721</v>
      </c>
      <c r="F72">
        <v>135</v>
      </c>
      <c r="G72">
        <v>1741</v>
      </c>
      <c r="H72">
        <v>3147</v>
      </c>
    </row>
    <row r="73" spans="1:8" x14ac:dyDescent="0.3">
      <c r="A73" s="1" t="s">
        <v>203</v>
      </c>
      <c r="B73" s="1" t="s">
        <v>70</v>
      </c>
      <c r="C73">
        <v>868</v>
      </c>
      <c r="D73">
        <v>1024</v>
      </c>
      <c r="E73">
        <v>7657</v>
      </c>
      <c r="F73">
        <v>5402</v>
      </c>
      <c r="G73">
        <v>6498</v>
      </c>
      <c r="H73">
        <v>8103</v>
      </c>
    </row>
    <row r="74" spans="1:8" x14ac:dyDescent="0.3">
      <c r="A74" s="1" t="s">
        <v>204</v>
      </c>
      <c r="B74" s="1" t="s">
        <v>70</v>
      </c>
      <c r="C74">
        <v>1646</v>
      </c>
      <c r="D74">
        <v>3494</v>
      </c>
      <c r="E74">
        <v>7454</v>
      </c>
      <c r="F74">
        <v>292</v>
      </c>
      <c r="G74">
        <v>3487</v>
      </c>
      <c r="H74">
        <v>4926</v>
      </c>
    </row>
    <row r="75" spans="1:8" x14ac:dyDescent="0.3">
      <c r="A75" s="1" t="s">
        <v>205</v>
      </c>
      <c r="B75" s="1" t="s">
        <v>70</v>
      </c>
      <c r="C75">
        <v>1501</v>
      </c>
      <c r="D75">
        <v>4982</v>
      </c>
      <c r="E75">
        <v>5484</v>
      </c>
      <c r="F75">
        <v>2197</v>
      </c>
      <c r="G75">
        <v>9431</v>
      </c>
      <c r="H75">
        <v>9491</v>
      </c>
    </row>
    <row r="76" spans="1:8" x14ac:dyDescent="0.3">
      <c r="A76" s="1" t="s">
        <v>98</v>
      </c>
      <c r="B76" s="1" t="s">
        <v>70</v>
      </c>
      <c r="C76">
        <v>829</v>
      </c>
      <c r="D76">
        <v>3940</v>
      </c>
      <c r="E76">
        <v>5402</v>
      </c>
      <c r="F76">
        <v>2197</v>
      </c>
      <c r="G76">
        <v>5010</v>
      </c>
      <c r="H76">
        <v>5484</v>
      </c>
    </row>
    <row r="77" spans="1:8" x14ac:dyDescent="0.3">
      <c r="A77" s="1" t="s">
        <v>101</v>
      </c>
      <c r="B77" s="1" t="s">
        <v>70</v>
      </c>
      <c r="C77">
        <v>1018</v>
      </c>
      <c r="D77">
        <v>1747</v>
      </c>
      <c r="E77">
        <v>9491</v>
      </c>
      <c r="F77">
        <v>234</v>
      </c>
      <c r="G77">
        <v>1501</v>
      </c>
      <c r="H77">
        <v>3487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CDDA-67DC-433D-907A-B1B762DD069B}">
  <sheetPr>
    <pageSetUpPr fitToPage="1"/>
  </sheetPr>
  <dimension ref="A1:AK37"/>
  <sheetViews>
    <sheetView zoomScale="122" workbookViewId="0">
      <selection activeCell="A3" sqref="A3"/>
    </sheetView>
  </sheetViews>
  <sheetFormatPr defaultColWidth="9" defaultRowHeight="14.4" x14ac:dyDescent="0.3"/>
  <cols>
    <col min="1" max="1" width="16" style="126" bestFit="1" customWidth="1"/>
    <col min="2" max="2" width="5" style="126" customWidth="1"/>
    <col min="3" max="25" width="4.6640625" style="126" customWidth="1"/>
    <col min="26" max="27" width="9" style="126"/>
    <col min="28" max="28" width="18" style="126" customWidth="1"/>
    <col min="29" max="16384" width="9" style="126"/>
  </cols>
  <sheetData>
    <row r="1" spans="1:37" ht="18" thickBot="1" x14ac:dyDescent="0.35">
      <c r="A1" s="156" t="s">
        <v>284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8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</row>
    <row r="2" spans="1:37" ht="15" customHeight="1" thickBot="1" x14ac:dyDescent="0.35">
      <c r="A2" s="160" t="s">
        <v>285</v>
      </c>
      <c r="B2" s="161" t="s">
        <v>286</v>
      </c>
      <c r="C2" s="162"/>
      <c r="D2" s="162"/>
      <c r="E2" s="162"/>
      <c r="F2" s="163"/>
      <c r="G2" s="163"/>
      <c r="H2" s="163"/>
      <c r="I2" s="163"/>
      <c r="J2" s="163"/>
      <c r="K2" s="163"/>
      <c r="L2" s="163"/>
      <c r="M2" s="163"/>
      <c r="N2" s="164" t="s">
        <v>287</v>
      </c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6"/>
      <c r="Z2" s="159"/>
      <c r="AA2" s="256" t="s">
        <v>356</v>
      </c>
      <c r="AB2" s="257" t="s">
        <v>357</v>
      </c>
      <c r="AC2" s="159"/>
      <c r="AD2" s="159"/>
      <c r="AE2" s="159"/>
      <c r="AF2" s="159"/>
      <c r="AG2" s="159"/>
      <c r="AH2" s="159"/>
      <c r="AI2" s="159"/>
      <c r="AJ2" s="159"/>
      <c r="AK2" s="159"/>
    </row>
    <row r="3" spans="1:37" ht="15" customHeight="1" thickBot="1" x14ac:dyDescent="0.35">
      <c r="A3" s="155">
        <v>5</v>
      </c>
      <c r="B3" s="167">
        <f>VLOOKUP($A$37,Match_Schedule[],3,FALSE)</f>
        <v>1018</v>
      </c>
      <c r="C3" s="167"/>
      <c r="D3" s="167"/>
      <c r="E3" s="167"/>
      <c r="F3" s="167">
        <f>VLOOKUP($A$37,Match_Schedule[],4,FALSE)</f>
        <v>3487</v>
      </c>
      <c r="G3" s="167"/>
      <c r="H3" s="167"/>
      <c r="I3" s="167"/>
      <c r="J3" s="167">
        <f>VLOOKUP($A$37,Match_Schedule[],5,FALSE)</f>
        <v>8430</v>
      </c>
      <c r="K3" s="167"/>
      <c r="L3" s="167"/>
      <c r="M3" s="167"/>
      <c r="N3" s="167">
        <f>VLOOKUP($A$37,Match_Schedule[],6,FALSE)</f>
        <v>234</v>
      </c>
      <c r="O3" s="167"/>
      <c r="P3" s="167"/>
      <c r="Q3" s="167"/>
      <c r="R3" s="167">
        <f>VLOOKUP($A$37,Match_Schedule[],7,FALSE)</f>
        <v>461</v>
      </c>
      <c r="S3" s="167"/>
      <c r="T3" s="167"/>
      <c r="U3" s="167"/>
      <c r="V3" s="167">
        <f>VLOOKUP($A$37,Match_Schedule[],8,FALSE)</f>
        <v>868</v>
      </c>
      <c r="W3" s="167"/>
      <c r="X3" s="167"/>
      <c r="Y3" s="167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</row>
    <row r="4" spans="1:37" ht="15" customHeight="1" thickBot="1" x14ac:dyDescent="0.35">
      <c r="A4" s="169" t="s">
        <v>288</v>
      </c>
      <c r="B4" s="170">
        <f>VLOOKUP(B$3,Totals!$A$4:$W$41,2,FALSE)</f>
        <v>12</v>
      </c>
      <c r="C4" s="171"/>
      <c r="D4" s="171"/>
      <c r="E4" s="171"/>
      <c r="F4" s="170">
        <f>VLOOKUP(F$3,Totals!$A$4:$W$41,2,FALSE)</f>
        <v>12</v>
      </c>
      <c r="G4" s="171"/>
      <c r="H4" s="171"/>
      <c r="I4" s="171"/>
      <c r="J4" s="170">
        <f>VLOOKUP(J$3,Totals!$A$4:$W$41,2,FALSE)</f>
        <v>12</v>
      </c>
      <c r="K4" s="171"/>
      <c r="L4" s="171"/>
      <c r="M4" s="171"/>
      <c r="N4" s="170">
        <f>VLOOKUP(N$3,Totals!$A$4:$W$41,2,FALSE)</f>
        <v>12</v>
      </c>
      <c r="O4" s="171"/>
      <c r="P4" s="171"/>
      <c r="Q4" s="171"/>
      <c r="R4" s="170">
        <f>VLOOKUP(R$3,Totals!$A$4:$W$41,2,FALSE)</f>
        <v>12</v>
      </c>
      <c r="S4" s="171"/>
      <c r="T4" s="171"/>
      <c r="U4" s="171"/>
      <c r="V4" s="170">
        <f>VLOOKUP(V$3,Totals!$A$4:$W$41,2,FALSE)</f>
        <v>12</v>
      </c>
      <c r="W4" s="171"/>
      <c r="X4" s="171"/>
      <c r="Y4" s="171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</row>
    <row r="5" spans="1:37" ht="15" customHeight="1" thickBot="1" x14ac:dyDescent="0.35">
      <c r="A5" s="172" t="s">
        <v>289</v>
      </c>
      <c r="B5" s="173">
        <f>B6/B4</f>
        <v>22.791666666666668</v>
      </c>
      <c r="C5" s="174"/>
      <c r="D5" s="174"/>
      <c r="E5" s="174"/>
      <c r="F5" s="175">
        <f>F6/F4</f>
        <v>16.416666666666668</v>
      </c>
      <c r="G5" s="176"/>
      <c r="H5" s="176"/>
      <c r="I5" s="177"/>
      <c r="J5" s="175">
        <f>J6/J4</f>
        <v>14</v>
      </c>
      <c r="K5" s="176"/>
      <c r="L5" s="176"/>
      <c r="M5" s="177"/>
      <c r="N5" s="173">
        <f>N6/N4</f>
        <v>30.166666666666668</v>
      </c>
      <c r="O5" s="174"/>
      <c r="P5" s="174"/>
      <c r="Q5" s="174"/>
      <c r="R5" s="173">
        <f>R6/R4</f>
        <v>38.625</v>
      </c>
      <c r="S5" s="174"/>
      <c r="T5" s="174"/>
      <c r="U5" s="174"/>
      <c r="V5" s="173">
        <f>V6/V4</f>
        <v>50.25</v>
      </c>
      <c r="W5" s="174"/>
      <c r="X5" s="174"/>
      <c r="Y5" s="17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</row>
    <row r="6" spans="1:37" ht="15" customHeight="1" thickBot="1" x14ac:dyDescent="0.35">
      <c r="A6" s="179" t="s">
        <v>290</v>
      </c>
      <c r="B6" s="180">
        <f>VLOOKUP(B$3,Totals!$A$4:$W$41,20,FALSE)</f>
        <v>273.5</v>
      </c>
      <c r="C6" s="181"/>
      <c r="D6" s="181"/>
      <c r="E6" s="181"/>
      <c r="F6" s="180">
        <f>VLOOKUP(F$3,Totals!$A$4:$W$41,20,FALSE)</f>
        <v>197</v>
      </c>
      <c r="G6" s="181"/>
      <c r="H6" s="181"/>
      <c r="I6" s="181"/>
      <c r="J6" s="180">
        <f>VLOOKUP(J$3,Totals!$A$4:$W$41,20,FALSE)</f>
        <v>168</v>
      </c>
      <c r="K6" s="181"/>
      <c r="L6" s="181"/>
      <c r="M6" s="181"/>
      <c r="N6" s="180">
        <f>VLOOKUP(N$3,Totals!$A$4:$W$41,20,FALSE)</f>
        <v>362</v>
      </c>
      <c r="O6" s="181"/>
      <c r="P6" s="181"/>
      <c r="Q6" s="181"/>
      <c r="R6" s="180">
        <f>VLOOKUP(R$3,Totals!$A$4:$W$41,20,FALSE)</f>
        <v>463.5</v>
      </c>
      <c r="S6" s="181"/>
      <c r="T6" s="181"/>
      <c r="U6" s="181"/>
      <c r="V6" s="180">
        <f>VLOOKUP(V$3,Totals!$A$4:$W$41,20,FALSE)</f>
        <v>603</v>
      </c>
      <c r="W6" s="181"/>
      <c r="X6" s="181"/>
      <c r="Y6" s="181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</row>
    <row r="7" spans="1:37" s="184" customFormat="1" ht="15" thickBot="1" x14ac:dyDescent="0.35">
      <c r="A7" s="182" t="s">
        <v>291</v>
      </c>
      <c r="B7" s="173">
        <f>B5+F5+J5</f>
        <v>53.208333333333336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3">
        <f>N5+R5+V5</f>
        <v>119.04166666666667</v>
      </c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8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</row>
    <row r="8" spans="1:37" ht="15" thickBot="1" x14ac:dyDescent="0.35">
      <c r="A8" s="185" t="s">
        <v>292</v>
      </c>
      <c r="B8" s="186">
        <f>B6+F6+J6</f>
        <v>638.5</v>
      </c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8"/>
      <c r="N8" s="186">
        <f>N6+R6+V6</f>
        <v>1428.5</v>
      </c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8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</row>
    <row r="9" spans="1:37" ht="16.2" thickBot="1" x14ac:dyDescent="0.35">
      <c r="A9" s="189" t="s">
        <v>293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1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</row>
    <row r="10" spans="1:37" ht="15" thickBot="1" x14ac:dyDescent="0.35">
      <c r="A10" s="192" t="s">
        <v>221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4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</row>
    <row r="11" spans="1:37" ht="15" thickBot="1" x14ac:dyDescent="0.35">
      <c r="A11" s="195" t="s">
        <v>225</v>
      </c>
      <c r="B11" s="196">
        <f>VLOOKUP(B$3,Totals!$A$4:$W$41,6,FALSE)</f>
        <v>5</v>
      </c>
      <c r="C11" s="197"/>
      <c r="D11" s="197"/>
      <c r="E11" s="198"/>
      <c r="F11" s="196">
        <f>VLOOKUP(F$3,Totals!$A$4:$W$41,6,FALSE)</f>
        <v>4</v>
      </c>
      <c r="G11" s="197"/>
      <c r="H11" s="197"/>
      <c r="I11" s="198"/>
      <c r="J11" s="196">
        <f>VLOOKUP(J$3,Totals!$A$4:$W$41,6,FALSE)</f>
        <v>10</v>
      </c>
      <c r="K11" s="197"/>
      <c r="L11" s="197"/>
      <c r="M11" s="198"/>
      <c r="N11" s="196">
        <f>VLOOKUP(N$3,Totals!$A$4:$W$41,6,FALSE)</f>
        <v>10</v>
      </c>
      <c r="O11" s="197"/>
      <c r="P11" s="197"/>
      <c r="Q11" s="198"/>
      <c r="R11" s="196">
        <f>VLOOKUP(R$3,Totals!$A$4:$W$41,6,FALSE)</f>
        <v>4</v>
      </c>
      <c r="S11" s="197"/>
      <c r="T11" s="197"/>
      <c r="U11" s="198"/>
      <c r="V11" s="196">
        <f>VLOOKUP(V$3,Totals!$A$4:$W$41,6,FALSE)</f>
        <v>5</v>
      </c>
      <c r="W11" s="197"/>
      <c r="X11" s="197"/>
      <c r="Y11" s="198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</row>
    <row r="12" spans="1:37" ht="15" thickBot="1" x14ac:dyDescent="0.35">
      <c r="A12" s="199" t="s">
        <v>294</v>
      </c>
      <c r="B12" s="200" t="s">
        <v>295</v>
      </c>
      <c r="C12" s="201" t="s">
        <v>296</v>
      </c>
      <c r="D12" s="202" t="s">
        <v>297</v>
      </c>
      <c r="E12" s="203" t="s">
        <v>232</v>
      </c>
      <c r="F12" s="201" t="s">
        <v>295</v>
      </c>
      <c r="G12" s="201" t="s">
        <v>296</v>
      </c>
      <c r="H12" s="202" t="s">
        <v>297</v>
      </c>
      <c r="I12" s="203" t="s">
        <v>232</v>
      </c>
      <c r="J12" s="201" t="s">
        <v>295</v>
      </c>
      <c r="K12" s="201" t="s">
        <v>296</v>
      </c>
      <c r="L12" s="202" t="s">
        <v>297</v>
      </c>
      <c r="M12" s="203" t="s">
        <v>232</v>
      </c>
      <c r="N12" s="201" t="s">
        <v>295</v>
      </c>
      <c r="O12" s="201" t="s">
        <v>296</v>
      </c>
      <c r="P12" s="202" t="s">
        <v>297</v>
      </c>
      <c r="Q12" s="203" t="s">
        <v>232</v>
      </c>
      <c r="R12" s="201" t="s">
        <v>295</v>
      </c>
      <c r="S12" s="201" t="s">
        <v>296</v>
      </c>
      <c r="T12" s="202" t="s">
        <v>297</v>
      </c>
      <c r="U12" s="203" t="s">
        <v>232</v>
      </c>
      <c r="V12" s="201" t="s">
        <v>295</v>
      </c>
      <c r="W12" s="201" t="s">
        <v>296</v>
      </c>
      <c r="X12" s="202" t="s">
        <v>297</v>
      </c>
      <c r="Y12" s="203" t="s">
        <v>232</v>
      </c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</row>
    <row r="13" spans="1:37" ht="15" thickBot="1" x14ac:dyDescent="0.35">
      <c r="A13" s="204" t="s">
        <v>298</v>
      </c>
      <c r="B13" s="205">
        <f>VLOOKUP(B$3,Totals!$A$4:$W$41,4,FALSE)</f>
        <v>0</v>
      </c>
      <c r="C13" s="205">
        <f>VLOOKUP(B$3,Totals!$A$4:$W$41,5,FALSE)</f>
        <v>12</v>
      </c>
      <c r="D13" s="206"/>
      <c r="E13" s="207"/>
      <c r="F13" s="205">
        <f>VLOOKUP(F$3,Totals!$A$4:$W$41,4,FALSE)</f>
        <v>7</v>
      </c>
      <c r="G13" s="205">
        <f>VLOOKUP(F$3,Totals!$A$4:$W$41,5,FALSE)</f>
        <v>1</v>
      </c>
      <c r="H13" s="206"/>
      <c r="I13" s="207"/>
      <c r="J13" s="205">
        <f>VLOOKUP(J$3,Totals!$A$4:$W$41,4,FALSE)</f>
        <v>1</v>
      </c>
      <c r="K13" s="205">
        <f>VLOOKUP(J$3,Totals!$A$4:$W$41,5,FALSE)</f>
        <v>0</v>
      </c>
      <c r="L13" s="206"/>
      <c r="M13" s="207"/>
      <c r="N13" s="205">
        <f>VLOOKUP(N$3,Totals!$A$4:$W$41,4,FALSE)</f>
        <v>0</v>
      </c>
      <c r="O13" s="205">
        <f>VLOOKUP(N$3,Totals!$A$4:$W$41,5,FALSE)</f>
        <v>10</v>
      </c>
      <c r="P13" s="206"/>
      <c r="Q13" s="207"/>
      <c r="R13" s="205">
        <f>VLOOKUP(R$3,Totals!$A$4:$W$41,4,FALSE)</f>
        <v>0</v>
      </c>
      <c r="S13" s="205">
        <f>VLOOKUP(R$3,Totals!$A$4:$W$41,5,FALSE)</f>
        <v>26</v>
      </c>
      <c r="T13" s="206"/>
      <c r="U13" s="207"/>
      <c r="V13" s="205">
        <f>VLOOKUP(V$3,Totals!$A$4:$W$41,4,FALSE)</f>
        <v>0</v>
      </c>
      <c r="W13" s="205">
        <f>VLOOKUP(V$3,Totals!$A$4:$W$41,5,FALSE)</f>
        <v>53</v>
      </c>
      <c r="X13" s="206"/>
      <c r="Y13" s="207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</row>
    <row r="14" spans="1:37" ht="14.4" customHeight="1" thickBot="1" x14ac:dyDescent="0.35">
      <c r="A14" s="208" t="s">
        <v>299</v>
      </c>
      <c r="B14" s="209">
        <f>VLOOKUP(B$3,Totals!$A$4:$W$41,7,FALSE)</f>
        <v>70</v>
      </c>
      <c r="C14" s="210"/>
      <c r="D14" s="210"/>
      <c r="E14" s="211"/>
      <c r="F14" s="209">
        <f>VLOOKUP(F$3,Totals!$A$4:$W$41,7,FALSE)</f>
        <v>27</v>
      </c>
      <c r="G14" s="210"/>
      <c r="H14" s="210"/>
      <c r="I14" s="211"/>
      <c r="J14" s="209">
        <f>VLOOKUP(J$3,Totals!$A$4:$W$41,7,FALSE)</f>
        <v>22</v>
      </c>
      <c r="K14" s="210"/>
      <c r="L14" s="210"/>
      <c r="M14" s="211"/>
      <c r="N14" s="209">
        <f>VLOOKUP(N$3,Totals!$A$4:$W$41,7,FALSE)</f>
        <v>70</v>
      </c>
      <c r="O14" s="210"/>
      <c r="P14" s="210"/>
      <c r="Q14" s="211"/>
      <c r="R14" s="209">
        <f>VLOOKUP(R$3,Totals!$A$4:$W$41,7,FALSE)</f>
        <v>138</v>
      </c>
      <c r="S14" s="210"/>
      <c r="T14" s="210"/>
      <c r="U14" s="211"/>
      <c r="V14" s="209">
        <f>VLOOKUP(V$3,Totals!$A$4:$W$41,7,FALSE)</f>
        <v>275</v>
      </c>
      <c r="W14" s="210"/>
      <c r="X14" s="210"/>
      <c r="Y14" s="211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</row>
    <row r="15" spans="1:37" ht="15" thickBot="1" x14ac:dyDescent="0.35">
      <c r="A15" s="212" t="s">
        <v>300</v>
      </c>
      <c r="B15" s="213">
        <f>B14/B4</f>
        <v>5.833333333333333</v>
      </c>
      <c r="C15" s="214"/>
      <c r="D15" s="214"/>
      <c r="E15" s="215"/>
      <c r="F15" s="213">
        <f>F14/F4</f>
        <v>2.25</v>
      </c>
      <c r="G15" s="214"/>
      <c r="H15" s="214"/>
      <c r="I15" s="215"/>
      <c r="J15" s="213">
        <f>J14/J4</f>
        <v>1.8333333333333333</v>
      </c>
      <c r="K15" s="214"/>
      <c r="L15" s="214"/>
      <c r="M15" s="215"/>
      <c r="N15" s="213">
        <f>N14/N4</f>
        <v>5.833333333333333</v>
      </c>
      <c r="O15" s="214"/>
      <c r="P15" s="214"/>
      <c r="Q15" s="215"/>
      <c r="R15" s="213">
        <f>R14/R4</f>
        <v>11.5</v>
      </c>
      <c r="S15" s="214"/>
      <c r="T15" s="214"/>
      <c r="U15" s="215"/>
      <c r="V15" s="213">
        <f>V14/V4</f>
        <v>22.916666666666668</v>
      </c>
      <c r="W15" s="214"/>
      <c r="X15" s="214"/>
      <c r="Y15" s="215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</row>
    <row r="16" spans="1:37" ht="16.2" thickBot="1" x14ac:dyDescent="0.35">
      <c r="A16" s="216" t="s">
        <v>301</v>
      </c>
      <c r="B16" s="217"/>
      <c r="C16" s="217"/>
      <c r="D16" s="217"/>
      <c r="E16" s="218"/>
      <c r="F16" s="217"/>
      <c r="G16" s="217"/>
      <c r="H16" s="217"/>
      <c r="I16" s="218"/>
      <c r="J16" s="217"/>
      <c r="K16" s="217"/>
      <c r="L16" s="217"/>
      <c r="M16" s="218"/>
      <c r="N16" s="217"/>
      <c r="O16" s="217"/>
      <c r="P16" s="217"/>
      <c r="Q16" s="218"/>
      <c r="R16" s="217"/>
      <c r="S16" s="217"/>
      <c r="T16" s="217"/>
      <c r="U16" s="218"/>
      <c r="V16" s="217"/>
      <c r="W16" s="217"/>
      <c r="X16" s="217"/>
      <c r="Y16" s="21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</row>
    <row r="17" spans="1:37" ht="15" thickBot="1" x14ac:dyDescent="0.35">
      <c r="A17" s="199" t="s">
        <v>302</v>
      </c>
      <c r="B17" s="200" t="s">
        <v>295</v>
      </c>
      <c r="C17" s="201" t="s">
        <v>296</v>
      </c>
      <c r="D17" s="220" t="s">
        <v>297</v>
      </c>
      <c r="E17" s="203" t="s">
        <v>232</v>
      </c>
      <c r="F17" s="201" t="s">
        <v>295</v>
      </c>
      <c r="G17" s="201" t="s">
        <v>296</v>
      </c>
      <c r="H17" s="220" t="s">
        <v>297</v>
      </c>
      <c r="I17" s="203" t="s">
        <v>232</v>
      </c>
      <c r="J17" s="201" t="s">
        <v>295</v>
      </c>
      <c r="K17" s="201" t="s">
        <v>296</v>
      </c>
      <c r="L17" s="220" t="s">
        <v>297</v>
      </c>
      <c r="M17" s="203" t="s">
        <v>232</v>
      </c>
      <c r="N17" s="201" t="s">
        <v>295</v>
      </c>
      <c r="O17" s="201" t="s">
        <v>296</v>
      </c>
      <c r="P17" s="220" t="s">
        <v>297</v>
      </c>
      <c r="Q17" s="203" t="s">
        <v>232</v>
      </c>
      <c r="R17" s="201" t="s">
        <v>295</v>
      </c>
      <c r="S17" s="201" t="s">
        <v>296</v>
      </c>
      <c r="T17" s="220" t="s">
        <v>297</v>
      </c>
      <c r="U17" s="203">
        <v>39</v>
      </c>
      <c r="V17" s="201" t="s">
        <v>295</v>
      </c>
      <c r="W17" s="201" t="s">
        <v>296</v>
      </c>
      <c r="X17" s="220" t="s">
        <v>297</v>
      </c>
      <c r="Y17" s="203" t="s">
        <v>232</v>
      </c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</row>
    <row r="18" spans="1:37" ht="15" thickBot="1" x14ac:dyDescent="0.35">
      <c r="A18" s="204" t="s">
        <v>298</v>
      </c>
      <c r="B18" s="205">
        <f>VLOOKUP(B$3,Totals!$A$4:$W$41,8,FALSE)</f>
        <v>37</v>
      </c>
      <c r="C18" s="221">
        <f>VLOOKUP(B$3,Totals!$A$4:$W$41,9,FALSE)</f>
        <v>24</v>
      </c>
      <c r="D18" s="221">
        <f>VLOOKUP(B$3,Totals!$A$4:$W$41,14,FALSE)</f>
        <v>0</v>
      </c>
      <c r="E18" s="207"/>
      <c r="F18" s="205">
        <f>VLOOKUP(F$3,Totals!$A$4:$W$41,8,FALSE)</f>
        <v>23</v>
      </c>
      <c r="G18" s="221">
        <f>VLOOKUP(F$3,Totals!$A$4:$W$41,9,FALSE)</f>
        <v>29</v>
      </c>
      <c r="H18" s="221">
        <f>VLOOKUP(F$3,Totals!$A$4:$W$41,14,FALSE)</f>
        <v>0</v>
      </c>
      <c r="I18" s="207"/>
      <c r="J18" s="205">
        <f>VLOOKUP(J$3,Totals!$A$4:$W$41,8,FALSE)</f>
        <v>42</v>
      </c>
      <c r="K18" s="221">
        <f>VLOOKUP(J$3,Totals!$A$4:$W$41,9,FALSE)</f>
        <v>0</v>
      </c>
      <c r="L18" s="221">
        <f>VLOOKUP(J$3,Totals!$A$4:$W$41,14,FALSE)</f>
        <v>0</v>
      </c>
      <c r="M18" s="207"/>
      <c r="N18" s="205">
        <f>VLOOKUP(N$3,Totals!$A$4:$W$41,8,FALSE)</f>
        <v>29</v>
      </c>
      <c r="O18" s="221">
        <f>VLOOKUP(N$3,Totals!$A$4:$W$41,9,FALSE)</f>
        <v>51</v>
      </c>
      <c r="P18" s="221">
        <f>VLOOKUP(N$3,Totals!$A$4:$W$41,14,FALSE)</f>
        <v>0</v>
      </c>
      <c r="Q18" s="207"/>
      <c r="R18" s="205">
        <f>VLOOKUP(R$3,Totals!$A$4:$W$41,8,FALSE)</f>
        <v>46</v>
      </c>
      <c r="S18" s="221">
        <f>VLOOKUP(R$3,Totals!$A$4:$W$41,9,FALSE)</f>
        <v>47</v>
      </c>
      <c r="T18" s="221">
        <f>VLOOKUP(R$3,Totals!$A$4:$W$41,14,FALSE)</f>
        <v>0</v>
      </c>
      <c r="U18" s="207"/>
      <c r="V18" s="205">
        <f>VLOOKUP(V$3,Totals!$A$4:$W$41,8,FALSE)</f>
        <v>41</v>
      </c>
      <c r="W18" s="221">
        <f>VLOOKUP(V$3,Totals!$A$4:$W$41,9,FALSE)</f>
        <v>51</v>
      </c>
      <c r="X18" s="221">
        <f>VLOOKUP(V$3,Totals!$A$4:$W$41,14,FALSE)</f>
        <v>2</v>
      </c>
      <c r="Y18" s="207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</row>
    <row r="19" spans="1:37" ht="15" thickBot="1" x14ac:dyDescent="0.35">
      <c r="A19" s="222" t="s">
        <v>229</v>
      </c>
      <c r="B19" s="223">
        <f>VLOOKUP(B3,Totals!$A$4:$BD$41,21,FALSE)+VLOOKUP(B3,Totals!$A$4:$BD$41,22,FALSE)+VLOOKUP(B3,Totals!$A$4:$BD$41,23,FALSE)</f>
        <v>5</v>
      </c>
      <c r="C19" s="224"/>
      <c r="D19" s="224"/>
      <c r="E19" s="225"/>
      <c r="F19" s="223">
        <f>VLOOKUP(F3,Totals!$A$4:$BD$41,21,FALSE)+VLOOKUP(F3,Totals!$A$4:$BD$41,22,FALSE)+VLOOKUP(F3,Totals!$A$4:$BD$41,23,FALSE)</f>
        <v>0</v>
      </c>
      <c r="G19" s="224"/>
      <c r="H19" s="224"/>
      <c r="I19" s="225"/>
      <c r="J19" s="223">
        <f>VLOOKUP(J3,Totals!$A$4:$BD$41,21,FALSE)+VLOOKUP(J3,Totals!$A$4:$BD$41,22,FALSE)+VLOOKUP(J3,Totals!$A$4:$BD$41,23,FALSE)</f>
        <v>9</v>
      </c>
      <c r="K19" s="224"/>
      <c r="L19" s="224"/>
      <c r="M19" s="225"/>
      <c r="N19" s="223">
        <f>VLOOKUP(N3,Totals!$A$4:$BD$41,21,FALSE)+VLOOKUP(N3,Totals!$A$4:$BD$41,22,FALSE)+VLOOKUP(N3,Totals!$A$4:$BD$41,23,FALSE)</f>
        <v>7</v>
      </c>
      <c r="O19" s="224"/>
      <c r="P19" s="224"/>
      <c r="Q19" s="225"/>
      <c r="R19" s="223">
        <f>VLOOKUP(R3,Totals!$A$4:$BD$41,21,FALSE)+VLOOKUP(R3,Totals!$A$4:$BD$41,22,FALSE)+VLOOKUP(R3,Totals!$A$4:$BD$41,23,FALSE)</f>
        <v>10</v>
      </c>
      <c r="S19" s="224"/>
      <c r="T19" s="224"/>
      <c r="U19" s="225"/>
      <c r="V19" s="223">
        <f>VLOOKUP(V3,Totals!$A$4:$BD$41,21,FALSE)+VLOOKUP(V3,Totals!$A$4:$BD$41,22,FALSE)+VLOOKUP(V3,Totals!$A$4:$BD$41,23,FALSE)</f>
        <v>6</v>
      </c>
      <c r="W19" s="224"/>
      <c r="X19" s="224"/>
      <c r="Y19" s="225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</row>
    <row r="20" spans="1:37" ht="15" thickBot="1" x14ac:dyDescent="0.35">
      <c r="A20" s="226" t="s">
        <v>303</v>
      </c>
      <c r="B20" s="227">
        <f>VLOOKUP(B3,Totals!$A$4:$BD$41,25,FALSE)</f>
        <v>1</v>
      </c>
      <c r="C20" s="228"/>
      <c r="D20" s="228"/>
      <c r="E20" s="228"/>
      <c r="F20" s="227">
        <f>VLOOKUP(F3,Totals!$A$4:$BD$41,25,FALSE)</f>
        <v>0</v>
      </c>
      <c r="G20" s="228"/>
      <c r="H20" s="228"/>
      <c r="I20" s="228"/>
      <c r="J20" s="227">
        <f>VLOOKUP(J3,Totals!$A$4:$BD$41,25,FALSE)</f>
        <v>3</v>
      </c>
      <c r="K20" s="228"/>
      <c r="L20" s="228"/>
      <c r="M20" s="228"/>
      <c r="N20" s="227">
        <f>VLOOKUP(N3,Totals!$A$4:$BD$41,25,FALSE)</f>
        <v>2</v>
      </c>
      <c r="O20" s="228"/>
      <c r="P20" s="228"/>
      <c r="Q20" s="228"/>
      <c r="R20" s="227">
        <f>VLOOKUP(R3,Totals!$A$4:$BD$41,25,FALSE)</f>
        <v>4</v>
      </c>
      <c r="S20" s="228"/>
      <c r="T20" s="228"/>
      <c r="U20" s="228"/>
      <c r="V20" s="227">
        <f>VLOOKUP(V3,Totals!$A$4:$BD$41,25,FALSE)</f>
        <v>2</v>
      </c>
      <c r="W20" s="228"/>
      <c r="X20" s="228"/>
      <c r="Y20" s="228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</row>
    <row r="21" spans="1:37" ht="15" thickBot="1" x14ac:dyDescent="0.35">
      <c r="A21" s="229" t="s">
        <v>304</v>
      </c>
      <c r="B21" s="227">
        <f>VLOOKUP(B$3,Totals!$A$4:$BD$41,26,FALSE)</f>
        <v>2</v>
      </c>
      <c r="C21" s="228"/>
      <c r="D21" s="228"/>
      <c r="E21" s="228"/>
      <c r="F21" s="227">
        <f>VLOOKUP(F$3,Totals!$A$4:$BD$41,26,FALSE)</f>
        <v>1</v>
      </c>
      <c r="G21" s="228"/>
      <c r="H21" s="228"/>
      <c r="I21" s="228"/>
      <c r="J21" s="227">
        <f>VLOOKUP(J$3,Totals!$A$4:$BD$41,26,FALSE)</f>
        <v>2</v>
      </c>
      <c r="K21" s="228"/>
      <c r="L21" s="228"/>
      <c r="M21" s="228"/>
      <c r="N21" s="227">
        <f>VLOOKUP(N$3,Totals!$A$4:$BD$41,26,FALSE)</f>
        <v>3</v>
      </c>
      <c r="O21" s="228"/>
      <c r="P21" s="228"/>
      <c r="Q21" s="228"/>
      <c r="R21" s="227">
        <f>VLOOKUP(R$3,Totals!$A$4:$BD$41,26,FALSE)</f>
        <v>2</v>
      </c>
      <c r="S21" s="228"/>
      <c r="T21" s="228"/>
      <c r="U21" s="228"/>
      <c r="V21" s="227">
        <f>VLOOKUP(V$3,Totals!$A$4:$BD$41,26,FALSE)</f>
        <v>3</v>
      </c>
      <c r="W21" s="228"/>
      <c r="X21" s="228"/>
      <c r="Y21" s="228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</row>
    <row r="22" spans="1:37" ht="15" thickBot="1" x14ac:dyDescent="0.35">
      <c r="A22" s="230" t="s">
        <v>230</v>
      </c>
      <c r="B22" s="223">
        <f>VLOOKUP(B$3,Totals!$A$4:$BD$41,15,FALSE)</f>
        <v>2</v>
      </c>
      <c r="C22" s="224"/>
      <c r="D22" s="224"/>
      <c r="E22" s="225"/>
      <c r="F22" s="223">
        <f>VLOOKUP(F$3,Totals!$A$4:$BD$41,15,FALSE)</f>
        <v>7</v>
      </c>
      <c r="G22" s="224"/>
      <c r="H22" s="224"/>
      <c r="I22" s="225"/>
      <c r="J22" s="223">
        <f>VLOOKUP(J$3,Totals!$A$4:$BD$41,15,FALSE)</f>
        <v>0</v>
      </c>
      <c r="K22" s="224"/>
      <c r="L22" s="224"/>
      <c r="M22" s="225"/>
      <c r="N22" s="223">
        <f>VLOOKUP(N$3,Totals!$A$4:$BD$41,15,FALSE)</f>
        <v>4</v>
      </c>
      <c r="O22" s="224"/>
      <c r="P22" s="224"/>
      <c r="Q22" s="225"/>
      <c r="R22" s="223">
        <f>VLOOKUP(R$3,Totals!$A$4:$BD$41,15,FALSE)</f>
        <v>0</v>
      </c>
      <c r="S22" s="224"/>
      <c r="T22" s="224"/>
      <c r="U22" s="225"/>
      <c r="V22" s="223">
        <f>VLOOKUP(V$3,Totals!$A$4:$BD$41,15,FALSE)</f>
        <v>3</v>
      </c>
      <c r="W22" s="224"/>
      <c r="X22" s="224"/>
      <c r="Y22" s="225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</row>
    <row r="23" spans="1:37" ht="15" thickBot="1" x14ac:dyDescent="0.35">
      <c r="A23" s="231" t="s">
        <v>305</v>
      </c>
      <c r="B23" s="223">
        <f>VLOOKUP(B$3,Totals!$A$4:$BD$41,28,FALSE)+VLOOKUP(B$3,Totals!$A$4:$BD$41,29,FALSE)+VLOOKUP(B$3,Totals!$A$4:$BD$41,30,FALSE)</f>
        <v>2</v>
      </c>
      <c r="C23" s="224"/>
      <c r="D23" s="224"/>
      <c r="E23" s="225"/>
      <c r="F23" s="223">
        <f>VLOOKUP(F$3,Totals!$A$4:$BD$41,28,FALSE)+VLOOKUP(F$3,Totals!$A$4:$BD$41,29,FALSE)+VLOOKUP(F$3,Totals!$A$4:$BD$41,30,FALSE)</f>
        <v>2</v>
      </c>
      <c r="G23" s="224"/>
      <c r="H23" s="224"/>
      <c r="I23" s="225"/>
      <c r="J23" s="223">
        <f>VLOOKUP(J$3,Totals!$A$4:$BD$41,28,FALSE)+VLOOKUP(J$3,Totals!$A$4:$BD$41,29,FALSE)+VLOOKUP(J$3,Totals!$A$4:$BD$41,30,FALSE)</f>
        <v>0</v>
      </c>
      <c r="K23" s="224"/>
      <c r="L23" s="224"/>
      <c r="M23" s="225"/>
      <c r="N23" s="223">
        <f>VLOOKUP(N$3,Totals!$A$4:$BD$41,28,FALSE)+VLOOKUP(N$3,Totals!$A$4:$BD$41,29,FALSE)+VLOOKUP(N$3,Totals!$A$4:$BD$41,30,FALSE)</f>
        <v>1</v>
      </c>
      <c r="O23" s="224"/>
      <c r="P23" s="224"/>
      <c r="Q23" s="225"/>
      <c r="R23" s="223">
        <f>VLOOKUP(R$3,Totals!$A$4:$BD$41,28,FALSE)+VLOOKUP(R$3,Totals!$A$4:$BD$41,29,FALSE)+VLOOKUP(R$3,Totals!$A$4:$BD$41,30,FALSE)</f>
        <v>2</v>
      </c>
      <c r="S23" s="224"/>
      <c r="T23" s="224"/>
      <c r="U23" s="225"/>
      <c r="V23" s="223">
        <f>VLOOKUP(V$3,Totals!$A$4:$BD$41,28,FALSE)+VLOOKUP(V$3,Totals!$A$4:$BD$41,29,FALSE)+VLOOKUP(V$3,Totals!$A$4:$BD$41,30,FALSE)</f>
        <v>1</v>
      </c>
      <c r="W23" s="224"/>
      <c r="X23" s="224"/>
      <c r="Y23" s="225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</row>
    <row r="24" spans="1:37" ht="15" thickBot="1" x14ac:dyDescent="0.35">
      <c r="A24" s="232" t="s">
        <v>306</v>
      </c>
      <c r="B24" s="209">
        <f>VLOOKUP(B$3,Totals!$A$4:$BD$41,13,FALSE)</f>
        <v>203.5</v>
      </c>
      <c r="C24" s="210"/>
      <c r="D24" s="210"/>
      <c r="E24" s="211"/>
      <c r="F24" s="209">
        <f>VLOOKUP(F$3,Totals!$A$4:$BD$41,13,FALSE)</f>
        <v>170</v>
      </c>
      <c r="G24" s="210"/>
      <c r="H24" s="210"/>
      <c r="I24" s="211"/>
      <c r="J24" s="209">
        <f>VLOOKUP(J$3,Totals!$A$4:$BD$41,13,FALSE)</f>
        <v>146</v>
      </c>
      <c r="K24" s="210"/>
      <c r="L24" s="210"/>
      <c r="M24" s="211"/>
      <c r="N24" s="209">
        <f>VLOOKUP(N$3,Totals!$A$4:$BD$41,13,FALSE)</f>
        <v>292</v>
      </c>
      <c r="O24" s="210"/>
      <c r="P24" s="210"/>
      <c r="Q24" s="211"/>
      <c r="R24" s="209">
        <f>VLOOKUP(R$3,Totals!$A$4:$BD$41,13,FALSE)</f>
        <v>325.5</v>
      </c>
      <c r="S24" s="210"/>
      <c r="T24" s="210"/>
      <c r="U24" s="211"/>
      <c r="V24" s="209">
        <f>VLOOKUP(V$3,Totals!$A$4:$BD$41,13,FALSE)</f>
        <v>328</v>
      </c>
      <c r="W24" s="210"/>
      <c r="X24" s="210"/>
      <c r="Y24" s="21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</row>
    <row r="25" spans="1:37" ht="15" thickBot="1" x14ac:dyDescent="0.35">
      <c r="A25" s="233" t="s">
        <v>307</v>
      </c>
      <c r="B25" s="234">
        <f>B24/B4</f>
        <v>16.958333333333332</v>
      </c>
      <c r="C25" s="235"/>
      <c r="D25" s="235"/>
      <c r="E25" s="236"/>
      <c r="F25" s="234">
        <f>F24/F4</f>
        <v>14.166666666666666</v>
      </c>
      <c r="G25" s="235"/>
      <c r="H25" s="235"/>
      <c r="I25" s="236"/>
      <c r="J25" s="234">
        <f>J24/J4</f>
        <v>12.166666666666666</v>
      </c>
      <c r="K25" s="235"/>
      <c r="L25" s="235"/>
      <c r="M25" s="236"/>
      <c r="N25" s="234">
        <f>N24/N4</f>
        <v>24.333333333333332</v>
      </c>
      <c r="O25" s="235"/>
      <c r="P25" s="235"/>
      <c r="Q25" s="236"/>
      <c r="R25" s="234">
        <f>R24/R4</f>
        <v>27.125</v>
      </c>
      <c r="S25" s="235"/>
      <c r="T25" s="235"/>
      <c r="U25" s="236"/>
      <c r="V25" s="234">
        <f>V24/V4</f>
        <v>27.333333333333332</v>
      </c>
      <c r="W25" s="235"/>
      <c r="X25" s="235"/>
      <c r="Y25" s="236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</row>
    <row r="26" spans="1:37" ht="15" thickBot="1" x14ac:dyDescent="0.35">
      <c r="A26" s="237" t="s">
        <v>308</v>
      </c>
      <c r="B26" s="209">
        <f>SUM(B14,B24)</f>
        <v>273.5</v>
      </c>
      <c r="C26" s="210"/>
      <c r="D26" s="210"/>
      <c r="E26" s="211"/>
      <c r="F26" s="209">
        <f>SUM(F14,F24)</f>
        <v>197</v>
      </c>
      <c r="G26" s="210"/>
      <c r="H26" s="210"/>
      <c r="I26" s="211"/>
      <c r="J26" s="209">
        <f>SUM(J14,J24)</f>
        <v>168</v>
      </c>
      <c r="K26" s="210"/>
      <c r="L26" s="210"/>
      <c r="M26" s="211"/>
      <c r="N26" s="209">
        <f>SUM(N14,N24)</f>
        <v>362</v>
      </c>
      <c r="O26" s="210"/>
      <c r="P26" s="210"/>
      <c r="Q26" s="211"/>
      <c r="R26" s="209">
        <f>SUM(R14,R24)</f>
        <v>463.5</v>
      </c>
      <c r="S26" s="210"/>
      <c r="T26" s="210"/>
      <c r="U26" s="211"/>
      <c r="V26" s="209">
        <f>SUM(V14,V24)</f>
        <v>603</v>
      </c>
      <c r="W26" s="210"/>
      <c r="X26" s="210"/>
      <c r="Y26" s="211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</row>
    <row r="27" spans="1:37" ht="15" thickBot="1" x14ac:dyDescent="0.35">
      <c r="A27" s="238" t="s">
        <v>309</v>
      </c>
      <c r="B27" s="239">
        <f>B26/B4</f>
        <v>22.791666666666668</v>
      </c>
      <c r="C27" s="239"/>
      <c r="D27" s="239"/>
      <c r="E27" s="240"/>
      <c r="F27" s="239">
        <f>F26/F4</f>
        <v>16.416666666666668</v>
      </c>
      <c r="G27" s="239"/>
      <c r="H27" s="239"/>
      <c r="I27" s="240"/>
      <c r="J27" s="239">
        <f>J26/J4</f>
        <v>14</v>
      </c>
      <c r="K27" s="239"/>
      <c r="L27" s="239"/>
      <c r="M27" s="240"/>
      <c r="N27" s="239">
        <f>N26/N4</f>
        <v>30.166666666666668</v>
      </c>
      <c r="O27" s="239"/>
      <c r="P27" s="239"/>
      <c r="Q27" s="240"/>
      <c r="R27" s="239">
        <f>R26/R4</f>
        <v>38.625</v>
      </c>
      <c r="S27" s="239"/>
      <c r="T27" s="239"/>
      <c r="U27" s="240"/>
      <c r="V27" s="239">
        <f>V26/V4</f>
        <v>50.25</v>
      </c>
      <c r="W27" s="239"/>
      <c r="X27" s="239"/>
      <c r="Y27" s="240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</row>
    <row r="28" spans="1:37" ht="16.2" thickBot="1" x14ac:dyDescent="0.35">
      <c r="A28" s="241" t="s">
        <v>232</v>
      </c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3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</row>
    <row r="29" spans="1:37" ht="15" hidden="1" thickBot="1" x14ac:dyDescent="0.35">
      <c r="A29" s="244" t="s">
        <v>310</v>
      </c>
      <c r="B29" s="245">
        <v>1</v>
      </c>
      <c r="C29" s="246">
        <v>2</v>
      </c>
      <c r="D29" s="246">
        <v>3</v>
      </c>
      <c r="E29" s="247">
        <v>4</v>
      </c>
      <c r="F29" s="246">
        <v>1</v>
      </c>
      <c r="G29" s="246">
        <v>2</v>
      </c>
      <c r="H29" s="246">
        <v>3</v>
      </c>
      <c r="I29" s="247">
        <v>4</v>
      </c>
      <c r="J29" s="246">
        <v>1</v>
      </c>
      <c r="K29" s="246">
        <v>2</v>
      </c>
      <c r="L29" s="246">
        <v>3</v>
      </c>
      <c r="M29" s="247">
        <v>4</v>
      </c>
      <c r="N29" s="246">
        <v>1</v>
      </c>
      <c r="O29" s="246">
        <v>2</v>
      </c>
      <c r="P29" s="246">
        <v>3</v>
      </c>
      <c r="Q29" s="247">
        <v>4</v>
      </c>
      <c r="R29" s="246">
        <v>1</v>
      </c>
      <c r="S29" s="246">
        <v>2</v>
      </c>
      <c r="T29" s="246">
        <v>3</v>
      </c>
      <c r="U29" s="247">
        <v>4</v>
      </c>
      <c r="V29" s="246">
        <v>1</v>
      </c>
      <c r="W29" s="246">
        <v>2</v>
      </c>
      <c r="X29" s="246">
        <v>3</v>
      </c>
      <c r="Y29" s="247">
        <v>4</v>
      </c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</row>
    <row r="30" spans="1:37" ht="15" hidden="1" thickBot="1" x14ac:dyDescent="0.35">
      <c r="A30" s="231" t="s">
        <v>311</v>
      </c>
      <c r="B30" s="248" t="e">
        <f ca="1">_xlfn.XLOOKUP(B3,'[1]Totals Sheet'!$A$1:$A$1000,'[1]Totals Sheet'!$H$1:$H$1000)</f>
        <v>#NAME?</v>
      </c>
      <c r="C30" s="249" t="e">
        <f ca="1">_xlfn.XLOOKUP(B3,'[1]Totals Sheet'!$A$1:$A$1000,'[1]Totals Sheet'!$I$1:$I$1000)</f>
        <v>#NAME?</v>
      </c>
      <c r="D30" s="249" t="e">
        <f ca="1">_xlfn.XLOOKUP(B3,'[1]Totals Sheet'!$A$1:$A$1000,'[1]Totals Sheet'!$J$1:$J$1000)</f>
        <v>#NAME?</v>
      </c>
      <c r="E30" s="250" t="e">
        <f ca="1">_xlfn.XLOOKUP(B3,'[1]Totals Sheet'!$A$1:$A$1000,'[1]Totals Sheet'!$K$1:$K$1000)</f>
        <v>#NAME?</v>
      </c>
      <c r="F30" s="248" t="e">
        <f ca="1">_xlfn.XLOOKUP(F3,'[1]Totals Sheet'!$A$1:$A$1000,'[1]Totals Sheet'!$H$1:$H$1000)</f>
        <v>#NAME?</v>
      </c>
      <c r="G30" s="249" t="e">
        <f ca="1">_xlfn.XLOOKUP(F3,'[1]Totals Sheet'!$A$1:$A$1000,'[1]Totals Sheet'!$I$1:$I$1000)</f>
        <v>#NAME?</v>
      </c>
      <c r="H30" s="249" t="e">
        <f ca="1">_xlfn.XLOOKUP(F3,'[1]Totals Sheet'!$A$1:$A$1000,'[1]Totals Sheet'!$J$1:$J$1000)</f>
        <v>#NAME?</v>
      </c>
      <c r="I30" s="250" t="e">
        <f ca="1">_xlfn.XLOOKUP(F3,'[1]Totals Sheet'!$A$1:$A$1000,'[1]Totals Sheet'!$K$1:$K$1000)</f>
        <v>#NAME?</v>
      </c>
      <c r="J30" s="248" t="e">
        <f ca="1">_xlfn.XLOOKUP(J3,'[1]Totals Sheet'!$A$1:$A$1000,'[1]Totals Sheet'!$H$1:$H$1000)</f>
        <v>#NAME?</v>
      </c>
      <c r="K30" s="249" t="e">
        <f ca="1">_xlfn.XLOOKUP(J3,'[1]Totals Sheet'!$A$1:$A$1000,'[1]Totals Sheet'!$I$1:$I$1000)</f>
        <v>#NAME?</v>
      </c>
      <c r="L30" s="249" t="e">
        <f ca="1">_xlfn.XLOOKUP(J3,'[1]Totals Sheet'!$A$1:$A$1000,'[1]Totals Sheet'!$J$1:$J$1000)</f>
        <v>#NAME?</v>
      </c>
      <c r="M30" s="250" t="e">
        <f ca="1">_xlfn.XLOOKUP(J3,'[1]Totals Sheet'!$A$1:$A$1000,'[1]Totals Sheet'!$K$1:$K$1000)</f>
        <v>#NAME?</v>
      </c>
      <c r="N30" s="248" t="e">
        <f ca="1">_xlfn.XLOOKUP(N3,'[1]Totals Sheet'!$A$1:$A$1000,'[1]Totals Sheet'!$H$1:$H$1000)</f>
        <v>#NAME?</v>
      </c>
      <c r="O30" s="249" t="e">
        <f ca="1">_xlfn.XLOOKUP(N3,'[1]Totals Sheet'!$A$1:$A$1000,'[1]Totals Sheet'!$I$1:$I$1000)</f>
        <v>#NAME?</v>
      </c>
      <c r="P30" s="249" t="e">
        <f ca="1">_xlfn.XLOOKUP(N3,'[1]Totals Sheet'!$A$1:$A$1000,'[1]Totals Sheet'!$J$1:$J$1000)</f>
        <v>#NAME?</v>
      </c>
      <c r="Q30" s="250" t="e">
        <f ca="1">_xlfn.XLOOKUP(N3,'[1]Totals Sheet'!$A$1:$A$1000,'[1]Totals Sheet'!$K$1:$K$1000)</f>
        <v>#NAME?</v>
      </c>
      <c r="R30" s="248" t="e">
        <f ca="1">_xlfn.XLOOKUP(R3,'[1]Totals Sheet'!$A$1:$A$1000,'[1]Totals Sheet'!$H$1:$H$1000)</f>
        <v>#NAME?</v>
      </c>
      <c r="S30" s="249" t="e">
        <f ca="1">_xlfn.XLOOKUP(R3,'[1]Totals Sheet'!$A$1:$A$1000,'[1]Totals Sheet'!$I$1:$I$1000)</f>
        <v>#NAME?</v>
      </c>
      <c r="T30" s="249" t="e">
        <f ca="1">_xlfn.XLOOKUP(R3,'[1]Totals Sheet'!$A$1:$A$1000,'[1]Totals Sheet'!$J$1:$J$1000)</f>
        <v>#NAME?</v>
      </c>
      <c r="U30" s="250" t="e">
        <f ca="1">_xlfn.XLOOKUP(R3,'[1]Totals Sheet'!$A$1:$A$1000,'[1]Totals Sheet'!$K$1:$K$1000)</f>
        <v>#NAME?</v>
      </c>
      <c r="V30" s="248" t="e">
        <f ca="1">_xlfn.XLOOKUP(V3,'[1]Totals Sheet'!$A$1:$A$1000,'[1]Totals Sheet'!$H$1:$H$1000)</f>
        <v>#NAME?</v>
      </c>
      <c r="W30" s="249" t="e">
        <f ca="1">_xlfn.XLOOKUP(V3,'[1]Totals Sheet'!$A$1:$A$1000,'[1]Totals Sheet'!$I$1:$I$1000)</f>
        <v>#NAME?</v>
      </c>
      <c r="X30" s="249" t="e">
        <f ca="1">_xlfn.XLOOKUP(V3,'[1]Totals Sheet'!$A$1:$A$1000,'[1]Totals Sheet'!$J$1:$J$1000)</f>
        <v>#NAME?</v>
      </c>
      <c r="Y30" s="250" t="e">
        <f ca="1">_xlfn.XLOOKUP(V3,'[1]Totals Sheet'!$A$1:$A$1000,'[1]Totals Sheet'!$K$1:$K$1000)</f>
        <v>#NAME?</v>
      </c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</row>
    <row r="31" spans="1:37" ht="15" hidden="1" thickBot="1" x14ac:dyDescent="0.35">
      <c r="A31" s="244" t="s">
        <v>310</v>
      </c>
      <c r="B31" s="245">
        <v>5</v>
      </c>
      <c r="C31" s="246">
        <v>6</v>
      </c>
      <c r="D31" s="246">
        <v>7</v>
      </c>
      <c r="E31" s="251">
        <v>8</v>
      </c>
      <c r="F31" s="246">
        <v>5</v>
      </c>
      <c r="G31" s="246">
        <v>6</v>
      </c>
      <c r="H31" s="246">
        <v>7</v>
      </c>
      <c r="I31" s="251">
        <v>8</v>
      </c>
      <c r="J31" s="246">
        <v>5</v>
      </c>
      <c r="K31" s="246">
        <v>6</v>
      </c>
      <c r="L31" s="246">
        <v>7</v>
      </c>
      <c r="M31" s="251">
        <v>8</v>
      </c>
      <c r="N31" s="246">
        <v>5</v>
      </c>
      <c r="O31" s="246">
        <v>6</v>
      </c>
      <c r="P31" s="246">
        <v>7</v>
      </c>
      <c r="Q31" s="251">
        <v>8</v>
      </c>
      <c r="R31" s="246">
        <v>5</v>
      </c>
      <c r="S31" s="246">
        <v>6</v>
      </c>
      <c r="T31" s="246">
        <v>7</v>
      </c>
      <c r="U31" s="251">
        <v>8</v>
      </c>
      <c r="V31" s="246">
        <v>5</v>
      </c>
      <c r="W31" s="246">
        <v>6</v>
      </c>
      <c r="X31" s="246">
        <v>7</v>
      </c>
      <c r="Y31" s="251">
        <v>8</v>
      </c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</row>
    <row r="32" spans="1:37" ht="15" hidden="1" thickBot="1" x14ac:dyDescent="0.35">
      <c r="A32" s="231" t="s">
        <v>311</v>
      </c>
      <c r="B32" s="248" t="e">
        <f ca="1">_xlfn.XLOOKUP(B3,'[1]Totals Sheet'!$A$1:$A$1000,'[1]Totals Sheet'!$L$1:$L$1000)</f>
        <v>#NAME?</v>
      </c>
      <c r="C32" s="249" t="e">
        <f ca="1">_xlfn.XLOOKUP(B3,'[1]Totals Sheet'!$A$1:$A$1000,'[1]Totals Sheet'!$M$1:$M$1000)</f>
        <v>#NAME?</v>
      </c>
      <c r="D32" s="249" t="e">
        <f ca="1">_xlfn.XLOOKUP(B3,'[1]Totals Sheet'!$A$1:$A$1000,'[1]Totals Sheet'!$N$1:$N$1000)</f>
        <v>#NAME?</v>
      </c>
      <c r="E32" s="250" t="e">
        <f ca="1">_xlfn.XLOOKUP(B3,'[1]Totals Sheet'!$A$1:$A$1000,'[1]Totals Sheet'!$O$1:$O$1000)</f>
        <v>#NAME?</v>
      </c>
      <c r="F32" s="248" t="e">
        <f ca="1">_xlfn.XLOOKUP(F3,'[1]Totals Sheet'!$A$1:$A$1000,'[1]Totals Sheet'!$L$1:$L$1000)</f>
        <v>#NAME?</v>
      </c>
      <c r="G32" s="249" t="e">
        <f ca="1">_xlfn.XLOOKUP(F3,'[1]Totals Sheet'!$A$1:$A$1000,'[1]Totals Sheet'!$M$1:$M$1000)</f>
        <v>#NAME?</v>
      </c>
      <c r="H32" s="249" t="e">
        <f ca="1">_xlfn.XLOOKUP(F3,'[1]Totals Sheet'!$A$1:$A$1000,'[1]Totals Sheet'!$N$1:$N$1000)</f>
        <v>#NAME?</v>
      </c>
      <c r="I32" s="250" t="e">
        <f ca="1">_xlfn.XLOOKUP(F3,'[1]Totals Sheet'!$A$1:$A$1000,'[1]Totals Sheet'!$O$1:$O$1000)</f>
        <v>#NAME?</v>
      </c>
      <c r="J32" s="248" t="e">
        <f ca="1">_xlfn.XLOOKUP(J3,'[1]Totals Sheet'!$A$1:$A$1000,'[1]Totals Sheet'!$L$1:$L$1000)</f>
        <v>#NAME?</v>
      </c>
      <c r="K32" s="249" t="e">
        <f ca="1">_xlfn.XLOOKUP(J3,'[1]Totals Sheet'!$A$1:$A$1000,'[1]Totals Sheet'!$M$1:$M$1000)</f>
        <v>#NAME?</v>
      </c>
      <c r="L32" s="249" t="e">
        <f ca="1">_xlfn.XLOOKUP(J3,'[1]Totals Sheet'!$A$1:$A$1000,'[1]Totals Sheet'!$N$1:$N$1000)</f>
        <v>#NAME?</v>
      </c>
      <c r="M32" s="250" t="e">
        <f ca="1">_xlfn.XLOOKUP(J3,'[1]Totals Sheet'!$A$1:$A$1000,'[1]Totals Sheet'!$O$1:$O$1000)</f>
        <v>#NAME?</v>
      </c>
      <c r="N32" s="248" t="e">
        <f ca="1">_xlfn.XLOOKUP(N3,'[1]Totals Sheet'!$A$1:$A$1000,'[1]Totals Sheet'!$L$1:$L$1000)</f>
        <v>#NAME?</v>
      </c>
      <c r="O32" s="249" t="e">
        <f ca="1">_xlfn.XLOOKUP(N3,'[1]Totals Sheet'!$A$1:$A$1000,'[1]Totals Sheet'!$M$1:$M$1000)</f>
        <v>#NAME?</v>
      </c>
      <c r="P32" s="249" t="e">
        <f ca="1">_xlfn.XLOOKUP(N3,'[1]Totals Sheet'!$A$1:$A$1000,'[1]Totals Sheet'!$N$1:$N$1000)</f>
        <v>#NAME?</v>
      </c>
      <c r="Q32" s="250" t="e">
        <f ca="1">_xlfn.XLOOKUP(N3,'[1]Totals Sheet'!$A$1:$A$1000,'[1]Totals Sheet'!$O$1:$O$1000)</f>
        <v>#NAME?</v>
      </c>
      <c r="R32" s="248" t="e">
        <f ca="1">_xlfn.XLOOKUP(R3,'[1]Totals Sheet'!$A$1:$A$1000,'[1]Totals Sheet'!$L$1:$L$1000)</f>
        <v>#NAME?</v>
      </c>
      <c r="S32" s="249" t="e">
        <f ca="1">_xlfn.XLOOKUP(R3,'[1]Totals Sheet'!$A$1:$A$1000,'[1]Totals Sheet'!$M$1:$M$1000)</f>
        <v>#NAME?</v>
      </c>
      <c r="T32" s="249" t="e">
        <f ca="1">_xlfn.XLOOKUP(R3,'[1]Totals Sheet'!$A$1:$A$1000,'[1]Totals Sheet'!$N$1:$N$1000)</f>
        <v>#NAME?</v>
      </c>
      <c r="U32" s="250" t="e">
        <f ca="1">_xlfn.XLOOKUP(R3,'[1]Totals Sheet'!$A$1:$A$1000,'[1]Totals Sheet'!$O$1:$O$1000)</f>
        <v>#NAME?</v>
      </c>
      <c r="V32" s="248" t="e">
        <f ca="1">_xlfn.XLOOKUP(V3,'[1]Totals Sheet'!$A$1:$A$1000,'[1]Totals Sheet'!$L$1:$L$1000)</f>
        <v>#NAME?</v>
      </c>
      <c r="W32" s="249" t="e">
        <f ca="1">_xlfn.XLOOKUP(V3,'[1]Totals Sheet'!$A$1:$A$1000,'[1]Totals Sheet'!$M$1:$M$1000)</f>
        <v>#NAME?</v>
      </c>
      <c r="X32" s="249" t="e">
        <f ca="1">_xlfn.XLOOKUP(V3,'[1]Totals Sheet'!$A$1:$A$1000,'[1]Totals Sheet'!$N$1:$N$1000)</f>
        <v>#NAME?</v>
      </c>
      <c r="Y32" s="250" t="e">
        <f ca="1">_xlfn.XLOOKUP(V3,'[1]Totals Sheet'!$A$1:$A$1000,'[1]Totals Sheet'!$O$1:$O$1000)</f>
        <v>#NAME?</v>
      </c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</row>
    <row r="33" spans="1:37" ht="15" hidden="1" thickBot="1" x14ac:dyDescent="0.35">
      <c r="A33" s="252" t="s">
        <v>312</v>
      </c>
      <c r="B33" s="253" t="s">
        <v>296</v>
      </c>
      <c r="C33" s="254" t="s">
        <v>313</v>
      </c>
      <c r="D33" s="254" t="s">
        <v>314</v>
      </c>
      <c r="E33" s="255" t="s">
        <v>315</v>
      </c>
      <c r="F33" s="254" t="s">
        <v>296</v>
      </c>
      <c r="G33" s="254" t="s">
        <v>313</v>
      </c>
      <c r="H33" s="254" t="s">
        <v>314</v>
      </c>
      <c r="I33" s="255" t="s">
        <v>315</v>
      </c>
      <c r="J33" s="254" t="s">
        <v>296</v>
      </c>
      <c r="K33" s="254" t="s">
        <v>313</v>
      </c>
      <c r="L33" s="254" t="s">
        <v>314</v>
      </c>
      <c r="M33" s="255" t="s">
        <v>315</v>
      </c>
      <c r="N33" s="254" t="s">
        <v>296</v>
      </c>
      <c r="O33" s="254" t="s">
        <v>313</v>
      </c>
      <c r="P33" s="254" t="s">
        <v>314</v>
      </c>
      <c r="Q33" s="255" t="s">
        <v>315</v>
      </c>
      <c r="R33" s="254" t="s">
        <v>296</v>
      </c>
      <c r="S33" s="254" t="s">
        <v>313</v>
      </c>
      <c r="T33" s="254" t="s">
        <v>314</v>
      </c>
      <c r="U33" s="255" t="s">
        <v>315</v>
      </c>
      <c r="V33" s="254" t="s">
        <v>296</v>
      </c>
      <c r="W33" s="254" t="s">
        <v>313</v>
      </c>
      <c r="X33" s="254" t="s">
        <v>314</v>
      </c>
      <c r="Y33" s="255" t="s">
        <v>315</v>
      </c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</row>
    <row r="34" spans="1:37" ht="15" hidden="1" thickBot="1" x14ac:dyDescent="0.35">
      <c r="A34" s="231" t="s">
        <v>316</v>
      </c>
      <c r="B34" s="248" t="e">
        <f ca="1">_xlfn.XLOOKUP(B3,'[1]Totals Sheet'!$A$1:$A$1000,'[1]Totals Sheet'!$V$1:$V$1000)</f>
        <v>#NAME?</v>
      </c>
      <c r="C34" s="249" t="e">
        <f ca="1">_xlfn.XLOOKUP(B3,'[1]Totals Sheet'!$A$1:$A$1000,'[1]Totals Sheet'!$W$1:$W$1000)</f>
        <v>#NAME?</v>
      </c>
      <c r="D34" s="249" t="e">
        <f ca="1">_xlfn.XLOOKUP(B3,'[1]Totals Sheet'!$A$1:$A$1000,'[1]Totals Sheet'!$X$1:$X$1000)</f>
        <v>#NAME?</v>
      </c>
      <c r="E34" s="250" t="e">
        <f ca="1">_xlfn.XLOOKUP(B3,'[1]Totals Sheet'!$A$1:$A$1000,'[1]Totals Sheet'!$Y$1:$Y$1000)</f>
        <v>#NAME?</v>
      </c>
      <c r="F34" s="248" t="e">
        <f ca="1">_xlfn.XLOOKUP(F3,'[1]Totals Sheet'!$A$1:$A$1000,'[1]Totals Sheet'!$V$1:$V$1000)</f>
        <v>#NAME?</v>
      </c>
      <c r="G34" s="249" t="e">
        <f ca="1">_xlfn.XLOOKUP(F3,'[1]Totals Sheet'!$A$1:$A$1000,'[1]Totals Sheet'!$W$1:$W$1000)</f>
        <v>#NAME?</v>
      </c>
      <c r="H34" s="249" t="e">
        <f ca="1">_xlfn.XLOOKUP(F3,'[1]Totals Sheet'!$A$1:$A$1000,'[1]Totals Sheet'!$X$1:$X$1000)</f>
        <v>#NAME?</v>
      </c>
      <c r="I34" s="250" t="e">
        <f ca="1">_xlfn.XLOOKUP(F3,'[1]Totals Sheet'!$A$1:$A$1000,'[1]Totals Sheet'!$Y$1:$Y$1000)</f>
        <v>#NAME?</v>
      </c>
      <c r="J34" s="248" t="e">
        <f ca="1">_xlfn.XLOOKUP(J3,'[1]Totals Sheet'!$A$1:$A$1000,'[1]Totals Sheet'!$V$1:$V$1000)</f>
        <v>#NAME?</v>
      </c>
      <c r="K34" s="249" t="e">
        <f ca="1">_xlfn.XLOOKUP(J3,'[1]Totals Sheet'!$A$1:$A$1000,'[1]Totals Sheet'!$W$1:$W$1000)</f>
        <v>#NAME?</v>
      </c>
      <c r="L34" s="249" t="e">
        <f ca="1">_xlfn.XLOOKUP(J3,'[1]Totals Sheet'!$A$1:$A$1000,'[1]Totals Sheet'!$X$1:$X$1000)</f>
        <v>#NAME?</v>
      </c>
      <c r="M34" s="250" t="e">
        <f ca="1">_xlfn.XLOOKUP(J3,'[1]Totals Sheet'!$A$1:$A$1000,'[1]Totals Sheet'!$Y$1:$Y$1000)</f>
        <v>#NAME?</v>
      </c>
      <c r="N34" s="248" t="e">
        <f ca="1">_xlfn.XLOOKUP(N3,'[1]Totals Sheet'!$A$1:$A$1000,'[1]Totals Sheet'!$V$1:$V$1000)</f>
        <v>#NAME?</v>
      </c>
      <c r="O34" s="249" t="e">
        <f ca="1">_xlfn.XLOOKUP(N3,'[1]Totals Sheet'!$A$1:$A$1000,'[1]Totals Sheet'!$W$1:$W$1000)</f>
        <v>#NAME?</v>
      </c>
      <c r="P34" s="249" t="e">
        <f ca="1">_xlfn.XLOOKUP(N3,'[1]Totals Sheet'!$A$1:$A$1000,'[1]Totals Sheet'!$X$1:$X$1000)</f>
        <v>#NAME?</v>
      </c>
      <c r="Q34" s="250" t="e">
        <f ca="1">_xlfn.XLOOKUP(N3,'[1]Totals Sheet'!$A$1:$A$1000,'[1]Totals Sheet'!$Y$1:$Y$1000)</f>
        <v>#NAME?</v>
      </c>
      <c r="R34" s="248" t="e">
        <f ca="1">_xlfn.XLOOKUP(R3,'[1]Totals Sheet'!$A$1:$A$1000,'[1]Totals Sheet'!$V$1:$V$1000)</f>
        <v>#NAME?</v>
      </c>
      <c r="S34" s="249" t="e">
        <f ca="1">_xlfn.XLOOKUP(R3,'[1]Totals Sheet'!$A$1:$A$1000,'[1]Totals Sheet'!$W$1:$W$1000)</f>
        <v>#NAME?</v>
      </c>
      <c r="T34" s="249" t="e">
        <f ca="1">_xlfn.XLOOKUP(R3,'[1]Totals Sheet'!$A$1:$A$1000,'[1]Totals Sheet'!$X$1:$X$1000)</f>
        <v>#NAME?</v>
      </c>
      <c r="U34" s="250" t="e">
        <f ca="1">_xlfn.XLOOKUP(R3,'[1]Totals Sheet'!$A$1:$A$1000,'[1]Totals Sheet'!$Y$1:$Y$1000)</f>
        <v>#NAME?</v>
      </c>
      <c r="V34" s="248" t="e">
        <f ca="1">_xlfn.XLOOKUP(V3,'[1]Totals Sheet'!$A$1:$A$1000,'[1]Totals Sheet'!$V$1:$V$1000)</f>
        <v>#NAME?</v>
      </c>
      <c r="W34" s="249" t="e">
        <f ca="1">_xlfn.XLOOKUP(V3,'[1]Totals Sheet'!$A$1:$A$1000,'[1]Totals Sheet'!$W$1:$W$1000)</f>
        <v>#NAME?</v>
      </c>
      <c r="X34" s="249" t="e">
        <f ca="1">_xlfn.XLOOKUP(V3,'[1]Totals Sheet'!$A$1:$A$1000,'[1]Totals Sheet'!$X$1:$X$1000)</f>
        <v>#NAME?</v>
      </c>
      <c r="Y34" s="250" t="e">
        <f ca="1">_xlfn.XLOOKUP(V3,'[1]Totals Sheet'!$A$1:$A$1000,'[1]Totals Sheet'!$Y$1:$Y$1000)</f>
        <v>#NAME?</v>
      </c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</row>
    <row r="37" spans="1:37" hidden="1" x14ac:dyDescent="0.3">
      <c r="A37" s="126" t="str">
        <f>_xlfn.CONCAT(AB2,A3)</f>
        <v>2024incmp_qm5</v>
      </c>
    </row>
  </sheetData>
  <sheetProtection algorithmName="SHA-512" hashValue="p7gbmu9SK5mES7VyBSh+C/5zd3JxXc9R0NNKfTwZwW8bbxr1WQzFw8nuBrfHODitalic3VWwcHqu4gcikYjrSA==" saltValue="crkT1mgOlMTqsGoDb9qgQQ==" spinCount="100000" sheet="1" objects="1" scenarios="1" selectLockedCells="1"/>
  <mergeCells count="119">
    <mergeCell ref="A28:Y28"/>
    <mergeCell ref="B27:E27"/>
    <mergeCell ref="F27:I27"/>
    <mergeCell ref="J27:M27"/>
    <mergeCell ref="N27:Q27"/>
    <mergeCell ref="R27:U27"/>
    <mergeCell ref="V27:Y27"/>
    <mergeCell ref="B26:E26"/>
    <mergeCell ref="F26:I26"/>
    <mergeCell ref="J26:M26"/>
    <mergeCell ref="N26:Q26"/>
    <mergeCell ref="R26:U26"/>
    <mergeCell ref="V26:Y26"/>
    <mergeCell ref="B25:E25"/>
    <mergeCell ref="F25:I25"/>
    <mergeCell ref="J25:M25"/>
    <mergeCell ref="N25:Q25"/>
    <mergeCell ref="R25:U25"/>
    <mergeCell ref="V25:Y25"/>
    <mergeCell ref="B24:E24"/>
    <mergeCell ref="F24:I24"/>
    <mergeCell ref="J24:M24"/>
    <mergeCell ref="N24:Q24"/>
    <mergeCell ref="R24:U24"/>
    <mergeCell ref="V24:Y24"/>
    <mergeCell ref="B23:E23"/>
    <mergeCell ref="F23:I23"/>
    <mergeCell ref="J23:M23"/>
    <mergeCell ref="N23:Q23"/>
    <mergeCell ref="R23:U23"/>
    <mergeCell ref="V23:Y23"/>
    <mergeCell ref="B22:E22"/>
    <mergeCell ref="F22:I22"/>
    <mergeCell ref="J22:M22"/>
    <mergeCell ref="N22:Q22"/>
    <mergeCell ref="R22:U22"/>
    <mergeCell ref="V22:Y22"/>
    <mergeCell ref="B21:E21"/>
    <mergeCell ref="F21:I21"/>
    <mergeCell ref="J21:M21"/>
    <mergeCell ref="N21:Q21"/>
    <mergeCell ref="R21:U21"/>
    <mergeCell ref="V21:Y21"/>
    <mergeCell ref="B20:E20"/>
    <mergeCell ref="F20:I20"/>
    <mergeCell ref="J20:M20"/>
    <mergeCell ref="N20:Q20"/>
    <mergeCell ref="R20:U20"/>
    <mergeCell ref="V20:Y20"/>
    <mergeCell ref="B19:E19"/>
    <mergeCell ref="F19:I19"/>
    <mergeCell ref="J19:M19"/>
    <mergeCell ref="N19:Q19"/>
    <mergeCell ref="R19:U19"/>
    <mergeCell ref="V19:Y19"/>
    <mergeCell ref="A16:Y16"/>
    <mergeCell ref="E17:E18"/>
    <mergeCell ref="I17:I18"/>
    <mergeCell ref="M17:M18"/>
    <mergeCell ref="Q17:Q18"/>
    <mergeCell ref="U17:U18"/>
    <mergeCell ref="Y17:Y18"/>
    <mergeCell ref="B15:E15"/>
    <mergeCell ref="F15:I15"/>
    <mergeCell ref="J15:M15"/>
    <mergeCell ref="N15:Q15"/>
    <mergeCell ref="R15:U15"/>
    <mergeCell ref="V15:Y15"/>
    <mergeCell ref="B14:E14"/>
    <mergeCell ref="F14:I14"/>
    <mergeCell ref="J14:M14"/>
    <mergeCell ref="N14:Q14"/>
    <mergeCell ref="R14:U14"/>
    <mergeCell ref="V14:Y14"/>
    <mergeCell ref="E12:E13"/>
    <mergeCell ref="I12:I13"/>
    <mergeCell ref="M12:M13"/>
    <mergeCell ref="Q12:Q13"/>
    <mergeCell ref="U12:U13"/>
    <mergeCell ref="Y12:Y13"/>
    <mergeCell ref="B11:E11"/>
    <mergeCell ref="F11:I11"/>
    <mergeCell ref="J11:M11"/>
    <mergeCell ref="N11:Q11"/>
    <mergeCell ref="R11:U11"/>
    <mergeCell ref="V11:Y11"/>
    <mergeCell ref="B7:M7"/>
    <mergeCell ref="N7:Y7"/>
    <mergeCell ref="B8:M8"/>
    <mergeCell ref="N8:Y8"/>
    <mergeCell ref="A9:Y9"/>
    <mergeCell ref="A10:Y10"/>
    <mergeCell ref="B6:E6"/>
    <mergeCell ref="F6:I6"/>
    <mergeCell ref="J6:M6"/>
    <mergeCell ref="N6:Q6"/>
    <mergeCell ref="R6:U6"/>
    <mergeCell ref="V6:Y6"/>
    <mergeCell ref="B5:E5"/>
    <mergeCell ref="F5:I5"/>
    <mergeCell ref="J5:M5"/>
    <mergeCell ref="N5:Q5"/>
    <mergeCell ref="R5:U5"/>
    <mergeCell ref="V5:Y5"/>
    <mergeCell ref="B4:E4"/>
    <mergeCell ref="F4:I4"/>
    <mergeCell ref="J4:M4"/>
    <mergeCell ref="N4:Q4"/>
    <mergeCell ref="R4:U4"/>
    <mergeCell ref="V4:Y4"/>
    <mergeCell ref="A1:Y1"/>
    <mergeCell ref="B2:M2"/>
    <mergeCell ref="N2:Y2"/>
    <mergeCell ref="B3:E3"/>
    <mergeCell ref="F3:I3"/>
    <mergeCell ref="J3:M3"/>
    <mergeCell ref="N3:Q3"/>
    <mergeCell ref="R3:U3"/>
    <mergeCell ref="V3:Y3"/>
  </mergeCells>
  <pageMargins left="0.7" right="0.7" top="0.75" bottom="0.75" header="0.3" footer="0.3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b b f 7 4 1 - e 1 5 7 - 4 3 2 b - b 8 e 5 - 7 0 4 8 a 5 c 6 5 5 1 1 "   x m l n s = " h t t p : / / s c h e m a s . m i c r o s o f t . c o m / D a t a M a s h u p " > A A A A A I Y J A A B Q S w M E F A A C A A g A j 1 m I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j 1 m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Z i F h V X c K W g A Y A A C s 5 A A A T A B w A R m 9 y b X V s Y X M v U 2 V j d G l v b j E u b S C i G A A o o B Q A A A A A A A A A A A A A A A A A A A A A A A A A A A D t m 1 u T m z Y U x 9 9 3 J t + B I S / e j c d r 8 G 2 3 i T P j e N t J p 9 M 0 j b f N g 8 c P M s g x s y B R E J t u M / n u F R e D B E c Y 3 D S X C X k J q w P S 4 Z z z / 0 k C E 2 K L O Z R o q / R / 4 + m j s 0 d n 4 R 4 F 2 N Y e 6 7 8 i Z u 2 1 G 8 S Q r s 0 1 F 7 M z j f 9 b 0 S i w M G 9 Y h v e D G 2 p F H i a s 9 x Z v B 0 t K G D 8 O e / q e M T / 8 4 f I S + c 4 g t G j E B n e Y E E Q G D F v 7 S z v y / E t z a I 4 d Y v G j 5 e r P S / 2 8 v 7 7 B r u M 5 D A d z v a / 3 t S V 1 I 4 + E 8 / G 0 r / 1 I L G o 7 5 N 3 c M C d m X / s 9 o g y v 2 I O L 5 8 X h 4 B U l e H P e T 5 x 8 r L 8 O q M d N t v Y S I x s H Y X w L t 2 j L z 8 s s W X s v v Z + + t s 7 a F 6 6 7 s p C L g n D O g k j o c b l H 5 B 3 v 8 P b B x 0 V v t w E i 4 Y 4 G X u p v b A x 7 w P D 9 D x 9 0 L w 4 o i b w t D v g N / k z Y d D y I L / j Y 1 z 7 o A f Z p w K 9 4 g + 2 V R Q O s P u O F G 2 H F K Q w j 7 5 V i A E L D P X 1 f b U c R o 4 T 7 a q h N p t o 0 U p v G a t N E b Z q q T T O 1 6 Q o 2 I c + H D a G P 0 R 0 U J R e j e z C w L q Y + 2 F 1 q U n b I g 8 5 2 v B r C a P u e 0 l 3 d K T 4 v 8 s h T 2 9 9 z C a i t X G a h Y y t 9 Z w E C n L e 4 5 r b M 8 Y D L K A k Z e o d p Y E M + c 0 h 4 l D j / 4 L / Y Q 9 W 6 j W w b a A 5 9 y l y H V Q 0 7 l 9 L A d 6 y 7 C P A x T B S q s k Y k 1 l f s a d X m u + g B 2 z b e Y R K C g r K w c 1 9 z g u 1 g G 4 i n 4 / t Q + z a g d 0 A n 3 L e A 3 a Y h Z r x R s x H D c c g / f s z Z s u A + 2 B x 5 x H Z i E C M 3 w 1 / B G X 5 G 2 t Q r k a i v 6 a t 4 h A U / w o g D 2 9 l p 6 2 R M X i 0 + D T e 8 C 5 0 T n O 0 x 0 Q w N u y H W h v n A b 9 L 8 J o M n v C 1 G z E x Z e 6 / G y X 6 G t l 9 w n P M S 5 n T k u g 4 i V u K p G A s d 3 / P Z I r v m w L a 3 D i H c 7 4 V w D Q B G E I V 6 M t M Q l H Y u k b B g n 0 Q 7 i W 8 S 0 S S G S d S S O C W R S W K R L m R A S p G A p R K I c v R I s K n g B Q R K F S F l a A C Y k M E g o a A s / r L c c 4 E L k i 6 J u C x b W a g V a Q J i P M i v E F w m s e O 6 M W D h V K v 9 k J o X d e r Z N l a P c Y J 8 j E 4 / b f S T p 6 t T 0 u d Q k t l Q S U a e m 2 W d l C y V l F T j j + D x 1 e 4 e 3 L i p c 8 N u r G j z B E W P O k W f p u i 8 f o o U d i r / l C o X V 4 7 G 0 U 0 s I I Z 4 G 5 t n r r T Q z f M I t S 8 V 7 T d y + 3 E g j Y + v i Z N K / i 3 N y E 8 O j 6 G I A j F T M Q u M l k C a t A P S W P B l h S 1 u r 3 P G b O n M t J 0 z E 8 G Z 2 7 0 T 1 P o y a o r I 0 Q m I n H a I / N 4 R W R J o R S T l Q v 0 W m G q 2 Z + o o Y W o p G C V S l k M D m w + B a o X T 2 X G c J o X + 8 h D 8 t w 7 b G y I 3 x L S c A t S r d g y b V b w x 6 7 x R E V W 8 w d H R r K l 9 j 5 N X i U 0 p P x V v w Q x V K m N c w 1 X Z / Y 6 l H U v / G 0 s r J V w t 2 q + F t y o t X j f c q S Y V t U p v Q Q J Z d l u n M M w Y t o P Y t e C D q f C h 7 V r Q U D z 0 q v G 5 c G K k c E K 1 C B T 5 M z 4 Z n 4 a R b i i K Z J S 3 C E W I Y E v p 9 V M N T S c N a T r u a N r R 9 A v R V B C C W P p i s X 8 J 4 l a 0 N K 3 R E i C 8 T l C d o D p B V Z c w U c i o 1 3 D V k p T T g q f 8 U M 7 5 b J 3 W 7 m a e r V m G 6 V T d W y c F s b k w z 5 / 0 1 l n Z C H 9 l J b G 5 m J w f X 1 n U P / N K b 4 O 7 9 x o F d 3 r N E 6 V x 0 y d K s 1 N e o 3 W c + e 4 5 k x V g x 5 v s l y g C M O D n V d P 2 z 6 t m y Z I 9 i 3 T d o 6 Y E C 4 o 9 i e w D d / Q 2 S X L i 6 h 9 c O r 7 r 7 N K 7 K m O u 2 J z l o M s L c X N h x H i T a j F D X u x v a u Z 9 9 U p k e s b J h I h d B t Z z j q h 0 q N G B W P H l l U d M J H J d y S X 5 j N S B o o o h 5 C a x U r x q l c M p x 2 p x c q T G Q K Q m 3 0 q k 6 l 8 K Z 8 E s R e o e B 9 z h P F C 9 N V x y m y d r K L 6 b 8 0 s T V N C s 6 e Y 3 c z w W j z i N l 7 a 1 S h 2 o z 1 s 0 O 6 u 4 / + R H a O m 8 W L d h v m q 4 Y Z 5 1 8 + 5 n n X f F 6 u k m 4 c M k r B S O S i o K c X y 1 s z k 8 v y r e h g N i 5 h 0 J g d G k b c Q 6 r y k Z f y I X w e E b b A w S B S 3 a j b u o H 7 X + r X f m W D x q m t Z m Q 2 Y l A P / e / 6 o V 5 a c J 5 a F o l / h c D U v 5 B P k O Y H K L Q z d 4 n Z e U w j J W s L x s k K b 0 e T F V J 0 f J b F 0 5 6 / k Q W A 0 8 a 7 z N u z 6 + z c t u q p t h u h n m E 8 w w R d V 3 k 8 2 x r S O E L w B Y M q L g X e Z 1 + 1 3 m d Y L Q I l / l T 3 h S P y w U P w I K 9 d J G 9 M w h o B f Q 5 2 0 r a 4 / t y M X / w y d u Y d Z 1 8 2 / d r o R P 3 a a T 4 d D 4 x r 9 1 S 9 G b z F o M / 8 3 g z 2 F y C 0 8 L 8 A q Q t w K v / 3 g r 8 O X Z l s M a 6 C J u B v q I m y v v D + H a 0 Z / + C 1 B L A Q I t A B Q A A g A I A I 9 Z i F g O 3 B O / p A A A A P Y A A A A S A A A A A A A A A A A A A A A A A A A A A A B D b 2 5 m a W c v U G F j a 2 F n Z S 5 4 b W x Q S w E C L Q A U A A I A C A C P W Y h Y D 8 r p q 6 Q A A A D p A A A A E w A A A A A A A A A A A A A A A A D w A A A A W 0 N v b n R l b n R f V H l w Z X N d L n h t b F B L A Q I t A B Q A A g A I A I 9 Z i F h V X c K W g A Y A A C s 5 A A A T A A A A A A A A A A A A A A A A A O E B A A B G b 3 J t d W x h c y 9 T Z W N 0 a W 9 u M S 5 t U E s F B g A A A A A D A A M A w g A A A K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t S A A A A A A A A +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d G N o J T I w U 2 N o Z W R 1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j Q z Y z A z Z C 0 y Y T B h L T R k N W Q t Y m E 0 N S 0 2 Y z l i N G U 3 N T Z l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d G N o X 1 N j a G V k d W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N o I F N j a G V k d W x l L 0 N o Y W 5 n Z W Q g V H l w Z S 5 7 b W F 0 Y 2 h L Z X k s M H 0 m c X V v d D s s J n F 1 b 3 Q 7 U 2 V j d G l v b j E v T W F 0 Y 2 g g U 2 N o Z W R 1 b G U v Q 2 h h b m d l Z C B U e X B l L n t z d G F y d F R p b W U s M X 0 m c X V v d D s s J n F 1 b 3 Q 7 U 2 V j d G l v b j E v T W F 0 Y 2 g g U 2 N o Z W R 1 b G U v Q 2 h h b m d l Z C B U e X B l L n t y Z W Q x L D J 9 J n F 1 b 3 Q 7 L C Z x d W 9 0 O 1 N l Y 3 R p b 2 4 x L 0 1 h d G N o I F N j a G V k d W x l L 0 N o Y W 5 n Z W Q g V H l w Z S 5 7 c m V k M i w z f S Z x d W 9 0 O y w m c X V v d D t T Z W N 0 a W 9 u M S 9 N Y X R j a C B T Y 2 h l Z H V s Z S 9 D a G F u Z 2 V k I F R 5 c G U u e 3 J l Z D M s N H 0 m c X V v d D s s J n F 1 b 3 Q 7 U 2 V j d G l v b j E v T W F 0 Y 2 g g U 2 N o Z W R 1 b G U v Q 2 h h b m d l Z C B U e X B l L n t i b H V l M S w 1 f S Z x d W 9 0 O y w m c X V v d D t T Z W N 0 a W 9 u M S 9 N Y X R j a C B T Y 2 h l Z H V s Z S 9 D a G F u Z 2 V k I F R 5 c G U u e 2 J s d W U y L D Z 9 J n F 1 b 3 Q 7 L C Z x d W 9 0 O 1 N l Y 3 R p b 2 4 x L 0 1 h d G N o I F N j a G V k d W x l L 0 N o Y W 5 n Z W Q g V H l w Z S 5 7 Y m x 1 Z T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F 0 Y 2 g g U 2 N o Z W R 1 b G U v Q 2 h h b m d l Z C B U e X B l L n t t Y X R j a E t l e S w w f S Z x d W 9 0 O y w m c X V v d D t T Z W N 0 a W 9 u M S 9 N Y X R j a C B T Y 2 h l Z H V s Z S 9 D a G F u Z 2 V k I F R 5 c G U u e 3 N 0 Y X J 0 V G l t Z S w x f S Z x d W 9 0 O y w m c X V v d D t T Z W N 0 a W 9 u M S 9 N Y X R j a C B T Y 2 h l Z H V s Z S 9 D a G F u Z 2 V k I F R 5 c G U u e 3 J l Z D E s M n 0 m c X V v d D s s J n F 1 b 3 Q 7 U 2 V j d G l v b j E v T W F 0 Y 2 g g U 2 N o Z W R 1 b G U v Q 2 h h b m d l Z C B U e X B l L n t y Z W Q y L D N 9 J n F 1 b 3 Q 7 L C Z x d W 9 0 O 1 N l Y 3 R p b 2 4 x L 0 1 h d G N o I F N j a G V k d W x l L 0 N o Y W 5 n Z W Q g V H l w Z S 5 7 c m V k M y w 0 f S Z x d W 9 0 O y w m c X V v d D t T Z W N 0 a W 9 u M S 9 N Y X R j a C B T Y 2 h l Z H V s Z S 9 D a G F u Z 2 V k I F R 5 c G U u e 2 J s d W U x L D V 9 J n F 1 b 3 Q 7 L C Z x d W 9 0 O 1 N l Y 3 R p b 2 4 x L 0 1 h d G N o I F N j a G V k d W x l L 0 N o Y W 5 n Z W Q g V H l w Z S 5 7 Y m x 1 Z T I s N n 0 m c X V v d D s s J n F 1 b 3 Q 7 U 2 V j d G l v b j E v T W F 0 Y 2 g g U 2 N o Z W R 1 b G U v Q 2 h h b m d l Z C B U e X B l L n t i b H V l M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0 Y 2 h L Z X k m c X V v d D s s J n F 1 b 3 Q 7 c 3 R h c n R U a W 1 l J n F 1 b 3 Q 7 L C Z x d W 9 0 O 3 J l Z D E m c X V v d D s s J n F 1 b 3 Q 7 c m V k M i Z x d W 9 0 O y w m c X V v d D t y Z W Q z J n F 1 b 3 Q 7 L C Z x d W 9 0 O 2 J s d W U x J n F 1 b 3 Q 7 L C Z x d W 9 0 O 2 J s d W U y J n F 1 b 3 Q 7 L C Z x d W 9 0 O 2 J s d W U z J n F 1 b 3 Q 7 X S I g L z 4 8 R W 5 0 c n k g V H l w Z T 0 i R m l s b E N v b H V t b l R 5 c G V z I i B W Y W x 1 Z T 0 i c 0 J n W U R B d 0 1 E Q X d N P S I g L z 4 8 R W 5 0 c n k g V H l w Z T 0 i R m l s b E x h c 3 R V c G R h d G V k I i B W Y W x 1 Z T 0 i Z D I w M j Q t M D Q t M D h U M T U 6 M T I 6 M z A u O T c z O D M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Y 2 g l M j B T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F N j a G V k d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U 2 N o Z W R 1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M z Z G I 5 M y 1 k O T U y L T Q 1 Y j Q t Y m E 0 N i 0 y M m U w M D A x Y T g z M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d G N o X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N o I E R h d G E v U H J v b W 9 0 Z W Q g S G V h Z G V y c y 5 7 b W F 0 Y 2 h L Z X k s M H 0 m c X V v d D s s J n F 1 b 3 Q 7 U 2 V j d G l v b j E v T W F 0 Y 2 g g R G F 0 Y S 9 D a G F u Z 2 V k I F R 5 c G U u e 2 1 h d G N o b n V t Y m V y L D F 9 J n F 1 b 3 Q 7 L C Z x d W 9 0 O 1 N l Y 3 R p b 2 4 x L 0 1 h d G N o I E R h d G E v U H J v b W 9 0 Z W Q g S G V h Z G V y c y 5 7 Y W x s a W F u Y 2 U s M n 0 m c X V v d D s s J n F 1 b 3 Q 7 U 2 V j d G l v b j E v T W F 0 Y 2 g g R G F 0 Y S 9 D a G F u Z 2 V k I F R 5 c G U u e 3 N 0 Y X J 0 V G l t Z S w z f S Z x d W 9 0 O y w m c X V v d D t T Z W N 0 a W 9 u M S 9 N Y X R j a C B E Y X R h L 1 B y b 2 1 v d G V k I E h l Y W R l c n M u e 2 V 2 Z W 5 0 S 2 V 5 L D R 9 J n F 1 b 3 Q 7 L C Z x d W 9 0 O 1 N l Y 3 R p b 2 4 x L 0 1 h d G N o I E R h d G E v U H J v b W 9 0 Z W Q g S G V h Z G V y c y 5 7 c m V w b 3 J 0 Z W R X a W 5 u a W 5 n Q W x s a W F u Y 2 U s N X 0 m c X V v d D s s J n F 1 b 3 Q 7 U 2 V j d G l v b j E v T W F 0 Y 2 g g R G F 0 Y S 9 D a G F u Z 2 V k I F R 5 c G U u e 3 J l c G 9 y d G V k U m V k U 2 N v c m U s N n 0 m c X V v d D s s J n F 1 b 3 Q 7 U 2 V j d G l v b j E v T W F 0 Y 2 g g R G F 0 Y S 9 D a G F u Z 2 V k I F R 5 c G U u e 3 J l c G 9 y d G V k Q m x 1 Z V N j b 3 J l L D d 9 J n F 1 b 3 Q 7 L C Z x d W 9 0 O 1 N l Y 3 R p b 2 4 x L 0 1 h d G N o I E R h d G E v U H J v b W 9 0 Z W Q g S G V h Z G V y c y 5 7 c 2 N v d X R u Y W 1 l L D h 9 J n F 1 b 3 Q 7 L C Z x d W 9 0 O 1 N l Y 3 R p b 2 4 x L 0 1 h d G N o I E R h d G E v Q 2 h h b m d l Z C B U e X B l L n t 0 Z W F t T n V t Y m V y L D l 9 J n F 1 b 3 Q 7 L C Z x d W 9 0 O 1 N l Y 3 R p b 2 4 x L 0 1 h d G N o I E R h d G E v U H J v b W 9 0 Z W Q g S G V h Z G V y c y 5 7 d G V h b U 9 j Y 3 V y c m V u Y 2 U s M T B 9 J n F 1 b 3 Q 7 L C Z x d W 9 0 O 1 N l Y 3 R p b 2 4 x L 0 1 h d G N o I E R h d G E v Q 2 h h b m d l Z C B U e X B l L n t u b 3 N o b 3 c s M T F 9 J n F 1 b 3 Q 7 L C Z x d W 9 0 O 1 N l Y 3 R p b 2 4 x L 0 1 h d G N o I E R h d G E v Q 2 h h b m d l Z C B U e X B l L n t h d X R v b m 9 0 Z T E s M T J 9 J n F 1 b 3 Q 7 L C Z x d W 9 0 O 1 N l Y 3 R p b 2 4 x L 0 1 h d G N o I E R h d G E v Q 2 h h b m d l Z C B U e X B l L n t h d X R v b m 9 0 Z T I s M T N 9 J n F 1 b 3 Q 7 L C Z x d W 9 0 O 1 N l Y 3 R p b 2 4 x L 0 1 h d G N o I E R h d G E v Q 2 h h b m d l Z C B U e X B l L n t h d X R v b m 9 0 Z T M s M T R 9 J n F 1 b 3 Q 7 L C Z x d W 9 0 O 1 N l Y 3 R p b 2 4 x L 0 1 h d G N o I E R h d G E v Q 2 h h b m d l Z C B U e X B l L n t h d X R v b m 9 0 Z T Q s M T V 9 J n F 1 b 3 Q 7 L C Z x d W 9 0 O 1 N l Y 3 R p b 2 4 x L 0 1 h d G N o I E R h d G E v Q 2 h h b m d l Z C B U e X B l L n t h d X R v b m 9 0 Z T U s M T Z 9 J n F 1 b 3 Q 7 L C Z x d W 9 0 O 1 N l Y 3 R p b 2 4 x L 0 1 h d G N o I E R h d G E v Q 2 h h b m d l Z C B U e X B l L n t h d X R v b m 9 0 Z T Y s M T d 9 J n F 1 b 3 Q 7 L C Z x d W 9 0 O 1 N l Y 3 R p b 2 4 x L 0 1 h d G N o I E R h d G E v Q 2 h h b m d l Z C B U e X B l L n t h d X R v b m 9 0 Z T c s M T h 9 J n F 1 b 3 Q 7 L C Z x d W 9 0 O 1 N l Y 3 R p b 2 4 x L 0 1 h d G N o I E R h d G E v Q 2 h h b m d l Z C B U e X B l L n t h d X R v b m 9 0 Z T g s M T l 9 J n F 1 b 3 Q 7 L C Z x d W 9 0 O 1 N l Y 3 R p b 2 4 x L 0 1 h d G N o I E R h d G E v U H J v b W 9 0 Z W Q g S G V h Z G V y c y 5 7 c 3 R h c n R p b m d w b 3 M s M j B 9 J n F 1 b 3 Q 7 L C Z x d W 9 0 O 1 N l Y 3 R p b 2 4 x L 0 1 h d G N o I E R h d G E v Q 2 h h b m d l Z C B U e X B l M S 5 7 U 3 R h c n R B L D I x f S Z x d W 9 0 O y w m c X V v d D t T Z W N 0 a W 9 u M S 9 N Y X R j a C B E Y X R h L 0 N o Y W 5 n Z W Q g V H l w Z T E u e 1 N 0 Y X J 0 Q i w y M n 0 m c X V v d D s s J n F 1 b 3 Q 7 U 2 V j d G l v b j E v T W F 0 Y 2 g g R G F 0 Y S 9 D a G F u Z 2 V k I F R 5 c G U x L n t T d G F y d E M s M j N 9 J n F 1 b 3 Q 7 L C Z x d W 9 0 O 1 N l Y 3 R p b 2 4 x L 0 1 h d G N o I E R h d G E v Q 2 h h b m d l Z C B U e X B l M S 5 7 U 3 R h c n R E L D I 0 f S Z x d W 9 0 O y w m c X V v d D t T Z W N 0 a W 9 u M S 9 N Y X R j a C B E Y X R h L 0 N o Y W 5 n Z W Q g V H l w Z S 5 7 Y X V 0 b 2 F t c C w y M X 0 m c X V v d D s s J n F 1 b 3 Q 7 U 2 V j d G l v b j E v T W F 0 Y 2 g g R G F 0 Y S 9 D a G F u Z 2 V k I F R 5 c G U u e 2 F 1 d G 9 z c G V h a 2 V y L D I y f S Z x d W 9 0 O y w m c X V v d D t T Z W N 0 a W 9 u M S 9 N Y X R j a C B E Y X R h L 0 N o Y W 5 n Z W Q g V H l w Z S 5 7 b G V h d m U s M j N 9 J n F 1 b 3 Q 7 L C Z x d W 9 0 O 1 N l Y 3 R p b 2 4 x L 0 1 h d G N o I E R h d G E v Q 2 h h b m d l Z C B U e X B l N y 5 7 Q X V 0 b 1 N j b 3 J l L D U 5 f S Z x d W 9 0 O y w m c X V v d D t T Z W N 0 a W 9 u M S 9 N Y X R j a C B E Y X R h L 0 N o Y W 5 n Z W Q g V H l w Z S 5 7 d G V s Z W 9 w Y W 1 w L D I 0 f S Z x d W 9 0 O y w m c X V v d D t T Z W N 0 a W 9 u M S 9 N Y X R j a C B E Y X R h L 0 N o Y W 5 n Z W Q g V H l w Z S 5 7 d G V s Z W 9 w c 3 B l Y W t l c i w y N X 0 m c X V v d D s s J n F 1 b 3 Q 7 U 2 V j d G l v b j E v T W F 0 Y 2 g g R G F 0 Y S 9 D a G F u Z 2 V k I F R 5 c G U 5 L n t h b X B s a W Z p Y 2 F 0 a W 9 u c y w z M X 0 m c X V v d D s s J n F 1 b 3 Q 7 U 2 V j d G l v b j E v T W F 0 Y 2 g g R G F 0 Y S 9 Q c m 9 t b 3 R l Z C B I Z W F k Z X J z L n t w Y X N z Z W R u b 3 R l c y w z M n 0 m c X V v d D s s J n F 1 b 3 Q 7 U 2 V j d G l v b j E v T W F 0 Y 2 g g R G F 0 Y S 9 D a G F u Z 2 V k I F R 5 c G U u e 3 N o b 3 R m c m 9 t c 3 V i d 2 9 v Z m V y L D I 2 f S Z x d W 9 0 O y w m c X V v d D t T Z W N 0 a W 9 u M S 9 N Y X R j a C B E Y X R h L 0 N o Y W 5 n Z W Q g V H l w Z S 5 7 c 2 h v d G Z y b 2 1 w b 2 R p d W 0 s M j d 9 J n F 1 b 3 Q 7 L C Z x d W 9 0 O 1 N l Y 3 R p b 2 4 x L 0 1 h d G N o I E R h d G E v Q 2 h h b m d l Z C B U e X B l L n t z a G 9 0 Z n J v b X d p b m c s M j h 9 J n F 1 b 3 Q 7 L C Z x d W 9 0 O 1 N l Y 3 R p b 2 4 x L 0 1 h d G N o I E R h d G E v Q 2 h h b m d l Z C B U e X B l L n t z a G 9 0 Z n J v b W 9 1 d H N p Z G U s M j l 9 J n F 1 b 3 Q 7 L C Z x d W 9 0 O 1 N l Y 3 R p b 2 4 x L 0 1 h d G N o I E R h d G E v Q 2 h h b m d l Z C B U e X B l L n t 0 Z W x l b 3 B 0 c m F w L D M w f S Z x d W 9 0 O y w m c X V v d D t T Z W N 0 a W 9 u M S 9 N Y X R j a C B E Y X R h L 0 N o Y W 5 n Z W Q g V H l w Z S 5 7 Y 2 x p b W J 0 a W 1 l L D M z f S Z x d W 9 0 O y w m c X V v d D t T Z W N 0 a W 9 u M S 9 N Y X R j a C B E Y X R h L 0 N o Y W 5 n Z W Q g V H l w Z S 5 7 b 2 5 z d G F n Z W 9 y Z G V y L D M 0 f S Z x d W 9 0 O y w m c X V v d D t T Z W N 0 a W 9 u M S 9 N Y X R j a C B E Y X R h L 0 N o Y W 5 n Z W Q g V H l w Z T Y u e 1 B h c m s s M z l 9 J n F 1 b 3 Q 7 L C Z x d W 9 0 O 1 N l Y 3 R p b 2 4 x L 0 1 h d G N o I E R h d G E v Q 2 h h b m d l Z C B U e X B l M i 5 7 T 2 5 z d G F n Z U Z p c n N 0 L D M 5 f S Z x d W 9 0 O y w m c X V v d D t T Z W N 0 a W 9 u M S 9 N Y X R j a C B E Y X R h L 0 N o Y W 5 n Z W Q g V H l w Z T I u e 0 9 u c 3 R h Z 2 V T Z W N v b m Q s N D B 9 J n F 1 b 3 Q 7 L C Z x d W 9 0 O 1 N l Y 3 R p b 2 4 x L 0 1 h d G N o I E R h d G E v Q 2 h h b m d l Z C B U e X B l M i 5 7 T 2 5 z d G F n Z V R o a X J k L D Q x f S Z x d W 9 0 O y w m c X V v d D t T Z W N 0 a W 9 u M S 9 N Y X R j a C B E Y X R h L 0 N o Y W 5 n Z W Q g V H l w Z T k u e 0 N s a W 1 i Z W Q s N D R 9 J n F 1 b 3 Q 7 L C Z x d W 9 0 O 1 N l Y 3 R p b 2 4 x L 0 1 h d G N o I E R h d G E v Q 2 h h b m d l Z C B U e X B l L n t o Y X J t b 2 5 p e m V x d H k s M z V 9 J n F 1 b 3 Q 7 L C Z x d W 9 0 O 1 N l Y 3 R p b 2 4 x L 0 1 h d G N o I E R h d G E v Q 2 h h b m d l Z C B U e X B l M y 5 7 S G F y b W 9 u a X p l V 2 l 0 a D E s N T N 9 J n F 1 b 3 Q 7 L C Z x d W 9 0 O 1 N l Y 3 R p b 2 4 x L 0 1 h d G N o I E R h d G E v Q 2 h h b m d l Z C B U e X B l M y 5 7 S G F y b W 9 u a X p l V 2 l 0 a D I s N T R 9 J n F 1 b 3 Q 7 L C Z x d W 9 0 O 1 N l Y 3 R p b 2 4 x L 0 1 h d G N o I E R h d G E v Q 2 h h b m d l Z C B U e X B l L n t i d W R k e S w z N n 0 m c X V v d D s s J n F 1 b 3 Q 7 U 2 V j d G l v b j E v T W F 0 Y 2 g g R G F 0 Y S 9 D a G F u Z 2 V k I F R 5 c G U 3 L n t U Z W x l b 3 B T Y 2 9 y Z V V u Y W 1 w b G l m a W V k L D Y w f S Z x d W 9 0 O y w m c X V v d D t T Z W N 0 a W 9 u M S 9 N Y X R j a C B E Y X R h L 0 N o Y W 5 n Z W Q g V H l w Z T c u e 1 R l b G V v c F N j b 3 J l Q W 1 w b G l m a W V k L D Y x f S Z x d W 9 0 O y w m c X V v d D t T Z W N 0 a W 9 u M S 9 N Y X R j a C B E Y X R h L 0 N o Y W 5 n Z W Q g V H l w Z T c u e 1 R l b G V v c F N j b 3 J l Q X Z l c m F n Z W Q s N j J 9 J n F 1 b 3 Q 7 L C Z x d W 9 0 O 1 N l Y 3 R p b 2 4 x L 0 1 h d G N o I E R h d G E v Q 2 h h b m d l Z C B U e X B l L n t z c G 9 0 b G l 0 L D M 3 f S Z x d W 9 0 O y w m c X V v d D t T Z W N 0 a W 9 u M S 9 N Y X R j a C B E Y X R h L 0 N o Y W 5 n Z W Q g V H l w Z T Q u e 1 N w b 3 R s a X Q x L D U 1 f S Z x d W 9 0 O y w m c X V v d D t T Z W N 0 a W 9 u M S 9 N Y X R j a C B E Y X R h L 0 N o Y W 5 n Z W Q g V H l w Z T Q u e 1 N w b 3 R s a X Q y L D U 2 f S Z x d W 9 0 O y w m c X V v d D t T Z W N 0 a W 9 u M S 9 N Y X R j a C B E Y X R h L 0 N o Y W 5 n Z W Q g V H l w Z T Q u e 1 N w b 3 R s a X Q z L D U 3 f S Z x d W 9 0 O y w m c X V v d D t T Z W N 0 a W 9 u M S 9 N Y X R j a C B E Y X R h L 0 N o Y W 5 n Z W Q g V H l w Z S 5 7 Z m x v b 3 J w a W N r d X A s M z h 9 J n F 1 b 3 Q 7 L C Z x d W 9 0 O 1 N l Y 3 R p b 2 4 x L 0 1 h d G N o I E R h d G E v Q 2 h h b m d l Z C B U e X B l L n t z b 3 V y Y 2 V w a W N r d X A s M z l 9 J n F 1 b 3 Q 7 L C Z x d W 9 0 O 1 N l Y 3 R p b 2 4 x L 0 1 h d G N o I E R h d G E v Q 2 h h b m d l Z C B U e X B l L n t 1 b m R l c n N 0 Y W d l L D Q w f S Z x d W 9 0 O y w m c X V v d D t T Z W N 0 a W 9 u M S 9 N Y X R j a C B E Y X R h L 0 N o Y W 5 n Z W Q g V H l w Z S 5 7 c G x h e W V k Z G V m Z W 5 z Z S w 0 M X 0 m c X V v d D s s J n F 1 b 3 Q 7 U 2 V j d G l v b j E v T W F 0 Y 2 g g R G F 0 Y S 9 D a G F u Z 2 V k I F R 5 c G U u e 3 J l Y 2 V p d m V k Z G V m Z W 5 z Z S w 0 M n 0 m c X V v d D s s J n F 1 b 3 Q 7 U 2 V j d G l v b j E v T W F 0 Y 2 g g R G F 0 Y S 9 D a G F u Z 2 V k I F R 5 c G U u e 2 R p Z W Q s N D N 9 J n F 1 b 3 Q 7 L C Z x d W 9 0 O 1 N l Y 3 R p b 2 4 x L 0 1 h d G N o I E R h d G E v Q 2 h h b m d l Z C B U e X B l L n t 0 a X B w Z W Q s N D R 9 J n F 1 b 3 Q 7 L C Z x d W 9 0 O 1 N l Y 3 R p b 2 4 x L 0 1 h d G N o I E R h d G E v Q 2 h h b m d l Z C B U e X B l L n t i c m 9 r Z S w 0 N X 0 m c X V v d D s s J n F 1 b 3 Q 7 U 2 V j d G l v b j E v T W F 0 Y 2 g g R G F 0 Y S 9 D a G F u Z 2 V k I F R 5 c G U 4 L n t V b m F t c G x p Z m l l Z C B T Y 2 9 y Z S w 2 M 3 0 m c X V v d D s s J n F 1 b 3 Q 7 U 2 V j d G l v b j E v T W F 0 Y 2 g g R G F 0 Y S 9 D a G F u Z 2 V k I F R 5 c G U 4 L n t B b X B s a W Z p Z W Q g U 2 N v c m U s N j R 9 J n F 1 b 3 Q 7 L C Z x d W 9 0 O 1 N l Y 3 R p b 2 4 x L 0 1 h d G N o I E R h d G E v Q 2 h h b m d l Z C B U e X B l O C 5 7 Q X Z l c m F n Z V N j b 3 J l L D Y 1 f S Z x d W 9 0 O 1 0 s J n F 1 b 3 Q 7 Q 2 9 s d W 1 u Q 2 9 1 b n Q m c X V v d D s 6 N j c s J n F 1 b 3 Q 7 S 2 V 5 Q 2 9 s d W 1 u T m F t Z X M m c X V v d D s 6 W 1 0 s J n F 1 b 3 Q 7 Q 2 9 s d W 1 u S W R l b n R p d G l l c y Z x d W 9 0 O z p b J n F 1 b 3 Q 7 U 2 V j d G l v b j E v T W F 0 Y 2 g g R G F 0 Y S 9 Q c m 9 t b 3 R l Z C B I Z W F k Z X J z L n t t Y X R j a E t l e S w w f S Z x d W 9 0 O y w m c X V v d D t T Z W N 0 a W 9 u M S 9 N Y X R j a C B E Y X R h L 0 N o Y W 5 n Z W Q g V H l w Z S 5 7 b W F 0 Y 2 h u d W 1 i Z X I s M X 0 m c X V v d D s s J n F 1 b 3 Q 7 U 2 V j d G l v b j E v T W F 0 Y 2 g g R G F 0 Y S 9 Q c m 9 t b 3 R l Z C B I Z W F k Z X J z L n t h b G x p Y W 5 j Z S w y f S Z x d W 9 0 O y w m c X V v d D t T Z W N 0 a W 9 u M S 9 N Y X R j a C B E Y X R h L 0 N o Y W 5 n Z W Q g V H l w Z S 5 7 c 3 R h c n R U a W 1 l L D N 9 J n F 1 b 3 Q 7 L C Z x d W 9 0 O 1 N l Y 3 R p b 2 4 x L 0 1 h d G N o I E R h d G E v U H J v b W 9 0 Z W Q g S G V h Z G V y c y 5 7 Z X Z l b n R L Z X k s N H 0 m c X V v d D s s J n F 1 b 3 Q 7 U 2 V j d G l v b j E v T W F 0 Y 2 g g R G F 0 Y S 9 Q c m 9 t b 3 R l Z C B I Z W F k Z X J z L n t y Z X B v c n R l Z F d p b m 5 p b m d B b G x p Y W 5 j Z S w 1 f S Z x d W 9 0 O y w m c X V v d D t T Z W N 0 a W 9 u M S 9 N Y X R j a C B E Y X R h L 0 N o Y W 5 n Z W Q g V H l w Z S 5 7 c m V w b 3 J 0 Z W R S Z W R T Y 2 9 y Z S w 2 f S Z x d W 9 0 O y w m c X V v d D t T Z W N 0 a W 9 u M S 9 N Y X R j a C B E Y X R h L 0 N o Y W 5 n Z W Q g V H l w Z S 5 7 c m V w b 3 J 0 Z W R C b H V l U 2 N v c m U s N 3 0 m c X V v d D s s J n F 1 b 3 Q 7 U 2 V j d G l v b j E v T W F 0 Y 2 g g R G F 0 Y S 9 Q c m 9 t b 3 R l Z C B I Z W F k Z X J z L n t z Y 2 9 1 d G 5 h b W U s O H 0 m c X V v d D s s J n F 1 b 3 Q 7 U 2 V j d G l v b j E v T W F 0 Y 2 g g R G F 0 Y S 9 D a G F u Z 2 V k I F R 5 c G U u e 3 R l Y W 1 O d W 1 i Z X I s O X 0 m c X V v d D s s J n F 1 b 3 Q 7 U 2 V j d G l v b j E v T W F 0 Y 2 g g R G F 0 Y S 9 Q c m 9 t b 3 R l Z C B I Z W F k Z X J z L n t 0 Z W F t T 2 N j d X J y Z W 5 j Z S w x M H 0 m c X V v d D s s J n F 1 b 3 Q 7 U 2 V j d G l v b j E v T W F 0 Y 2 g g R G F 0 Y S 9 D a G F u Z 2 V k I F R 5 c G U u e 2 5 v c 2 h v d y w x M X 0 m c X V v d D s s J n F 1 b 3 Q 7 U 2 V j d G l v b j E v T W F 0 Y 2 g g R G F 0 Y S 9 D a G F u Z 2 V k I F R 5 c G U u e 2 F 1 d G 9 u b 3 R l M S w x M n 0 m c X V v d D s s J n F 1 b 3 Q 7 U 2 V j d G l v b j E v T W F 0 Y 2 g g R G F 0 Y S 9 D a G F u Z 2 V k I F R 5 c G U u e 2 F 1 d G 9 u b 3 R l M i w x M 3 0 m c X V v d D s s J n F 1 b 3 Q 7 U 2 V j d G l v b j E v T W F 0 Y 2 g g R G F 0 Y S 9 D a G F u Z 2 V k I F R 5 c G U u e 2 F 1 d G 9 u b 3 R l M y w x N H 0 m c X V v d D s s J n F 1 b 3 Q 7 U 2 V j d G l v b j E v T W F 0 Y 2 g g R G F 0 Y S 9 D a G F u Z 2 V k I F R 5 c G U u e 2 F 1 d G 9 u b 3 R l N C w x N X 0 m c X V v d D s s J n F 1 b 3 Q 7 U 2 V j d G l v b j E v T W F 0 Y 2 g g R G F 0 Y S 9 D a G F u Z 2 V k I F R 5 c G U u e 2 F 1 d G 9 u b 3 R l N S w x N n 0 m c X V v d D s s J n F 1 b 3 Q 7 U 2 V j d G l v b j E v T W F 0 Y 2 g g R G F 0 Y S 9 D a G F u Z 2 V k I F R 5 c G U u e 2 F 1 d G 9 u b 3 R l N i w x N 3 0 m c X V v d D s s J n F 1 b 3 Q 7 U 2 V j d G l v b j E v T W F 0 Y 2 g g R G F 0 Y S 9 D a G F u Z 2 V k I F R 5 c G U u e 2 F 1 d G 9 u b 3 R l N y w x O H 0 m c X V v d D s s J n F 1 b 3 Q 7 U 2 V j d G l v b j E v T W F 0 Y 2 g g R G F 0 Y S 9 D a G F u Z 2 V k I F R 5 c G U u e 2 F 1 d G 9 u b 3 R l O C w x O X 0 m c X V v d D s s J n F 1 b 3 Q 7 U 2 V j d G l v b j E v T W F 0 Y 2 g g R G F 0 Y S 9 Q c m 9 t b 3 R l Z C B I Z W F k Z X J z L n t z d G F y d G l u Z 3 B v c y w y M H 0 m c X V v d D s s J n F 1 b 3 Q 7 U 2 V j d G l v b j E v T W F 0 Y 2 g g R G F 0 Y S 9 D a G F u Z 2 V k I F R 5 c G U x L n t T d G F y d E E s M j F 9 J n F 1 b 3 Q 7 L C Z x d W 9 0 O 1 N l Y 3 R p b 2 4 x L 0 1 h d G N o I E R h d G E v Q 2 h h b m d l Z C B U e X B l M S 5 7 U 3 R h c n R C L D I y f S Z x d W 9 0 O y w m c X V v d D t T Z W N 0 a W 9 u M S 9 N Y X R j a C B E Y X R h L 0 N o Y W 5 n Z W Q g V H l w Z T E u e 1 N 0 Y X J 0 Q y w y M 3 0 m c X V v d D s s J n F 1 b 3 Q 7 U 2 V j d G l v b j E v T W F 0 Y 2 g g R G F 0 Y S 9 D a G F u Z 2 V k I F R 5 c G U x L n t T d G F y d E Q s M j R 9 J n F 1 b 3 Q 7 L C Z x d W 9 0 O 1 N l Y 3 R p b 2 4 x L 0 1 h d G N o I E R h d G E v Q 2 h h b m d l Z C B U e X B l L n t h d X R v Y W 1 w L D I x f S Z x d W 9 0 O y w m c X V v d D t T Z W N 0 a W 9 u M S 9 N Y X R j a C B E Y X R h L 0 N o Y W 5 n Z W Q g V H l w Z S 5 7 Y X V 0 b 3 N w Z W F r Z X I s M j J 9 J n F 1 b 3 Q 7 L C Z x d W 9 0 O 1 N l Y 3 R p b 2 4 x L 0 1 h d G N o I E R h d G E v Q 2 h h b m d l Z C B U e X B l L n t s Z W F 2 Z S w y M 3 0 m c X V v d D s s J n F 1 b 3 Q 7 U 2 V j d G l v b j E v T W F 0 Y 2 g g R G F 0 Y S 9 D a G F u Z 2 V k I F R 5 c G U 3 L n t B d X R v U 2 N v c m U s N T l 9 J n F 1 b 3 Q 7 L C Z x d W 9 0 O 1 N l Y 3 R p b 2 4 x L 0 1 h d G N o I E R h d G E v Q 2 h h b m d l Z C B U e X B l L n t 0 Z W x l b 3 B h b X A s M j R 9 J n F 1 b 3 Q 7 L C Z x d W 9 0 O 1 N l Y 3 R p b 2 4 x L 0 1 h d G N o I E R h d G E v Q 2 h h b m d l Z C B U e X B l L n t 0 Z W x l b 3 B z c G V h a 2 V y L D I 1 f S Z x d W 9 0 O y w m c X V v d D t T Z W N 0 a W 9 u M S 9 N Y X R j a C B E Y X R h L 0 N o Y W 5 n Z W Q g V H l w Z T k u e 2 F t c G x p Z m l j Y X R p b 2 5 z L D M x f S Z x d W 9 0 O y w m c X V v d D t T Z W N 0 a W 9 u M S 9 N Y X R j a C B E Y X R h L 1 B y b 2 1 v d G V k I E h l Y W R l c n M u e 3 B h c 3 N l Z G 5 v d G V z L D M y f S Z x d W 9 0 O y w m c X V v d D t T Z W N 0 a W 9 u M S 9 N Y X R j a C B E Y X R h L 0 N o Y W 5 n Z W Q g V H l w Z S 5 7 c 2 h v d G Z y b 2 1 z d W J 3 b 2 9 m Z X I s M j Z 9 J n F 1 b 3 Q 7 L C Z x d W 9 0 O 1 N l Y 3 R p b 2 4 x L 0 1 h d G N o I E R h d G E v Q 2 h h b m d l Z C B U e X B l L n t z a G 9 0 Z n J v b X B v Z G l 1 b S w y N 3 0 m c X V v d D s s J n F 1 b 3 Q 7 U 2 V j d G l v b j E v T W F 0 Y 2 g g R G F 0 Y S 9 D a G F u Z 2 V k I F R 5 c G U u e 3 N o b 3 R m c m 9 t d 2 l u Z y w y O H 0 m c X V v d D s s J n F 1 b 3 Q 7 U 2 V j d G l v b j E v T W F 0 Y 2 g g R G F 0 Y S 9 D a G F u Z 2 V k I F R 5 c G U u e 3 N o b 3 R m c m 9 t b 3 V 0 c 2 l k Z S w y O X 0 m c X V v d D s s J n F 1 b 3 Q 7 U 2 V j d G l v b j E v T W F 0 Y 2 g g R G F 0 Y S 9 D a G F u Z 2 V k I F R 5 c G U u e 3 R l b G V v c H R y Y X A s M z B 9 J n F 1 b 3 Q 7 L C Z x d W 9 0 O 1 N l Y 3 R p b 2 4 x L 0 1 h d G N o I E R h d G E v Q 2 h h b m d l Z C B U e X B l L n t j b G l t Y n R p b W U s M z N 9 J n F 1 b 3 Q 7 L C Z x d W 9 0 O 1 N l Y 3 R p b 2 4 x L 0 1 h d G N o I E R h d G E v Q 2 h h b m d l Z C B U e X B l L n t v b n N 0 Y W d l b 3 J k Z X I s M z R 9 J n F 1 b 3 Q 7 L C Z x d W 9 0 O 1 N l Y 3 R p b 2 4 x L 0 1 h d G N o I E R h d G E v Q 2 h h b m d l Z C B U e X B l N i 5 7 U G F y a y w z O X 0 m c X V v d D s s J n F 1 b 3 Q 7 U 2 V j d G l v b j E v T W F 0 Y 2 g g R G F 0 Y S 9 D a G F u Z 2 V k I F R 5 c G U y L n t P b n N 0 Y W d l R m l y c 3 Q s M z l 9 J n F 1 b 3 Q 7 L C Z x d W 9 0 O 1 N l Y 3 R p b 2 4 x L 0 1 h d G N o I E R h d G E v Q 2 h h b m d l Z C B U e X B l M i 5 7 T 2 5 z d G F n Z V N l Y 2 9 u Z C w 0 M H 0 m c X V v d D s s J n F 1 b 3 Q 7 U 2 V j d G l v b j E v T W F 0 Y 2 g g R G F 0 Y S 9 D a G F u Z 2 V k I F R 5 c G U y L n t P b n N 0 Y W d l V G h p c m Q s N D F 9 J n F 1 b 3 Q 7 L C Z x d W 9 0 O 1 N l Y 3 R p b 2 4 x L 0 1 h d G N o I E R h d G E v Q 2 h h b m d l Z C B U e X B l O S 5 7 Q 2 x p b W J l Z C w 0 N H 0 m c X V v d D s s J n F 1 b 3 Q 7 U 2 V j d G l v b j E v T W F 0 Y 2 g g R G F 0 Y S 9 D a G F u Z 2 V k I F R 5 c G U u e 2 h h c m 1 v b m l 6 Z X F 0 e S w z N X 0 m c X V v d D s s J n F 1 b 3 Q 7 U 2 V j d G l v b j E v T W F 0 Y 2 g g R G F 0 Y S 9 D a G F u Z 2 V k I F R 5 c G U z L n t I Y X J t b 2 5 p e m V X a X R o M S w 1 M 3 0 m c X V v d D s s J n F 1 b 3 Q 7 U 2 V j d G l v b j E v T W F 0 Y 2 g g R G F 0 Y S 9 D a G F u Z 2 V k I F R 5 c G U z L n t I Y X J t b 2 5 p e m V X a X R o M i w 1 N H 0 m c X V v d D s s J n F 1 b 3 Q 7 U 2 V j d G l v b j E v T W F 0 Y 2 g g R G F 0 Y S 9 D a G F u Z 2 V k I F R 5 c G U u e 2 J 1 Z G R 5 L D M 2 f S Z x d W 9 0 O y w m c X V v d D t T Z W N 0 a W 9 u M S 9 N Y X R j a C B E Y X R h L 0 N o Y W 5 n Z W Q g V H l w Z T c u e 1 R l b G V v c F N j b 3 J l V W 5 h b X B s a W Z p Z W Q s N j B 9 J n F 1 b 3 Q 7 L C Z x d W 9 0 O 1 N l Y 3 R p b 2 4 x L 0 1 h d G N o I E R h d G E v Q 2 h h b m d l Z C B U e X B l N y 5 7 V G V s Z W 9 w U 2 N v c m V B b X B s a W Z p Z W Q s N j F 9 J n F 1 b 3 Q 7 L C Z x d W 9 0 O 1 N l Y 3 R p b 2 4 x L 0 1 h d G N o I E R h d G E v Q 2 h h b m d l Z C B U e X B l N y 5 7 V G V s Z W 9 w U 2 N v c m V B d m V y Y W d l Z C w 2 M n 0 m c X V v d D s s J n F 1 b 3 Q 7 U 2 V j d G l v b j E v T W F 0 Y 2 g g R G F 0 Y S 9 D a G F u Z 2 V k I F R 5 c G U u e 3 N w b 3 R s a X Q s M z d 9 J n F 1 b 3 Q 7 L C Z x d W 9 0 O 1 N l Y 3 R p b 2 4 x L 0 1 h d G N o I E R h d G E v Q 2 h h b m d l Z C B U e X B l N C 5 7 U 3 B v d G x p d D E s N T V 9 J n F 1 b 3 Q 7 L C Z x d W 9 0 O 1 N l Y 3 R p b 2 4 x L 0 1 h d G N o I E R h d G E v Q 2 h h b m d l Z C B U e X B l N C 5 7 U 3 B v d G x p d D I s N T Z 9 J n F 1 b 3 Q 7 L C Z x d W 9 0 O 1 N l Y 3 R p b 2 4 x L 0 1 h d G N o I E R h d G E v Q 2 h h b m d l Z C B U e X B l N C 5 7 U 3 B v d G x p d D M s N T d 9 J n F 1 b 3 Q 7 L C Z x d W 9 0 O 1 N l Y 3 R p b 2 4 x L 0 1 h d G N o I E R h d G E v Q 2 h h b m d l Z C B U e X B l L n t m b G 9 v c n B p Y 2 t 1 c C w z O H 0 m c X V v d D s s J n F 1 b 3 Q 7 U 2 V j d G l v b j E v T W F 0 Y 2 g g R G F 0 Y S 9 D a G F u Z 2 V k I F R 5 c G U u e 3 N v d X J j Z X B p Y 2 t 1 c C w z O X 0 m c X V v d D s s J n F 1 b 3 Q 7 U 2 V j d G l v b j E v T W F 0 Y 2 g g R G F 0 Y S 9 D a G F u Z 2 V k I F R 5 c G U u e 3 V u Z G V y c 3 R h Z 2 U s N D B 9 J n F 1 b 3 Q 7 L C Z x d W 9 0 O 1 N l Y 3 R p b 2 4 x L 0 1 h d G N o I E R h d G E v Q 2 h h b m d l Z C B U e X B l L n t w b G F 5 Z W R k Z W Z l b n N l L D Q x f S Z x d W 9 0 O y w m c X V v d D t T Z W N 0 a W 9 u M S 9 N Y X R j a C B E Y X R h L 0 N o Y W 5 n Z W Q g V H l w Z S 5 7 c m V j Z W l 2 Z W R k Z W Z l b n N l L D Q y f S Z x d W 9 0 O y w m c X V v d D t T Z W N 0 a W 9 u M S 9 N Y X R j a C B E Y X R h L 0 N o Y W 5 n Z W Q g V H l w Z S 5 7 Z G l l Z C w 0 M 3 0 m c X V v d D s s J n F 1 b 3 Q 7 U 2 V j d G l v b j E v T W F 0 Y 2 g g R G F 0 Y S 9 D a G F u Z 2 V k I F R 5 c G U u e 3 R p c H B l Z C w 0 N H 0 m c X V v d D s s J n F 1 b 3 Q 7 U 2 V j d G l v b j E v T W F 0 Y 2 g g R G F 0 Y S 9 D a G F u Z 2 V k I F R 5 c G U u e 2 J y b 2 t l L D Q 1 f S Z x d W 9 0 O y w m c X V v d D t T Z W N 0 a W 9 u M S 9 N Y X R j a C B E Y X R h L 0 N o Y W 5 n Z W Q g V H l w Z T g u e 1 V u Y W 1 w b G l m a W V k I F N j b 3 J l L D Y z f S Z x d W 9 0 O y w m c X V v d D t T Z W N 0 a W 9 u M S 9 N Y X R j a C B E Y X R h L 0 N o Y W 5 n Z W Q g V H l w Z T g u e 0 F t c G x p Z m l l Z C B T Y 2 9 y Z S w 2 N H 0 m c X V v d D s s J n F 1 b 3 Q 7 U 2 V j d G l v b j E v T W F 0 Y 2 g g R G F 0 Y S 9 D a G F u Z 2 V k I F R 5 c G U 4 L n t B d m V y Y W d l U 2 N v c m U s N j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X R j a E t l e S Z x d W 9 0 O y w m c X V v d D t t Y X R j a G 5 1 b W J l c i Z x d W 9 0 O y w m c X V v d D t h b G x p Y W 5 j Z S Z x d W 9 0 O y w m c X V v d D t z d G F y d F R p b W U m c X V v d D s s J n F 1 b 3 Q 7 Z X Z l b n R L Z X k m c X V v d D s s J n F 1 b 3 Q 7 c m V w b 3 J 0 Z W R X a W 5 u a W 5 n Q W x s a W F u Y 2 U m c X V v d D s s J n F 1 b 3 Q 7 c m V w b 3 J 0 Z W R S Z W R T Y 2 9 y Z S Z x d W 9 0 O y w m c X V v d D t y Z X B v c n R l Z E J s d W V T Y 2 9 y Z S Z x d W 9 0 O y w m c X V v d D t z Y 2 9 1 d G 5 h b W U m c X V v d D s s J n F 1 b 3 Q 7 d G V h b U 5 1 b W J l c i Z x d W 9 0 O y w m c X V v d D t 0 Z W F t T 2 N j d X J y Z W 5 j Z S Z x d W 9 0 O y w m c X V v d D t u b 3 N o b 3 c m c X V v d D s s J n F 1 b 3 Q 7 Y X V 0 b 2 5 v d G U x J n F 1 b 3 Q 7 L C Z x d W 9 0 O 2 F 1 d G 9 u b 3 R l M i Z x d W 9 0 O y w m c X V v d D t h d X R v b m 9 0 Z T M m c X V v d D s s J n F 1 b 3 Q 7 Y X V 0 b 2 5 v d G U 0 J n F 1 b 3 Q 7 L C Z x d W 9 0 O 2 F 1 d G 9 u b 3 R l N S Z x d W 9 0 O y w m c X V v d D t h d X R v b m 9 0 Z T Y m c X V v d D s s J n F 1 b 3 Q 7 Y X V 0 b 2 5 v d G U 3 J n F 1 b 3 Q 7 L C Z x d W 9 0 O 2 F 1 d G 9 u b 3 R l O C Z x d W 9 0 O y w m c X V v d D t z d G F y d G l u Z 3 B v c y Z x d W 9 0 O y w m c X V v d D t T d G F y d E E m c X V v d D s s J n F 1 b 3 Q 7 U 3 R h c n R C J n F 1 b 3 Q 7 L C Z x d W 9 0 O 1 N 0 Y X J 0 Q y Z x d W 9 0 O y w m c X V v d D t T d G F y d E Q m c X V v d D s s J n F 1 b 3 Q 7 Y X V 0 b 2 F t c C Z x d W 9 0 O y w m c X V v d D t h d X R v c 3 B l Y W t l c i Z x d W 9 0 O y w m c X V v d D t s Z W F 2 Z S Z x d W 9 0 O y w m c X V v d D t B d X R v U 2 N v c m U m c X V v d D s s J n F 1 b 3 Q 7 d G V s Z W 9 w Y W 1 w J n F 1 b 3 Q 7 L C Z x d W 9 0 O 3 R l b G V v c H N w Z W F r Z X I m c X V v d D s s J n F 1 b 3 Q 7 Y W 1 w b G l m a W N h d G l v b n M m c X V v d D s s J n F 1 b 3 Q 7 c G F z c 2 V k b m 9 0 Z X M m c X V v d D s s J n F 1 b 3 Q 7 c 2 h v d G Z y b 2 1 z d W J 3 b 2 9 m Z X I m c X V v d D s s J n F 1 b 3 Q 7 c 2 h v d G Z y b 2 1 w b 2 R p d W 0 m c X V v d D s s J n F 1 b 3 Q 7 c 2 h v d G Z y b 2 1 3 a W 5 n J n F 1 b 3 Q 7 L C Z x d W 9 0 O 3 N o b 3 R m c m 9 t b 3 V 0 c 2 l k Z S Z x d W 9 0 O y w m c X V v d D t 0 Z W x l b 3 B 0 c m F w J n F 1 b 3 Q 7 L C Z x d W 9 0 O 2 N s a W 1 i d G l t Z S Z x d W 9 0 O y w m c X V v d D t v b n N 0 Y W d l b 3 J k Z X I m c X V v d D s s J n F 1 b 3 Q 7 U G F y a y Z x d W 9 0 O y w m c X V v d D t P b n N 0 Y W d l R m l y c 3 Q m c X V v d D s s J n F 1 b 3 Q 7 T 2 5 z d G F n Z V N l Y 2 9 u Z C Z x d W 9 0 O y w m c X V v d D t P b n N 0 Y W d l V G h p c m Q m c X V v d D s s J n F 1 b 3 Q 7 Q 2 x p b W J l Z C Z x d W 9 0 O y w m c X V v d D t o Y X J t b 2 5 p e m V x d H k m c X V v d D s s J n F 1 b 3 Q 7 S G F y b W 9 u a X p l V 2 l 0 a D E m c X V v d D s s J n F 1 b 3 Q 7 S G F y b W 9 u a X p l V 2 l 0 a D I m c X V v d D s s J n F 1 b 3 Q 7 Y n V k Z H k m c X V v d D s s J n F 1 b 3 Q 7 V G V s Z W 9 w U 2 N v c m V V b m F t c G x p Z m l l Z C Z x d W 9 0 O y w m c X V v d D t U Z W x l b 3 B T Y 2 9 y Z U F t c G x p Z m l l Z C Z x d W 9 0 O y w m c X V v d D t U Z W x l b 3 B T Y 2 9 y Z U F 2 Z X J h Z 2 V k J n F 1 b 3 Q 7 L C Z x d W 9 0 O 3 N w b 3 R s a X Q m c X V v d D s s J n F 1 b 3 Q 7 U 3 B v d G x p d D E m c X V v d D s s J n F 1 b 3 Q 7 U 3 B v d G x p d D I m c X V v d D s s J n F 1 b 3 Q 7 U 3 B v d G x p d D M m c X V v d D s s J n F 1 b 3 Q 7 Z m x v b 3 J w a W N r d X A m c X V v d D s s J n F 1 b 3 Q 7 c 2 9 1 c m N l c G l j a 3 V w J n F 1 b 3 Q 7 L C Z x d W 9 0 O 3 V u Z G V y c 3 R h Z 2 U m c X V v d D s s J n F 1 b 3 Q 7 c G x h e W V k Z G V m Z W 5 z Z S Z x d W 9 0 O y w m c X V v d D t y Z W N l a X Z l Z G R l Z m V u c 2 U m c X V v d D s s J n F 1 b 3 Q 7 Z G l l Z C Z x d W 9 0 O y w m c X V v d D t 0 a X B w Z W Q m c X V v d D s s J n F 1 b 3 Q 7 Y n J v a 2 U m c X V v d D s s J n F 1 b 3 Q 7 V W 5 h b X B s a W Z p Z W Q g U 2 N v c m U m c X V v d D s s J n F 1 b 3 Q 7 Q W 1 w b G l m a W V k I F N j b 3 J l J n F 1 b 3 Q 7 L C Z x d W 9 0 O 0 F 2 Z X J h Z 2 V T Y 2 9 y Z S Z x d W 9 0 O 1 0 i I C 8 + P E V u d H J 5 I F R 5 c G U 9 I k Z p b G x D b 2 x 1 b W 5 U e X B l c y I g V m F s d W U 9 I n N C Z 0 1 H Q n d Z R 0 F 3 T U d B d 1 l E Q X d N R E F 3 T U R B d 0 1 H Q X d N R E F 3 T U R B d 0 1 E Q X d N R 0 F 3 T U R B d 0 1 E Q X d N R E F 3 T U R B d 0 1 E Q X d N R E J R T U R B d 0 1 E Q X d N R E F 3 T U R B d 0 1 E Q l E 9 P S I g L z 4 8 R W 5 0 c n k g V H l w Z T 0 i R m l s b E x h c 3 R V c G R h d G V k I i B W Y W x 1 Z T 0 i Z D I w M j Q t M D Q t M D h U M T U 6 M T I 6 M j g u O T A 3 M T Q 1 M 1 o i I C 8 + P E V u d H J 5 I F R 5 c G U 9 I k Z p b G x F c n J v c k N v d W 5 0 I i B W Y W x 1 Z T 0 i b D Q 1 N S I g L z 4 8 R W 5 0 c n k g V H l w Z T 0 i R m l s b E V y c m 9 y Q 2 9 k Z S I g V m F s d W U 9 I n N V b m t u b 3 d u I i A v P j x F b n R y e S B U e X B l P S J G a W x s Q 2 9 1 b n Q i I F Z h b H V l P S J s N D U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Y 2 g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B Z G R l Z C U y M E N v b m R p d G l v b m F s J T I w Q 2 9 s d W 1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B Z G R l Z C U y M E N v b m R p d G l v b m F s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B Z G R l Z C U y M E N v b m R p d G l v b m F s J T I w Q 2 9 s d W 1 u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W R k Z W Q l M j B D b 2 5 k a X R p b 2 5 h b C U y M E N v b H V t b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W R k Z W Q l M j B D b 2 5 k a X R p b 2 5 h b C U y M E N v b H V t b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2 9 u Z G l 0 a W 9 u Y W w l M j B D b 2 x 1 b W 4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2 9 u Z G l 0 a W 9 u Y W w l M j B D b 2 x 1 b W 4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B Z G R l Z C U y M E N v b m R p d G l v b m F s J T I w Q 2 9 s d W 1 u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1 J l b 3 J k Z X J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1 J l b 3 J k Z X J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2 9 u Z G l 0 a W 9 u Y W w l M j B D b 2 x 1 b W 4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S Z W 9 y Z G V y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1 J l b 3 J k Z X J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B E Y X R h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J T I w R G F 0 Y S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U m V v c m R l c m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C U y M E R h d G E v Q 2 h h b m d l Z C U y M F R 5 c G U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Y a W V t H H p L n 3 Q + G H f x + f 8 A A A A A A g A A A A A A E G Y A A A A B A A A g A A A A o a K H l 8 1 Q 3 v C F J u k c S Q E 5 2 6 w X d R d A 5 R V + D Q r d P E G b s K 0 A A A A A D o A A A A A C A A A g A A A A V G J g U k E Q z P c n 9 I P a X M + 5 m e 9 E Z g X 1 b B b d u L N 3 l s 3 S J I 5 Q A A A A T A V Y + f 2 G Q J / j 2 A R 4 9 Z n u C 7 g 0 i 4 q F b K w F H t U E + n f Z k I x r 8 5 5 K V 8 Q t 6 a e r d / e a D U E r U 1 y F E O u e 1 + J t 4 t 4 C Z / D 8 c U 9 C Z M E X e b F B B B b Y 1 8 E R s U Z A A A A A 1 p b h d N z C B a U W c p B J 0 p d J o q f I I 1 8 W Z f c D I s R v c 2 x W 9 1 f u H 6 G 3 U + b V r k W G 4 i m Y H 3 y R s 8 i L t U / u S G W Y A p U K r j t 0 J A = = < / D a t a M a s h u p > 
</file>

<file path=customXml/itemProps1.xml><?xml version="1.0" encoding="utf-8"?>
<ds:datastoreItem xmlns:ds="http://schemas.openxmlformats.org/officeDocument/2006/customXml" ds:itemID="{2A8F1F8A-5DB8-4F58-BD83-222963542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Match Data</vt:lpstr>
      <vt:lpstr>Playoff Alliances</vt:lpstr>
      <vt:lpstr>Pick List</vt:lpstr>
      <vt:lpstr>Match Schedule</vt:lpstr>
      <vt:lpstr>1501 Pre-Match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Cuttriss</dc:creator>
  <cp:lastModifiedBy>Ross Cuttriss</cp:lastModifiedBy>
  <dcterms:created xsi:type="dcterms:W3CDTF">2024-04-08T13:16:24Z</dcterms:created>
  <dcterms:modified xsi:type="dcterms:W3CDTF">2024-04-08T15:44:39Z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{D58E3D20-9544-4977-BFAE-EB67590B59FF}</vt:lpwstr>
  </property>
</Properties>
</file>