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5" yWindow="90" windowWidth="29040" windowHeight="16440" activeTab="1"/>
  </bookViews>
  <sheets>
    <sheet name="Pre-Hofstra" sheetId="3" r:id="rId1"/>
    <sheet name="Build Season" sheetId="2" r:id="rId2"/>
    <sheet name="Pre-Season" sheetId="1" r:id="rId3"/>
    <sheet name="Roster" sheetId="4" r:id="rId4"/>
  </sheets>
  <definedNames>
    <definedName name="_xlnm.Print_Area" localSheetId="1">'Build Season'!$A$1:$AO$42</definedName>
    <definedName name="_xlnm.Print_Area" localSheetId="0">'Pre-Hofstra'!$A$1:$T$41</definedName>
    <definedName name="_xlnm.Print_Area" localSheetId="2">'Pre-Season'!$A$1:$AC$30</definedName>
  </definedNames>
  <calcPr calcId="145621"/>
</workbook>
</file>

<file path=xl/calcChain.xml><?xml version="1.0" encoding="utf-8"?>
<calcChain xmlns="http://schemas.openxmlformats.org/spreadsheetml/2006/main">
  <c r="AC35" i="1" l="1"/>
  <c r="K36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D4" i="1"/>
  <c r="AD34" i="1" l="1"/>
  <c r="AD6" i="1"/>
  <c r="AD33" i="1" l="1"/>
  <c r="A4" i="1" l="1"/>
  <c r="AD24" i="1"/>
  <c r="AD7" i="1" l="1"/>
  <c r="AD31" i="1"/>
  <c r="D35" i="1" l="1"/>
  <c r="E35" i="1" l="1"/>
  <c r="AD29" i="1"/>
  <c r="P35" i="1"/>
  <c r="M35" i="1"/>
  <c r="G35" i="1"/>
  <c r="H35" i="1"/>
  <c r="I35" i="1"/>
  <c r="J35" i="1"/>
  <c r="K35" i="1"/>
  <c r="L35" i="1"/>
  <c r="N35" i="1"/>
  <c r="O35" i="1"/>
  <c r="S37" i="1" s="1"/>
  <c r="K37" i="1" s="1"/>
  <c r="Q35" i="1"/>
  <c r="R35" i="1"/>
  <c r="S35" i="1"/>
  <c r="T35" i="1"/>
  <c r="U35" i="1"/>
  <c r="V35" i="1"/>
  <c r="W35" i="1"/>
  <c r="X35" i="1"/>
  <c r="Y35" i="1"/>
  <c r="Z35" i="1"/>
  <c r="AA35" i="1"/>
  <c r="AB35" i="1"/>
  <c r="F35" i="1"/>
  <c r="T30" i="3"/>
  <c r="T31" i="3"/>
  <c r="T32" i="3"/>
  <c r="T33" i="3"/>
  <c r="T34" i="3"/>
  <c r="T35" i="3"/>
  <c r="T36" i="3"/>
  <c r="T37" i="3"/>
  <c r="T38" i="3"/>
  <c r="T39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T4" i="3" l="1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" i="3"/>
  <c r="T41" i="3" l="1"/>
  <c r="AN40" i="2"/>
  <c r="AO4" i="2" l="1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3" i="2"/>
  <c r="R42" i="3"/>
  <c r="R42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D40" i="2"/>
  <c r="AD3" i="1" l="1"/>
  <c r="AD8" i="1"/>
  <c r="AD9" i="1"/>
  <c r="AD10" i="1"/>
  <c r="AD11" i="1"/>
  <c r="AD12" i="1"/>
  <c r="AD13" i="1"/>
  <c r="AD15" i="1"/>
  <c r="AD17" i="1"/>
  <c r="AD18" i="1"/>
  <c r="AD19" i="1"/>
  <c r="AD22" i="1"/>
  <c r="AD23" i="1"/>
  <c r="AD25" i="1"/>
  <c r="AD26" i="1"/>
  <c r="AD27" i="1"/>
  <c r="AD30" i="1"/>
  <c r="AD28" i="1"/>
  <c r="AD32" i="1"/>
  <c r="AD14" i="1"/>
  <c r="AD5" i="1"/>
  <c r="AD21" i="1"/>
  <c r="AD20" i="1"/>
  <c r="AD16" i="1"/>
  <c r="AO42" i="2" l="1"/>
</calcChain>
</file>

<file path=xl/sharedStrings.xml><?xml version="1.0" encoding="utf-8"?>
<sst xmlns="http://schemas.openxmlformats.org/spreadsheetml/2006/main" count="558" uniqueCount="242">
  <si>
    <t>Langhorn</t>
  </si>
  <si>
    <t>Jack</t>
  </si>
  <si>
    <t>Patrick</t>
  </si>
  <si>
    <t>Naqvi</t>
  </si>
  <si>
    <t>Adam</t>
  </si>
  <si>
    <t>Pace</t>
  </si>
  <si>
    <t>Frank</t>
  </si>
  <si>
    <t>Paduano</t>
  </si>
  <si>
    <t>Spiratos</t>
  </si>
  <si>
    <t>Angelo</t>
  </si>
  <si>
    <t>Last</t>
  </si>
  <si>
    <t>First</t>
  </si>
  <si>
    <t>Total Student Hours:</t>
  </si>
  <si>
    <t>Forte</t>
  </si>
  <si>
    <t>Alex</t>
  </si>
  <si>
    <t>Nick</t>
  </si>
  <si>
    <t>Demarest</t>
  </si>
  <si>
    <t>Scott</t>
  </si>
  <si>
    <t>DiStefano</t>
  </si>
  <si>
    <t>Owen</t>
  </si>
  <si>
    <t>Keane</t>
  </si>
  <si>
    <t>Justin</t>
  </si>
  <si>
    <t>Mahany</t>
  </si>
  <si>
    <t>David</t>
  </si>
  <si>
    <t>Jake</t>
  </si>
  <si>
    <t>Brian</t>
  </si>
  <si>
    <t>Pecorale</t>
  </si>
  <si>
    <t>Aidan</t>
  </si>
  <si>
    <t>Pfaffe</t>
  </si>
  <si>
    <t>Thomas</t>
  </si>
  <si>
    <t>Laurence</t>
  </si>
  <si>
    <t>Maresca</t>
  </si>
  <si>
    <t>Parson</t>
  </si>
  <si>
    <t>Tim</t>
  </si>
  <si>
    <t>Cameron</t>
  </si>
  <si>
    <t>Gee</t>
  </si>
  <si>
    <t>Nicholas</t>
  </si>
  <si>
    <t>Damien</t>
  </si>
  <si>
    <t>Leccese</t>
  </si>
  <si>
    <t>Leonard</t>
  </si>
  <si>
    <t>Andrew</t>
  </si>
  <si>
    <t>Pre</t>
  </si>
  <si>
    <t>Lagrega</t>
  </si>
  <si>
    <t>Body Count</t>
  </si>
  <si>
    <t>Schaefer</t>
  </si>
  <si>
    <t>Build</t>
  </si>
  <si>
    <t>Average Attendance Count:</t>
  </si>
  <si>
    <t xml:space="preserve">              Total Student Hours:</t>
  </si>
  <si>
    <t>John</t>
  </si>
  <si>
    <t>Barrett</t>
  </si>
  <si>
    <t>Di Benedetto</t>
  </si>
  <si>
    <t>JR</t>
  </si>
  <si>
    <t>Fellman</t>
  </si>
  <si>
    <t>Machlin</t>
  </si>
  <si>
    <t>Ferraro</t>
  </si>
  <si>
    <t>Collin</t>
  </si>
  <si>
    <t>Holder</t>
  </si>
  <si>
    <t>Damian</t>
  </si>
  <si>
    <t>Perrone</t>
  </si>
  <si>
    <t>Joc</t>
  </si>
  <si>
    <t>Rodriguez</t>
  </si>
  <si>
    <t>Scourtos</t>
  </si>
  <si>
    <t>Dorian</t>
  </si>
  <si>
    <t xml:space="preserve">Pre-Season Average Count: </t>
  </si>
  <si>
    <t>Loughlin</t>
  </si>
  <si>
    <t>Kramer</t>
  </si>
  <si>
    <t>Vanessa</t>
  </si>
  <si>
    <t>Charlie</t>
  </si>
  <si>
    <t>Sagarese</t>
  </si>
  <si>
    <t>Doyle</t>
  </si>
  <si>
    <t>Erin</t>
  </si>
  <si>
    <t>Bitetto</t>
  </si>
  <si>
    <t>Amatulli-Griffith</t>
  </si>
  <si>
    <t>Angelica</t>
  </si>
  <si>
    <t>Wolfe</t>
  </si>
  <si>
    <t>Krista</t>
  </si>
  <si>
    <t>Farraher</t>
  </si>
  <si>
    <t>Colby</t>
  </si>
  <si>
    <t>P Hofstra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</si>
  <si>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</si>
  <si>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</si>
  <si>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</si>
  <si>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</si>
  <si>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</si>
  <si>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</si>
  <si>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</si>
  <si>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</si>
  <si>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</si>
  <si>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</si>
  <si>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</si>
  <si>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</si>
  <si>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</si>
  <si>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</si>
  <si>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</si>
  <si>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</si>
  <si>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</si>
  <si>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Piecora</t>
  </si>
  <si>
    <t>Ben</t>
  </si>
  <si>
    <t>Wagner</t>
  </si>
  <si>
    <t>Matther</t>
  </si>
  <si>
    <t>Gruskin</t>
  </si>
  <si>
    <t>Rob</t>
  </si>
  <si>
    <t>Smith</t>
  </si>
  <si>
    <t>Tiarnan???</t>
  </si>
  <si>
    <t>Carlson</t>
  </si>
  <si>
    <t>Jamie</t>
  </si>
  <si>
    <t>Jett</t>
  </si>
  <si>
    <t>Jagger</t>
  </si>
  <si>
    <t>JT</t>
  </si>
  <si>
    <t>Sokol</t>
  </si>
  <si>
    <t>Mike</t>
  </si>
  <si>
    <t>Rivera</t>
  </si>
  <si>
    <t>Darian</t>
  </si>
  <si>
    <t>Total</t>
  </si>
  <si>
    <t>9/18</t>
  </si>
  <si>
    <t>9/20</t>
  </si>
  <si>
    <t>9/25</t>
  </si>
  <si>
    <t>10/2</t>
  </si>
  <si>
    <t>10/9</t>
  </si>
  <si>
    <t>10/11</t>
  </si>
  <si>
    <t>10/16</t>
  </si>
  <si>
    <t>10/18</t>
  </si>
  <si>
    <t>10/23</t>
  </si>
  <si>
    <t>10/25</t>
  </si>
  <si>
    <t>10/30</t>
  </si>
  <si>
    <t>11/1</t>
  </si>
  <si>
    <t>11/6</t>
  </si>
  <si>
    <t>11/8</t>
  </si>
  <si>
    <t>11/13</t>
  </si>
  <si>
    <t>11/15</t>
  </si>
  <si>
    <t>11/20</t>
  </si>
  <si>
    <t>11/27</t>
  </si>
  <si>
    <t>11/29</t>
  </si>
  <si>
    <t>12/4</t>
  </si>
  <si>
    <t>12/6</t>
  </si>
  <si>
    <t>12/11</t>
  </si>
  <si>
    <t>12/13</t>
  </si>
  <si>
    <t>Joe</t>
  </si>
  <si>
    <t>Jesse</t>
  </si>
  <si>
    <t>Clarke</t>
  </si>
  <si>
    <t>9/13</t>
  </si>
  <si>
    <t>27-Sep</t>
  </si>
  <si>
    <t>Ronan</t>
  </si>
  <si>
    <t>Ava</t>
  </si>
  <si>
    <t>HHH</t>
  </si>
  <si>
    <t>Wess</t>
  </si>
  <si>
    <t>Michael</t>
  </si>
  <si>
    <t>Matthew</t>
  </si>
  <si>
    <t>Civitano</t>
  </si>
  <si>
    <t>Whittles</t>
  </si>
  <si>
    <t>TD</t>
  </si>
  <si>
    <t>Mary</t>
  </si>
  <si>
    <t>Attallan</t>
  </si>
  <si>
    <t>`</t>
  </si>
  <si>
    <t>Safety</t>
  </si>
  <si>
    <t>First Reg.</t>
  </si>
  <si>
    <t>Phone</t>
  </si>
  <si>
    <t>Email</t>
  </si>
  <si>
    <t>Veteran?</t>
  </si>
  <si>
    <t>Team</t>
  </si>
  <si>
    <t>Safety Key</t>
  </si>
  <si>
    <t>None</t>
  </si>
  <si>
    <t>Given</t>
  </si>
  <si>
    <t>Signed</t>
  </si>
  <si>
    <t>Registration Key</t>
  </si>
  <si>
    <t>Missing Waiver</t>
  </si>
  <si>
    <t>Done</t>
  </si>
  <si>
    <t>Team Key</t>
  </si>
  <si>
    <t>Mechanical</t>
  </si>
  <si>
    <t>Electrical</t>
  </si>
  <si>
    <t>Software</t>
  </si>
  <si>
    <t>Business</t>
  </si>
  <si>
    <t>Y</t>
  </si>
  <si>
    <t>631-708-4947</t>
  </si>
  <si>
    <t>631-321-5944</t>
  </si>
  <si>
    <t>631-972-5225</t>
  </si>
  <si>
    <t>631-572-6147</t>
  </si>
  <si>
    <t>631-889-7863</t>
  </si>
  <si>
    <t>631-661-9430</t>
  </si>
  <si>
    <t>631-434-5757</t>
  </si>
  <si>
    <t>631-987-3062</t>
  </si>
  <si>
    <t>631-416-0116</t>
  </si>
  <si>
    <t>631-835-3271</t>
  </si>
  <si>
    <t>631-704-8282</t>
  </si>
  <si>
    <t>631-792-5706</t>
  </si>
  <si>
    <t>631-459-9691</t>
  </si>
  <si>
    <t>631-459-0495</t>
  </si>
  <si>
    <t>516-782-8071</t>
  </si>
  <si>
    <t>631-215-1884</t>
  </si>
  <si>
    <t>631-666-2007</t>
  </si>
  <si>
    <t>631-260-5637</t>
  </si>
  <si>
    <t>631-539-1332</t>
  </si>
  <si>
    <t>631-422-3621</t>
  </si>
  <si>
    <t>631-992-5087</t>
  </si>
  <si>
    <t>631-620-3238</t>
  </si>
  <si>
    <t>631-552-2605</t>
  </si>
  <si>
    <t>631-605-9847</t>
  </si>
  <si>
    <t>631-620-8219</t>
  </si>
  <si>
    <t>631-526-2536</t>
  </si>
  <si>
    <t>631-572-1334</t>
  </si>
  <si>
    <t>631-513-9139</t>
  </si>
  <si>
    <t>631-290-8199</t>
  </si>
  <si>
    <t>631-835-8640</t>
  </si>
  <si>
    <t>631-572-2410</t>
  </si>
  <si>
    <t>a.amatulli.griffith@gmail.com</t>
  </si>
  <si>
    <t>Creeper7254@gmail.com</t>
  </si>
  <si>
    <t>mandalorianmemer@gmail.com</t>
  </si>
  <si>
    <t>Luckyclarke670@gmail.com</t>
  </si>
  <si>
    <t>rockets1194@optimum.net</t>
  </si>
  <si>
    <t>owendistefano@yahoo.com</t>
  </si>
  <si>
    <t>erinmarie05@msn.com</t>
  </si>
  <si>
    <t>roneyfellman@hotmail.com</t>
  </si>
  <si>
    <t>collinchris@optonline.net</t>
  </si>
  <si>
    <t>nrgee888@outlook.com</t>
  </si>
  <si>
    <t>robgruskin@hotmail.com</t>
  </si>
  <si>
    <t>sholder1968@gmail.com</t>
  </si>
  <si>
    <t>Jtk200133@gmail.com</t>
  </si>
  <si>
    <t>justink1214@gmail.com</t>
  </si>
  <si>
    <t>vkramer8811@gmail.com</t>
  </si>
  <si>
    <t>deniselagrega@gmail.com</t>
  </si>
  <si>
    <t>22langhornj@wiufsd.org</t>
  </si>
  <si>
    <t>Wilaxdude@outlook.com</t>
  </si>
  <si>
    <t>sern@optonline.net</t>
  </si>
  <si>
    <t>djm121500@yahoo.com</t>
  </si>
  <si>
    <t>Dmaresca1@yahoo.com</t>
  </si>
  <si>
    <t>jakemar314@gmail.com</t>
  </si>
  <si>
    <t>jp222124@gamail.com</t>
  </si>
  <si>
    <t>t3pfaffe@gmail.com</t>
  </si>
  <si>
    <t>piecorab@gmail.com</t>
  </si>
  <si>
    <t>Darian23@verizon.net</t>
  </si>
  <si>
    <t>thewaters@optonline.net</t>
  </si>
  <si>
    <t>spazgerhade@gmaiI.com</t>
  </si>
  <si>
    <t>Mariana.wagner@yahoo.com</t>
  </si>
  <si>
    <t>22whittlesm@wiufsd.org</t>
  </si>
  <si>
    <t>Mikeprime234@gmail.com</t>
  </si>
  <si>
    <t>CAD</t>
  </si>
  <si>
    <t>Angelina</t>
  </si>
  <si>
    <t>Grade</t>
  </si>
  <si>
    <t>In</t>
  </si>
  <si>
    <t>Out</t>
  </si>
  <si>
    <t>SID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</si>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</sst>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;@"/>
    <numFmt numFmtId="165" formatCode="0;[Red]0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7" borderId="20" applyNumberFormat="0" applyAlignment="0" applyProtection="0"/>
  </cellStyleXfs>
  <cellXfs count="120">
    <xf numFmtId="0" fontId="0" fillId="0" borderId="0" xfId="0"/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/>
    <xf numFmtId="49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/>
    <xf numFmtId="0" fontId="0" fillId="3" borderId="0" xfId="0" applyFill="1"/>
    <xf numFmtId="0" fontId="0" fillId="3" borderId="0" xfId="0" applyFill="1" applyBorder="1"/>
    <xf numFmtId="0" fontId="0" fillId="3" borderId="0" xfId="0" applyFill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49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165" fontId="0" fillId="0" borderId="0" xfId="0" applyNumberFormat="1" applyFill="1" applyAlignment="1" applyProtection="1">
      <alignment horizontal="center" vertical="center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left"/>
    </xf>
    <xf numFmtId="0" fontId="0" fillId="0" borderId="0" xfId="0" applyFont="1" applyBorder="1"/>
    <xf numFmtId="0" fontId="0" fillId="3" borderId="0" xfId="0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 shrinkToFit="1"/>
    </xf>
    <xf numFmtId="2" fontId="0" fillId="0" borderId="0" xfId="0" applyNumberFormat="1"/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5" fillId="6" borderId="6" xfId="0" applyNumberFormat="1" applyFont="1" applyFill="1" applyBorder="1" applyAlignment="1"/>
    <xf numFmtId="2" fontId="6" fillId="6" borderId="4" xfId="0" applyNumberFormat="1" applyFont="1" applyFill="1" applyBorder="1" applyAlignment="1"/>
    <xf numFmtId="2" fontId="5" fillId="6" borderId="4" xfId="0" applyNumberFormat="1" applyFont="1" applyFill="1" applyBorder="1"/>
    <xf numFmtId="0" fontId="0" fillId="0" borderId="0" xfId="0" applyFill="1" applyBorder="1"/>
    <xf numFmtId="2" fontId="4" fillId="0" borderId="0" xfId="0" applyNumberFormat="1" applyFont="1" applyFill="1" applyBorder="1"/>
    <xf numFmtId="2" fontId="5" fillId="6" borderId="7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/>
    <xf numFmtId="2" fontId="5" fillId="5" borderId="4" xfId="0" applyNumberFormat="1" applyFont="1" applyFill="1" applyBorder="1"/>
    <xf numFmtId="2" fontId="5" fillId="5" borderId="6" xfId="0" applyNumberFormat="1" applyFont="1" applyFill="1" applyBorder="1" applyAlignment="1"/>
    <xf numFmtId="2" fontId="5" fillId="5" borderId="4" xfId="0" applyNumberFormat="1" applyFont="1" applyFill="1" applyBorder="1" applyAlignment="1" applyProtection="1">
      <alignment horizontal="center"/>
    </xf>
    <xf numFmtId="2" fontId="0" fillId="6" borderId="10" xfId="0" applyNumberFormat="1" applyFill="1" applyBorder="1" applyAlignment="1">
      <alignment horizontal="center"/>
    </xf>
    <xf numFmtId="2" fontId="7" fillId="6" borderId="6" xfId="0" applyNumberFormat="1" applyFont="1" applyFill="1" applyBorder="1" applyAlignment="1">
      <alignment horizontal="center"/>
    </xf>
    <xf numFmtId="0" fontId="0" fillId="6" borderId="11" xfId="0" applyFill="1" applyBorder="1"/>
    <xf numFmtId="2" fontId="5" fillId="6" borderId="6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 applyProtection="1">
      <alignment horizontal="center" vertical="center"/>
      <protection locked="0"/>
    </xf>
    <xf numFmtId="164" fontId="5" fillId="5" borderId="8" xfId="0" applyNumberFormat="1" applyFont="1" applyFill="1" applyBorder="1" applyAlignment="1" applyProtection="1">
      <alignment horizontal="center" vertical="center"/>
      <protection locked="0"/>
    </xf>
    <xf numFmtId="2" fontId="6" fillId="5" borderId="11" xfId="0" applyNumberFormat="1" applyFont="1" applyFill="1" applyBorder="1" applyAlignment="1">
      <alignment horizontal="center" vertical="center"/>
    </xf>
    <xf numFmtId="2" fontId="5" fillId="5" borderId="1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4" fontId="2" fillId="6" borderId="8" xfId="0" applyNumberFormat="1" applyFont="1" applyFill="1" applyBorder="1" applyAlignment="1"/>
    <xf numFmtId="164" fontId="2" fillId="6" borderId="9" xfId="0" applyNumberFormat="1" applyFont="1" applyFill="1" applyBorder="1" applyAlignment="1"/>
    <xf numFmtId="2" fontId="2" fillId="6" borderId="7" xfId="0" applyNumberFormat="1" applyFont="1" applyFill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2" fontId="0" fillId="5" borderId="17" xfId="0" applyNumberFormat="1" applyFont="1" applyFill="1" applyBorder="1" applyAlignment="1">
      <alignment horizontal="center" vertical="center"/>
    </xf>
    <xf numFmtId="49" fontId="3" fillId="6" borderId="7" xfId="0" applyNumberFormat="1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/>
    <xf numFmtId="0" fontId="2" fillId="6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0" fillId="3" borderId="2" xfId="0" applyFont="1" applyFill="1" applyBorder="1" applyAlignment="1">
      <alignment horizontal="left" vertical="center" wrapText="1"/>
    </xf>
    <xf numFmtId="0" fontId="0" fillId="3" borderId="4" xfId="0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5" xfId="0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left" vertical="center"/>
    </xf>
    <xf numFmtId="0" fontId="0" fillId="3" borderId="1" xfId="0" applyFill="1" applyBorder="1"/>
    <xf numFmtId="2" fontId="0" fillId="3" borderId="1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 wrapText="1"/>
    </xf>
    <xf numFmtId="2" fontId="0" fillId="3" borderId="8" xfId="0" applyNumberFormat="1" applyFont="1" applyFill="1" applyBorder="1" applyAlignment="1">
      <alignment horizontal="center"/>
    </xf>
    <xf numFmtId="2" fontId="0" fillId="3" borderId="2" xfId="0" applyNumberFormat="1" applyFont="1" applyFill="1" applyBorder="1" applyAlignment="1">
      <alignment horizontal="center" wrapText="1"/>
    </xf>
    <xf numFmtId="2" fontId="0" fillId="3" borderId="2" xfId="0" applyNumberFormat="1" applyFont="1" applyFill="1" applyBorder="1" applyAlignment="1">
      <alignment horizontal="center"/>
    </xf>
    <xf numFmtId="2" fontId="0" fillId="3" borderId="12" xfId="0" applyNumberFormat="1" applyFont="1" applyFill="1" applyBorder="1" applyAlignment="1">
      <alignment horizontal="center"/>
    </xf>
    <xf numFmtId="2" fontId="0" fillId="3" borderId="16" xfId="0" applyNumberFormat="1" applyFont="1" applyFill="1" applyBorder="1" applyAlignment="1">
      <alignment horizontal="center" wrapText="1"/>
    </xf>
    <xf numFmtId="2" fontId="0" fillId="3" borderId="5" xfId="0" applyNumberFormat="1" applyFont="1" applyFill="1" applyBorder="1" applyAlignment="1">
      <alignment horizontal="center" wrapText="1"/>
    </xf>
    <xf numFmtId="2" fontId="0" fillId="3" borderId="5" xfId="0" applyNumberFormat="1" applyFont="1" applyFill="1" applyBorder="1" applyAlignment="1">
      <alignment horizontal="center"/>
    </xf>
    <xf numFmtId="2" fontId="0" fillId="3" borderId="13" xfId="0" applyNumberFormat="1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 wrapText="1"/>
    </xf>
    <xf numFmtId="2" fontId="0" fillId="3" borderId="3" xfId="0" applyNumberFormat="1" applyFont="1" applyFill="1" applyBorder="1" applyAlignment="1">
      <alignment horizontal="center"/>
    </xf>
    <xf numFmtId="2" fontId="0" fillId="3" borderId="14" xfId="0" applyNumberFormat="1" applyFont="1" applyFill="1" applyBorder="1" applyAlignment="1">
      <alignment horizontal="center"/>
    </xf>
    <xf numFmtId="2" fontId="0" fillId="3" borderId="4" xfId="0" applyNumberFormat="1" applyFont="1" applyFill="1" applyBorder="1" applyAlignment="1">
      <alignment horizontal="center" wrapText="1"/>
    </xf>
    <xf numFmtId="2" fontId="0" fillId="3" borderId="4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 applyProtection="1">
      <alignment horizontal="center"/>
      <protection locked="0"/>
    </xf>
    <xf numFmtId="2" fontId="0" fillId="3" borderId="8" xfId="0" applyNumberFormat="1" applyFont="1" applyFill="1" applyBorder="1" applyAlignment="1" applyProtection="1">
      <alignment horizontal="center"/>
      <protection locked="0"/>
    </xf>
    <xf numFmtId="2" fontId="0" fillId="3" borderId="1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4" xfId="0" applyFont="1" applyFill="1" applyBorder="1" applyAlignment="1">
      <alignment horizontal="left" vertical="center" wrapText="1"/>
    </xf>
    <xf numFmtId="2" fontId="0" fillId="3" borderId="8" xfId="0" applyNumberFormat="1" applyFont="1" applyFill="1" applyBorder="1" applyAlignment="1" applyProtection="1">
      <alignment horizontal="center" vertical="center"/>
      <protection locked="0"/>
    </xf>
    <xf numFmtId="2" fontId="0" fillId="3" borderId="1" xfId="0" applyNumberFormat="1" applyFont="1" applyFill="1" applyBorder="1" applyAlignment="1" applyProtection="1">
      <alignment horizontal="center" vertical="center"/>
      <protection locked="0"/>
    </xf>
    <xf numFmtId="0" fontId="0" fillId="3" borderId="2" xfId="0" applyFill="1" applyBorder="1"/>
    <xf numFmtId="0" fontId="0" fillId="6" borderId="3" xfId="0" applyFont="1" applyFill="1" applyBorder="1" applyAlignment="1">
      <alignment horizontal="center" vertical="center" shrinkToFit="1"/>
    </xf>
    <xf numFmtId="49" fontId="3" fillId="6" borderId="3" xfId="0" applyNumberFormat="1" applyFont="1" applyFill="1" applyBorder="1" applyAlignment="1">
      <alignment horizontal="left"/>
    </xf>
    <xf numFmtId="0" fontId="2" fillId="6" borderId="3" xfId="0" applyFont="1" applyFill="1" applyBorder="1" applyAlignment="1">
      <alignment horizontal="left" vertical="center"/>
    </xf>
    <xf numFmtId="1" fontId="2" fillId="6" borderId="3" xfId="0" applyNumberFormat="1" applyFon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0" fontId="0" fillId="2" borderId="1" xfId="0" applyFill="1" applyBorder="1"/>
    <xf numFmtId="2" fontId="9" fillId="4" borderId="4" xfId="0" applyNumberFormat="1" applyFont="1" applyFill="1" applyBorder="1" applyAlignment="1"/>
    <xf numFmtId="2" fontId="8" fillId="4" borderId="4" xfId="0" applyNumberFormat="1" applyFont="1" applyFill="1" applyBorder="1" applyAlignment="1" applyProtection="1">
      <alignment horizontal="center"/>
    </xf>
    <xf numFmtId="49" fontId="8" fillId="0" borderId="3" xfId="0" applyNumberFormat="1" applyFont="1" applyBorder="1" applyAlignment="1">
      <alignment horizontal="left" vertical="center"/>
    </xf>
    <xf numFmtId="0" fontId="0" fillId="3" borderId="7" xfId="0" applyFont="1" applyFill="1" applyBorder="1" applyAlignment="1">
      <alignment horizontal="center" vertical="center" shrinkToFit="1"/>
    </xf>
    <xf numFmtId="0" fontId="0" fillId="3" borderId="17" xfId="0" applyFont="1" applyFill="1" applyBorder="1" applyAlignment="1">
      <alignment horizontal="center" vertical="center" shrinkToFit="1"/>
    </xf>
    <xf numFmtId="0" fontId="0" fillId="3" borderId="18" xfId="0" applyFont="1" applyFill="1" applyBorder="1" applyAlignment="1">
      <alignment horizontal="center" vertical="center" shrinkToFit="1"/>
    </xf>
    <xf numFmtId="0" fontId="0" fillId="3" borderId="19" xfId="0" applyFont="1" applyFill="1" applyBorder="1" applyAlignment="1">
      <alignment horizontal="center" vertical="center" shrinkToFit="1"/>
    </xf>
    <xf numFmtId="1" fontId="0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20" xfId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2" fillId="7" borderId="20" xfId="1"/>
    <xf numFmtId="2" fontId="10" fillId="6" borderId="4" xfId="0" applyNumberFormat="1" applyFont="1" applyFill="1" applyBorder="1" applyAlignment="1" applyProtection="1">
      <alignment horizontal="center"/>
    </xf>
    <xf numFmtId="2" fontId="0" fillId="3" borderId="1" xfId="0" applyNumberFormat="1" applyFont="1" applyFill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1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9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1" readingOrder="0"/>
      <border diagonalUp="0" diagonalDown="0" outline="0">
        <left/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1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  <numFmt numFmtId="164" formatCode="m/d;@"/>
      <fill>
        <patternFill patternType="solid">
          <fgColor indexed="64"/>
          <bgColor theme="3" tint="0.39994506668294322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color theme="1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ill>
        <patternFill patternType="solid">
          <fgColor theme="9"/>
          <bgColor theme="0" tint="-0.34998626667073579"/>
        </patternFill>
      </fill>
    </dxf>
    <dxf>
      <fill>
        <patternFill patternType="solid">
          <fgColor theme="0" tint="-0.34998626667073579"/>
          <bgColor theme="0" tint="-0.34998626667073579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1"/>
        </top>
      </border>
    </dxf>
    <dxf>
      <font>
        <b/>
        <color theme="1"/>
      </font>
    </dxf>
    <dxf>
      <font>
        <color theme="1"/>
      </font>
      <fill>
        <patternFill patternType="solid">
          <fgColor theme="0" tint="-0.14999847407452621"/>
          <bgColor theme="0" tint="-0.1499984740745262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border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3" defaultTableStyle="TableStyleMedium2" defaultPivotStyle="PivotStyleLight16">
    <tableStyle name="TableStyleLight1 2" pivot="0" count="7">
      <tableStyleElement type="wholeTable" dxfId="150"/>
      <tableStyleElement type="headerRow" dxfId="149"/>
      <tableStyleElement type="totalRow" dxfId="148"/>
      <tableStyleElement type="firstColumn" dxfId="147"/>
      <tableStyleElement type="lastColumn" dxfId="146"/>
      <tableStyleElement type="firstRowStripe" dxfId="145"/>
      <tableStyleElement type="firstColumnStripe" dxfId="144"/>
    </tableStyle>
    <tableStyle name="TableStyleMedium22 2" pivot="0" count="7">
      <tableStyleElement type="wholeTable" dxfId="143"/>
      <tableStyleElement type="headerRow" dxfId="142"/>
      <tableStyleElement type="totalRow" dxfId="141"/>
      <tableStyleElement type="firstColumn" dxfId="140"/>
      <tableStyleElement type="lastColumn" dxfId="139"/>
      <tableStyleElement type="firstRowStripe" dxfId="138"/>
      <tableStyleElement type="firstColumnStripe" dxfId="137"/>
    </tableStyle>
    <tableStyle name="TableStyleMedium7 2" pivot="0" count="7">
      <tableStyleElement type="wholeTable" dxfId="136"/>
      <tableStyleElement type="headerRow" dxfId="135"/>
      <tableStyleElement type="totalRow" dxfId="134"/>
      <tableStyleElement type="firstColumn" dxfId="133"/>
      <tableStyleElement type="lastColumn" dxfId="132"/>
      <tableStyleElement type="firstRowStripe" dxfId="131"/>
      <tableStyleElement type="firstColumnStripe" dxfId="130"/>
    </tableStyle>
  </tableStyles>
  <colors>
    <mruColors>
      <color rgb="FFFF9999"/>
      <color rgb="FF99FF99"/>
      <color rgb="FFD2A000"/>
      <color rgb="FFFFFF99"/>
      <color rgb="FFFFFFC1"/>
      <color rgb="FFF47E7E"/>
      <color rgb="FFC0E399"/>
      <color rgb="FF63F927"/>
      <color rgb="FF4CEF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152400</xdr:rowOff>
    </xdr:from>
    <xdr:to>
      <xdr:col>19</xdr:col>
      <xdr:colOff>171450</xdr:colOff>
      <xdr:row>0</xdr:row>
      <xdr:rowOff>571500</xdr:rowOff>
    </xdr:to>
    <xdr:sp macro="" textlink="">
      <xdr:nvSpPr>
        <xdr:cNvPr id="3" name="TextBox 2"/>
        <xdr:cNvSpPr txBox="1"/>
      </xdr:nvSpPr>
      <xdr:spPr>
        <a:xfrm>
          <a:off x="1495425" y="152400"/>
          <a:ext cx="6248400" cy="419100"/>
        </a:xfrm>
        <a:prstGeom prst="rect">
          <a:avLst/>
        </a:prstGeom>
        <a:solidFill>
          <a:srgbClr val="00B050"/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 i="0">
              <a:solidFill>
                <a:srgbClr val="FFFF00"/>
              </a:solidFill>
            </a:rPr>
            <a:t>F.I.R.S.T. Robotics Team 871 Pre-Hofstra</a:t>
          </a:r>
          <a:r>
            <a:rPr lang="en-US" sz="2400" b="1" i="0" baseline="0">
              <a:solidFill>
                <a:srgbClr val="FFFF00"/>
              </a:solidFill>
            </a:rPr>
            <a:t> </a:t>
          </a:r>
          <a:endParaRPr lang="en-US" sz="2400" b="1" i="0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114300</xdr:rowOff>
    </xdr:from>
    <xdr:to>
      <xdr:col>40</xdr:col>
      <xdr:colOff>352424</xdr:colOff>
      <xdr:row>0</xdr:row>
      <xdr:rowOff>533400</xdr:rowOff>
    </xdr:to>
    <xdr:sp macro="" textlink="">
      <xdr:nvSpPr>
        <xdr:cNvPr id="5" name="TextBox 4"/>
        <xdr:cNvSpPr txBox="1"/>
      </xdr:nvSpPr>
      <xdr:spPr>
        <a:xfrm>
          <a:off x="152400" y="114300"/>
          <a:ext cx="9734549" cy="419100"/>
        </a:xfrm>
        <a:prstGeom prst="rect">
          <a:avLst/>
        </a:prstGeom>
        <a:solidFill>
          <a:srgbClr val="00B050"/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 i="0">
              <a:solidFill>
                <a:srgbClr val="FFFF00"/>
              </a:solidFill>
            </a:rPr>
            <a:t>F.I.R.S.T. Robotics Team 871 Build</a:t>
          </a:r>
          <a:r>
            <a:rPr lang="en-US" sz="2400" b="1" i="0" baseline="0">
              <a:solidFill>
                <a:srgbClr val="FFFF00"/>
              </a:solidFill>
            </a:rPr>
            <a:t> </a:t>
          </a:r>
          <a:r>
            <a:rPr lang="en-US" sz="2400" b="1" i="0">
              <a:solidFill>
                <a:srgbClr val="FFFF00"/>
              </a:solidFill>
            </a:rPr>
            <a:t>Master Attendance Build 2017-2018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85725</xdr:rowOff>
    </xdr:from>
    <xdr:to>
      <xdr:col>28</xdr:col>
      <xdr:colOff>133350</xdr:colOff>
      <xdr:row>0</xdr:row>
      <xdr:rowOff>504825</xdr:rowOff>
    </xdr:to>
    <xdr:sp macro="" textlink="">
      <xdr:nvSpPr>
        <xdr:cNvPr id="4" name="TextBox 3"/>
        <xdr:cNvSpPr txBox="1"/>
      </xdr:nvSpPr>
      <xdr:spPr>
        <a:xfrm>
          <a:off x="95249" y="85725"/>
          <a:ext cx="15240001" cy="419100"/>
        </a:xfrm>
        <a:prstGeom prst="rect">
          <a:avLst/>
        </a:prstGeom>
        <a:solidFill>
          <a:srgbClr val="00B050"/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>
              <a:solidFill>
                <a:srgbClr val="FFFF00"/>
              </a:solidFill>
            </a:rPr>
            <a:t>F.I.R.S.T. Robotics Team 871 Pre-Season</a:t>
          </a:r>
          <a:r>
            <a:rPr lang="en-US" sz="1600" b="1" i="0" baseline="0">
              <a:solidFill>
                <a:srgbClr val="FFFF00"/>
              </a:solidFill>
            </a:rPr>
            <a:t> </a:t>
          </a:r>
          <a:r>
            <a:rPr lang="en-US" sz="1600" b="1" i="0">
              <a:solidFill>
                <a:srgbClr val="FFFF00"/>
              </a:solidFill>
            </a:rPr>
            <a:t>Master Attendance 2018-2019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57150</xdr:rowOff>
    </xdr:from>
    <xdr:to>
      <xdr:col>11</xdr:col>
      <xdr:colOff>790575</xdr:colOff>
      <xdr:row>0</xdr:row>
      <xdr:rowOff>466725</xdr:rowOff>
    </xdr:to>
    <xdr:sp macro="" textlink="">
      <xdr:nvSpPr>
        <xdr:cNvPr id="2" name="TextBox 1"/>
        <xdr:cNvSpPr txBox="1"/>
      </xdr:nvSpPr>
      <xdr:spPr>
        <a:xfrm>
          <a:off x="95249" y="57150"/>
          <a:ext cx="9991726" cy="409575"/>
        </a:xfrm>
        <a:prstGeom prst="rect">
          <a:avLst/>
        </a:prstGeom>
        <a:solidFill>
          <a:srgbClr val="00B050"/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>
              <a:solidFill>
                <a:srgbClr val="FFFF00"/>
              </a:solidFill>
            </a:rPr>
            <a:t>F.I.R.S.T. Robotics Team Master Roster 2018-2019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A2:S40" totalsRowCount="1" headerRowDxfId="126" dataDxfId="124" headerRowBorderDxfId="125" tableBorderDxfId="123">
  <autoFilter ref="A2:S39"/>
  <tableColumns count="19">
    <tableColumn id="1" name="Column1" totalsRowLabel="Total" dataDxfId="122" totalsRowDxfId="121"/>
    <tableColumn id="2" name="Last" dataDxfId="120" totalsRowDxfId="119"/>
    <tableColumn id="3" name="First" dataDxfId="118" totalsRowDxfId="117"/>
    <tableColumn id="4" name="Column2" totalsRowFunction="sum" dataDxfId="116" totalsRowDxfId="115"/>
    <tableColumn id="5" name="Column3" totalsRowFunction="sum" dataDxfId="114" totalsRowDxfId="113"/>
    <tableColumn id="6" name="Column4" totalsRowFunction="sum" dataDxfId="112" totalsRowDxfId="111"/>
    <tableColumn id="7" name="Column5" totalsRowFunction="sum" dataDxfId="110" totalsRowDxfId="109"/>
    <tableColumn id="8" name="Column6" totalsRowFunction="sum" dataDxfId="108" totalsRowDxfId="107"/>
    <tableColumn id="9" name="Column7" totalsRowFunction="sum" dataDxfId="106" totalsRowDxfId="105"/>
    <tableColumn id="10" name="Column8" totalsRowFunction="sum" dataDxfId="104" totalsRowDxfId="103"/>
    <tableColumn id="11" name="Column9" totalsRowFunction="sum" dataDxfId="102" totalsRowDxfId="101"/>
    <tableColumn id="12" name="Column10" totalsRowFunction="sum" dataDxfId="100" totalsRowDxfId="99"/>
    <tableColumn id="13" name="Column11" totalsRowFunction="sum" dataDxfId="98" totalsRowDxfId="97"/>
    <tableColumn id="14" name="Column12" totalsRowFunction="sum" dataDxfId="96" totalsRowDxfId="95"/>
    <tableColumn id="15" name="Column13" totalsRowFunction="sum" dataDxfId="94" totalsRowDxfId="93"/>
    <tableColumn id="16" name="Column14" totalsRowFunction="sum" dataDxfId="92" totalsRowDxfId="91"/>
    <tableColumn id="17" name="Column15" totalsRowFunction="sum" dataDxfId="90" totalsRowDxfId="89"/>
    <tableColumn id="18" name="Column16" totalsRowFunction="sum" dataDxfId="88" totalsRowDxfId="87"/>
    <tableColumn id="19" name="Column17" totalsRowFunction="sum" dataDxfId="86" totalsRowDxfId="85"/>
  </tableColumns>
  <tableStyleInfo name="TableStyleMedium20" showFirstColumn="0" showLastColumn="0" showRowStripes="0" showColumnStripes="0"/>
</table>
</file>

<file path=xl/tables/table2.xml><?xml version="1.0" encoding="utf-8"?>
<table xmlns="http://schemas.openxmlformats.org/spreadsheetml/2006/main" id="1" name="Preseason" displayName="Preseason" ref="B2:AD34" headerRowDxfId="79" headerRowCellStyle="Normal" dataCellStyle="Normal">
  <autoFilter ref="B2:AD34"/>
  <sortState ref="B3:AD34">
    <sortCondition ref="B3:B34"/>
    <sortCondition ref="C3:C34"/>
  </sortState>
  <tableColumns count="29">
    <tableColumn id="1" name="Last" totalsRowLabel="Total" dataCellStyle="Normal"/>
    <tableColumn id="2" name="First" dataCellStyle="Normal"/>
    <tableColumn id="12" name="9/13" dataDxfId="78" totalsRowDxfId="77"/>
    <tableColumn id="31" name="9/18" dataDxfId="76" totalsRowDxfId="75"/>
    <tableColumn id="3" name="9/20" dataDxfId="74" totalsRowDxfId="73" dataCellStyle="Normal"/>
    <tableColumn id="4" name="9/25" dataDxfId="72" totalsRowDxfId="71" dataCellStyle="Normal"/>
    <tableColumn id="5" name="27-Sep" dataDxfId="70" totalsRowDxfId="69" dataCellStyle="Normal"/>
    <tableColumn id="6" name="10/2" dataDxfId="68" totalsRowDxfId="67" dataCellStyle="Normal"/>
    <tableColumn id="7" name="HHH" dataDxfId="66" totalsRowDxfId="65" dataCellStyle="Normal"/>
    <tableColumn id="8" name="10/9" dataDxfId="64" totalsRowDxfId="63" dataCellStyle="Normal"/>
    <tableColumn id="9" name="10/11" dataDxfId="62" totalsRowDxfId="61" dataCellStyle="Normal"/>
    <tableColumn id="30" name="10/16" dataDxfId="60" totalsRowDxfId="59"/>
    <tableColumn id="11" name="10/18" dataDxfId="58" totalsRowDxfId="57" dataCellStyle="Normal"/>
    <tableColumn id="13" name="10/23" dataDxfId="56" totalsRowDxfId="55" dataCellStyle="Normal"/>
    <tableColumn id="32" name="10/25" dataDxfId="54" totalsRowDxfId="53"/>
    <tableColumn id="14" name="10/30" dataDxfId="52" totalsRowDxfId="51" dataCellStyle="Normal"/>
    <tableColumn id="15" name="11/1" dataDxfId="50" totalsRowDxfId="49" dataCellStyle="Normal"/>
    <tableColumn id="16" name="11/6" dataDxfId="48" totalsRowDxfId="47" dataCellStyle="Normal"/>
    <tableColumn id="17" name="11/8" dataDxfId="46" totalsRowDxfId="45" dataCellStyle="Normal"/>
    <tableColumn id="18" name="11/13" dataDxfId="44" totalsRowDxfId="43" dataCellStyle="Normal"/>
    <tableColumn id="19" name="11/15" dataDxfId="42" totalsRowDxfId="41" dataCellStyle="Normal"/>
    <tableColumn id="20" name="11/20" dataDxfId="40" totalsRowDxfId="39" dataCellStyle="Normal"/>
    <tableColumn id="21" name="11/27" dataDxfId="38" totalsRowDxfId="37" dataCellStyle="Normal"/>
    <tableColumn id="22" name="11/29" dataDxfId="36" totalsRowDxfId="35" dataCellStyle="Normal"/>
    <tableColumn id="23" name="12/4" dataDxfId="34" totalsRowDxfId="33" dataCellStyle="Normal"/>
    <tableColumn id="24" name="12/6" dataDxfId="32" totalsRowDxfId="31" dataCellStyle="Normal"/>
    <tableColumn id="25" name="12/11" dataDxfId="30" totalsRowDxfId="29" dataCellStyle="Normal"/>
    <tableColumn id="10" name="12/13" dataDxfId="28" totalsRowDxfId="27"/>
    <tableColumn id="27" name="Pre" totalsRowFunction="sum" dataDxfId="26" totalsRowDxfId="25" dataCellStyle="Normal">
      <calculatedColumnFormula>SUM(D3:AB3)</calculatedColumnFormula>
    </tableColumn>
  </tableColumns>
  <tableStyleInfo name="TableStyleLight1 2" showFirstColumn="0" showLastColumn="0" showRowStripes="1" showColumnStripes="0"/>
</table>
</file>

<file path=xl/tables/table3.xml><?xml version="1.0" encoding="utf-8"?>
<table xmlns="http://schemas.openxmlformats.org/spreadsheetml/2006/main" id="3" name="Roster" displayName="Roster" ref="B2:L34" headerRowDxfId="13" headerRowCellStyle="Normal" dataCellStyle="Normal">
  <autoFilter ref="B2:L34"/>
  <sortState ref="B3:AD34">
    <sortCondition ref="B3:B34"/>
    <sortCondition ref="C3:C34"/>
  </sortState>
  <tableColumns count="11">
    <tableColumn id="1" name="Last" totalsRowLabel="Total" dataCellStyle="Normal"/>
    <tableColumn id="2" name="First" dataCellStyle="Normal"/>
    <tableColumn id="12" name="Safety" totalsRowDxfId="12" dataCellStyle="Normal"/>
    <tableColumn id="31" name="First Reg." totalsRowDxfId="11" dataCellStyle="Normal"/>
    <tableColumn id="7" name="Grade" dataDxfId="10" totalsRowDxfId="9"/>
    <tableColumn id="3" name="Phone" dataDxfId="8" totalsRowDxfId="7" dataCellStyle="Normal"/>
    <tableColumn id="4" name="Email" totalsRowDxfId="6" dataCellStyle="Normal"/>
    <tableColumn id="5" name="Veteran?" dataDxfId="5" totalsRowDxfId="4" dataCellStyle="Normal"/>
    <tableColumn id="6" name="Team" dataDxfId="3" totalsRowDxfId="2" dataCellStyle="Normal"/>
    <tableColumn id="8" name="In" totalsRowDxfId="1" dataCellStyle="Normal"/>
    <tableColumn id="9" name="Out" totalsRowDxfId="0" dataCellStyle="Normal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rgee888@outlook.com" TargetMode="External"/><Relationship Id="rId13" Type="http://schemas.openxmlformats.org/officeDocument/2006/relationships/hyperlink" Target="mailto:vkramer8811@gmail.com" TargetMode="External"/><Relationship Id="rId18" Type="http://schemas.openxmlformats.org/officeDocument/2006/relationships/hyperlink" Target="mailto:djm121500@yahoo.com" TargetMode="External"/><Relationship Id="rId26" Type="http://schemas.openxmlformats.org/officeDocument/2006/relationships/drawing" Target="../drawings/drawing4.xml"/><Relationship Id="rId3" Type="http://schemas.openxmlformats.org/officeDocument/2006/relationships/hyperlink" Target="mailto:rockets1194@optimum.net" TargetMode="External"/><Relationship Id="rId21" Type="http://schemas.openxmlformats.org/officeDocument/2006/relationships/hyperlink" Target="mailto:t3pfaffe@gmail.com" TargetMode="External"/><Relationship Id="rId7" Type="http://schemas.openxmlformats.org/officeDocument/2006/relationships/hyperlink" Target="mailto:collinchris@optonline.net" TargetMode="External"/><Relationship Id="rId12" Type="http://schemas.openxmlformats.org/officeDocument/2006/relationships/hyperlink" Target="mailto:justink1214@gmail.com" TargetMode="External"/><Relationship Id="rId17" Type="http://schemas.openxmlformats.org/officeDocument/2006/relationships/hyperlink" Target="mailto:sern@optonline.net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mailto:Creeper7254@gmail.com" TargetMode="External"/><Relationship Id="rId16" Type="http://schemas.openxmlformats.org/officeDocument/2006/relationships/hyperlink" Target="mailto:Wilaxdude@outlook.com" TargetMode="External"/><Relationship Id="rId20" Type="http://schemas.openxmlformats.org/officeDocument/2006/relationships/hyperlink" Target="mailto:jp222124@gamail.com" TargetMode="External"/><Relationship Id="rId1" Type="http://schemas.openxmlformats.org/officeDocument/2006/relationships/hyperlink" Target="mailto:a.amatulli.griffith@gmail.com" TargetMode="External"/><Relationship Id="rId6" Type="http://schemas.openxmlformats.org/officeDocument/2006/relationships/hyperlink" Target="mailto:roneyfellman@hotmail.com" TargetMode="External"/><Relationship Id="rId11" Type="http://schemas.openxmlformats.org/officeDocument/2006/relationships/hyperlink" Target="mailto:Jtk200133@gmail.com" TargetMode="External"/><Relationship Id="rId24" Type="http://schemas.openxmlformats.org/officeDocument/2006/relationships/hyperlink" Target="mailto:Mariana.wagner@yahoo.com" TargetMode="External"/><Relationship Id="rId5" Type="http://schemas.openxmlformats.org/officeDocument/2006/relationships/hyperlink" Target="mailto:erinmarie05@msn.com" TargetMode="External"/><Relationship Id="rId15" Type="http://schemas.openxmlformats.org/officeDocument/2006/relationships/hyperlink" Target="mailto:22langhornj@wiufsd.org" TargetMode="External"/><Relationship Id="rId23" Type="http://schemas.openxmlformats.org/officeDocument/2006/relationships/hyperlink" Target="mailto:thewaters@optonline.net" TargetMode="External"/><Relationship Id="rId10" Type="http://schemas.openxmlformats.org/officeDocument/2006/relationships/hyperlink" Target="mailto:sholder1968@gmail.com" TargetMode="External"/><Relationship Id="rId19" Type="http://schemas.openxmlformats.org/officeDocument/2006/relationships/hyperlink" Target="mailto:jakemar314@gmail.com" TargetMode="External"/><Relationship Id="rId4" Type="http://schemas.openxmlformats.org/officeDocument/2006/relationships/hyperlink" Target="mailto:owendistefano@yahoo.com" TargetMode="External"/><Relationship Id="rId9" Type="http://schemas.openxmlformats.org/officeDocument/2006/relationships/hyperlink" Target="mailto:robgruskin@hotmail.com" TargetMode="External"/><Relationship Id="rId14" Type="http://schemas.openxmlformats.org/officeDocument/2006/relationships/hyperlink" Target="mailto:deniselagrega@gmail.com" TargetMode="External"/><Relationship Id="rId22" Type="http://schemas.openxmlformats.org/officeDocument/2006/relationships/hyperlink" Target="mailto:piecorab@gmail.com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2"/>
  <sheetViews>
    <sheetView workbookViewId="0">
      <selection activeCell="C39" sqref="B3:C39"/>
    </sheetView>
  </sheetViews>
  <sheetFormatPr defaultRowHeight="15" x14ac:dyDescent="0.25"/>
  <cols>
    <col min="1" max="1" width="7.5703125" customWidth="1"/>
    <col min="2" max="2" width="15.85546875" bestFit="1" customWidth="1"/>
    <col min="3" max="3" width="11.140625" bestFit="1" customWidth="1"/>
    <col min="4" max="11" width="11" customWidth="1"/>
    <col min="12" max="19" width="12" customWidth="1"/>
    <col min="20" max="20" width="10.42578125" customWidth="1"/>
  </cols>
  <sheetData>
    <row r="1" spans="1:20" ht="49.5" customHeight="1" x14ac:dyDescent="0.25"/>
    <row r="2" spans="1:20" x14ac:dyDescent="0.25">
      <c r="A2" s="108" t="s">
        <v>79</v>
      </c>
      <c r="B2" s="106" t="s">
        <v>10</v>
      </c>
      <c r="C2" s="106" t="s">
        <v>11</v>
      </c>
      <c r="D2" s="106" t="s">
        <v>80</v>
      </c>
      <c r="E2" s="106" t="s">
        <v>81</v>
      </c>
      <c r="F2" s="106" t="s">
        <v>82</v>
      </c>
      <c r="G2" s="106" t="s">
        <v>83</v>
      </c>
      <c r="H2" s="106" t="s">
        <v>84</v>
      </c>
      <c r="I2" s="106" t="s">
        <v>85</v>
      </c>
      <c r="J2" s="106" t="s">
        <v>86</v>
      </c>
      <c r="K2" s="106" t="s">
        <v>87</v>
      </c>
      <c r="L2" s="106" t="s">
        <v>88</v>
      </c>
      <c r="M2" s="106" t="s">
        <v>89</v>
      </c>
      <c r="N2" s="106" t="s">
        <v>90</v>
      </c>
      <c r="O2" s="106" t="s">
        <v>91</v>
      </c>
      <c r="P2" s="106" t="s">
        <v>92</v>
      </c>
      <c r="Q2" s="106" t="s">
        <v>93</v>
      </c>
      <c r="R2" s="106" t="s">
        <v>94</v>
      </c>
      <c r="S2" s="106" t="s">
        <v>95</v>
      </c>
      <c r="T2" s="106" t="s">
        <v>78</v>
      </c>
    </row>
    <row r="3" spans="1:20" x14ac:dyDescent="0.25">
      <c r="A3" s="107"/>
      <c r="B3" s="106" t="s">
        <v>72</v>
      </c>
      <c r="C3" s="106" t="s">
        <v>73</v>
      </c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>
        <f>SUM(D3:S3)</f>
        <v>0</v>
      </c>
    </row>
    <row r="4" spans="1:20" x14ac:dyDescent="0.25">
      <c r="A4" s="107"/>
      <c r="B4" s="106" t="s">
        <v>71</v>
      </c>
      <c r="C4" s="106" t="s">
        <v>6</v>
      </c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>
        <f t="shared" ref="T4:T39" si="0">SUM(D4:S4)</f>
        <v>0</v>
      </c>
    </row>
    <row r="5" spans="1:20" x14ac:dyDescent="0.25">
      <c r="A5" s="107"/>
      <c r="B5" s="106" t="s">
        <v>16</v>
      </c>
      <c r="C5" s="106" t="s">
        <v>17</v>
      </c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>
        <f t="shared" si="0"/>
        <v>0</v>
      </c>
    </row>
    <row r="6" spans="1:20" x14ac:dyDescent="0.25">
      <c r="A6" s="107"/>
      <c r="B6" s="106" t="s">
        <v>50</v>
      </c>
      <c r="C6" s="106" t="s">
        <v>51</v>
      </c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>
        <f t="shared" si="0"/>
        <v>0</v>
      </c>
    </row>
    <row r="7" spans="1:20" x14ac:dyDescent="0.25">
      <c r="A7" s="107"/>
      <c r="B7" s="106" t="s">
        <v>18</v>
      </c>
      <c r="C7" s="106" t="s">
        <v>19</v>
      </c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>
        <f t="shared" si="0"/>
        <v>0</v>
      </c>
    </row>
    <row r="8" spans="1:20" x14ac:dyDescent="0.25">
      <c r="A8" s="107"/>
      <c r="B8" s="106" t="s">
        <v>69</v>
      </c>
      <c r="C8" s="106" t="s">
        <v>70</v>
      </c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>
        <f t="shared" si="0"/>
        <v>0</v>
      </c>
    </row>
    <row r="9" spans="1:20" x14ac:dyDescent="0.25">
      <c r="A9" s="107"/>
      <c r="B9" s="106" t="s">
        <v>76</v>
      </c>
      <c r="C9" s="106" t="s">
        <v>77</v>
      </c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>
        <f t="shared" si="0"/>
        <v>0</v>
      </c>
    </row>
    <row r="10" spans="1:20" x14ac:dyDescent="0.25">
      <c r="A10" s="107"/>
      <c r="B10" s="106" t="s">
        <v>52</v>
      </c>
      <c r="C10" s="106" t="s">
        <v>53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>
        <f t="shared" si="0"/>
        <v>0</v>
      </c>
    </row>
    <row r="11" spans="1:20" x14ac:dyDescent="0.25">
      <c r="A11" s="107"/>
      <c r="B11" s="106" t="s">
        <v>54</v>
      </c>
      <c r="C11" s="106" t="s">
        <v>55</v>
      </c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>
        <f t="shared" si="0"/>
        <v>0</v>
      </c>
    </row>
    <row r="12" spans="1:20" x14ac:dyDescent="0.25">
      <c r="A12" s="107"/>
      <c r="B12" s="106" t="s">
        <v>35</v>
      </c>
      <c r="C12" s="106" t="s">
        <v>36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>
        <f t="shared" si="0"/>
        <v>0</v>
      </c>
    </row>
    <row r="13" spans="1:20" x14ac:dyDescent="0.25">
      <c r="A13" s="107"/>
      <c r="B13" s="106" t="s">
        <v>56</v>
      </c>
      <c r="C13" s="106" t="s">
        <v>14</v>
      </c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>
        <f t="shared" si="0"/>
        <v>0</v>
      </c>
    </row>
    <row r="14" spans="1:20" x14ac:dyDescent="0.25">
      <c r="A14" s="107"/>
      <c r="B14" s="106" t="s">
        <v>20</v>
      </c>
      <c r="C14" s="106" t="s">
        <v>21</v>
      </c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>
        <f t="shared" si="0"/>
        <v>0</v>
      </c>
    </row>
    <row r="15" spans="1:20" x14ac:dyDescent="0.25">
      <c r="A15" s="107"/>
      <c r="B15" s="106" t="s">
        <v>65</v>
      </c>
      <c r="C15" s="106" t="s">
        <v>66</v>
      </c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>
        <f t="shared" si="0"/>
        <v>0</v>
      </c>
    </row>
    <row r="16" spans="1:20" x14ac:dyDescent="0.25">
      <c r="A16" s="107"/>
      <c r="B16" s="106" t="s">
        <v>42</v>
      </c>
      <c r="C16" s="106" t="s">
        <v>37</v>
      </c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>
        <f t="shared" si="0"/>
        <v>0</v>
      </c>
    </row>
    <row r="17" spans="1:20" x14ac:dyDescent="0.25">
      <c r="A17" s="107"/>
      <c r="B17" s="106" t="s">
        <v>38</v>
      </c>
      <c r="C17" s="106" t="s">
        <v>15</v>
      </c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>
        <f t="shared" si="0"/>
        <v>0</v>
      </c>
    </row>
    <row r="18" spans="1:20" x14ac:dyDescent="0.25">
      <c r="A18" s="107"/>
      <c r="B18" s="106" t="s">
        <v>39</v>
      </c>
      <c r="C18" s="106" t="s">
        <v>25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>
        <f t="shared" si="0"/>
        <v>0</v>
      </c>
    </row>
    <row r="19" spans="1:20" x14ac:dyDescent="0.25">
      <c r="A19" s="107"/>
      <c r="B19" s="106" t="s">
        <v>64</v>
      </c>
      <c r="C19" s="106" t="s">
        <v>57</v>
      </c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>
        <f t="shared" si="0"/>
        <v>0</v>
      </c>
    </row>
    <row r="20" spans="1:20" x14ac:dyDescent="0.25">
      <c r="A20" s="107"/>
      <c r="B20" s="106" t="s">
        <v>22</v>
      </c>
      <c r="C20" s="106" t="s">
        <v>23</v>
      </c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>
        <f t="shared" si="0"/>
        <v>0</v>
      </c>
    </row>
    <row r="21" spans="1:20" x14ac:dyDescent="0.25">
      <c r="A21" s="107"/>
      <c r="B21" s="106" t="s">
        <v>31</v>
      </c>
      <c r="C21" s="106" t="s">
        <v>24</v>
      </c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>
        <f t="shared" si="0"/>
        <v>0</v>
      </c>
    </row>
    <row r="22" spans="1:20" x14ac:dyDescent="0.25">
      <c r="A22" s="107"/>
      <c r="B22" s="106" t="s">
        <v>58</v>
      </c>
      <c r="C22" s="106" t="s">
        <v>59</v>
      </c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>
        <f t="shared" si="0"/>
        <v>0</v>
      </c>
    </row>
    <row r="23" spans="1:20" x14ac:dyDescent="0.25">
      <c r="A23" s="107"/>
      <c r="B23" s="106" t="s">
        <v>28</v>
      </c>
      <c r="C23" s="106" t="s">
        <v>29</v>
      </c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>
        <f t="shared" si="0"/>
        <v>0</v>
      </c>
    </row>
    <row r="24" spans="1:20" x14ac:dyDescent="0.25">
      <c r="A24" s="107"/>
      <c r="B24" s="106" t="s">
        <v>60</v>
      </c>
      <c r="C24" s="106" t="s">
        <v>36</v>
      </c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>
        <f t="shared" si="0"/>
        <v>0</v>
      </c>
    </row>
    <row r="25" spans="1:20" x14ac:dyDescent="0.25">
      <c r="A25" s="107"/>
      <c r="B25" s="106" t="s">
        <v>68</v>
      </c>
      <c r="C25" s="106" t="s">
        <v>67</v>
      </c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>
        <f t="shared" si="0"/>
        <v>0</v>
      </c>
    </row>
    <row r="26" spans="1:20" x14ac:dyDescent="0.25">
      <c r="A26" s="107"/>
      <c r="B26" s="106" t="s">
        <v>44</v>
      </c>
      <c r="C26" s="106" t="s">
        <v>30</v>
      </c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>
        <f t="shared" si="0"/>
        <v>0</v>
      </c>
    </row>
    <row r="27" spans="1:20" x14ac:dyDescent="0.25">
      <c r="A27" s="107"/>
      <c r="B27" s="106" t="s">
        <v>61</v>
      </c>
      <c r="C27" s="106" t="s">
        <v>62</v>
      </c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>
        <f t="shared" si="0"/>
        <v>0</v>
      </c>
    </row>
    <row r="28" spans="1:20" x14ac:dyDescent="0.25">
      <c r="A28" s="107"/>
      <c r="B28" s="106" t="s">
        <v>8</v>
      </c>
      <c r="C28" s="106" t="s">
        <v>40</v>
      </c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>
        <f t="shared" si="0"/>
        <v>0</v>
      </c>
    </row>
    <row r="29" spans="1:20" x14ac:dyDescent="0.25">
      <c r="A29" s="107"/>
      <c r="B29" s="106" t="s">
        <v>74</v>
      </c>
      <c r="C29" s="106" t="s">
        <v>75</v>
      </c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>
        <f t="shared" si="0"/>
        <v>0</v>
      </c>
    </row>
    <row r="30" spans="1:20" x14ac:dyDescent="0.25">
      <c r="A30" s="107"/>
      <c r="B30" s="106" t="s">
        <v>96</v>
      </c>
      <c r="C30" s="106" t="s">
        <v>97</v>
      </c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>
        <f t="shared" si="0"/>
        <v>0</v>
      </c>
    </row>
    <row r="31" spans="1:20" x14ac:dyDescent="0.25">
      <c r="A31" s="107"/>
      <c r="B31" s="106" t="s">
        <v>98</v>
      </c>
      <c r="C31" s="106" t="s">
        <v>99</v>
      </c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>
        <f t="shared" si="0"/>
        <v>0</v>
      </c>
    </row>
    <row r="32" spans="1:20" x14ac:dyDescent="0.25">
      <c r="A32" s="107"/>
      <c r="B32" s="106" t="s">
        <v>100</v>
      </c>
      <c r="C32" s="106" t="s">
        <v>101</v>
      </c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>
        <f t="shared" si="0"/>
        <v>0</v>
      </c>
    </row>
    <row r="33" spans="1:20" x14ac:dyDescent="0.25">
      <c r="A33" s="107"/>
      <c r="B33" s="106" t="s">
        <v>102</v>
      </c>
      <c r="C33" s="106" t="s">
        <v>103</v>
      </c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>
        <f t="shared" si="0"/>
        <v>0</v>
      </c>
    </row>
    <row r="34" spans="1:20" x14ac:dyDescent="0.25">
      <c r="A34" s="107"/>
      <c r="B34" s="106" t="s">
        <v>104</v>
      </c>
      <c r="C34" s="106" t="s">
        <v>105</v>
      </c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>
        <f t="shared" si="0"/>
        <v>0</v>
      </c>
    </row>
    <row r="35" spans="1:20" x14ac:dyDescent="0.25">
      <c r="A35" s="107"/>
      <c r="B35" s="106" t="s">
        <v>0</v>
      </c>
      <c r="C35" s="106" t="s">
        <v>106</v>
      </c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>
        <f t="shared" si="0"/>
        <v>0</v>
      </c>
    </row>
    <row r="36" spans="1:20" x14ac:dyDescent="0.25">
      <c r="A36" s="107"/>
      <c r="B36" s="106" t="s">
        <v>0</v>
      </c>
      <c r="C36" s="106" t="s">
        <v>107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>
        <f t="shared" si="0"/>
        <v>0</v>
      </c>
    </row>
    <row r="37" spans="1:20" x14ac:dyDescent="0.25">
      <c r="A37" s="107"/>
      <c r="B37" s="106" t="s">
        <v>20</v>
      </c>
      <c r="C37" s="106" t="s">
        <v>108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>
        <f t="shared" si="0"/>
        <v>0</v>
      </c>
    </row>
    <row r="38" spans="1:20" x14ac:dyDescent="0.25">
      <c r="A38" s="107"/>
      <c r="B38" s="106" t="s">
        <v>109</v>
      </c>
      <c r="C38" s="106" t="s">
        <v>110</v>
      </c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>
        <f t="shared" si="0"/>
        <v>0</v>
      </c>
    </row>
    <row r="39" spans="1:20" x14ac:dyDescent="0.25">
      <c r="A39" s="109"/>
      <c r="B39" s="106" t="s">
        <v>111</v>
      </c>
      <c r="C39" s="106" t="s">
        <v>112</v>
      </c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>
        <f t="shared" si="0"/>
        <v>0</v>
      </c>
    </row>
    <row r="40" spans="1:20" x14ac:dyDescent="0.25">
      <c r="A40" s="110" t="s">
        <v>113</v>
      </c>
      <c r="B40" s="106"/>
      <c r="C40" s="106"/>
      <c r="D40" s="106">
        <f>SUBTOTAL(109,Table2[Column2])</f>
        <v>0</v>
      </c>
      <c r="E40" s="106">
        <f>SUBTOTAL(109,Table2[Column3])</f>
        <v>0</v>
      </c>
      <c r="F40" s="106">
        <f>SUBTOTAL(109,Table2[Column4])</f>
        <v>0</v>
      </c>
      <c r="G40" s="106">
        <f>SUBTOTAL(109,Table2[Column5])</f>
        <v>0</v>
      </c>
      <c r="H40" s="106">
        <f>SUBTOTAL(109,Table2[Column6])</f>
        <v>0</v>
      </c>
      <c r="I40" s="106">
        <f>SUBTOTAL(109,Table2[Column7])</f>
        <v>0</v>
      </c>
      <c r="J40" s="106">
        <f>SUBTOTAL(109,Table2[Column8])</f>
        <v>0</v>
      </c>
      <c r="K40" s="106">
        <f>SUBTOTAL(109,Table2[Column9])</f>
        <v>0</v>
      </c>
      <c r="L40" s="106">
        <f>SUBTOTAL(109,Table2[Column10])</f>
        <v>0</v>
      </c>
      <c r="M40" s="106">
        <f>SUBTOTAL(109,Table2[Column11])</f>
        <v>0</v>
      </c>
      <c r="N40" s="106">
        <f>SUBTOTAL(109,Table2[Column12])</f>
        <v>0</v>
      </c>
      <c r="O40" s="106">
        <f>SUBTOTAL(109,Table2[Column13])</f>
        <v>0</v>
      </c>
      <c r="P40" s="106">
        <f>SUBTOTAL(109,Table2[Column14])</f>
        <v>0</v>
      </c>
      <c r="Q40" s="106">
        <f>SUBTOTAL(109,Table2[Column15])</f>
        <v>0</v>
      </c>
      <c r="R40" s="106">
        <f>SUBTOTAL(109,Table2[Column16])</f>
        <v>0</v>
      </c>
      <c r="S40" s="106">
        <f>SUBTOTAL(109,Table2[Column17])</f>
        <v>0</v>
      </c>
      <c r="T40" s="106"/>
    </row>
    <row r="41" spans="1:20" x14ac:dyDescent="0.25">
      <c r="D41" s="6"/>
      <c r="T41" s="105">
        <f>SUM(T3:T39)</f>
        <v>0</v>
      </c>
    </row>
    <row r="42" spans="1:20" ht="15.75" x14ac:dyDescent="0.25">
      <c r="B42" s="4"/>
      <c r="C42" s="5"/>
      <c r="D42" s="40"/>
      <c r="F42" s="25"/>
      <c r="G42" s="25"/>
      <c r="H42" s="25"/>
      <c r="I42" s="25"/>
      <c r="J42" s="25"/>
      <c r="M42" s="36"/>
      <c r="N42" s="37"/>
      <c r="O42" s="39" t="s">
        <v>46</v>
      </c>
      <c r="P42" s="38"/>
      <c r="Q42" s="38"/>
      <c r="R42" s="31" t="e">
        <f>AVERAGEIFS(#REF!,#REF!,"&gt;0")</f>
        <v>#REF!</v>
      </c>
      <c r="S42" s="104"/>
    </row>
  </sheetData>
  <conditionalFormatting sqref="B4:S20 E21:S39 B3:C3 E3:S3">
    <cfRule type="expression" dxfId="129" priority="3">
      <formula>MOD(ROW(),2)=0</formula>
    </cfRule>
  </conditionalFormatting>
  <conditionalFormatting sqref="B21:D39">
    <cfRule type="expression" dxfId="128" priority="2">
      <formula>MOD(ROW(),2)=0</formula>
    </cfRule>
  </conditionalFormatting>
  <conditionalFormatting sqref="D3">
    <cfRule type="expression" dxfId="127" priority="1">
      <formula>MOD(ROW(),2)=0</formula>
    </cfRule>
  </conditionalFormatting>
  <pageMargins left="0.7" right="0.7" top="0.75" bottom="0.75" header="0.3" footer="0.3"/>
  <pageSetup scale="53" orientation="landscape" horizontalDpi="4294967292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2"/>
  <sheetViews>
    <sheetView tabSelected="1" topLeftCell="A4" workbookViewId="0">
      <selection activeCell="AP22" sqref="AP22"/>
    </sheetView>
  </sheetViews>
  <sheetFormatPr defaultRowHeight="15" x14ac:dyDescent="0.25"/>
  <cols>
    <col min="1" max="1" width="3" customWidth="1"/>
    <col min="2" max="2" width="16" bestFit="1" customWidth="1"/>
    <col min="3" max="3" width="11.7109375" bestFit="1" customWidth="1"/>
    <col min="4" max="4" width="6.42578125" style="6" customWidth="1"/>
    <col min="5" max="5" width="6.7109375" customWidth="1"/>
    <col min="6" max="8" width="4.85546875" bestFit="1" customWidth="1"/>
    <col min="9" max="9" width="5.85546875" customWidth="1"/>
    <col min="10" max="10" width="5.5703125" bestFit="1" customWidth="1"/>
    <col min="11" max="12" width="5.7109375" customWidth="1"/>
    <col min="13" max="15" width="5.85546875" bestFit="1" customWidth="1"/>
    <col min="16" max="16" width="5.85546875" customWidth="1"/>
    <col min="17" max="17" width="5.85546875" bestFit="1" customWidth="1"/>
    <col min="18" max="18" width="5.5703125" bestFit="1" customWidth="1"/>
    <col min="19" max="21" width="5.85546875" customWidth="1"/>
    <col min="22" max="22" width="5.7109375" customWidth="1"/>
    <col min="23" max="24" width="4.7109375" customWidth="1"/>
    <col min="25" max="40" width="5.85546875" customWidth="1"/>
    <col min="41" max="41" width="8.5703125" bestFit="1" customWidth="1"/>
  </cols>
  <sheetData>
    <row r="1" spans="1:42" ht="49.5" customHeight="1" x14ac:dyDescent="0.25">
      <c r="A1" s="20"/>
      <c r="B1" s="4"/>
      <c r="C1" s="5"/>
      <c r="D1" s="40"/>
      <c r="E1" s="3"/>
      <c r="F1" s="3"/>
      <c r="G1" s="3"/>
      <c r="H1" s="3"/>
      <c r="I1" s="3"/>
      <c r="J1" s="2"/>
      <c r="AO1" s="22"/>
    </row>
    <row r="2" spans="1:42" ht="15.75" x14ac:dyDescent="0.25">
      <c r="A2" s="21"/>
      <c r="B2" s="41" t="s">
        <v>10</v>
      </c>
      <c r="C2" s="42" t="s">
        <v>11</v>
      </c>
      <c r="D2" s="43">
        <v>43393</v>
      </c>
      <c r="E2" s="43">
        <v>43398</v>
      </c>
      <c r="F2" s="43"/>
      <c r="G2" s="43"/>
      <c r="H2" s="43"/>
      <c r="I2" s="43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5"/>
      <c r="AL2" s="44"/>
      <c r="AM2" s="44"/>
      <c r="AN2" s="44"/>
      <c r="AO2" s="46" t="s">
        <v>45</v>
      </c>
      <c r="AP2" t="s">
        <v>240</v>
      </c>
    </row>
    <row r="3" spans="1:42" x14ac:dyDescent="0.25">
      <c r="A3" s="21">
        <v>1</v>
      </c>
      <c r="B3" s="11" t="s">
        <v>72</v>
      </c>
      <c r="C3" s="12" t="s">
        <v>73</v>
      </c>
      <c r="D3" s="119"/>
      <c r="E3" s="119"/>
      <c r="F3" s="119"/>
      <c r="G3" s="119"/>
      <c r="H3" s="119"/>
      <c r="I3" s="119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2"/>
      <c r="AA3" s="92"/>
      <c r="AB3" s="93"/>
      <c r="AC3" s="93"/>
      <c r="AD3" s="93"/>
      <c r="AE3" s="93"/>
      <c r="AF3" s="93"/>
      <c r="AG3" s="93"/>
      <c r="AH3" s="93"/>
      <c r="AI3" s="93"/>
      <c r="AJ3" s="93"/>
      <c r="AK3" s="92"/>
      <c r="AL3" s="93"/>
      <c r="AM3" s="93"/>
      <c r="AN3" s="93"/>
      <c r="AO3" s="47">
        <f>SUM(D3:AN3)</f>
        <v>0</v>
      </c>
      <c r="AP3">
        <v>12345</v>
      </c>
    </row>
    <row r="4" spans="1:42" x14ac:dyDescent="0.25">
      <c r="A4" s="21">
        <v>2</v>
      </c>
      <c r="B4" s="48" t="s">
        <v>49</v>
      </c>
      <c r="C4" s="66" t="s">
        <v>48</v>
      </c>
      <c r="D4" s="71"/>
      <c r="E4" s="71"/>
      <c r="F4" s="71"/>
      <c r="G4" s="71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7"/>
      <c r="AB4" s="71"/>
      <c r="AC4" s="71"/>
      <c r="AD4" s="71"/>
      <c r="AE4" s="71"/>
      <c r="AF4" s="71"/>
      <c r="AG4" s="71"/>
      <c r="AH4" s="71"/>
      <c r="AI4" s="71"/>
      <c r="AJ4" s="71"/>
      <c r="AK4" s="73"/>
      <c r="AL4" s="71"/>
      <c r="AM4" s="71"/>
      <c r="AN4" s="71"/>
      <c r="AO4" s="47">
        <f t="shared" ref="AO4:AO39" si="0">SUM(D4:AN4)</f>
        <v>0</v>
      </c>
      <c r="AP4" t="s">
        <v>241</v>
      </c>
    </row>
    <row r="5" spans="1:42" x14ac:dyDescent="0.25">
      <c r="A5" s="21">
        <v>3</v>
      </c>
      <c r="B5" s="48" t="s">
        <v>71</v>
      </c>
      <c r="C5" s="66" t="s">
        <v>6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1"/>
      <c r="AI5" s="71"/>
      <c r="AJ5" s="71"/>
      <c r="AK5" s="73"/>
      <c r="AL5" s="71"/>
      <c r="AM5" s="71"/>
      <c r="AN5" s="71"/>
      <c r="AO5" s="47">
        <f t="shared" si="0"/>
        <v>0</v>
      </c>
      <c r="AP5" t="s">
        <v>241</v>
      </c>
    </row>
    <row r="6" spans="1:42" x14ac:dyDescent="0.25">
      <c r="A6" s="21">
        <v>4</v>
      </c>
      <c r="B6" s="13" t="s">
        <v>34</v>
      </c>
      <c r="C6" s="13" t="s">
        <v>33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1"/>
      <c r="R6" s="71"/>
      <c r="S6" s="71"/>
      <c r="T6" s="71"/>
      <c r="U6" s="71"/>
      <c r="V6" s="71"/>
      <c r="W6" s="71"/>
      <c r="X6" s="71"/>
      <c r="Y6" s="71"/>
      <c r="Z6" s="71"/>
      <c r="AA6" s="73"/>
      <c r="AB6" s="71"/>
      <c r="AC6" s="71"/>
      <c r="AD6" s="71"/>
      <c r="AE6" s="71"/>
      <c r="AF6" s="71"/>
      <c r="AG6" s="71"/>
      <c r="AH6" s="71"/>
      <c r="AI6" s="71"/>
      <c r="AJ6" s="71"/>
      <c r="AK6" s="73"/>
      <c r="AL6" s="71"/>
      <c r="AM6" s="71"/>
      <c r="AN6" s="71"/>
      <c r="AO6" s="47">
        <f t="shared" si="0"/>
        <v>0</v>
      </c>
      <c r="AP6" t="s">
        <v>241</v>
      </c>
    </row>
    <row r="7" spans="1:42" x14ac:dyDescent="0.25">
      <c r="A7" s="21">
        <v>5</v>
      </c>
      <c r="B7" s="13" t="s">
        <v>16</v>
      </c>
      <c r="C7" s="13" t="s">
        <v>17</v>
      </c>
      <c r="D7" s="77">
        <v>1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9"/>
      <c r="R7" s="79"/>
      <c r="S7" s="79"/>
      <c r="T7" s="79"/>
      <c r="U7" s="79"/>
      <c r="V7" s="79"/>
      <c r="W7" s="79"/>
      <c r="X7" s="79"/>
      <c r="Y7" s="79"/>
      <c r="Z7" s="79"/>
      <c r="AA7" s="80"/>
      <c r="AB7" s="71"/>
      <c r="AC7" s="71"/>
      <c r="AD7" s="71"/>
      <c r="AE7" s="71"/>
      <c r="AF7" s="71"/>
      <c r="AG7" s="71"/>
      <c r="AH7" s="71"/>
      <c r="AI7" s="71"/>
      <c r="AJ7" s="71"/>
      <c r="AK7" s="73"/>
      <c r="AL7" s="71"/>
      <c r="AM7" s="71"/>
      <c r="AN7" s="71"/>
      <c r="AO7" s="47">
        <f t="shared" si="0"/>
        <v>1</v>
      </c>
      <c r="AP7" t="s">
        <v>241</v>
      </c>
    </row>
    <row r="8" spans="1:42" ht="15.75" customHeight="1" x14ac:dyDescent="0.25">
      <c r="A8" s="21">
        <v>6</v>
      </c>
      <c r="B8" s="13" t="s">
        <v>50</v>
      </c>
      <c r="C8" s="13" t="s">
        <v>51</v>
      </c>
      <c r="D8" s="77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9"/>
      <c r="R8" s="79"/>
      <c r="S8" s="79"/>
      <c r="T8" s="79"/>
      <c r="U8" s="79"/>
      <c r="V8" s="79"/>
      <c r="W8" s="79"/>
      <c r="X8" s="79"/>
      <c r="Y8" s="79"/>
      <c r="Z8" s="79"/>
      <c r="AA8" s="80"/>
      <c r="AB8" s="71"/>
      <c r="AC8" s="71"/>
      <c r="AD8" s="71"/>
      <c r="AE8" s="71"/>
      <c r="AF8" s="71"/>
      <c r="AG8" s="71"/>
      <c r="AH8" s="71"/>
      <c r="AI8" s="71"/>
      <c r="AJ8" s="71"/>
      <c r="AK8" s="73"/>
      <c r="AL8" s="71"/>
      <c r="AM8" s="71"/>
      <c r="AN8" s="71"/>
      <c r="AO8" s="47">
        <f t="shared" si="0"/>
        <v>0</v>
      </c>
      <c r="AP8" t="s">
        <v>241</v>
      </c>
    </row>
    <row r="9" spans="1:42" x14ac:dyDescent="0.25">
      <c r="A9" s="21">
        <v>7</v>
      </c>
      <c r="B9" s="67" t="s">
        <v>18</v>
      </c>
      <c r="C9" s="67" t="s">
        <v>19</v>
      </c>
      <c r="D9" s="78"/>
      <c r="E9" s="78"/>
      <c r="F9" s="78"/>
      <c r="G9" s="78"/>
      <c r="H9" s="78"/>
      <c r="I9" s="78"/>
      <c r="J9" s="78"/>
      <c r="K9" s="78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80"/>
      <c r="AB9" s="71"/>
      <c r="AC9" s="71"/>
      <c r="AD9" s="71"/>
      <c r="AE9" s="71"/>
      <c r="AF9" s="71"/>
      <c r="AG9" s="71"/>
      <c r="AH9" s="71"/>
      <c r="AI9" s="71"/>
      <c r="AJ9" s="71"/>
      <c r="AK9" s="73"/>
      <c r="AL9" s="71"/>
      <c r="AM9" s="71"/>
      <c r="AN9" s="71"/>
      <c r="AO9" s="47">
        <f t="shared" si="0"/>
        <v>0</v>
      </c>
      <c r="AP9" t="s">
        <v>241</v>
      </c>
    </row>
    <row r="10" spans="1:42" x14ac:dyDescent="0.25">
      <c r="A10" s="21">
        <v>8</v>
      </c>
      <c r="B10" s="13" t="s">
        <v>69</v>
      </c>
      <c r="C10" s="13" t="s">
        <v>70</v>
      </c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3"/>
      <c r="AL10" s="71"/>
      <c r="AM10" s="71"/>
      <c r="AN10" s="71"/>
      <c r="AO10" s="47">
        <f t="shared" si="0"/>
        <v>0</v>
      </c>
      <c r="AP10" t="s">
        <v>241</v>
      </c>
    </row>
    <row r="11" spans="1:42" x14ac:dyDescent="0.25">
      <c r="A11" s="21">
        <v>9</v>
      </c>
      <c r="B11" s="13" t="s">
        <v>76</v>
      </c>
      <c r="C11" s="13" t="s">
        <v>77</v>
      </c>
      <c r="D11" s="71">
        <v>1</v>
      </c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47">
        <f t="shared" si="0"/>
        <v>1</v>
      </c>
      <c r="AP11">
        <v>54321</v>
      </c>
    </row>
    <row r="12" spans="1:42" x14ac:dyDescent="0.25">
      <c r="A12" s="21">
        <v>10</v>
      </c>
      <c r="B12" s="13" t="s">
        <v>52</v>
      </c>
      <c r="C12" s="13" t="s">
        <v>53</v>
      </c>
      <c r="D12" s="72"/>
      <c r="E12" s="72"/>
      <c r="F12" s="72"/>
      <c r="G12" s="72"/>
      <c r="H12" s="72"/>
      <c r="I12" s="72"/>
      <c r="J12" s="72"/>
      <c r="K12" s="72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3"/>
      <c r="AL12" s="71"/>
      <c r="AM12" s="71"/>
      <c r="AN12" s="71"/>
      <c r="AO12" s="47">
        <f t="shared" si="0"/>
        <v>0</v>
      </c>
      <c r="AP12" t="s">
        <v>241</v>
      </c>
    </row>
    <row r="13" spans="1:42" x14ac:dyDescent="0.25">
      <c r="A13" s="21">
        <v>11</v>
      </c>
      <c r="B13" s="13" t="s">
        <v>54</v>
      </c>
      <c r="C13" s="13" t="s">
        <v>55</v>
      </c>
      <c r="D13" s="72">
        <v>2</v>
      </c>
      <c r="E13" s="72"/>
      <c r="F13" s="72"/>
      <c r="G13" s="72"/>
      <c r="H13" s="72"/>
      <c r="I13" s="72"/>
      <c r="J13" s="72"/>
      <c r="K13" s="72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3"/>
      <c r="AL13" s="71"/>
      <c r="AM13" s="71"/>
      <c r="AN13" s="71"/>
      <c r="AO13" s="47">
        <f t="shared" si="0"/>
        <v>2</v>
      </c>
      <c r="AP13" t="s">
        <v>241</v>
      </c>
    </row>
    <row r="14" spans="1:42" x14ac:dyDescent="0.25">
      <c r="A14" s="21">
        <v>12</v>
      </c>
      <c r="B14" s="69" t="s">
        <v>13</v>
      </c>
      <c r="C14" s="68" t="s">
        <v>14</v>
      </c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3"/>
      <c r="AB14" s="71"/>
      <c r="AC14" s="71"/>
      <c r="AD14" s="71"/>
      <c r="AE14" s="71"/>
      <c r="AF14" s="71"/>
      <c r="AG14" s="71"/>
      <c r="AH14" s="71"/>
      <c r="AI14" s="71"/>
      <c r="AJ14" s="71"/>
      <c r="AK14" s="73"/>
      <c r="AL14" s="71"/>
      <c r="AM14" s="71"/>
      <c r="AN14" s="71"/>
      <c r="AO14" s="47">
        <f t="shared" si="0"/>
        <v>0</v>
      </c>
      <c r="AP14" t="s">
        <v>241</v>
      </c>
    </row>
    <row r="15" spans="1:42" x14ac:dyDescent="0.25">
      <c r="A15" s="21">
        <v>13</v>
      </c>
      <c r="B15" s="48" t="s">
        <v>35</v>
      </c>
      <c r="C15" s="13" t="s">
        <v>36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3"/>
      <c r="AB15" s="71"/>
      <c r="AC15" s="71"/>
      <c r="AD15" s="71"/>
      <c r="AE15" s="71"/>
      <c r="AF15" s="71"/>
      <c r="AG15" s="71"/>
      <c r="AH15" s="71"/>
      <c r="AI15" s="71"/>
      <c r="AJ15" s="71"/>
      <c r="AK15" s="73"/>
      <c r="AL15" s="71"/>
      <c r="AM15" s="71"/>
      <c r="AN15" s="71"/>
      <c r="AO15" s="47">
        <f t="shared" si="0"/>
        <v>0</v>
      </c>
      <c r="AP15" t="s">
        <v>241</v>
      </c>
    </row>
    <row r="16" spans="1:42" x14ac:dyDescent="0.25">
      <c r="A16" s="21">
        <v>14</v>
      </c>
      <c r="B16" s="48" t="s">
        <v>56</v>
      </c>
      <c r="C16" s="13" t="s">
        <v>14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3"/>
      <c r="AB16" s="71"/>
      <c r="AC16" s="71"/>
      <c r="AD16" s="71"/>
      <c r="AE16" s="71"/>
      <c r="AF16" s="71"/>
      <c r="AG16" s="71"/>
      <c r="AH16" s="71"/>
      <c r="AI16" s="71"/>
      <c r="AJ16" s="71"/>
      <c r="AK16" s="73"/>
      <c r="AL16" s="71"/>
      <c r="AM16" s="71"/>
      <c r="AN16" s="71"/>
      <c r="AO16" s="47">
        <f t="shared" si="0"/>
        <v>0</v>
      </c>
      <c r="AP16" t="s">
        <v>241</v>
      </c>
    </row>
    <row r="17" spans="1:42" x14ac:dyDescent="0.25">
      <c r="A17" s="21">
        <v>15</v>
      </c>
      <c r="B17" s="13" t="s">
        <v>20</v>
      </c>
      <c r="C17" s="13" t="s">
        <v>21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3"/>
      <c r="AB17" s="71"/>
      <c r="AC17" s="71"/>
      <c r="AD17" s="71"/>
      <c r="AE17" s="71"/>
      <c r="AF17" s="71"/>
      <c r="AG17" s="71"/>
      <c r="AH17" s="71"/>
      <c r="AI17" s="71"/>
      <c r="AJ17" s="71"/>
      <c r="AK17" s="73"/>
      <c r="AL17" s="71"/>
      <c r="AM17" s="71"/>
      <c r="AN17" s="71"/>
      <c r="AO17" s="47">
        <f t="shared" si="0"/>
        <v>0</v>
      </c>
      <c r="AP17" t="s">
        <v>241</v>
      </c>
    </row>
    <row r="18" spans="1:42" x14ac:dyDescent="0.25">
      <c r="A18" s="21">
        <v>16</v>
      </c>
      <c r="B18" s="13" t="s">
        <v>65</v>
      </c>
      <c r="C18" s="13" t="s">
        <v>66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3"/>
      <c r="AB18" s="71"/>
      <c r="AC18" s="71"/>
      <c r="AD18" s="71"/>
      <c r="AE18" s="71"/>
      <c r="AF18" s="71"/>
      <c r="AG18" s="71"/>
      <c r="AH18" s="71"/>
      <c r="AI18" s="71"/>
      <c r="AJ18" s="71"/>
      <c r="AK18" s="73"/>
      <c r="AL18" s="71"/>
      <c r="AM18" s="71"/>
      <c r="AN18" s="71"/>
      <c r="AO18" s="47">
        <f t="shared" si="0"/>
        <v>0</v>
      </c>
      <c r="AP18" t="s">
        <v>241</v>
      </c>
    </row>
    <row r="19" spans="1:42" x14ac:dyDescent="0.25">
      <c r="A19" s="21">
        <v>17</v>
      </c>
      <c r="B19" s="13" t="s">
        <v>42</v>
      </c>
      <c r="C19" s="13" t="s">
        <v>37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3"/>
      <c r="AB19" s="71"/>
      <c r="AC19" s="71"/>
      <c r="AD19" s="71"/>
      <c r="AE19" s="71"/>
      <c r="AF19" s="71"/>
      <c r="AG19" s="71"/>
      <c r="AH19" s="71"/>
      <c r="AI19" s="71"/>
      <c r="AJ19" s="71"/>
      <c r="AK19" s="73"/>
      <c r="AL19" s="71"/>
      <c r="AM19" s="71"/>
      <c r="AN19" s="71"/>
      <c r="AO19" s="47">
        <f t="shared" si="0"/>
        <v>0</v>
      </c>
      <c r="AP19" t="s">
        <v>241</v>
      </c>
    </row>
    <row r="20" spans="1:42" x14ac:dyDescent="0.25">
      <c r="A20" s="21">
        <v>18</v>
      </c>
      <c r="B20" s="48" t="s">
        <v>0</v>
      </c>
      <c r="C20" s="13" t="s">
        <v>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3"/>
      <c r="AB20" s="71"/>
      <c r="AC20" s="71"/>
      <c r="AD20" s="71"/>
      <c r="AE20" s="71"/>
      <c r="AF20" s="71"/>
      <c r="AG20" s="71"/>
      <c r="AH20" s="71"/>
      <c r="AI20" s="71"/>
      <c r="AJ20" s="71"/>
      <c r="AK20" s="73"/>
      <c r="AL20" s="71"/>
      <c r="AM20" s="71"/>
      <c r="AN20" s="71"/>
      <c r="AO20" s="47">
        <f t="shared" si="0"/>
        <v>0</v>
      </c>
    </row>
    <row r="21" spans="1:42" x14ac:dyDescent="0.25">
      <c r="A21" s="21">
        <v>19</v>
      </c>
      <c r="B21" s="48" t="s">
        <v>38</v>
      </c>
      <c r="C21" s="13" t="s">
        <v>15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6"/>
      <c r="AB21" s="99"/>
      <c r="AC21" s="75"/>
      <c r="AD21" s="75"/>
      <c r="AE21" s="75"/>
      <c r="AF21" s="75"/>
      <c r="AG21" s="75"/>
      <c r="AH21" s="75"/>
      <c r="AI21" s="75"/>
      <c r="AJ21" s="75"/>
      <c r="AK21" s="76"/>
      <c r="AL21" s="71"/>
      <c r="AM21" s="71"/>
      <c r="AN21" s="71"/>
      <c r="AO21" s="47">
        <f t="shared" si="0"/>
        <v>0</v>
      </c>
      <c r="AP21" t="s">
        <v>241</v>
      </c>
    </row>
    <row r="22" spans="1:42" x14ac:dyDescent="0.25">
      <c r="A22" s="21">
        <v>20</v>
      </c>
      <c r="B22" s="48" t="s">
        <v>39</v>
      </c>
      <c r="C22" s="13" t="s">
        <v>25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88"/>
      <c r="AC22" s="88"/>
      <c r="AD22" s="88"/>
      <c r="AE22" s="88"/>
      <c r="AF22" s="88"/>
      <c r="AG22" s="88"/>
      <c r="AH22" s="88"/>
      <c r="AI22" s="88"/>
      <c r="AJ22" s="88"/>
      <c r="AK22" s="100"/>
      <c r="AL22" s="88"/>
      <c r="AM22" s="88"/>
      <c r="AN22" s="88"/>
      <c r="AO22" s="47">
        <f t="shared" si="0"/>
        <v>0</v>
      </c>
      <c r="AP22" t="s">
        <v>241</v>
      </c>
    </row>
    <row r="23" spans="1:42" x14ac:dyDescent="0.25">
      <c r="A23" s="21">
        <v>21</v>
      </c>
      <c r="B23" s="48" t="s">
        <v>64</v>
      </c>
      <c r="C23" s="13" t="s">
        <v>57</v>
      </c>
      <c r="D23" s="72">
        <v>1.5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3"/>
      <c r="AB23" s="71"/>
      <c r="AC23" s="71"/>
      <c r="AD23" s="71"/>
      <c r="AE23" s="71"/>
      <c r="AF23" s="71"/>
      <c r="AG23" s="71"/>
      <c r="AH23" s="71"/>
      <c r="AI23" s="71"/>
      <c r="AJ23" s="71"/>
      <c r="AK23" s="73"/>
      <c r="AL23" s="71"/>
      <c r="AM23" s="71"/>
      <c r="AN23" s="71"/>
      <c r="AO23" s="47">
        <f t="shared" si="0"/>
        <v>1.5</v>
      </c>
      <c r="AP23">
        <v>10203</v>
      </c>
    </row>
    <row r="24" spans="1:42" x14ac:dyDescent="0.25">
      <c r="A24" s="21">
        <v>22</v>
      </c>
      <c r="B24" s="103" t="s">
        <v>22</v>
      </c>
      <c r="C24" s="103" t="s">
        <v>23</v>
      </c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3"/>
      <c r="AB24" s="89"/>
      <c r="AC24" s="89"/>
      <c r="AD24" s="89"/>
      <c r="AE24" s="89"/>
      <c r="AF24" s="89"/>
      <c r="AG24" s="89"/>
      <c r="AH24" s="89"/>
      <c r="AI24" s="89"/>
      <c r="AJ24" s="89"/>
      <c r="AK24" s="101"/>
      <c r="AL24" s="88"/>
      <c r="AM24" s="88"/>
      <c r="AN24" s="88"/>
      <c r="AO24" s="47">
        <f t="shared" si="0"/>
        <v>0</v>
      </c>
      <c r="AP24" t="s">
        <v>241</v>
      </c>
    </row>
    <row r="25" spans="1:42" x14ac:dyDescent="0.25">
      <c r="A25" s="21">
        <v>23</v>
      </c>
      <c r="B25" s="13" t="s">
        <v>31</v>
      </c>
      <c r="C25" s="13" t="s">
        <v>24</v>
      </c>
      <c r="D25" s="72">
        <v>3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3"/>
      <c r="AB25" s="89"/>
      <c r="AC25" s="89"/>
      <c r="AD25" s="89"/>
      <c r="AE25" s="89"/>
      <c r="AF25" s="89"/>
      <c r="AG25" s="89"/>
      <c r="AH25" s="89"/>
      <c r="AI25" s="89"/>
      <c r="AJ25" s="89"/>
      <c r="AK25" s="101"/>
      <c r="AL25" s="88"/>
      <c r="AM25" s="88"/>
      <c r="AN25" s="88"/>
      <c r="AO25" s="47">
        <f t="shared" si="0"/>
        <v>3</v>
      </c>
      <c r="AP25" t="s">
        <v>241</v>
      </c>
    </row>
    <row r="26" spans="1:42" x14ac:dyDescent="0.25">
      <c r="A26" s="21">
        <v>24</v>
      </c>
      <c r="B26" s="48" t="s">
        <v>3</v>
      </c>
      <c r="C26" s="13" t="s">
        <v>4</v>
      </c>
      <c r="D26" s="72"/>
      <c r="E26" s="72"/>
      <c r="F26" s="72"/>
      <c r="G26" s="72"/>
      <c r="H26" s="72"/>
      <c r="I26" s="72"/>
      <c r="J26" s="72"/>
      <c r="K26" s="72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3"/>
      <c r="AB26" s="89"/>
      <c r="AC26" s="89"/>
      <c r="AD26" s="89"/>
      <c r="AE26" s="89"/>
      <c r="AF26" s="89"/>
      <c r="AG26" s="89"/>
      <c r="AH26" s="89"/>
      <c r="AI26" s="89"/>
      <c r="AJ26" s="89"/>
      <c r="AK26" s="101"/>
      <c r="AL26" s="88"/>
      <c r="AM26" s="88"/>
      <c r="AN26" s="88"/>
      <c r="AO26" s="47">
        <f t="shared" si="0"/>
        <v>0</v>
      </c>
      <c r="AP26" t="s">
        <v>241</v>
      </c>
    </row>
    <row r="27" spans="1:42" x14ac:dyDescent="0.25">
      <c r="A27" s="21">
        <v>25</v>
      </c>
      <c r="B27" s="48" t="s">
        <v>5</v>
      </c>
      <c r="C27" s="13" t="s">
        <v>6</v>
      </c>
      <c r="D27" s="72"/>
      <c r="E27" s="72"/>
      <c r="F27" s="72"/>
      <c r="G27" s="72"/>
      <c r="H27" s="72"/>
      <c r="I27" s="72"/>
      <c r="J27" s="72"/>
      <c r="K27" s="72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3"/>
      <c r="AB27" s="89"/>
      <c r="AC27" s="89"/>
      <c r="AD27" s="89"/>
      <c r="AE27" s="89"/>
      <c r="AF27" s="89"/>
      <c r="AG27" s="89"/>
      <c r="AH27" s="89"/>
      <c r="AI27" s="89"/>
      <c r="AJ27" s="89"/>
      <c r="AK27" s="101"/>
      <c r="AL27" s="88"/>
      <c r="AM27" s="88"/>
      <c r="AN27" s="88"/>
      <c r="AO27" s="47">
        <f t="shared" si="0"/>
        <v>0</v>
      </c>
      <c r="AP27" t="s">
        <v>241</v>
      </c>
    </row>
    <row r="28" spans="1:42" x14ac:dyDescent="0.25">
      <c r="A28" s="21">
        <v>26</v>
      </c>
      <c r="B28" s="48" t="s">
        <v>7</v>
      </c>
      <c r="C28" s="13" t="s">
        <v>2</v>
      </c>
      <c r="D28" s="72"/>
      <c r="E28" s="72"/>
      <c r="F28" s="72"/>
      <c r="G28" s="72"/>
      <c r="H28" s="72"/>
      <c r="I28" s="72"/>
      <c r="J28" s="72"/>
      <c r="K28" s="72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3"/>
      <c r="AB28" s="89"/>
      <c r="AC28" s="89"/>
      <c r="AD28" s="89"/>
      <c r="AE28" s="89"/>
      <c r="AF28" s="89"/>
      <c r="AG28" s="89"/>
      <c r="AH28" s="89"/>
      <c r="AI28" s="89"/>
      <c r="AJ28" s="89"/>
      <c r="AK28" s="101"/>
      <c r="AL28" s="88"/>
      <c r="AM28" s="88"/>
      <c r="AN28" s="88"/>
      <c r="AO28" s="47">
        <f t="shared" si="0"/>
        <v>0</v>
      </c>
      <c r="AP28" t="s">
        <v>241</v>
      </c>
    </row>
    <row r="29" spans="1:42" x14ac:dyDescent="0.25">
      <c r="A29" s="21">
        <v>27</v>
      </c>
      <c r="B29" s="13" t="s">
        <v>32</v>
      </c>
      <c r="C29" s="13" t="s">
        <v>29</v>
      </c>
      <c r="D29" s="72"/>
      <c r="E29" s="72"/>
      <c r="F29" s="72"/>
      <c r="G29" s="72"/>
      <c r="H29" s="72"/>
      <c r="I29" s="72"/>
      <c r="J29" s="72"/>
      <c r="K29" s="72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3"/>
      <c r="AB29" s="89"/>
      <c r="AC29" s="89"/>
      <c r="AD29" s="89"/>
      <c r="AE29" s="89"/>
      <c r="AF29" s="89"/>
      <c r="AG29" s="89"/>
      <c r="AH29" s="89"/>
      <c r="AI29" s="89"/>
      <c r="AJ29" s="89"/>
      <c r="AK29" s="101"/>
      <c r="AL29" s="88"/>
      <c r="AM29" s="88"/>
      <c r="AN29" s="88"/>
      <c r="AO29" s="47">
        <f t="shared" si="0"/>
        <v>0</v>
      </c>
      <c r="AP29" t="s">
        <v>241</v>
      </c>
    </row>
    <row r="30" spans="1:42" x14ac:dyDescent="0.25">
      <c r="A30" s="21">
        <v>28</v>
      </c>
      <c r="B30" s="13" t="s">
        <v>26</v>
      </c>
      <c r="C30" s="13" t="s">
        <v>27</v>
      </c>
      <c r="D30" s="72"/>
      <c r="E30" s="72"/>
      <c r="F30" s="72"/>
      <c r="G30" s="72"/>
      <c r="H30" s="72"/>
      <c r="I30" s="72"/>
      <c r="J30" s="72"/>
      <c r="K30" s="72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3"/>
      <c r="AB30" s="89"/>
      <c r="AC30" s="89"/>
      <c r="AD30" s="89"/>
      <c r="AE30" s="89"/>
      <c r="AF30" s="89"/>
      <c r="AG30" s="89"/>
      <c r="AH30" s="89"/>
      <c r="AI30" s="89"/>
      <c r="AJ30" s="89"/>
      <c r="AK30" s="101"/>
      <c r="AL30" s="88"/>
      <c r="AM30" s="88"/>
      <c r="AN30" s="88"/>
      <c r="AO30" s="47">
        <f t="shared" si="0"/>
        <v>0</v>
      </c>
      <c r="AP30" t="s">
        <v>241</v>
      </c>
    </row>
    <row r="31" spans="1:42" x14ac:dyDescent="0.25">
      <c r="A31" s="21">
        <v>29</v>
      </c>
      <c r="B31" s="13" t="s">
        <v>58</v>
      </c>
      <c r="C31" s="13" t="s">
        <v>59</v>
      </c>
      <c r="D31" s="72"/>
      <c r="E31" s="72"/>
      <c r="F31" s="72"/>
      <c r="G31" s="72"/>
      <c r="H31" s="72"/>
      <c r="I31" s="72"/>
      <c r="J31" s="72"/>
      <c r="K31" s="72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3"/>
      <c r="AB31" s="89"/>
      <c r="AC31" s="89"/>
      <c r="AD31" s="89"/>
      <c r="AE31" s="89"/>
      <c r="AF31" s="89"/>
      <c r="AG31" s="89"/>
      <c r="AH31" s="89"/>
      <c r="AI31" s="89"/>
      <c r="AJ31" s="89"/>
      <c r="AK31" s="101"/>
      <c r="AL31" s="88"/>
      <c r="AM31" s="88"/>
      <c r="AN31" s="88"/>
      <c r="AO31" s="47">
        <f t="shared" si="0"/>
        <v>0</v>
      </c>
      <c r="AP31" t="s">
        <v>241</v>
      </c>
    </row>
    <row r="32" spans="1:42" x14ac:dyDescent="0.25">
      <c r="A32" s="21">
        <v>30</v>
      </c>
      <c r="B32" s="13" t="s">
        <v>28</v>
      </c>
      <c r="C32" s="13" t="s">
        <v>29</v>
      </c>
      <c r="D32" s="72"/>
      <c r="E32" s="72"/>
      <c r="F32" s="72"/>
      <c r="G32" s="72"/>
      <c r="H32" s="72"/>
      <c r="I32" s="72"/>
      <c r="J32" s="72"/>
      <c r="K32" s="72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3"/>
      <c r="AB32" s="89"/>
      <c r="AC32" s="89"/>
      <c r="AD32" s="89"/>
      <c r="AE32" s="89"/>
      <c r="AF32" s="89"/>
      <c r="AG32" s="89"/>
      <c r="AH32" s="89"/>
      <c r="AI32" s="89"/>
      <c r="AJ32" s="89"/>
      <c r="AK32" s="101"/>
      <c r="AL32" s="88"/>
      <c r="AM32" s="88"/>
      <c r="AN32" s="88"/>
      <c r="AO32" s="47">
        <f t="shared" si="0"/>
        <v>0</v>
      </c>
      <c r="AP32" t="s">
        <v>241</v>
      </c>
    </row>
    <row r="33" spans="1:42" x14ac:dyDescent="0.25">
      <c r="A33" s="21">
        <v>31</v>
      </c>
      <c r="B33" s="64" t="s">
        <v>60</v>
      </c>
      <c r="C33" s="64" t="s">
        <v>36</v>
      </c>
      <c r="D33" s="74"/>
      <c r="E33" s="74"/>
      <c r="F33" s="74"/>
      <c r="G33" s="74"/>
      <c r="H33" s="74"/>
      <c r="I33" s="74"/>
      <c r="J33" s="74"/>
      <c r="K33" s="74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6"/>
      <c r="AB33" s="90"/>
      <c r="AC33" s="90"/>
      <c r="AD33" s="90"/>
      <c r="AE33" s="90"/>
      <c r="AF33" s="90"/>
      <c r="AG33" s="90"/>
      <c r="AH33" s="90"/>
      <c r="AI33" s="90"/>
      <c r="AJ33" s="90"/>
      <c r="AK33" s="102"/>
      <c r="AL33" s="88"/>
      <c r="AM33" s="88"/>
      <c r="AN33" s="88"/>
      <c r="AO33" s="47">
        <f t="shared" si="0"/>
        <v>0</v>
      </c>
      <c r="AP33" t="s">
        <v>241</v>
      </c>
    </row>
    <row r="34" spans="1:42" x14ac:dyDescent="0.25">
      <c r="A34" s="21">
        <v>32</v>
      </c>
      <c r="B34" s="91" t="s">
        <v>68</v>
      </c>
      <c r="C34" s="91" t="s">
        <v>67</v>
      </c>
      <c r="D34" s="84"/>
      <c r="E34" s="84"/>
      <c r="F34" s="84"/>
      <c r="G34" s="84"/>
      <c r="H34" s="84"/>
      <c r="I34" s="84"/>
      <c r="J34" s="84"/>
      <c r="K34" s="84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9"/>
      <c r="AC34" s="89"/>
      <c r="AD34" s="89"/>
      <c r="AE34" s="89"/>
      <c r="AF34" s="89"/>
      <c r="AG34" s="89"/>
      <c r="AH34" s="89"/>
      <c r="AI34" s="89"/>
      <c r="AJ34" s="89"/>
      <c r="AK34" s="101"/>
      <c r="AL34" s="88"/>
      <c r="AM34" s="88"/>
      <c r="AN34" s="88"/>
      <c r="AO34" s="47">
        <f t="shared" si="0"/>
        <v>0</v>
      </c>
      <c r="AP34" t="s">
        <v>241</v>
      </c>
    </row>
    <row r="35" spans="1:42" s="7" customFormat="1" x14ac:dyDescent="0.25">
      <c r="A35" s="21">
        <v>33</v>
      </c>
      <c r="B35" s="65" t="s">
        <v>44</v>
      </c>
      <c r="C35" s="65" t="s">
        <v>30</v>
      </c>
      <c r="D35" s="84"/>
      <c r="E35" s="84"/>
      <c r="F35" s="84"/>
      <c r="G35" s="84"/>
      <c r="H35" s="84"/>
      <c r="I35" s="84"/>
      <c r="J35" s="84"/>
      <c r="K35" s="84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9"/>
      <c r="AC35" s="89"/>
      <c r="AD35" s="89"/>
      <c r="AE35" s="89"/>
      <c r="AF35" s="89"/>
      <c r="AG35" s="89"/>
      <c r="AH35" s="89"/>
      <c r="AI35" s="89"/>
      <c r="AJ35" s="89"/>
      <c r="AK35" s="101"/>
      <c r="AL35" s="88"/>
      <c r="AM35" s="88"/>
      <c r="AN35" s="88"/>
      <c r="AO35" s="47">
        <f t="shared" si="0"/>
        <v>0</v>
      </c>
      <c r="AP35">
        <v>30201</v>
      </c>
    </row>
    <row r="36" spans="1:42" x14ac:dyDescent="0.25">
      <c r="A36" s="21">
        <v>34</v>
      </c>
      <c r="B36" s="70" t="s">
        <v>61</v>
      </c>
      <c r="C36" s="70" t="s">
        <v>62</v>
      </c>
      <c r="D36" s="72"/>
      <c r="E36" s="72"/>
      <c r="F36" s="72"/>
      <c r="G36" s="72"/>
      <c r="H36" s="72"/>
      <c r="I36" s="72"/>
      <c r="J36" s="72"/>
      <c r="K36" s="72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3"/>
      <c r="AB36" s="89"/>
      <c r="AC36" s="89"/>
      <c r="AD36" s="89"/>
      <c r="AE36" s="89"/>
      <c r="AF36" s="89"/>
      <c r="AG36" s="89"/>
      <c r="AH36" s="89"/>
      <c r="AI36" s="89"/>
      <c r="AJ36" s="89"/>
      <c r="AK36" s="101"/>
      <c r="AL36" s="88"/>
      <c r="AM36" s="88"/>
      <c r="AN36" s="88"/>
      <c r="AO36" s="47">
        <f t="shared" si="0"/>
        <v>0</v>
      </c>
      <c r="AP36" t="s">
        <v>241</v>
      </c>
    </row>
    <row r="37" spans="1:42" x14ac:dyDescent="0.25">
      <c r="A37" s="21">
        <v>35</v>
      </c>
      <c r="B37" s="70" t="s">
        <v>8</v>
      </c>
      <c r="C37" s="70" t="s">
        <v>9</v>
      </c>
      <c r="D37" s="72"/>
      <c r="E37" s="72"/>
      <c r="F37" s="72"/>
      <c r="G37" s="72"/>
      <c r="H37" s="72"/>
      <c r="I37" s="72"/>
      <c r="J37" s="72"/>
      <c r="K37" s="72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3"/>
      <c r="AB37" s="89"/>
      <c r="AC37" s="89"/>
      <c r="AD37" s="89"/>
      <c r="AE37" s="89"/>
      <c r="AF37" s="89"/>
      <c r="AG37" s="89"/>
      <c r="AH37" s="89"/>
      <c r="AI37" s="89"/>
      <c r="AJ37" s="89"/>
      <c r="AK37" s="101"/>
      <c r="AL37" s="88"/>
      <c r="AM37" s="88"/>
      <c r="AN37" s="88"/>
      <c r="AO37" s="47">
        <f t="shared" si="0"/>
        <v>0</v>
      </c>
      <c r="AP37" t="s">
        <v>241</v>
      </c>
    </row>
    <row r="38" spans="1:42" x14ac:dyDescent="0.25">
      <c r="A38" s="21">
        <v>36</v>
      </c>
      <c r="B38" s="94" t="s">
        <v>8</v>
      </c>
      <c r="C38" s="94" t="s">
        <v>40</v>
      </c>
      <c r="D38" s="74"/>
      <c r="E38" s="74"/>
      <c r="F38" s="74"/>
      <c r="G38" s="74"/>
      <c r="H38" s="74"/>
      <c r="I38" s="74"/>
      <c r="J38" s="74"/>
      <c r="K38" s="74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6"/>
      <c r="AB38" s="90"/>
      <c r="AC38" s="90"/>
      <c r="AD38" s="90"/>
      <c r="AE38" s="90"/>
      <c r="AF38" s="90"/>
      <c r="AG38" s="90"/>
      <c r="AH38" s="90"/>
      <c r="AI38" s="90"/>
      <c r="AJ38" s="90"/>
      <c r="AK38" s="102"/>
      <c r="AL38" s="88"/>
      <c r="AM38" s="88"/>
      <c r="AN38" s="88"/>
      <c r="AO38" s="47">
        <f t="shared" si="0"/>
        <v>0</v>
      </c>
      <c r="AP38" t="s">
        <v>241</v>
      </c>
    </row>
    <row r="39" spans="1:42" x14ac:dyDescent="0.25">
      <c r="A39" s="21">
        <v>37</v>
      </c>
      <c r="B39" s="70" t="s">
        <v>74</v>
      </c>
      <c r="C39" s="70" t="s">
        <v>75</v>
      </c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88"/>
      <c r="AF39" s="88"/>
      <c r="AG39" s="88"/>
      <c r="AH39" s="88"/>
      <c r="AI39" s="88"/>
      <c r="AJ39" s="88"/>
      <c r="AK39" s="100"/>
      <c r="AL39" s="88"/>
      <c r="AM39" s="88"/>
      <c r="AN39" s="88"/>
      <c r="AO39" s="47">
        <f t="shared" si="0"/>
        <v>0</v>
      </c>
    </row>
    <row r="40" spans="1:42" x14ac:dyDescent="0.25">
      <c r="A40" s="95"/>
      <c r="B40" s="96"/>
      <c r="C40" s="97" t="s">
        <v>43</v>
      </c>
      <c r="D40" s="98">
        <f>COUNT(D3:D39)</f>
        <v>5</v>
      </c>
      <c r="E40" s="98">
        <f t="shared" ref="E40:AN40" si="1">COUNT(E3:E39)</f>
        <v>0</v>
      </c>
      <c r="F40" s="98">
        <f t="shared" si="1"/>
        <v>0</v>
      </c>
      <c r="G40" s="98">
        <f t="shared" si="1"/>
        <v>0</v>
      </c>
      <c r="H40" s="98">
        <f t="shared" si="1"/>
        <v>0</v>
      </c>
      <c r="I40" s="98">
        <f t="shared" si="1"/>
        <v>0</v>
      </c>
      <c r="J40" s="98">
        <f t="shared" si="1"/>
        <v>0</v>
      </c>
      <c r="K40" s="98">
        <f t="shared" si="1"/>
        <v>0</v>
      </c>
      <c r="L40" s="98">
        <f t="shared" si="1"/>
        <v>0</v>
      </c>
      <c r="M40" s="98">
        <f t="shared" si="1"/>
        <v>0</v>
      </c>
      <c r="N40" s="98">
        <f t="shared" si="1"/>
        <v>0</v>
      </c>
      <c r="O40" s="98">
        <f t="shared" si="1"/>
        <v>0</v>
      </c>
      <c r="P40" s="98">
        <f t="shared" si="1"/>
        <v>0</v>
      </c>
      <c r="Q40" s="98">
        <f t="shared" si="1"/>
        <v>0</v>
      </c>
      <c r="R40" s="98">
        <f t="shared" si="1"/>
        <v>0</v>
      </c>
      <c r="S40" s="98">
        <f t="shared" si="1"/>
        <v>0</v>
      </c>
      <c r="T40" s="98">
        <f t="shared" si="1"/>
        <v>0</v>
      </c>
      <c r="U40" s="98">
        <f t="shared" si="1"/>
        <v>0</v>
      </c>
      <c r="V40" s="98">
        <f t="shared" si="1"/>
        <v>0</v>
      </c>
      <c r="W40" s="98">
        <f t="shared" si="1"/>
        <v>0</v>
      </c>
      <c r="X40" s="98">
        <f t="shared" si="1"/>
        <v>0</v>
      </c>
      <c r="Y40" s="98">
        <f t="shared" si="1"/>
        <v>0</v>
      </c>
      <c r="Z40" s="98">
        <f t="shared" si="1"/>
        <v>0</v>
      </c>
      <c r="AA40" s="98">
        <f t="shared" si="1"/>
        <v>0</v>
      </c>
      <c r="AB40" s="98">
        <f t="shared" si="1"/>
        <v>0</v>
      </c>
      <c r="AC40" s="98">
        <f t="shared" si="1"/>
        <v>0</v>
      </c>
      <c r="AD40" s="98">
        <f t="shared" si="1"/>
        <v>0</v>
      </c>
      <c r="AE40" s="98">
        <f t="shared" si="1"/>
        <v>0</v>
      </c>
      <c r="AF40" s="98">
        <f t="shared" si="1"/>
        <v>0</v>
      </c>
      <c r="AG40" s="98">
        <f t="shared" si="1"/>
        <v>0</v>
      </c>
      <c r="AH40" s="98">
        <f t="shared" si="1"/>
        <v>0</v>
      </c>
      <c r="AI40" s="98">
        <f t="shared" si="1"/>
        <v>0</v>
      </c>
      <c r="AJ40" s="98">
        <f t="shared" si="1"/>
        <v>0</v>
      </c>
      <c r="AK40" s="98">
        <f t="shared" si="1"/>
        <v>0</v>
      </c>
      <c r="AL40" s="98">
        <f t="shared" si="1"/>
        <v>0</v>
      </c>
      <c r="AM40" s="98">
        <f t="shared" si="1"/>
        <v>0</v>
      </c>
      <c r="AN40" s="98">
        <f t="shared" si="1"/>
        <v>0</v>
      </c>
      <c r="AO40" s="55"/>
    </row>
    <row r="42" spans="1:42" ht="15.75" x14ac:dyDescent="0.25">
      <c r="A42" s="20"/>
      <c r="B42" s="4"/>
      <c r="C42" s="5"/>
      <c r="D42" s="40"/>
      <c r="F42" s="25"/>
      <c r="G42" s="25"/>
      <c r="H42" s="25"/>
      <c r="I42" s="25"/>
      <c r="J42" s="25"/>
      <c r="M42" s="36"/>
      <c r="N42" s="37"/>
      <c r="O42" s="39" t="s">
        <v>46</v>
      </c>
      <c r="P42" s="38"/>
      <c r="Q42" s="38"/>
      <c r="R42" s="31">
        <f>AVERAGEIFS(D40:AM40,D40:AM40,"&gt;0")</f>
        <v>5</v>
      </c>
      <c r="T42" s="29"/>
      <c r="U42" s="30"/>
      <c r="V42" s="30"/>
      <c r="W42" s="30"/>
      <c r="X42" s="30"/>
      <c r="Y42" s="30"/>
      <c r="AG42" s="32" t="s">
        <v>47</v>
      </c>
      <c r="AH42" s="33"/>
      <c r="AI42" s="34"/>
      <c r="AJ42" s="32"/>
      <c r="AK42" s="32"/>
      <c r="AL42" s="32"/>
      <c r="AM42" s="32"/>
      <c r="AN42" s="32"/>
      <c r="AO42" s="35">
        <f>SUM(AO3:AO39)</f>
        <v>8.5</v>
      </c>
    </row>
  </sheetData>
  <conditionalFormatting sqref="D24:AN24 B25:AN36 D37:AN37 B10:C11 B22:AN23 B21:AA21 AC21:AN21 B12:AN20 D10:AN10 AL11:AN11 B4:AN9 B38:AN39">
    <cfRule type="expression" dxfId="84" priority="2">
      <formula>MOD(ROW(),2)=0</formula>
    </cfRule>
  </conditionalFormatting>
  <conditionalFormatting sqref="D11:AK11">
    <cfRule type="expression" dxfId="83" priority="1">
      <formula>MOD(ROW(),2)=0</formula>
    </cfRule>
  </conditionalFormatting>
  <pageMargins left="0.7" right="0.7" top="0.75" bottom="0.75" header="0.3" footer="0.3"/>
  <pageSetup scale="49" orientation="landscape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37"/>
  <sheetViews>
    <sheetView zoomScaleNormal="100" workbookViewId="0">
      <selection activeCell="E2" sqref="E2"/>
    </sheetView>
  </sheetViews>
  <sheetFormatPr defaultRowHeight="15" x14ac:dyDescent="0.25"/>
  <cols>
    <col min="1" max="1" width="5.140625" style="57" customWidth="1"/>
    <col min="2" max="2" width="15.85546875" style="4" customWidth="1"/>
    <col min="3" max="3" width="11.7109375" style="5" bestFit="1" customWidth="1"/>
    <col min="4" max="5" width="6.7109375" style="40" customWidth="1"/>
    <col min="6" max="9" width="6.7109375" style="3" customWidth="1"/>
    <col min="10" max="10" width="6.7109375" style="1" customWidth="1"/>
    <col min="11" max="13" width="6.7109375" style="2" customWidth="1"/>
    <col min="14" max="16" width="6.7109375" customWidth="1"/>
    <col min="17" max="28" width="6.7109375" hidden="1" customWidth="1"/>
    <col min="29" max="29" width="6.7109375" style="22" hidden="1" customWidth="1"/>
    <col min="30" max="30" width="4.7109375" customWidth="1"/>
    <col min="31" max="32" width="4.7109375" style="6" customWidth="1"/>
    <col min="33" max="39" width="3.7109375" customWidth="1"/>
    <col min="40" max="52" width="4.7109375" customWidth="1"/>
    <col min="53" max="53" width="8.5703125" style="16" customWidth="1"/>
    <col min="54" max="54" width="9.28515625" bestFit="1" customWidth="1"/>
    <col min="55" max="55" width="9.7109375" style="10" bestFit="1" customWidth="1"/>
  </cols>
  <sheetData>
    <row r="1" spans="1:55" ht="48" customHeight="1" x14ac:dyDescent="0.25"/>
    <row r="2" spans="1:55" ht="17.100000000000001" customHeight="1" x14ac:dyDescent="0.25">
      <c r="B2" s="112" t="s">
        <v>10</v>
      </c>
      <c r="C2" s="112" t="s">
        <v>11</v>
      </c>
      <c r="D2" s="115" t="s">
        <v>140</v>
      </c>
      <c r="E2" s="115" t="s">
        <v>114</v>
      </c>
      <c r="F2" s="115" t="s">
        <v>115</v>
      </c>
      <c r="G2" s="115" t="s">
        <v>116</v>
      </c>
      <c r="H2" s="116" t="s">
        <v>141</v>
      </c>
      <c r="I2" s="114" t="s">
        <v>117</v>
      </c>
      <c r="J2" s="114" t="s">
        <v>144</v>
      </c>
      <c r="K2" s="114" t="s">
        <v>118</v>
      </c>
      <c r="L2" s="114" t="s">
        <v>119</v>
      </c>
      <c r="M2" s="114" t="s">
        <v>120</v>
      </c>
      <c r="N2" s="114" t="s">
        <v>121</v>
      </c>
      <c r="O2" s="114" t="s">
        <v>122</v>
      </c>
      <c r="P2" s="114" t="s">
        <v>123</v>
      </c>
      <c r="Q2" s="114" t="s">
        <v>124</v>
      </c>
      <c r="R2" s="114" t="s">
        <v>125</v>
      </c>
      <c r="S2" s="114" t="s">
        <v>126</v>
      </c>
      <c r="T2" s="114" t="s">
        <v>127</v>
      </c>
      <c r="U2" s="114" t="s">
        <v>128</v>
      </c>
      <c r="V2" s="114" t="s">
        <v>129</v>
      </c>
      <c r="W2" s="114" t="s">
        <v>130</v>
      </c>
      <c r="X2" s="114" t="s">
        <v>131</v>
      </c>
      <c r="Y2" s="114" t="s">
        <v>132</v>
      </c>
      <c r="Z2" s="114" t="s">
        <v>133</v>
      </c>
      <c r="AA2" s="114" t="s">
        <v>134</v>
      </c>
      <c r="AB2" s="114" t="s">
        <v>135</v>
      </c>
      <c r="AC2" s="115" t="s">
        <v>136</v>
      </c>
      <c r="AD2" s="112" t="s">
        <v>41</v>
      </c>
      <c r="AE2"/>
      <c r="AF2"/>
      <c r="BA2"/>
      <c r="BC2"/>
    </row>
    <row r="3" spans="1:55" ht="17.100000000000001" customHeight="1" thickBot="1" x14ac:dyDescent="0.3">
      <c r="A3" s="57">
        <v>1</v>
      </c>
      <c r="B3" t="s">
        <v>72</v>
      </c>
      <c r="C3" t="s">
        <v>236</v>
      </c>
      <c r="D3" s="112">
        <v>1</v>
      </c>
      <c r="E3" s="112">
        <v>1</v>
      </c>
      <c r="F3" s="112">
        <v>1</v>
      </c>
      <c r="G3" s="112">
        <v>1</v>
      </c>
      <c r="H3" s="112">
        <v>1</v>
      </c>
      <c r="I3" s="112">
        <v>1</v>
      </c>
      <c r="J3" s="112">
        <v>1</v>
      </c>
      <c r="K3" s="112">
        <v>1</v>
      </c>
      <c r="L3" s="112">
        <v>1</v>
      </c>
      <c r="M3" s="112">
        <v>1</v>
      </c>
      <c r="N3" s="112">
        <v>1</v>
      </c>
      <c r="O3" s="112">
        <v>1</v>
      </c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6">
        <f t="shared" ref="AD3:AD34" si="0">SUM(D3:AB3)</f>
        <v>12</v>
      </c>
      <c r="AE3"/>
      <c r="AF3"/>
      <c r="AM3" s="7"/>
      <c r="AN3" s="7"/>
      <c r="AO3" s="7"/>
      <c r="BA3"/>
      <c r="BC3"/>
    </row>
    <row r="4" spans="1:55" ht="17.100000000000001" customHeight="1" thickTop="1" thickBot="1" x14ac:dyDescent="0.3">
      <c r="A4" s="57">
        <f>A3+1</f>
        <v>2</v>
      </c>
      <c r="B4" s="58" t="s">
        <v>152</v>
      </c>
      <c r="C4" s="58" t="s">
        <v>151</v>
      </c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4">
        <v>1</v>
      </c>
      <c r="P4" s="112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2"/>
      <c r="AD4" s="63">
        <f t="shared" si="0"/>
        <v>1</v>
      </c>
      <c r="AE4"/>
      <c r="AF4"/>
      <c r="BA4"/>
      <c r="BC4"/>
    </row>
    <row r="5" spans="1:55" ht="17.100000000000001" customHeight="1" thickTop="1" thickBot="1" x14ac:dyDescent="0.3">
      <c r="A5" s="57">
        <f t="shared" ref="A5:A34" si="1">A4+1</f>
        <v>3</v>
      </c>
      <c r="B5" t="s">
        <v>104</v>
      </c>
      <c r="C5" t="s">
        <v>105</v>
      </c>
      <c r="D5" s="112"/>
      <c r="E5" s="112">
        <v>1</v>
      </c>
      <c r="F5" s="112"/>
      <c r="G5" s="112"/>
      <c r="H5" s="112"/>
      <c r="I5" s="112"/>
      <c r="J5" s="112">
        <v>1</v>
      </c>
      <c r="K5" s="112"/>
      <c r="L5" s="112"/>
      <c r="M5" s="112">
        <v>1</v>
      </c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6">
        <f t="shared" si="0"/>
        <v>3</v>
      </c>
      <c r="AE5"/>
      <c r="AF5"/>
      <c r="BA5"/>
      <c r="BC5"/>
    </row>
    <row r="6" spans="1:55" s="9" customFormat="1" ht="17.100000000000001" customHeight="1" thickTop="1" thickBot="1" x14ac:dyDescent="0.3">
      <c r="A6" s="57">
        <f t="shared" si="1"/>
        <v>4</v>
      </c>
      <c r="B6" s="58" t="s">
        <v>148</v>
      </c>
      <c r="C6" s="58" t="s">
        <v>1</v>
      </c>
      <c r="D6" s="113"/>
      <c r="E6" s="113"/>
      <c r="F6" s="113"/>
      <c r="G6" s="113"/>
      <c r="H6" s="113"/>
      <c r="I6" s="113"/>
      <c r="J6" s="113"/>
      <c r="K6" s="113"/>
      <c r="L6" s="113"/>
      <c r="M6" s="112">
        <v>1</v>
      </c>
      <c r="N6" s="114">
        <v>1</v>
      </c>
      <c r="O6" s="114"/>
      <c r="P6" s="112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2"/>
      <c r="AD6" s="63">
        <f t="shared" si="0"/>
        <v>2</v>
      </c>
    </row>
    <row r="7" spans="1:55" s="9" customFormat="1" ht="17.100000000000001" customHeight="1" thickTop="1" thickBot="1" x14ac:dyDescent="0.3">
      <c r="A7" s="57">
        <f t="shared" si="1"/>
        <v>5</v>
      </c>
      <c r="B7" s="58" t="s">
        <v>139</v>
      </c>
      <c r="C7" s="58" t="s">
        <v>142</v>
      </c>
      <c r="D7" s="113"/>
      <c r="E7" s="113"/>
      <c r="F7" s="113"/>
      <c r="G7" s="113"/>
      <c r="H7" s="114">
        <v>1</v>
      </c>
      <c r="I7" s="114">
        <v>1</v>
      </c>
      <c r="J7" s="114"/>
      <c r="K7" s="114">
        <v>1</v>
      </c>
      <c r="L7" s="114">
        <v>1</v>
      </c>
      <c r="M7" s="112">
        <v>1</v>
      </c>
      <c r="N7" s="114">
        <v>1</v>
      </c>
      <c r="O7" s="114"/>
      <c r="P7" s="112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63">
        <f t="shared" si="0"/>
        <v>6</v>
      </c>
    </row>
    <row r="8" spans="1:55" ht="17.100000000000001" customHeight="1" thickTop="1" x14ac:dyDescent="0.25">
      <c r="A8" s="57">
        <f t="shared" si="1"/>
        <v>6</v>
      </c>
      <c r="B8" t="s">
        <v>16</v>
      </c>
      <c r="C8" t="s">
        <v>17</v>
      </c>
      <c r="D8" s="112">
        <v>1</v>
      </c>
      <c r="E8" s="112">
        <v>1</v>
      </c>
      <c r="F8" s="112">
        <v>1</v>
      </c>
      <c r="G8" s="112"/>
      <c r="H8" s="112">
        <v>1</v>
      </c>
      <c r="I8" s="112">
        <v>1</v>
      </c>
      <c r="J8" s="112"/>
      <c r="K8" s="112">
        <v>1</v>
      </c>
      <c r="L8" s="112">
        <v>1</v>
      </c>
      <c r="M8" s="112">
        <v>1</v>
      </c>
      <c r="N8" s="112">
        <v>1</v>
      </c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6">
        <f t="shared" si="0"/>
        <v>9</v>
      </c>
      <c r="AE8"/>
      <c r="AF8"/>
      <c r="BA8"/>
      <c r="BC8"/>
    </row>
    <row r="9" spans="1:55" ht="17.100000000000001" customHeight="1" x14ac:dyDescent="0.25">
      <c r="A9" s="57">
        <f t="shared" si="1"/>
        <v>7</v>
      </c>
      <c r="B9" t="s">
        <v>18</v>
      </c>
      <c r="C9" t="s">
        <v>19</v>
      </c>
      <c r="D9" s="112">
        <v>1</v>
      </c>
      <c r="E9" s="112">
        <v>1</v>
      </c>
      <c r="F9" s="112">
        <v>1</v>
      </c>
      <c r="G9" s="112"/>
      <c r="H9" s="112">
        <v>1</v>
      </c>
      <c r="I9" s="112">
        <v>1</v>
      </c>
      <c r="J9" s="112">
        <v>1</v>
      </c>
      <c r="K9" s="112">
        <v>1</v>
      </c>
      <c r="L9" s="112">
        <v>1</v>
      </c>
      <c r="M9" s="112"/>
      <c r="N9" s="112">
        <v>1</v>
      </c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6">
        <f t="shared" si="0"/>
        <v>9</v>
      </c>
      <c r="AE9"/>
      <c r="AF9"/>
      <c r="BA9"/>
      <c r="BC9"/>
    </row>
    <row r="10" spans="1:55" ht="17.100000000000001" customHeight="1" x14ac:dyDescent="0.25">
      <c r="A10" s="57">
        <f t="shared" si="1"/>
        <v>8</v>
      </c>
      <c r="B10" t="s">
        <v>69</v>
      </c>
      <c r="C10" t="s">
        <v>70</v>
      </c>
      <c r="D10" s="112">
        <v>1</v>
      </c>
      <c r="E10" s="112">
        <v>1</v>
      </c>
      <c r="F10" s="112">
        <v>1</v>
      </c>
      <c r="G10" s="112"/>
      <c r="H10" s="112">
        <v>1</v>
      </c>
      <c r="I10" s="112">
        <v>1</v>
      </c>
      <c r="J10" s="112">
        <v>1</v>
      </c>
      <c r="K10" s="112">
        <v>1</v>
      </c>
      <c r="L10" s="112">
        <v>1</v>
      </c>
      <c r="M10" s="112">
        <v>1</v>
      </c>
      <c r="N10" s="112">
        <v>1</v>
      </c>
      <c r="O10" s="112">
        <v>1</v>
      </c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6">
        <f t="shared" si="0"/>
        <v>11</v>
      </c>
      <c r="AE10"/>
      <c r="AF10"/>
      <c r="BA10"/>
      <c r="BC10"/>
    </row>
    <row r="11" spans="1:55" s="8" customFormat="1" ht="17.100000000000001" customHeight="1" x14ac:dyDescent="0.25">
      <c r="A11" s="57">
        <f t="shared" si="1"/>
        <v>9</v>
      </c>
      <c r="B11" t="s">
        <v>52</v>
      </c>
      <c r="C11" t="s">
        <v>53</v>
      </c>
      <c r="D11" s="112">
        <v>1</v>
      </c>
      <c r="E11" s="112">
        <v>1</v>
      </c>
      <c r="F11" s="112">
        <v>1</v>
      </c>
      <c r="G11" s="112">
        <v>1</v>
      </c>
      <c r="H11" s="112">
        <v>1</v>
      </c>
      <c r="I11" s="112">
        <v>1</v>
      </c>
      <c r="J11" s="112"/>
      <c r="K11" s="112">
        <v>1</v>
      </c>
      <c r="L11" s="112">
        <v>1</v>
      </c>
      <c r="M11" s="112"/>
      <c r="N11" s="112">
        <v>1</v>
      </c>
      <c r="O11" s="112">
        <v>1</v>
      </c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6">
        <f t="shared" si="0"/>
        <v>10</v>
      </c>
    </row>
    <row r="12" spans="1:55" s="8" customFormat="1" ht="17.100000000000001" customHeight="1" x14ac:dyDescent="0.25">
      <c r="A12" s="57">
        <f t="shared" si="1"/>
        <v>10</v>
      </c>
      <c r="B12" t="s">
        <v>54</v>
      </c>
      <c r="C12" t="s">
        <v>55</v>
      </c>
      <c r="D12" s="112">
        <v>1</v>
      </c>
      <c r="E12" s="112">
        <v>1</v>
      </c>
      <c r="F12" s="112"/>
      <c r="G12" s="112">
        <v>1</v>
      </c>
      <c r="H12" s="112">
        <v>1</v>
      </c>
      <c r="I12" s="112">
        <v>1</v>
      </c>
      <c r="J12" s="112">
        <v>1</v>
      </c>
      <c r="K12" s="112">
        <v>1</v>
      </c>
      <c r="L12" s="112">
        <v>1</v>
      </c>
      <c r="M12" s="112">
        <v>1</v>
      </c>
      <c r="N12" s="112">
        <v>1</v>
      </c>
      <c r="O12" s="112">
        <v>1</v>
      </c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6">
        <f t="shared" si="0"/>
        <v>11</v>
      </c>
    </row>
    <row r="13" spans="1:55" s="8" customFormat="1" ht="17.100000000000001" customHeight="1" x14ac:dyDescent="0.25">
      <c r="A13" s="57">
        <f t="shared" si="1"/>
        <v>11</v>
      </c>
      <c r="B13" t="s">
        <v>35</v>
      </c>
      <c r="C13" t="s">
        <v>36</v>
      </c>
      <c r="D13" s="112"/>
      <c r="E13" s="112"/>
      <c r="F13" s="112">
        <v>1</v>
      </c>
      <c r="G13" s="112"/>
      <c r="H13" s="112"/>
      <c r="I13" s="112">
        <v>1</v>
      </c>
      <c r="J13" s="112">
        <v>1</v>
      </c>
      <c r="K13" s="112">
        <v>1</v>
      </c>
      <c r="L13" s="112">
        <v>1</v>
      </c>
      <c r="M13" s="112">
        <v>1</v>
      </c>
      <c r="N13" s="112"/>
      <c r="O13" s="112">
        <v>1</v>
      </c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6">
        <f t="shared" si="0"/>
        <v>7</v>
      </c>
    </row>
    <row r="14" spans="1:55" s="8" customFormat="1" ht="17.100000000000001" customHeight="1" x14ac:dyDescent="0.25">
      <c r="A14" s="57">
        <f t="shared" si="1"/>
        <v>12</v>
      </c>
      <c r="B14" s="58" t="s">
        <v>100</v>
      </c>
      <c r="C14" s="58" t="s">
        <v>101</v>
      </c>
      <c r="D14" s="112">
        <v>1</v>
      </c>
      <c r="E14" s="112">
        <v>1</v>
      </c>
      <c r="F14" s="114">
        <v>1</v>
      </c>
      <c r="G14" s="114"/>
      <c r="H14" s="114"/>
      <c r="I14" s="114">
        <v>1</v>
      </c>
      <c r="J14" s="114"/>
      <c r="K14" s="114"/>
      <c r="L14" s="114"/>
      <c r="M14" s="112">
        <v>1</v>
      </c>
      <c r="N14" s="114"/>
      <c r="O14" s="114"/>
      <c r="P14" s="112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63">
        <f t="shared" si="0"/>
        <v>5</v>
      </c>
    </row>
    <row r="15" spans="1:55" s="8" customFormat="1" ht="17.100000000000001" customHeight="1" x14ac:dyDescent="0.25">
      <c r="A15" s="57">
        <f t="shared" si="1"/>
        <v>13</v>
      </c>
      <c r="B15" t="s">
        <v>56</v>
      </c>
      <c r="C15" t="s">
        <v>14</v>
      </c>
      <c r="D15" s="112">
        <v>1</v>
      </c>
      <c r="E15" s="112">
        <v>1</v>
      </c>
      <c r="F15" s="112">
        <v>1</v>
      </c>
      <c r="G15" s="112">
        <v>1</v>
      </c>
      <c r="H15" s="112"/>
      <c r="I15" s="112">
        <v>1</v>
      </c>
      <c r="J15" s="112"/>
      <c r="K15" s="112">
        <v>1</v>
      </c>
      <c r="L15" s="112">
        <v>1</v>
      </c>
      <c r="M15" s="112">
        <v>1</v>
      </c>
      <c r="N15" s="112"/>
      <c r="O15" s="112">
        <v>1</v>
      </c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6">
        <f t="shared" si="0"/>
        <v>9</v>
      </c>
    </row>
    <row r="16" spans="1:55" s="7" customFormat="1" ht="17.100000000000001" customHeight="1" x14ac:dyDescent="0.25">
      <c r="A16" s="57">
        <f t="shared" si="1"/>
        <v>14</v>
      </c>
      <c r="B16" t="s">
        <v>20</v>
      </c>
      <c r="C16" t="s">
        <v>108</v>
      </c>
      <c r="D16" s="112">
        <v>1</v>
      </c>
      <c r="E16" s="112">
        <v>1</v>
      </c>
      <c r="F16" s="112">
        <v>1</v>
      </c>
      <c r="G16" s="112">
        <v>1</v>
      </c>
      <c r="H16" s="112">
        <v>1</v>
      </c>
      <c r="I16" s="112"/>
      <c r="J16" s="112">
        <v>1</v>
      </c>
      <c r="K16" s="112">
        <v>1</v>
      </c>
      <c r="L16" s="112"/>
      <c r="M16" s="112"/>
      <c r="N16" s="112">
        <v>1</v>
      </c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6">
        <f t="shared" si="0"/>
        <v>8</v>
      </c>
    </row>
    <row r="17" spans="1:56" s="8" customFormat="1" ht="17.100000000000001" customHeight="1" x14ac:dyDescent="0.25">
      <c r="A17" s="57">
        <f t="shared" si="1"/>
        <v>15</v>
      </c>
      <c r="B17" t="s">
        <v>20</v>
      </c>
      <c r="C17" t="s">
        <v>21</v>
      </c>
      <c r="D17" s="112"/>
      <c r="E17" s="112"/>
      <c r="F17" s="112">
        <v>1</v>
      </c>
      <c r="G17" s="112">
        <v>1</v>
      </c>
      <c r="H17" s="112">
        <v>1</v>
      </c>
      <c r="I17" s="112">
        <v>1</v>
      </c>
      <c r="J17" s="112">
        <v>1</v>
      </c>
      <c r="K17" s="112"/>
      <c r="L17" s="112">
        <v>1</v>
      </c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6">
        <f t="shared" si="0"/>
        <v>6</v>
      </c>
    </row>
    <row r="18" spans="1:56" s="7" customFormat="1" ht="17.100000000000001" customHeight="1" x14ac:dyDescent="0.25">
      <c r="A18" s="57">
        <f t="shared" si="1"/>
        <v>16</v>
      </c>
      <c r="B18" s="58" t="s">
        <v>65</v>
      </c>
      <c r="C18" s="58" t="s">
        <v>66</v>
      </c>
      <c r="D18" s="112"/>
      <c r="E18" s="112"/>
      <c r="F18" s="114">
        <v>1</v>
      </c>
      <c r="G18" s="114">
        <v>1</v>
      </c>
      <c r="H18" s="114">
        <v>1</v>
      </c>
      <c r="I18" s="114">
        <v>1</v>
      </c>
      <c r="J18" s="114">
        <v>1</v>
      </c>
      <c r="K18" s="114">
        <v>1</v>
      </c>
      <c r="L18" s="114">
        <v>1</v>
      </c>
      <c r="M18" s="112"/>
      <c r="N18" s="114">
        <v>1</v>
      </c>
      <c r="O18" s="114">
        <v>1</v>
      </c>
      <c r="P18" s="112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63">
        <f t="shared" si="0"/>
        <v>9</v>
      </c>
    </row>
    <row r="19" spans="1:56" s="7" customFormat="1" ht="17.100000000000001" customHeight="1" x14ac:dyDescent="0.25">
      <c r="A19" s="57">
        <f t="shared" si="1"/>
        <v>17</v>
      </c>
      <c r="B19" t="s">
        <v>42</v>
      </c>
      <c r="C19" t="s">
        <v>37</v>
      </c>
      <c r="D19" s="112">
        <v>1</v>
      </c>
      <c r="E19" s="112">
        <v>1</v>
      </c>
      <c r="F19" s="112">
        <v>1</v>
      </c>
      <c r="G19" s="112">
        <v>1</v>
      </c>
      <c r="H19" s="112">
        <v>1</v>
      </c>
      <c r="I19" s="112">
        <v>1</v>
      </c>
      <c r="J19" s="112"/>
      <c r="K19" s="112">
        <v>1</v>
      </c>
      <c r="L19" s="112">
        <v>1</v>
      </c>
      <c r="M19" s="112">
        <v>1</v>
      </c>
      <c r="N19" s="112">
        <v>1</v>
      </c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6">
        <f t="shared" si="0"/>
        <v>10</v>
      </c>
    </row>
    <row r="20" spans="1:56" s="9" customFormat="1" ht="17.100000000000001" customHeight="1" x14ac:dyDescent="0.25">
      <c r="A20" s="57">
        <f t="shared" si="1"/>
        <v>18</v>
      </c>
      <c r="B20" t="s">
        <v>0</v>
      </c>
      <c r="C20" t="s">
        <v>107</v>
      </c>
      <c r="D20" s="112">
        <v>1</v>
      </c>
      <c r="E20" s="112">
        <v>1</v>
      </c>
      <c r="F20" s="112">
        <v>1</v>
      </c>
      <c r="G20" s="112">
        <v>1</v>
      </c>
      <c r="H20" s="112"/>
      <c r="I20" s="112"/>
      <c r="J20" s="112">
        <v>1</v>
      </c>
      <c r="K20" s="112">
        <v>1</v>
      </c>
      <c r="L20" s="112">
        <v>1</v>
      </c>
      <c r="M20" s="112">
        <v>1</v>
      </c>
      <c r="N20" s="112">
        <v>1</v>
      </c>
      <c r="O20" s="112">
        <v>1</v>
      </c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6">
        <f t="shared" si="0"/>
        <v>10</v>
      </c>
    </row>
    <row r="21" spans="1:56" s="9" customFormat="1" ht="17.100000000000001" customHeight="1" x14ac:dyDescent="0.25">
      <c r="A21" s="57">
        <f t="shared" si="1"/>
        <v>19</v>
      </c>
      <c r="B21" t="s">
        <v>0</v>
      </c>
      <c r="C21" t="s">
        <v>106</v>
      </c>
      <c r="D21" s="112">
        <v>1</v>
      </c>
      <c r="E21" s="112">
        <v>1</v>
      </c>
      <c r="F21" s="112">
        <v>1</v>
      </c>
      <c r="G21" s="112">
        <v>1</v>
      </c>
      <c r="H21" s="112"/>
      <c r="I21" s="112">
        <v>1</v>
      </c>
      <c r="J21" s="112"/>
      <c r="K21" s="112"/>
      <c r="L21" s="112"/>
      <c r="M21" s="112">
        <v>1</v>
      </c>
      <c r="N21" s="112">
        <v>1</v>
      </c>
      <c r="O21" s="112">
        <v>1</v>
      </c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6">
        <f t="shared" si="0"/>
        <v>8</v>
      </c>
    </row>
    <row r="22" spans="1:56" s="9" customFormat="1" ht="17.100000000000001" customHeight="1" x14ac:dyDescent="0.25">
      <c r="A22" s="57">
        <f t="shared" si="1"/>
        <v>20</v>
      </c>
      <c r="B22" t="s">
        <v>39</v>
      </c>
      <c r="C22" t="s">
        <v>25</v>
      </c>
      <c r="D22" s="112">
        <v>1</v>
      </c>
      <c r="E22" s="112">
        <v>1</v>
      </c>
      <c r="F22" s="112">
        <v>1</v>
      </c>
      <c r="G22" s="112">
        <v>1</v>
      </c>
      <c r="H22" s="112">
        <v>1</v>
      </c>
      <c r="I22" s="112">
        <v>1</v>
      </c>
      <c r="J22" s="112">
        <v>1</v>
      </c>
      <c r="K22" s="112">
        <v>1</v>
      </c>
      <c r="L22" s="112">
        <v>1</v>
      </c>
      <c r="M22" s="112">
        <v>1</v>
      </c>
      <c r="N22" s="112">
        <v>1</v>
      </c>
      <c r="O22" s="112">
        <v>1</v>
      </c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6">
        <f t="shared" si="0"/>
        <v>12</v>
      </c>
    </row>
    <row r="23" spans="1:56" ht="17.100000000000001" customHeight="1" thickBot="1" x14ac:dyDescent="0.3">
      <c r="A23" s="57">
        <f t="shared" si="1"/>
        <v>21</v>
      </c>
      <c r="B23" t="s">
        <v>22</v>
      </c>
      <c r="C23" t="s">
        <v>23</v>
      </c>
      <c r="D23" s="112">
        <v>1</v>
      </c>
      <c r="E23" s="112">
        <v>1</v>
      </c>
      <c r="F23" s="112">
        <v>1</v>
      </c>
      <c r="G23" s="112">
        <v>1</v>
      </c>
      <c r="H23" s="112"/>
      <c r="I23" s="112">
        <v>1</v>
      </c>
      <c r="J23" s="112">
        <v>1</v>
      </c>
      <c r="K23" s="112">
        <v>1</v>
      </c>
      <c r="L23" s="112">
        <v>1</v>
      </c>
      <c r="M23" s="112">
        <v>1</v>
      </c>
      <c r="N23" s="112">
        <v>1</v>
      </c>
      <c r="O23" s="112">
        <v>1</v>
      </c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6">
        <f t="shared" si="0"/>
        <v>11</v>
      </c>
      <c r="AE23"/>
      <c r="AF23"/>
      <c r="BA23"/>
      <c r="BC23"/>
    </row>
    <row r="24" spans="1:56" ht="17.100000000000001" customHeight="1" thickTop="1" thickBot="1" x14ac:dyDescent="0.3">
      <c r="A24" s="57">
        <f t="shared" si="1"/>
        <v>22</v>
      </c>
      <c r="B24" s="58" t="s">
        <v>31</v>
      </c>
      <c r="C24" s="58" t="s">
        <v>143</v>
      </c>
      <c r="D24" s="113"/>
      <c r="E24" s="113"/>
      <c r="F24" s="113"/>
      <c r="G24" s="113"/>
      <c r="H24" s="113"/>
      <c r="I24" s="114">
        <v>1</v>
      </c>
      <c r="J24" s="114">
        <v>1</v>
      </c>
      <c r="K24" s="114">
        <v>1</v>
      </c>
      <c r="L24" s="114">
        <v>1</v>
      </c>
      <c r="M24" s="112">
        <v>1</v>
      </c>
      <c r="N24" s="114"/>
      <c r="O24" s="114">
        <v>1</v>
      </c>
      <c r="P24" s="112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2"/>
      <c r="AD24" s="63">
        <f t="shared" si="0"/>
        <v>6</v>
      </c>
      <c r="AE24"/>
      <c r="AF24"/>
      <c r="BA24"/>
      <c r="BC24"/>
    </row>
    <row r="25" spans="1:56" ht="17.100000000000001" customHeight="1" thickTop="1" x14ac:dyDescent="0.25">
      <c r="A25" s="57">
        <f t="shared" si="1"/>
        <v>23</v>
      </c>
      <c r="B25" t="s">
        <v>31</v>
      </c>
      <c r="C25" t="s">
        <v>24</v>
      </c>
      <c r="D25" s="112"/>
      <c r="E25" s="112"/>
      <c r="F25" s="112"/>
      <c r="G25" s="112">
        <v>1</v>
      </c>
      <c r="H25" s="112">
        <v>1</v>
      </c>
      <c r="I25" s="112">
        <v>1</v>
      </c>
      <c r="J25" s="112">
        <v>1</v>
      </c>
      <c r="K25" s="112">
        <v>1</v>
      </c>
      <c r="L25" s="112">
        <v>1</v>
      </c>
      <c r="M25" s="112">
        <v>1</v>
      </c>
      <c r="N25" s="112">
        <v>1</v>
      </c>
      <c r="O25" s="112">
        <v>1</v>
      </c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6">
        <f t="shared" si="0"/>
        <v>9</v>
      </c>
      <c r="AE25"/>
      <c r="AF25"/>
      <c r="BA25"/>
      <c r="BC25"/>
    </row>
    <row r="26" spans="1:56" ht="17.100000000000001" customHeight="1" x14ac:dyDescent="0.25">
      <c r="A26" s="57">
        <f t="shared" si="1"/>
        <v>24</v>
      </c>
      <c r="B26" s="58" t="s">
        <v>58</v>
      </c>
      <c r="C26" s="58" t="s">
        <v>137</v>
      </c>
      <c r="D26" s="114">
        <v>1</v>
      </c>
      <c r="E26" s="114">
        <v>1</v>
      </c>
      <c r="F26" s="114">
        <v>1</v>
      </c>
      <c r="G26" s="114">
        <v>1</v>
      </c>
      <c r="H26" s="114"/>
      <c r="I26" s="114">
        <v>1</v>
      </c>
      <c r="J26" s="114"/>
      <c r="K26" s="114">
        <v>1</v>
      </c>
      <c r="L26" s="114">
        <v>1</v>
      </c>
      <c r="M26" s="114">
        <v>1</v>
      </c>
      <c r="N26" s="114">
        <v>1</v>
      </c>
      <c r="O26" s="114">
        <v>1</v>
      </c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59">
        <f t="shared" si="0"/>
        <v>10</v>
      </c>
      <c r="AE26"/>
      <c r="AF26"/>
      <c r="BA26"/>
      <c r="BC26"/>
    </row>
    <row r="27" spans="1:56" ht="17.100000000000001" customHeight="1" x14ac:dyDescent="0.25">
      <c r="A27" s="57">
        <f t="shared" si="1"/>
        <v>25</v>
      </c>
      <c r="B27" t="s">
        <v>28</v>
      </c>
      <c r="C27" t="s">
        <v>29</v>
      </c>
      <c r="D27" s="112">
        <v>1</v>
      </c>
      <c r="E27" s="112">
        <v>1</v>
      </c>
      <c r="F27" s="112">
        <v>1</v>
      </c>
      <c r="G27" s="112">
        <v>1</v>
      </c>
      <c r="H27" s="112"/>
      <c r="I27" s="112">
        <v>1</v>
      </c>
      <c r="J27" s="112"/>
      <c r="K27" s="112"/>
      <c r="L27" s="112"/>
      <c r="M27" s="112"/>
      <c r="N27" s="112"/>
      <c r="O27" s="112" t="s">
        <v>153</v>
      </c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6">
        <f t="shared" si="0"/>
        <v>5</v>
      </c>
      <c r="AE27"/>
      <c r="AF27"/>
      <c r="BA27"/>
      <c r="BC27"/>
    </row>
    <row r="28" spans="1:56" ht="17.100000000000001" customHeight="1" x14ac:dyDescent="0.25">
      <c r="A28" s="57">
        <f t="shared" si="1"/>
        <v>26</v>
      </c>
      <c r="B28" t="s">
        <v>96</v>
      </c>
      <c r="C28" t="s">
        <v>97</v>
      </c>
      <c r="D28" s="112">
        <v>1</v>
      </c>
      <c r="E28" s="112">
        <v>1</v>
      </c>
      <c r="F28" s="112">
        <v>1</v>
      </c>
      <c r="G28" s="112">
        <v>1</v>
      </c>
      <c r="H28" s="112">
        <v>1</v>
      </c>
      <c r="I28" s="112">
        <v>1</v>
      </c>
      <c r="J28" s="112">
        <v>1</v>
      </c>
      <c r="K28" s="112">
        <v>1</v>
      </c>
      <c r="L28" s="112">
        <v>1</v>
      </c>
      <c r="M28" s="112">
        <v>1</v>
      </c>
      <c r="N28" s="112">
        <v>1</v>
      </c>
      <c r="O28" s="112">
        <v>1</v>
      </c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6">
        <f t="shared" si="0"/>
        <v>12</v>
      </c>
      <c r="AE28"/>
      <c r="AF28"/>
      <c r="BA28"/>
      <c r="BC28"/>
    </row>
    <row r="29" spans="1:56" s="8" customFormat="1" ht="17.100000000000001" customHeight="1" x14ac:dyDescent="0.25">
      <c r="A29" s="57">
        <f t="shared" si="1"/>
        <v>27</v>
      </c>
      <c r="B29" s="58" t="s">
        <v>111</v>
      </c>
      <c r="C29" s="58" t="s">
        <v>112</v>
      </c>
      <c r="D29" s="112">
        <v>1</v>
      </c>
      <c r="E29" s="112">
        <v>1</v>
      </c>
      <c r="F29" s="114">
        <v>1</v>
      </c>
      <c r="G29" s="114">
        <v>1</v>
      </c>
      <c r="H29" s="114">
        <v>1</v>
      </c>
      <c r="I29" s="114"/>
      <c r="J29" s="114"/>
      <c r="K29" s="114">
        <v>1</v>
      </c>
      <c r="L29" s="114">
        <v>1</v>
      </c>
      <c r="M29" s="112"/>
      <c r="N29" s="114">
        <v>1</v>
      </c>
      <c r="O29" s="114">
        <v>1</v>
      </c>
      <c r="P29" s="112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63">
        <f t="shared" si="0"/>
        <v>9</v>
      </c>
    </row>
    <row r="30" spans="1:56" ht="15.75" thickBot="1" x14ac:dyDescent="0.3">
      <c r="A30" s="57">
        <f t="shared" si="1"/>
        <v>28</v>
      </c>
      <c r="B30" t="s">
        <v>44</v>
      </c>
      <c r="C30" t="s">
        <v>30</v>
      </c>
      <c r="D30" s="112">
        <v>1</v>
      </c>
      <c r="E30" s="112">
        <v>1</v>
      </c>
      <c r="F30" s="112">
        <v>1</v>
      </c>
      <c r="G30" s="112"/>
      <c r="H30" s="112"/>
      <c r="I30" s="112">
        <v>1</v>
      </c>
      <c r="J30" s="112"/>
      <c r="K30" s="112">
        <v>1</v>
      </c>
      <c r="L30" s="112">
        <v>1</v>
      </c>
      <c r="M30" s="112"/>
      <c r="N30" s="112">
        <v>1</v>
      </c>
      <c r="O30" s="112">
        <v>1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6">
        <f t="shared" si="0"/>
        <v>8</v>
      </c>
      <c r="AE30"/>
      <c r="AG30" s="6"/>
      <c r="AJ30" s="7"/>
      <c r="AK30" s="17"/>
      <c r="AL30" s="17"/>
      <c r="AM30" s="17"/>
      <c r="AN30" s="17"/>
      <c r="AO30" s="17"/>
      <c r="AP30" s="17"/>
      <c r="AQ30" s="17"/>
      <c r="AR30" s="17"/>
      <c r="AS30" s="18"/>
      <c r="AT30" s="19"/>
      <c r="AU30" s="19"/>
      <c r="AV30" s="7"/>
      <c r="AW30" s="7"/>
      <c r="AX30" s="7"/>
      <c r="BA30"/>
      <c r="BB30" s="16"/>
      <c r="BC30"/>
      <c r="BD30" s="10"/>
    </row>
    <row r="31" spans="1:56" ht="16.5" thickTop="1" thickBot="1" x14ac:dyDescent="0.3">
      <c r="A31" s="57">
        <f t="shared" si="1"/>
        <v>29</v>
      </c>
      <c r="B31" s="58" t="s">
        <v>102</v>
      </c>
      <c r="C31" s="58" t="s">
        <v>138</v>
      </c>
      <c r="D31" s="113"/>
      <c r="E31" s="113"/>
      <c r="F31" s="113"/>
      <c r="G31" s="113"/>
      <c r="H31" s="112">
        <v>1</v>
      </c>
      <c r="I31" s="112">
        <v>1</v>
      </c>
      <c r="J31" s="112"/>
      <c r="K31" s="112"/>
      <c r="L31" s="112">
        <v>1</v>
      </c>
      <c r="M31" s="112"/>
      <c r="N31" s="114">
        <v>1</v>
      </c>
      <c r="O31" s="114">
        <v>1</v>
      </c>
      <c r="P31" s="112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63">
        <f t="shared" si="0"/>
        <v>5</v>
      </c>
      <c r="AE31"/>
      <c r="AG31" s="6"/>
      <c r="AJ31" s="7"/>
      <c r="AK31" s="17"/>
      <c r="AL31" s="17"/>
      <c r="AM31" s="17"/>
      <c r="AN31" s="17"/>
      <c r="AO31" s="17"/>
      <c r="AP31" s="17"/>
      <c r="AQ31" s="17"/>
      <c r="AR31" s="17"/>
      <c r="AS31" s="18"/>
      <c r="AT31" s="19"/>
      <c r="AU31" s="19"/>
      <c r="AV31" s="7"/>
      <c r="AW31" s="7"/>
      <c r="AX31" s="7"/>
      <c r="BA31"/>
      <c r="BB31" s="16"/>
      <c r="BC31"/>
      <c r="BD31" s="10"/>
    </row>
    <row r="32" spans="1:56" ht="16.5" thickTop="1" thickBot="1" x14ac:dyDescent="0.3">
      <c r="A32" s="57">
        <f t="shared" si="1"/>
        <v>30</v>
      </c>
      <c r="B32" t="s">
        <v>98</v>
      </c>
      <c r="C32" t="s">
        <v>147</v>
      </c>
      <c r="D32" s="112">
        <v>1</v>
      </c>
      <c r="E32" s="112">
        <v>1</v>
      </c>
      <c r="F32" s="112">
        <v>1</v>
      </c>
      <c r="G32" s="112">
        <v>1</v>
      </c>
      <c r="H32" s="112">
        <v>1</v>
      </c>
      <c r="I32" s="112"/>
      <c r="J32" s="112"/>
      <c r="K32" s="112">
        <v>1</v>
      </c>
      <c r="L32" s="112">
        <v>1</v>
      </c>
      <c r="M32" s="112">
        <v>1</v>
      </c>
      <c r="N32" s="112">
        <v>1</v>
      </c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6">
        <f t="shared" si="0"/>
        <v>9</v>
      </c>
      <c r="AE32"/>
      <c r="AG32" s="6"/>
      <c r="AJ32" s="7"/>
      <c r="AK32" s="17"/>
      <c r="AL32" s="17"/>
      <c r="AM32" s="17"/>
      <c r="AN32" s="17"/>
      <c r="AO32" s="17"/>
      <c r="AP32" s="17"/>
      <c r="AQ32" s="17"/>
      <c r="AR32" s="17"/>
      <c r="AS32" s="18"/>
      <c r="AT32" s="19"/>
      <c r="AU32" s="19"/>
      <c r="AV32" s="7"/>
      <c r="AW32" s="7"/>
      <c r="AX32" s="7"/>
      <c r="BA32"/>
      <c r="BB32" s="16"/>
      <c r="BC32"/>
      <c r="BD32" s="10"/>
    </row>
    <row r="33" spans="1:56" ht="16.5" thickTop="1" thickBot="1" x14ac:dyDescent="0.3">
      <c r="A33" s="57">
        <f t="shared" si="1"/>
        <v>31</v>
      </c>
      <c r="B33" s="58" t="s">
        <v>145</v>
      </c>
      <c r="C33" s="58" t="s">
        <v>146</v>
      </c>
      <c r="D33" s="113"/>
      <c r="E33" s="113"/>
      <c r="F33" s="113"/>
      <c r="G33" s="113"/>
      <c r="H33" s="113"/>
      <c r="I33" s="113"/>
      <c r="J33" s="113"/>
      <c r="K33" s="112">
        <v>1</v>
      </c>
      <c r="L33" s="112">
        <v>1</v>
      </c>
      <c r="M33" s="112">
        <v>1</v>
      </c>
      <c r="N33" s="112">
        <v>1</v>
      </c>
      <c r="O33" s="114"/>
      <c r="P33" s="112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2"/>
      <c r="AD33" s="63">
        <f t="shared" si="0"/>
        <v>4</v>
      </c>
      <c r="AE33"/>
      <c r="AG33" s="6"/>
      <c r="AJ33" s="7"/>
      <c r="AK33" s="17"/>
      <c r="AL33" s="17"/>
      <c r="AM33" s="17"/>
      <c r="AN33" s="17"/>
      <c r="AO33" s="17"/>
      <c r="AP33" s="17"/>
      <c r="AQ33" s="17"/>
      <c r="AR33" s="17"/>
      <c r="AS33" s="18"/>
      <c r="AT33" s="19"/>
      <c r="AU33" s="19"/>
      <c r="AV33" s="7"/>
      <c r="AW33" s="7"/>
      <c r="AX33" s="7"/>
      <c r="BA33"/>
      <c r="BB33" s="16"/>
      <c r="BC33"/>
      <c r="BD33" s="10"/>
    </row>
    <row r="34" spans="1:56" ht="16.5" thickTop="1" thickBot="1" x14ac:dyDescent="0.3">
      <c r="A34" s="57">
        <f t="shared" si="1"/>
        <v>32</v>
      </c>
      <c r="B34" s="58" t="s">
        <v>149</v>
      </c>
      <c r="C34" s="58" t="s">
        <v>147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4">
        <v>1</v>
      </c>
      <c r="O34" s="114">
        <v>1</v>
      </c>
      <c r="P34" s="112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2"/>
      <c r="AD34" s="63">
        <f t="shared" si="0"/>
        <v>2</v>
      </c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</row>
    <row r="35" spans="1:56" ht="15.75" thickTop="1" x14ac:dyDescent="0.25">
      <c r="B35" s="56"/>
      <c r="C35" s="49" t="s">
        <v>43</v>
      </c>
      <c r="D35" s="61">
        <f>COUNT(Preseason[9/13])</f>
        <v>20</v>
      </c>
      <c r="E35" s="111">
        <f t="shared" ref="E35:AC35" si="2">COUNT(E3:E29)</f>
        <v>19</v>
      </c>
      <c r="F35" s="111">
        <f t="shared" si="2"/>
        <v>20</v>
      </c>
      <c r="G35" s="111">
        <f t="shared" si="2"/>
        <v>17</v>
      </c>
      <c r="H35" s="111">
        <f t="shared" si="2"/>
        <v>15</v>
      </c>
      <c r="I35" s="111">
        <f t="shared" si="2"/>
        <v>21</v>
      </c>
      <c r="J35" s="111">
        <f t="shared" si="2"/>
        <v>15</v>
      </c>
      <c r="K35" s="111">
        <f t="shared" si="2"/>
        <v>20</v>
      </c>
      <c r="L35" s="111">
        <f t="shared" si="2"/>
        <v>20</v>
      </c>
      <c r="M35" s="111">
        <f t="shared" si="2"/>
        <v>19</v>
      </c>
      <c r="N35" s="111">
        <f t="shared" si="2"/>
        <v>19</v>
      </c>
      <c r="O35" s="111">
        <f t="shared" si="2"/>
        <v>17</v>
      </c>
      <c r="P35" s="111">
        <f t="shared" si="2"/>
        <v>0</v>
      </c>
      <c r="Q35" s="111">
        <f t="shared" si="2"/>
        <v>0</v>
      </c>
      <c r="R35" s="111">
        <f t="shared" si="2"/>
        <v>0</v>
      </c>
      <c r="S35" s="111">
        <f t="shared" si="2"/>
        <v>0</v>
      </c>
      <c r="T35" s="111">
        <f t="shared" si="2"/>
        <v>0</v>
      </c>
      <c r="U35" s="111">
        <f t="shared" si="2"/>
        <v>0</v>
      </c>
      <c r="V35" s="111">
        <f t="shared" si="2"/>
        <v>0</v>
      </c>
      <c r="W35" s="111">
        <f t="shared" si="2"/>
        <v>0</v>
      </c>
      <c r="X35" s="111">
        <f t="shared" si="2"/>
        <v>0</v>
      </c>
      <c r="Y35" s="111">
        <f t="shared" si="2"/>
        <v>0</v>
      </c>
      <c r="Z35" s="111">
        <f t="shared" si="2"/>
        <v>0</v>
      </c>
      <c r="AA35" s="111">
        <f t="shared" si="2"/>
        <v>0</v>
      </c>
      <c r="AB35" s="111">
        <f t="shared" si="2"/>
        <v>0</v>
      </c>
      <c r="AC35" s="111">
        <f t="shared" si="2"/>
        <v>0</v>
      </c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</row>
    <row r="36" spans="1:56" ht="15.75" x14ac:dyDescent="0.25">
      <c r="B36" s="14"/>
      <c r="C36" s="15"/>
      <c r="D36" s="62"/>
      <c r="E36" s="62"/>
      <c r="F36" s="23"/>
      <c r="G36" s="27" t="s">
        <v>12</v>
      </c>
      <c r="H36" s="28"/>
      <c r="I36" s="27"/>
      <c r="J36" s="26"/>
      <c r="K36" s="118">
        <f>SUM(AD3:AD34)*2.35</f>
        <v>582.80000000000007</v>
      </c>
      <c r="N36" s="24"/>
      <c r="O36" s="24"/>
      <c r="P36" s="24"/>
      <c r="Q36" s="24"/>
      <c r="R36" s="24"/>
      <c r="S36" s="24"/>
      <c r="V36" s="24"/>
      <c r="W36" s="24"/>
      <c r="X36" s="24"/>
      <c r="Y36" s="24"/>
      <c r="Z36" s="22"/>
      <c r="AA36" s="22"/>
      <c r="AB36" s="22"/>
    </row>
    <row r="37" spans="1:56" x14ac:dyDescent="0.25">
      <c r="G37" s="50" t="s">
        <v>63</v>
      </c>
      <c r="H37" s="51"/>
      <c r="I37" s="51"/>
      <c r="J37" s="51"/>
      <c r="K37" s="52">
        <f>SUM(D35:AC35)/S37</f>
        <v>18.5</v>
      </c>
      <c r="M37"/>
      <c r="N37" s="25"/>
      <c r="O37" s="25"/>
      <c r="P37" s="25"/>
      <c r="Q37" s="25"/>
      <c r="R37" s="25" t="s">
        <v>150</v>
      </c>
      <c r="S37" s="53">
        <f>COUNTIF(D35:AC35, "&gt;0")</f>
        <v>12</v>
      </c>
      <c r="T37" s="53"/>
      <c r="U37" s="53"/>
      <c r="V37" s="54"/>
      <c r="W37" s="25"/>
      <c r="X37" s="25"/>
    </row>
  </sheetData>
  <conditionalFormatting sqref="C40:F44">
    <cfRule type="expression" dxfId="82" priority="4">
      <formula>MOD(ROW(),2)=1</formula>
    </cfRule>
  </conditionalFormatting>
  <conditionalFormatting sqref="AD3:AD34">
    <cfRule type="cellIs" dxfId="81" priority="3" operator="lessThan">
      <formula>($S$37)/2</formula>
    </cfRule>
  </conditionalFormatting>
  <conditionalFormatting sqref="D3:O3 D5:O5 O4 D8:O23 M6:O6 H7:O7 D25:O30 I24:O24 D32:O32 H31:O31 K33:O33 N34:O34">
    <cfRule type="cellIs" dxfId="80" priority="1" operator="equal">
      <formula>$G$5</formula>
    </cfRule>
  </conditionalFormatting>
  <pageMargins left="0" right="0" top="0" bottom="0" header="0" footer="0"/>
  <pageSetup fitToWidth="0" orientation="landscape" horizontalDpi="4294967292" verticalDpi="4294967293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48"/>
  <sheetViews>
    <sheetView workbookViewId="0">
      <selection activeCell="H29" sqref="H29"/>
    </sheetView>
  </sheetViews>
  <sheetFormatPr defaultRowHeight="15" x14ac:dyDescent="0.25"/>
  <cols>
    <col min="1" max="1" width="5.140625" style="57" customWidth="1"/>
    <col min="2" max="2" width="12.42578125" style="4" bestFit="1" customWidth="1"/>
    <col min="3" max="3" width="11.7109375" style="5" bestFit="1" customWidth="1"/>
    <col min="4" max="4" width="10.42578125" style="40" customWidth="1"/>
    <col min="5" max="5" width="14.5703125" style="40" customWidth="1"/>
    <col min="6" max="6" width="8.85546875" style="3" customWidth="1"/>
    <col min="7" max="7" width="13.7109375" style="3" customWidth="1"/>
    <col min="8" max="8" width="29.5703125" style="3" customWidth="1"/>
    <col min="9" max="9" width="10.85546875" style="3" customWidth="1"/>
    <col min="10" max="10" width="11.28515625" style="1" customWidth="1"/>
    <col min="11" max="11" width="10.85546875" style="2" customWidth="1"/>
    <col min="12" max="12" width="12" style="2" customWidth="1"/>
    <col min="13" max="13" width="8" style="2" customWidth="1"/>
    <col min="14" max="14" width="8" customWidth="1"/>
    <col min="15" max="15" width="7" customWidth="1"/>
    <col min="16" max="18" width="8" customWidth="1"/>
    <col min="19" max="19" width="13" customWidth="1"/>
    <col min="20" max="23" width="8" customWidth="1"/>
    <col min="24" max="25" width="7" customWidth="1"/>
    <col min="26" max="28" width="8" customWidth="1"/>
    <col min="29" max="29" width="7.5703125" style="22" bestFit="1" customWidth="1"/>
    <col min="30" max="30" width="4.7109375" customWidth="1"/>
    <col min="31" max="32" width="4.7109375" style="6" customWidth="1"/>
    <col min="33" max="39" width="3.7109375" customWidth="1"/>
    <col min="40" max="52" width="4.7109375" customWidth="1"/>
    <col min="53" max="53" width="8.5703125" style="16" customWidth="1"/>
    <col min="54" max="54" width="9.28515625" bestFit="1" customWidth="1"/>
    <col min="55" max="55" width="9.7109375" style="10" bestFit="1" customWidth="1"/>
  </cols>
  <sheetData>
    <row r="1" spans="1:55" ht="39" customHeight="1" x14ac:dyDescent="0.25"/>
    <row r="2" spans="1:55" ht="17.100000000000001" customHeight="1" x14ac:dyDescent="0.25">
      <c r="A2" s="57">
        <v>0</v>
      </c>
      <c r="B2" s="112" t="s">
        <v>10</v>
      </c>
      <c r="C2" s="112" t="s">
        <v>11</v>
      </c>
      <c r="D2" s="115" t="s">
        <v>154</v>
      </c>
      <c r="E2" s="115" t="s">
        <v>155</v>
      </c>
      <c r="F2" s="115" t="s">
        <v>237</v>
      </c>
      <c r="G2" s="115" t="s">
        <v>156</v>
      </c>
      <c r="H2" s="115" t="s">
        <v>157</v>
      </c>
      <c r="I2" s="116" t="s">
        <v>158</v>
      </c>
      <c r="J2" s="114" t="s">
        <v>159</v>
      </c>
      <c r="K2" s="114" t="s">
        <v>238</v>
      </c>
      <c r="L2" s="114" t="s">
        <v>239</v>
      </c>
      <c r="M2" s="58" t="s">
        <v>160</v>
      </c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60"/>
      <c r="AE2"/>
      <c r="AF2"/>
      <c r="BA2"/>
      <c r="BC2"/>
    </row>
    <row r="3" spans="1:55" ht="17.100000000000001" customHeight="1" x14ac:dyDescent="0.25">
      <c r="A3" s="57">
        <f>A2+1</f>
        <v>1</v>
      </c>
      <c r="B3" t="s">
        <v>72</v>
      </c>
      <c r="C3" t="s">
        <v>236</v>
      </c>
      <c r="D3" t="s">
        <v>162</v>
      </c>
      <c r="E3" t="s">
        <v>165</v>
      </c>
      <c r="F3" s="112">
        <v>10</v>
      </c>
      <c r="G3" s="112" t="s">
        <v>173</v>
      </c>
      <c r="H3" t="s">
        <v>204</v>
      </c>
      <c r="I3" s="112" t="s">
        <v>172</v>
      </c>
      <c r="J3" s="59" t="s">
        <v>168</v>
      </c>
      <c r="K3" s="58"/>
      <c r="L3" s="58"/>
      <c r="M3" t="s">
        <v>161</v>
      </c>
      <c r="AC3"/>
      <c r="AF3"/>
      <c r="AN3" s="7"/>
      <c r="AO3" s="7"/>
      <c r="AP3" s="7"/>
      <c r="BA3"/>
      <c r="BC3"/>
    </row>
    <row r="4" spans="1:55" ht="17.100000000000001" customHeight="1" x14ac:dyDescent="0.25">
      <c r="A4" s="57">
        <f t="shared" ref="A4:A34" si="0">A3+1</f>
        <v>2</v>
      </c>
      <c r="B4" s="58" t="s">
        <v>152</v>
      </c>
      <c r="C4" s="58" t="s">
        <v>151</v>
      </c>
      <c r="D4" t="s">
        <v>162</v>
      </c>
      <c r="E4" t="s">
        <v>161</v>
      </c>
      <c r="F4" s="112">
        <v>9</v>
      </c>
      <c r="G4" s="112" t="s">
        <v>174</v>
      </c>
      <c r="H4"/>
      <c r="I4" s="112"/>
      <c r="J4" s="59"/>
      <c r="K4" s="58"/>
      <c r="L4" s="58"/>
      <c r="M4" t="s">
        <v>162</v>
      </c>
      <c r="AC4"/>
      <c r="AE4" s="63"/>
      <c r="AF4"/>
      <c r="BA4"/>
      <c r="BC4"/>
    </row>
    <row r="5" spans="1:55" ht="17.100000000000001" customHeight="1" x14ac:dyDescent="0.25">
      <c r="A5" s="57">
        <f t="shared" si="0"/>
        <v>3</v>
      </c>
      <c r="B5" t="s">
        <v>104</v>
      </c>
      <c r="C5" t="s">
        <v>105</v>
      </c>
      <c r="D5" t="s">
        <v>162</v>
      </c>
      <c r="E5" t="s">
        <v>161</v>
      </c>
      <c r="F5" s="112">
        <v>9</v>
      </c>
      <c r="G5" s="112" t="s">
        <v>175</v>
      </c>
      <c r="H5" t="s">
        <v>205</v>
      </c>
      <c r="I5" s="112"/>
      <c r="J5" s="59"/>
      <c r="K5" s="58"/>
      <c r="L5" s="58"/>
      <c r="M5" t="s">
        <v>163</v>
      </c>
      <c r="AC5"/>
      <c r="AF5"/>
      <c r="BA5"/>
      <c r="BC5"/>
    </row>
    <row r="6" spans="1:55" s="9" customFormat="1" ht="17.100000000000001" customHeight="1" x14ac:dyDescent="0.25">
      <c r="A6" s="57">
        <f t="shared" si="0"/>
        <v>4</v>
      </c>
      <c r="B6" s="58" t="s">
        <v>148</v>
      </c>
      <c r="C6" s="58" t="s">
        <v>1</v>
      </c>
      <c r="D6" t="s">
        <v>161</v>
      </c>
      <c r="E6" t="s">
        <v>161</v>
      </c>
      <c r="F6" s="112"/>
      <c r="G6" s="112"/>
      <c r="H6" t="s">
        <v>206</v>
      </c>
      <c r="I6" s="112"/>
      <c r="J6" s="59"/>
      <c r="K6" s="58"/>
      <c r="L6" s="58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63"/>
    </row>
    <row r="7" spans="1:55" s="9" customFormat="1" ht="17.100000000000001" customHeight="1" x14ac:dyDescent="0.25">
      <c r="A7" s="57">
        <f t="shared" si="0"/>
        <v>5</v>
      </c>
      <c r="B7" s="58" t="s">
        <v>139</v>
      </c>
      <c r="C7" s="58" t="s">
        <v>142</v>
      </c>
      <c r="D7" t="s">
        <v>162</v>
      </c>
      <c r="E7" t="s">
        <v>161</v>
      </c>
      <c r="F7" s="112">
        <v>9</v>
      </c>
      <c r="G7" s="112" t="s">
        <v>176</v>
      </c>
      <c r="H7" t="s">
        <v>207</v>
      </c>
      <c r="I7" s="112"/>
      <c r="J7" s="59"/>
      <c r="K7" s="58"/>
      <c r="L7" s="58"/>
      <c r="M7" t="s">
        <v>164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63"/>
    </row>
    <row r="8" spans="1:55" ht="17.100000000000001" customHeight="1" x14ac:dyDescent="0.25">
      <c r="A8" s="57">
        <f t="shared" si="0"/>
        <v>6</v>
      </c>
      <c r="B8" t="s">
        <v>16</v>
      </c>
      <c r="C8" t="s">
        <v>17</v>
      </c>
      <c r="D8" t="s">
        <v>163</v>
      </c>
      <c r="E8" t="s">
        <v>166</v>
      </c>
      <c r="F8" s="112">
        <v>12</v>
      </c>
      <c r="G8" s="112" t="s">
        <v>177</v>
      </c>
      <c r="H8" t="s">
        <v>208</v>
      </c>
      <c r="I8" s="112" t="s">
        <v>172</v>
      </c>
      <c r="J8" s="59" t="s">
        <v>168</v>
      </c>
      <c r="K8" s="58"/>
      <c r="L8" s="58"/>
      <c r="M8" t="s">
        <v>161</v>
      </c>
      <c r="AC8"/>
      <c r="AF8"/>
      <c r="BA8"/>
      <c r="BC8"/>
    </row>
    <row r="9" spans="1:55" ht="17.100000000000001" customHeight="1" x14ac:dyDescent="0.25">
      <c r="A9" s="57">
        <f t="shared" si="0"/>
        <v>7</v>
      </c>
      <c r="B9" t="s">
        <v>18</v>
      </c>
      <c r="C9" t="s">
        <v>19</v>
      </c>
      <c r="D9" t="s">
        <v>163</v>
      </c>
      <c r="E9" t="s">
        <v>166</v>
      </c>
      <c r="F9" s="112">
        <v>12</v>
      </c>
      <c r="G9" s="112" t="s">
        <v>178</v>
      </c>
      <c r="H9" t="s">
        <v>209</v>
      </c>
      <c r="I9" s="112" t="s">
        <v>172</v>
      </c>
      <c r="J9" s="59" t="s">
        <v>169</v>
      </c>
      <c r="K9" s="58"/>
      <c r="L9" s="58"/>
      <c r="M9" t="s">
        <v>165</v>
      </c>
      <c r="AC9"/>
      <c r="AF9"/>
      <c r="BA9"/>
      <c r="BC9"/>
    </row>
    <row r="10" spans="1:55" ht="17.100000000000001" customHeight="1" x14ac:dyDescent="0.25">
      <c r="A10" s="57">
        <f t="shared" si="0"/>
        <v>8</v>
      </c>
      <c r="B10" t="s">
        <v>69</v>
      </c>
      <c r="C10" t="s">
        <v>70</v>
      </c>
      <c r="D10" t="s">
        <v>162</v>
      </c>
      <c r="E10" t="s">
        <v>166</v>
      </c>
      <c r="F10" s="112">
        <v>10</v>
      </c>
      <c r="G10" s="112" t="s">
        <v>179</v>
      </c>
      <c r="H10" t="s">
        <v>210</v>
      </c>
      <c r="I10" s="112" t="s">
        <v>172</v>
      </c>
      <c r="J10" s="59" t="s">
        <v>171</v>
      </c>
      <c r="K10" s="58"/>
      <c r="L10" s="58"/>
      <c r="M10" t="s">
        <v>166</v>
      </c>
      <c r="AC10"/>
      <c r="AF10"/>
      <c r="BA10"/>
      <c r="BC10"/>
    </row>
    <row r="11" spans="1:55" s="8" customFormat="1" ht="17.100000000000001" customHeight="1" x14ac:dyDescent="0.25">
      <c r="A11" s="57">
        <f t="shared" si="0"/>
        <v>9</v>
      </c>
      <c r="B11" t="s">
        <v>52</v>
      </c>
      <c r="C11" t="s">
        <v>53</v>
      </c>
      <c r="D11" t="s">
        <v>163</v>
      </c>
      <c r="E11" t="s">
        <v>166</v>
      </c>
      <c r="F11" s="112">
        <v>10</v>
      </c>
      <c r="G11" s="112" t="s">
        <v>180</v>
      </c>
      <c r="H11" t="s">
        <v>211</v>
      </c>
      <c r="I11" s="112" t="s">
        <v>172</v>
      </c>
      <c r="J11" s="59" t="s">
        <v>168</v>
      </c>
      <c r="K11" s="58"/>
      <c r="L11" s="58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6"/>
    </row>
    <row r="12" spans="1:55" s="8" customFormat="1" ht="17.100000000000001" customHeight="1" x14ac:dyDescent="0.25">
      <c r="A12" s="57">
        <f t="shared" si="0"/>
        <v>10</v>
      </c>
      <c r="B12" t="s">
        <v>54</v>
      </c>
      <c r="C12" t="s">
        <v>55</v>
      </c>
      <c r="D12" t="s">
        <v>163</v>
      </c>
      <c r="E12" t="s">
        <v>166</v>
      </c>
      <c r="F12" s="112">
        <v>10</v>
      </c>
      <c r="G12" s="112" t="s">
        <v>181</v>
      </c>
      <c r="H12" t="s">
        <v>212</v>
      </c>
      <c r="I12" s="112" t="s">
        <v>172</v>
      </c>
      <c r="J12" s="59" t="s">
        <v>235</v>
      </c>
      <c r="K12" s="58"/>
      <c r="L12" s="58"/>
      <c r="M12" t="s">
        <v>167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6"/>
    </row>
    <row r="13" spans="1:55" s="8" customFormat="1" ht="17.100000000000001" customHeight="1" x14ac:dyDescent="0.25">
      <c r="A13" s="57">
        <f t="shared" si="0"/>
        <v>11</v>
      </c>
      <c r="B13" t="s">
        <v>35</v>
      </c>
      <c r="C13" t="s">
        <v>36</v>
      </c>
      <c r="D13" t="s">
        <v>162</v>
      </c>
      <c r="E13" t="s">
        <v>161</v>
      </c>
      <c r="F13" s="112">
        <v>11</v>
      </c>
      <c r="G13" s="112" t="s">
        <v>182</v>
      </c>
      <c r="H13" t="s">
        <v>213</v>
      </c>
      <c r="I13" s="112" t="s">
        <v>172</v>
      </c>
      <c r="J13" s="59" t="s">
        <v>168</v>
      </c>
      <c r="K13" s="58"/>
      <c r="L13" s="58"/>
      <c r="M13" t="s">
        <v>168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6"/>
    </row>
    <row r="14" spans="1:55" s="8" customFormat="1" ht="17.100000000000001" customHeight="1" x14ac:dyDescent="0.25">
      <c r="A14" s="57">
        <f t="shared" si="0"/>
        <v>12</v>
      </c>
      <c r="B14" s="58" t="s">
        <v>100</v>
      </c>
      <c r="C14" s="58" t="s">
        <v>101</v>
      </c>
      <c r="D14" t="s">
        <v>163</v>
      </c>
      <c r="E14" t="s">
        <v>166</v>
      </c>
      <c r="F14" s="112">
        <v>12</v>
      </c>
      <c r="G14" s="112" t="s">
        <v>183</v>
      </c>
      <c r="H14" t="s">
        <v>214</v>
      </c>
      <c r="I14" s="112"/>
      <c r="J14" s="59"/>
      <c r="K14" s="58"/>
      <c r="L14" s="58"/>
      <c r="M14" t="s">
        <v>169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 s="63"/>
    </row>
    <row r="15" spans="1:55" s="8" customFormat="1" ht="17.100000000000001" customHeight="1" x14ac:dyDescent="0.25">
      <c r="A15" s="57">
        <f t="shared" si="0"/>
        <v>13</v>
      </c>
      <c r="B15" t="s">
        <v>56</v>
      </c>
      <c r="C15" t="s">
        <v>14</v>
      </c>
      <c r="D15" t="s">
        <v>163</v>
      </c>
      <c r="E15" t="s">
        <v>166</v>
      </c>
      <c r="F15" s="112">
        <v>10</v>
      </c>
      <c r="G15" s="112" t="s">
        <v>184</v>
      </c>
      <c r="H15" t="s">
        <v>215</v>
      </c>
      <c r="I15" s="112" t="s">
        <v>172</v>
      </c>
      <c r="J15" s="59" t="s">
        <v>169</v>
      </c>
      <c r="K15" s="58"/>
      <c r="L15" s="58"/>
      <c r="M15" t="s">
        <v>170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 s="6"/>
    </row>
    <row r="16" spans="1:55" s="7" customFormat="1" ht="17.100000000000001" customHeight="1" x14ac:dyDescent="0.25">
      <c r="A16" s="57">
        <f t="shared" si="0"/>
        <v>14</v>
      </c>
      <c r="B16" t="s">
        <v>20</v>
      </c>
      <c r="C16" t="s">
        <v>108</v>
      </c>
      <c r="D16" t="s">
        <v>163</v>
      </c>
      <c r="E16" t="s">
        <v>165</v>
      </c>
      <c r="F16" s="112">
        <v>9</v>
      </c>
      <c r="G16" s="112" t="s">
        <v>185</v>
      </c>
      <c r="H16" t="s">
        <v>216</v>
      </c>
      <c r="I16" s="112"/>
      <c r="J16" s="59" t="s">
        <v>168</v>
      </c>
      <c r="K16" s="58"/>
      <c r="L16" s="58"/>
      <c r="M16" t="s">
        <v>171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s="6"/>
    </row>
    <row r="17" spans="1:57" s="8" customFormat="1" ht="17.100000000000001" customHeight="1" x14ac:dyDescent="0.25">
      <c r="A17" s="57">
        <f t="shared" si="0"/>
        <v>15</v>
      </c>
      <c r="B17" t="s">
        <v>20</v>
      </c>
      <c r="C17" t="s">
        <v>21</v>
      </c>
      <c r="D17" t="s">
        <v>163</v>
      </c>
      <c r="E17" t="s">
        <v>161</v>
      </c>
      <c r="F17" s="112">
        <v>12</v>
      </c>
      <c r="G17" s="112" t="s">
        <v>186</v>
      </c>
      <c r="H17" t="s">
        <v>217</v>
      </c>
      <c r="I17" s="112" t="s">
        <v>172</v>
      </c>
      <c r="J17" s="59" t="s">
        <v>169</v>
      </c>
      <c r="K17" s="58"/>
      <c r="L17" s="58"/>
      <c r="M17" t="s">
        <v>235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6"/>
    </row>
    <row r="18" spans="1:57" s="7" customFormat="1" ht="17.100000000000001" customHeight="1" x14ac:dyDescent="0.25">
      <c r="A18" s="57">
        <f t="shared" si="0"/>
        <v>16</v>
      </c>
      <c r="B18" s="58" t="s">
        <v>65</v>
      </c>
      <c r="C18" s="58" t="s">
        <v>66</v>
      </c>
      <c r="D18" t="s">
        <v>163</v>
      </c>
      <c r="E18" t="s">
        <v>166</v>
      </c>
      <c r="F18" s="112">
        <v>12</v>
      </c>
      <c r="G18" s="112" t="s">
        <v>187</v>
      </c>
      <c r="H18" t="s">
        <v>218</v>
      </c>
      <c r="I18" s="112" t="s">
        <v>172</v>
      </c>
      <c r="J18" s="59" t="s">
        <v>169</v>
      </c>
      <c r="K18" s="58"/>
      <c r="L18" s="5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63"/>
    </row>
    <row r="19" spans="1:57" s="7" customFormat="1" ht="17.100000000000001" customHeight="1" x14ac:dyDescent="0.25">
      <c r="A19" s="57">
        <f t="shared" si="0"/>
        <v>17</v>
      </c>
      <c r="B19" t="s">
        <v>42</v>
      </c>
      <c r="C19" t="s">
        <v>37</v>
      </c>
      <c r="D19" t="s">
        <v>162</v>
      </c>
      <c r="E19" t="s">
        <v>161</v>
      </c>
      <c r="F19" s="112">
        <v>11</v>
      </c>
      <c r="G19" s="112" t="s">
        <v>188</v>
      </c>
      <c r="H19" t="s">
        <v>219</v>
      </c>
      <c r="I19" s="112" t="s">
        <v>172</v>
      </c>
      <c r="J19" s="59" t="s">
        <v>168</v>
      </c>
      <c r="K19" s="58"/>
      <c r="L19" s="58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 s="6"/>
    </row>
    <row r="20" spans="1:57" s="9" customFormat="1" ht="17.100000000000001" customHeight="1" x14ac:dyDescent="0.25">
      <c r="A20" s="57">
        <f t="shared" si="0"/>
        <v>18</v>
      </c>
      <c r="B20" t="s">
        <v>0</v>
      </c>
      <c r="C20" t="s">
        <v>107</v>
      </c>
      <c r="D20" t="s">
        <v>163</v>
      </c>
      <c r="E20" t="s">
        <v>165</v>
      </c>
      <c r="F20" s="112">
        <v>9</v>
      </c>
      <c r="G20" s="112" t="s">
        <v>189</v>
      </c>
      <c r="H20" t="s">
        <v>220</v>
      </c>
      <c r="I20" s="112"/>
      <c r="J20" s="59"/>
      <c r="K20" s="58"/>
      <c r="L20" s="58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6"/>
    </row>
    <row r="21" spans="1:57" s="9" customFormat="1" ht="17.100000000000001" customHeight="1" x14ac:dyDescent="0.25">
      <c r="A21" s="57">
        <f t="shared" si="0"/>
        <v>19</v>
      </c>
      <c r="B21" t="s">
        <v>0</v>
      </c>
      <c r="C21" t="s">
        <v>106</v>
      </c>
      <c r="D21" t="s">
        <v>163</v>
      </c>
      <c r="E21" t="s">
        <v>165</v>
      </c>
      <c r="F21" s="112">
        <v>12</v>
      </c>
      <c r="G21" s="112" t="s">
        <v>190</v>
      </c>
      <c r="H21" t="s">
        <v>221</v>
      </c>
      <c r="I21" s="112"/>
      <c r="J21" s="59"/>
      <c r="K21" s="58"/>
      <c r="L21" s="58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 s="6"/>
    </row>
    <row r="22" spans="1:57" s="9" customFormat="1" ht="17.100000000000001" customHeight="1" x14ac:dyDescent="0.25">
      <c r="A22" s="57">
        <f t="shared" si="0"/>
        <v>20</v>
      </c>
      <c r="B22" t="s">
        <v>39</v>
      </c>
      <c r="C22" t="s">
        <v>25</v>
      </c>
      <c r="D22" t="s">
        <v>163</v>
      </c>
      <c r="E22" t="s">
        <v>166</v>
      </c>
      <c r="F22" s="112">
        <v>11</v>
      </c>
      <c r="G22" s="112" t="s">
        <v>191</v>
      </c>
      <c r="H22" t="s">
        <v>222</v>
      </c>
      <c r="I22" s="112" t="s">
        <v>172</v>
      </c>
      <c r="J22" s="59" t="s">
        <v>168</v>
      </c>
      <c r="K22" s="58"/>
      <c r="L22" s="58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 s="6"/>
    </row>
    <row r="23" spans="1:57" ht="17.100000000000001" customHeight="1" x14ac:dyDescent="0.25">
      <c r="A23" s="57">
        <f t="shared" si="0"/>
        <v>21</v>
      </c>
      <c r="B23" t="s">
        <v>22</v>
      </c>
      <c r="C23" t="s">
        <v>23</v>
      </c>
      <c r="D23" t="s">
        <v>163</v>
      </c>
      <c r="E23" t="s">
        <v>166</v>
      </c>
      <c r="F23" s="112">
        <v>12</v>
      </c>
      <c r="G23" s="112" t="s">
        <v>192</v>
      </c>
      <c r="H23" t="s">
        <v>223</v>
      </c>
      <c r="I23" s="112" t="s">
        <v>172</v>
      </c>
      <c r="J23" s="59" t="s">
        <v>170</v>
      </c>
      <c r="K23" s="58"/>
      <c r="L23" s="58"/>
      <c r="M23"/>
      <c r="AC23"/>
      <c r="AF23"/>
      <c r="BA23"/>
      <c r="BC23"/>
    </row>
    <row r="24" spans="1:57" ht="17.100000000000001" customHeight="1" x14ac:dyDescent="0.25">
      <c r="A24" s="57">
        <f t="shared" si="0"/>
        <v>22</v>
      </c>
      <c r="B24" s="58" t="s">
        <v>31</v>
      </c>
      <c r="C24" s="58" t="s">
        <v>143</v>
      </c>
      <c r="D24" t="s">
        <v>163</v>
      </c>
      <c r="E24" t="s">
        <v>161</v>
      </c>
      <c r="F24" s="112">
        <v>9</v>
      </c>
      <c r="G24" s="112" t="s">
        <v>193</v>
      </c>
      <c r="H24" t="s">
        <v>224</v>
      </c>
      <c r="I24" s="112"/>
      <c r="J24" s="59"/>
      <c r="K24" s="58"/>
      <c r="L24" s="58"/>
      <c r="M24"/>
      <c r="AC24"/>
      <c r="AE24" s="63"/>
      <c r="AF24"/>
      <c r="BA24"/>
      <c r="BC24"/>
    </row>
    <row r="25" spans="1:57" ht="17.100000000000001" customHeight="1" x14ac:dyDescent="0.25">
      <c r="A25" s="57">
        <f t="shared" si="0"/>
        <v>23</v>
      </c>
      <c r="B25" t="s">
        <v>31</v>
      </c>
      <c r="C25" t="s">
        <v>24</v>
      </c>
      <c r="D25" t="s">
        <v>163</v>
      </c>
      <c r="E25" t="s">
        <v>161</v>
      </c>
      <c r="F25" s="112">
        <v>12</v>
      </c>
      <c r="G25" s="112" t="s">
        <v>194</v>
      </c>
      <c r="H25" t="s">
        <v>225</v>
      </c>
      <c r="I25" s="112" t="s">
        <v>172</v>
      </c>
      <c r="J25" s="59" t="s">
        <v>168</v>
      </c>
      <c r="K25" s="58"/>
      <c r="L25" s="58"/>
      <c r="M25"/>
      <c r="AC25"/>
      <c r="AF25"/>
      <c r="BA25"/>
      <c r="BC25"/>
    </row>
    <row r="26" spans="1:57" ht="17.100000000000001" customHeight="1" x14ac:dyDescent="0.25">
      <c r="A26" s="57">
        <f t="shared" si="0"/>
        <v>24</v>
      </c>
      <c r="B26" s="58" t="s">
        <v>58</v>
      </c>
      <c r="C26" s="58" t="s">
        <v>137</v>
      </c>
      <c r="D26" t="s">
        <v>163</v>
      </c>
      <c r="E26" t="s">
        <v>161</v>
      </c>
      <c r="F26" s="112">
        <v>10</v>
      </c>
      <c r="G26" s="112" t="s">
        <v>195</v>
      </c>
      <c r="H26" t="s">
        <v>226</v>
      </c>
      <c r="I26" s="112" t="s">
        <v>172</v>
      </c>
      <c r="J26" s="59" t="s">
        <v>168</v>
      </c>
      <c r="K26" s="58"/>
      <c r="L26" s="58"/>
      <c r="M26"/>
      <c r="AC26"/>
      <c r="AE26" s="59"/>
      <c r="AF26"/>
      <c r="BA26"/>
      <c r="BC26"/>
    </row>
    <row r="27" spans="1:57" ht="17.100000000000001" customHeight="1" x14ac:dyDescent="0.25">
      <c r="A27" s="57">
        <f t="shared" si="0"/>
        <v>25</v>
      </c>
      <c r="B27" t="s">
        <v>28</v>
      </c>
      <c r="C27" t="s">
        <v>29</v>
      </c>
      <c r="D27" t="s">
        <v>163</v>
      </c>
      <c r="E27" t="s">
        <v>165</v>
      </c>
      <c r="F27" s="112">
        <v>12</v>
      </c>
      <c r="G27" s="112" t="s">
        <v>196</v>
      </c>
      <c r="H27" t="s">
        <v>227</v>
      </c>
      <c r="I27" s="112" t="s">
        <v>172</v>
      </c>
      <c r="J27" s="59" t="s">
        <v>170</v>
      </c>
      <c r="K27" s="58"/>
      <c r="L27" s="58"/>
      <c r="M27"/>
      <c r="AC27"/>
      <c r="AF27"/>
      <c r="BA27"/>
      <c r="BC27"/>
    </row>
    <row r="28" spans="1:57" ht="17.100000000000001" customHeight="1" x14ac:dyDescent="0.25">
      <c r="A28" s="57">
        <f t="shared" si="0"/>
        <v>26</v>
      </c>
      <c r="B28" t="s">
        <v>96</v>
      </c>
      <c r="C28" t="s">
        <v>97</v>
      </c>
      <c r="D28" t="s">
        <v>161</v>
      </c>
      <c r="E28" t="s">
        <v>165</v>
      </c>
      <c r="F28" s="112">
        <v>11</v>
      </c>
      <c r="G28" s="112" t="s">
        <v>197</v>
      </c>
      <c r="H28" t="s">
        <v>228</v>
      </c>
      <c r="I28" s="112" t="s">
        <v>172</v>
      </c>
      <c r="J28" s="59" t="s">
        <v>169</v>
      </c>
      <c r="K28" s="58"/>
      <c r="L28" s="58"/>
      <c r="M28"/>
      <c r="AC28"/>
      <c r="AF28"/>
      <c r="BA28"/>
      <c r="BC28"/>
    </row>
    <row r="29" spans="1:57" s="8" customFormat="1" x14ac:dyDescent="0.25">
      <c r="A29" s="57">
        <f t="shared" si="0"/>
        <v>27</v>
      </c>
      <c r="B29" s="58" t="s">
        <v>111</v>
      </c>
      <c r="C29" s="58" t="s">
        <v>112</v>
      </c>
      <c r="D29" t="s">
        <v>163</v>
      </c>
      <c r="E29" t="s">
        <v>166</v>
      </c>
      <c r="F29" s="112">
        <v>9</v>
      </c>
      <c r="G29" s="112" t="s">
        <v>198</v>
      </c>
      <c r="H29" t="s">
        <v>229</v>
      </c>
      <c r="I29" s="112"/>
      <c r="J29" s="59"/>
      <c r="K29" s="58"/>
      <c r="L29" s="58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 s="63"/>
    </row>
    <row r="30" spans="1:57" x14ac:dyDescent="0.25">
      <c r="A30" s="57">
        <f t="shared" si="0"/>
        <v>28</v>
      </c>
      <c r="B30" t="s">
        <v>44</v>
      </c>
      <c r="C30" t="s">
        <v>30</v>
      </c>
      <c r="D30" t="s">
        <v>163</v>
      </c>
      <c r="E30" t="s">
        <v>161</v>
      </c>
      <c r="F30" s="112">
        <v>12</v>
      </c>
      <c r="G30" s="112" t="s">
        <v>199</v>
      </c>
      <c r="H30" t="s">
        <v>230</v>
      </c>
      <c r="I30" s="112" t="s">
        <v>172</v>
      </c>
      <c r="J30" s="59" t="s">
        <v>170</v>
      </c>
      <c r="K30" s="58"/>
      <c r="L30" s="58"/>
      <c r="M30"/>
      <c r="AC30"/>
      <c r="AF30"/>
      <c r="AG30" s="6"/>
      <c r="AH30" s="6"/>
      <c r="AK30" s="7"/>
      <c r="AL30" s="17"/>
      <c r="AM30" s="17"/>
      <c r="AN30" s="17"/>
      <c r="AO30" s="17"/>
      <c r="AP30" s="17"/>
      <c r="AQ30" s="17"/>
      <c r="AR30" s="17"/>
      <c r="AS30" s="17"/>
      <c r="AT30" s="18"/>
      <c r="AU30" s="19"/>
      <c r="AV30" s="19"/>
      <c r="AW30" s="7"/>
      <c r="AX30" s="7"/>
      <c r="AY30" s="7"/>
      <c r="BA30"/>
      <c r="BC30" s="16"/>
      <c r="BE30" s="10"/>
    </row>
    <row r="31" spans="1:57" x14ac:dyDescent="0.25">
      <c r="A31" s="57">
        <f t="shared" si="0"/>
        <v>29</v>
      </c>
      <c r="B31" s="58" t="s">
        <v>102</v>
      </c>
      <c r="C31" s="58" t="s">
        <v>138</v>
      </c>
      <c r="D31" t="s">
        <v>161</v>
      </c>
      <c r="E31" t="s">
        <v>161</v>
      </c>
      <c r="F31" s="112">
        <v>9</v>
      </c>
      <c r="G31" s="112" t="s">
        <v>203</v>
      </c>
      <c r="H31" t="s">
        <v>231</v>
      </c>
      <c r="I31" s="112"/>
      <c r="J31" s="59"/>
      <c r="K31" s="58"/>
      <c r="L31" s="58"/>
      <c r="M31"/>
      <c r="AC31"/>
      <c r="AE31" s="63"/>
      <c r="AF31"/>
      <c r="AG31" s="6"/>
      <c r="AH31" s="6"/>
      <c r="AK31" s="7"/>
      <c r="AL31" s="17"/>
      <c r="AM31" s="17"/>
      <c r="AN31" s="17"/>
      <c r="AO31" s="17"/>
      <c r="AP31" s="17"/>
      <c r="AQ31" s="17"/>
      <c r="AR31" s="17"/>
      <c r="AS31" s="17"/>
      <c r="AT31" s="18"/>
      <c r="AU31" s="19"/>
      <c r="AV31" s="19"/>
      <c r="AW31" s="7"/>
      <c r="AX31" s="7"/>
      <c r="AY31" s="7"/>
      <c r="BA31"/>
      <c r="BC31" s="16"/>
      <c r="BE31" s="10"/>
    </row>
    <row r="32" spans="1:57" x14ac:dyDescent="0.25">
      <c r="A32" s="57">
        <f t="shared" si="0"/>
        <v>30</v>
      </c>
      <c r="B32" t="s">
        <v>98</v>
      </c>
      <c r="C32" t="s">
        <v>147</v>
      </c>
      <c r="D32" t="s">
        <v>161</v>
      </c>
      <c r="E32" t="s">
        <v>161</v>
      </c>
      <c r="F32" s="112">
        <v>9</v>
      </c>
      <c r="G32" s="112" t="s">
        <v>200</v>
      </c>
      <c r="H32" t="s">
        <v>232</v>
      </c>
      <c r="I32" s="112"/>
      <c r="J32" s="59"/>
      <c r="K32" s="58"/>
      <c r="L32" s="58"/>
      <c r="M32"/>
      <c r="AC32"/>
      <c r="AF32"/>
      <c r="AG32" s="6"/>
      <c r="AH32" s="6"/>
      <c r="AK32" s="7"/>
      <c r="AL32" s="17"/>
      <c r="AM32" s="17"/>
      <c r="AN32" s="17"/>
      <c r="AO32" s="17"/>
      <c r="AP32" s="17"/>
      <c r="AQ32" s="17"/>
      <c r="AR32" s="17"/>
      <c r="AS32" s="17"/>
      <c r="AT32" s="18"/>
      <c r="AU32" s="19"/>
      <c r="AV32" s="19"/>
      <c r="AW32" s="7"/>
      <c r="AX32" s="7"/>
      <c r="AY32" s="7"/>
      <c r="BA32"/>
      <c r="BC32" s="16"/>
      <c r="BE32" s="10"/>
    </row>
    <row r="33" spans="1:57" x14ac:dyDescent="0.25">
      <c r="A33" s="57">
        <f t="shared" si="0"/>
        <v>31</v>
      </c>
      <c r="B33" s="58" t="s">
        <v>145</v>
      </c>
      <c r="C33" s="58" t="s">
        <v>146</v>
      </c>
      <c r="D33" t="s">
        <v>161</v>
      </c>
      <c r="E33" t="s">
        <v>161</v>
      </c>
      <c r="F33" s="112">
        <v>9</v>
      </c>
      <c r="G33" s="112" t="s">
        <v>201</v>
      </c>
      <c r="H33" t="s">
        <v>233</v>
      </c>
      <c r="I33" s="112"/>
      <c r="J33" s="59"/>
      <c r="K33" s="58"/>
      <c r="L33" s="58"/>
      <c r="M33"/>
      <c r="AC33"/>
      <c r="AE33" s="63"/>
      <c r="AF33"/>
      <c r="AG33" s="6"/>
      <c r="AH33" s="6"/>
      <c r="AK33" s="7"/>
      <c r="AL33" s="17"/>
      <c r="AM33" s="17"/>
      <c r="AN33" s="17"/>
      <c r="AO33" s="17"/>
      <c r="AP33" s="17"/>
      <c r="AQ33" s="17"/>
      <c r="AR33" s="17"/>
      <c r="AS33" s="17"/>
      <c r="AT33" s="18"/>
      <c r="AU33" s="19"/>
      <c r="AV33" s="19"/>
      <c r="AW33" s="7"/>
      <c r="AX33" s="7"/>
      <c r="AY33" s="7"/>
      <c r="BA33"/>
      <c r="BC33" s="16"/>
      <c r="BE33" s="10"/>
    </row>
    <row r="34" spans="1:57" x14ac:dyDescent="0.25">
      <c r="A34" s="57">
        <f t="shared" si="0"/>
        <v>32</v>
      </c>
      <c r="B34" s="58" t="s">
        <v>149</v>
      </c>
      <c r="C34" s="58" t="s">
        <v>147</v>
      </c>
      <c r="D34" t="s">
        <v>161</v>
      </c>
      <c r="E34" t="s">
        <v>161</v>
      </c>
      <c r="F34" s="112">
        <v>9</v>
      </c>
      <c r="G34" s="112" t="s">
        <v>202</v>
      </c>
      <c r="H34" t="s">
        <v>234</v>
      </c>
      <c r="I34" s="112"/>
      <c r="J34" s="59"/>
      <c r="K34" s="58"/>
      <c r="L34" s="58"/>
      <c r="M34"/>
      <c r="AC34"/>
      <c r="AE34" s="63"/>
      <c r="AG34" s="6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BA34"/>
      <c r="BB34" s="16"/>
      <c r="BC34"/>
      <c r="BD34" s="10"/>
    </row>
    <row r="35" spans="1:57" x14ac:dyDescent="0.25">
      <c r="B35"/>
      <c r="C35"/>
      <c r="D35"/>
      <c r="E35"/>
      <c r="F35"/>
      <c r="G35"/>
      <c r="H35"/>
      <c r="I35"/>
      <c r="J35"/>
      <c r="K35"/>
      <c r="L35"/>
      <c r="M35"/>
      <c r="AC35"/>
      <c r="AE35"/>
      <c r="AF35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</row>
    <row r="36" spans="1:57" x14ac:dyDescent="0.25">
      <c r="B36"/>
      <c r="C36"/>
      <c r="D36"/>
      <c r="E36"/>
      <c r="F36"/>
      <c r="G36"/>
      <c r="H36"/>
      <c r="I36"/>
      <c r="J36"/>
      <c r="K36"/>
      <c r="L36"/>
      <c r="M36"/>
      <c r="AC36"/>
      <c r="AE36"/>
      <c r="AF36"/>
    </row>
    <row r="37" spans="1:57" x14ac:dyDescent="0.25">
      <c r="B37"/>
      <c r="C37"/>
      <c r="D37"/>
      <c r="E37"/>
      <c r="F37"/>
      <c r="G37"/>
      <c r="H37"/>
      <c r="I37"/>
      <c r="J37"/>
      <c r="K37"/>
      <c r="L37"/>
      <c r="M37"/>
      <c r="AC37"/>
      <c r="AE37"/>
      <c r="AF37"/>
    </row>
    <row r="38" spans="1:57" x14ac:dyDescent="0.25">
      <c r="B38"/>
      <c r="C38"/>
      <c r="D38"/>
      <c r="E38"/>
      <c r="F38"/>
      <c r="G38"/>
      <c r="H38"/>
      <c r="I38"/>
      <c r="J38"/>
      <c r="K38"/>
      <c r="L38"/>
      <c r="M38"/>
      <c r="AC38"/>
      <c r="AE38"/>
      <c r="AF38"/>
    </row>
    <row r="39" spans="1:57" x14ac:dyDescent="0.25">
      <c r="B39"/>
      <c r="C39"/>
      <c r="D39"/>
      <c r="E39"/>
      <c r="F39"/>
      <c r="G39"/>
      <c r="H39"/>
      <c r="I39"/>
      <c r="J39"/>
      <c r="K39"/>
      <c r="L39"/>
      <c r="M39"/>
      <c r="AC39"/>
      <c r="AE39"/>
      <c r="AF39"/>
    </row>
    <row r="40" spans="1:57" x14ac:dyDescent="0.25">
      <c r="B40"/>
      <c r="C40"/>
      <c r="D40"/>
      <c r="E40"/>
      <c r="F40"/>
      <c r="G40"/>
      <c r="H40"/>
    </row>
    <row r="41" spans="1:57" x14ac:dyDescent="0.25">
      <c r="B41"/>
      <c r="C41"/>
      <c r="D41"/>
      <c r="E41"/>
      <c r="F41"/>
      <c r="G41"/>
      <c r="H41"/>
    </row>
    <row r="42" spans="1:57" x14ac:dyDescent="0.25">
      <c r="B42"/>
      <c r="C42"/>
      <c r="D42"/>
      <c r="E42"/>
      <c r="F42"/>
      <c r="G42"/>
      <c r="H42"/>
    </row>
    <row r="43" spans="1:57" x14ac:dyDescent="0.25">
      <c r="B43"/>
      <c r="C43"/>
      <c r="D43"/>
      <c r="E43"/>
      <c r="F43"/>
      <c r="G43"/>
      <c r="H43"/>
    </row>
    <row r="44" spans="1:57" x14ac:dyDescent="0.25">
      <c r="B44"/>
      <c r="C44"/>
      <c r="D44"/>
      <c r="E44"/>
      <c r="F44"/>
      <c r="G44"/>
      <c r="H44"/>
    </row>
    <row r="45" spans="1:57" x14ac:dyDescent="0.25">
      <c r="B45"/>
      <c r="C45"/>
      <c r="D45"/>
      <c r="E45"/>
      <c r="F45"/>
      <c r="G45"/>
      <c r="H45"/>
    </row>
    <row r="46" spans="1:57" x14ac:dyDescent="0.25">
      <c r="B46"/>
      <c r="C46"/>
      <c r="D46"/>
      <c r="E46"/>
      <c r="F46"/>
      <c r="G46"/>
      <c r="H46"/>
    </row>
    <row r="47" spans="1:57" x14ac:dyDescent="0.25">
      <c r="B47"/>
      <c r="C47"/>
      <c r="D47"/>
      <c r="E47"/>
      <c r="F47"/>
      <c r="G47"/>
      <c r="H47"/>
    </row>
    <row r="48" spans="1:57" x14ac:dyDescent="0.25">
      <c r="B48"/>
      <c r="C48"/>
      <c r="D48"/>
      <c r="E48"/>
      <c r="F48"/>
      <c r="G48"/>
      <c r="H48"/>
    </row>
  </sheetData>
  <conditionalFormatting sqref="C40:F44">
    <cfRule type="expression" dxfId="24" priority="12">
      <formula>MOD(ROW(),2)=1</formula>
    </cfRule>
  </conditionalFormatting>
  <conditionalFormatting sqref="AE3:AE34">
    <cfRule type="cellIs" dxfId="23" priority="11" operator="lessThan">
      <formula>($S$37)/2</formula>
    </cfRule>
  </conditionalFormatting>
  <conditionalFormatting sqref="D3:D34">
    <cfRule type="cellIs" dxfId="22" priority="7" operator="equal">
      <formula>"None"</formula>
    </cfRule>
    <cfRule type="cellIs" dxfId="21" priority="8" operator="equal">
      <formula>"Given"</formula>
    </cfRule>
    <cfRule type="cellIs" dxfId="20" priority="10" operator="equal">
      <formula>"Signed"</formula>
    </cfRule>
  </conditionalFormatting>
  <conditionalFormatting sqref="E3:F34">
    <cfRule type="cellIs" dxfId="19" priority="4" operator="equal">
      <formula>"Missing Waiver"</formula>
    </cfRule>
    <cfRule type="cellIs" dxfId="18" priority="5" operator="equal">
      <formula>"None"</formula>
    </cfRule>
    <cfRule type="cellIs" dxfId="17" priority="9" operator="equal">
      <formula>"Done"</formula>
    </cfRule>
  </conditionalFormatting>
  <conditionalFormatting sqref="A3:A34">
    <cfRule type="expression" dxfId="16" priority="1">
      <formula>OR($D3="None",$E3="None")</formula>
    </cfRule>
    <cfRule type="expression" dxfId="15" priority="2">
      <formula>AND($D3="Signed",$E3="Done")</formula>
    </cfRule>
    <cfRule type="expression" dxfId="14" priority="3">
      <formula>OR($D3="Given", $E3="Missing Waiver")</formula>
    </cfRule>
  </conditionalFormatting>
  <dataValidations count="3">
    <dataValidation type="list" allowBlank="1" showInputMessage="1" showErrorMessage="1" sqref="D3:D34">
      <formula1>$M$3:$M$5</formula1>
    </dataValidation>
    <dataValidation type="list" allowBlank="1" showInputMessage="1" showErrorMessage="1" sqref="E3:E34">
      <formula1>$M$8:$M$10</formula1>
    </dataValidation>
    <dataValidation type="list" allowBlank="1" showInputMessage="1" showErrorMessage="1" sqref="J3:J34 K12">
      <formula1>$M$13:$M$17</formula1>
    </dataValidation>
  </dataValidations>
  <hyperlinks>
    <hyperlink ref="H3" r:id="rId1" display="mailto:a.amatulli.griffith@gmail.com"/>
    <hyperlink ref="H5" r:id="rId2" display="mailto:Creeper7254@gmail.com"/>
    <hyperlink ref="H8" r:id="rId3" display="mailto:rockets1194@optimum.net"/>
    <hyperlink ref="H9" r:id="rId4" display="mailto:owendistefano@yahoo.com"/>
    <hyperlink ref="H10" r:id="rId5" display="mailto:erinmarie05@msn.com"/>
    <hyperlink ref="H11" r:id="rId6" display="mailto:roneyfellman@hotmail.com"/>
    <hyperlink ref="H12" r:id="rId7" display="mailto:collinchris@optonline.net"/>
    <hyperlink ref="H13" r:id="rId8" display="mailto:nrgee888@outlook.com"/>
    <hyperlink ref="H14" r:id="rId9" display="mailto:robgruskin@hotmail.com"/>
    <hyperlink ref="H15" r:id="rId10" display="mailto:sholder1968@gmail.com"/>
    <hyperlink ref="H16" r:id="rId11" display="mailto:Jtk200133@gmail.com"/>
    <hyperlink ref="H17" r:id="rId12" display="mailto:justink1214@gmail.com"/>
    <hyperlink ref="H18" r:id="rId13" display="mailto:vkramer8811@gmail.com"/>
    <hyperlink ref="H19" r:id="rId14" display="mailto:deniselagrega@gmail.com"/>
    <hyperlink ref="H20" r:id="rId15" display="mailto:22langhornj@wiufsd.org"/>
    <hyperlink ref="H21" r:id="rId16" display="mailto:Wilaxdude@outlook.com"/>
    <hyperlink ref="H22" r:id="rId17" display="mailto:sern@optonline.net"/>
    <hyperlink ref="H23" r:id="rId18" display="mailto:djm121500@yahoo.com"/>
    <hyperlink ref="H25" r:id="rId19" display="mailto:jakemar314@gmail.com"/>
    <hyperlink ref="H26" r:id="rId20" display="mailto:jp222124@gamail.com"/>
    <hyperlink ref="H27" r:id="rId21" display="mailto:t3pfaffe@gmail.com"/>
    <hyperlink ref="H28" r:id="rId22" display="mailto:piecorab@gmail.com"/>
    <hyperlink ref="H30" r:id="rId23" display="mailto:thewaters@optonline.net"/>
    <hyperlink ref="H32" r:id="rId24" display="mailto:Mariana.wagner@yahoo.com"/>
  </hyperlinks>
  <pageMargins left="0.25" right="0.25" top="0.25" bottom="0.25" header="0" footer="0.3"/>
  <pageSetup scale="30" fitToHeight="0" orientation="landscape" horizontalDpi="4294967293" verticalDpi="0" r:id="rId25"/>
  <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Pre-Hofstra</vt:lpstr>
      <vt:lpstr>Build Season</vt:lpstr>
      <vt:lpstr>Pre-Season</vt:lpstr>
      <vt:lpstr>Roster</vt:lpstr>
      <vt:lpstr>'Build Season'!Print_Area</vt:lpstr>
      <vt:lpstr>'Pre-Hofstra'!Print_Area</vt:lpstr>
      <vt:lpstr>'Pre-Season'!Print_Area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Team871</cp:lastModifiedBy>
  <cp:lastPrinted>2018-10-26T03:26:23Z</cp:lastPrinted>
  <dcterms:created xsi:type="dcterms:W3CDTF">2014-12-12T20:07:09Z</dcterms:created>
  <dcterms:modified xsi:type="dcterms:W3CDTF">2018-12-19T00:45:32Z</dcterms:modified>
</cp:coreProperties>
</file>