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32169BFC-1E4A-4AF2-954B-7F230D8698BB}" xr6:coauthVersionLast="47" xr6:coauthVersionMax="47" xr10:uidLastSave="{00000000-0000-0000-0000-000000000000}"/>
  <bookViews>
    <workbookView xWindow="-110" yWindow="-110" windowWidth="19420" windowHeight="10300" xr2:uid="{121B1008-2513-4149-BAEF-6FDA0DB7C198}"/>
  </bookViews>
  <sheets>
    <sheet name="Sheet1" sheetId="1" r:id="rId1"/>
  </sheets>
  <definedNames>
    <definedName name="c_k2">_xlfn.ANCHORARRAY(Sheet1!#REF!)</definedName>
    <definedName name="call">_xlfn.ANCHORARRAY(Sheet1!$D$8)</definedName>
    <definedName name="d2put">Sheet1!#REF!</definedName>
    <definedName name="d2vs">_xlfn.ANCHORARRAY(Sheet1!$G$8)</definedName>
    <definedName name="dcall">_xlfn.ANCHORARRAY(Sheet1!#REF!)</definedName>
    <definedName name="dput">_xlfn.ANCHORARRAY(Sheet1!#REF!)</definedName>
    <definedName name="dvs">_xlfn.ANCHORARRAY(Sheet1!$F$8)</definedName>
    <definedName name="f">Sheet1!$C$2</definedName>
    <definedName name="fbd">_xlfn.ANCHORARRAY(Sheet1!$F$8)</definedName>
    <definedName name="k">Sheet1!$C$4</definedName>
    <definedName name="p_k2">_xlfn.ANCHORARRAY(Sheet1!#REF!)</definedName>
    <definedName name="put">_xlfn.ANCHORARRAY(Sheet1!$C$8)</definedName>
    <definedName name="s">Sheet1!$C$3</definedName>
    <definedName name="strike">_xlfn.ANCHORARRAY(Sheet1!$B$8)</definedName>
    <definedName name="v">_xlfn.LAMBDA(_xlpm.x,_xlpm.z,-2*LN(_xlpm.x/f) + 2*(_xlpm.x - f)/_xlpm.z)</definedName>
    <definedName name="vs">_xlfn.ANCHORARRAY(Sheet1!$E$8)</definedName>
    <definedName name="z">Sheet1!$C$4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F2" i="1" a="1"/>
  <c r="F2" i="1" s="1"/>
  <c r="B8" i="1" a="1"/>
  <c r="B8" i="1" s="1"/>
  <c r="E8" i="1" l="1" a="1"/>
  <c r="E8" i="1" s="1"/>
  <c r="F8" i="1" s="1" a="1"/>
  <c r="F8" i="1" s="1"/>
  <c r="G8" i="1" s="1" a="1"/>
  <c r="G8" i="1" s="1"/>
  <c r="C8" i="1" a="1"/>
  <c r="D8" i="1" a="1"/>
  <c r="D8" i="1" l="1"/>
  <c r="C8" i="1"/>
  <c r="F3" i="1" s="1" a="1"/>
  <c r="F3" i="1" s="1"/>
  <c r="F4" i="1" s="1"/>
  <c r="I6" i="1" a="1"/>
  <c r="I6" i="1" l="1"/>
  <c r="J8" i="1" a="1"/>
  <c r="J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<sst xmlns="http://schemas.openxmlformats.org/spreadsheetml/2006/main" count="12" uniqueCount="12">
  <si>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</t>
  </si>
  <si>
    <t>s</t>
  </si>
  <si>
    <t>strike</t>
  </si>
  <si>
    <t>put</t>
  </si>
  <si>
    <t>call</t>
  </si>
  <si>
    <t>v</t>
  </si>
  <si>
    <t>v2</t>
  </si>
  <si>
    <t>z</t>
  </si>
  <si>
    <t>vs</t>
  </si>
  <si>
    <t>dvs</t>
  </si>
  <si>
    <t>d2vs</t>
  </si>
  <si>
    <t>=xll.vswap(…)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</si>
</sst>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74FA-780B-4357-8CC9-E71E28165AB9}">
  <dimension ref="B2:K68"/>
  <sheetViews>
    <sheetView tabSelected="1" workbookViewId="0">
      <selection activeCell="I8" sqref="I8"/>
    </sheetView>
  </sheetViews>
  <sheetFormatPr defaultRowHeight="14.5" x14ac:dyDescent="0.35"/>
  <cols>
    <col min="9" max="9" width="11.81640625" bestFit="1" customWidth="1"/>
  </cols>
  <sheetData>
    <row r="2" spans="2:11" x14ac:dyDescent="0.35">
      <c r="B2" s="1" t="s">
        <v>0</v>
      </c>
      <c r="C2">
        <v>100</v>
      </c>
      <c r="E2" t="s">
        <v>5</v>
      </c>
      <c r="F2" cm="1">
        <f t="array" ref="F2">_xlfn.LAMBDA(_xlpm.x,_xlpm.z,-2*LN(_xlpm.x/f) + (_xlpm.x - f)/_xlpm.z)(G2,H2)</f>
        <v>-9.9006617063361838E-3</v>
      </c>
      <c r="G2">
        <v>101</v>
      </c>
      <c r="H2">
        <v>100</v>
      </c>
    </row>
    <row r="3" spans="2:11" x14ac:dyDescent="0.35">
      <c r="B3" s="1" t="s">
        <v>1</v>
      </c>
      <c r="C3">
        <v>0.2</v>
      </c>
      <c r="E3" t="s">
        <v>6</v>
      </c>
      <c r="F3" cm="1">
        <f t="array" ref="F3">SUM(1*(strike&lt;f)*put*d2vs)+SUM(1*(strike&gt;=f)*call*d2vs)</f>
        <v>3.379388202487258E-2</v>
      </c>
      <c r="G3" s="3" t="s">
        <v>11</v>
      </c>
    </row>
    <row r="4" spans="2:11" x14ac:dyDescent="0.35">
      <c r="B4" s="1" t="s">
        <v>7</v>
      </c>
      <c r="C4">
        <v>100</v>
      </c>
      <c r="F4">
        <f>SQRT(F3)</f>
        <v>0.18383112365666643</v>
      </c>
    </row>
    <row r="6" spans="2:11" x14ac:dyDescent="0.35">
      <c r="B6">
        <v>80</v>
      </c>
      <c r="C6">
        <v>120</v>
      </c>
      <c r="I6" cm="1">
        <f t="array" ref="I6">_xll.XLL.PWLINEAR(strike,vs)</f>
        <v>2007272752544</v>
      </c>
    </row>
    <row r="7" spans="2:11" x14ac:dyDescent="0.35">
      <c r="B7" s="2" t="s">
        <v>2</v>
      </c>
      <c r="C7" s="2" t="s">
        <v>3</v>
      </c>
      <c r="D7" s="2" t="s">
        <v>4</v>
      </c>
      <c r="E7" s="2" t="s">
        <v>8</v>
      </c>
      <c r="F7" s="2" t="s">
        <v>9</v>
      </c>
      <c r="G7" s="2" t="s">
        <v>10</v>
      </c>
      <c r="I7">
        <v>70</v>
      </c>
      <c r="J7">
        <v>130</v>
      </c>
      <c r="K7">
        <v>0.1</v>
      </c>
    </row>
    <row r="8" spans="2:11" x14ac:dyDescent="0.35">
      <c r="B8" cm="1">
        <f t="array" ref="B8:B48">_xlfn.SEQUENCE(1+C6-B6, 1, B6)</f>
        <v>80</v>
      </c>
      <c r="C8" cm="1">
        <f t="array" ref="C8:C48">_xlfn.MAP(strike,_xlfn.LAMBDA(_xlpm.k,_xll.BLACK.PUT.VALUE(f,s,_xlpm.k)))</f>
        <v>1.1859295132104251</v>
      </c>
      <c r="D8" cm="1">
        <f t="array" ref="D8:D48">_xlfn.MAP(strike,_xlfn.LAMBDA(_xlpm.k,_xll.BLACK.CALL.VALUE(f,s,_xlpm.k)))</f>
        <v>21.185929513210425</v>
      </c>
      <c r="E8" cm="1">
        <f t="array" ref="E8:E48">_xlfn.MAP(strike,_xlfn.LAMBDA(_xlpm.x, v(_xlpm.x,z)))</f>
        <v>4.6287102628419396E-2</v>
      </c>
      <c r="F8" cm="1">
        <f t="array" ref="F8:F47">(_xlfn.DROP(vs,1)-_xlfn.DROP(vs,-1))/(_xlfn.DROP(strike,1)-_xlfn.DROP(strike,-1))</f>
        <v>-4.845039997114331E-3</v>
      </c>
      <c r="G8" cm="1">
        <f t="array" ref="G8:G48">_xlfn.VSTACK(_xlfn.VSTACK(0,_xlfn.DROP(dvs,1)-_xlfn.DROP(dvs,-1)),0)</f>
        <v>0</v>
      </c>
      <c r="I8" t="b" cm="1">
        <f t="array" ref="I8:I68">K7=_xlfn.SEQUENCE(1+(J7-I7),1,I7,K7)</f>
        <v>0</v>
      </c>
      <c r="J8" cm="1">
        <f t="array" ref="J8:J68">_xlfn.MAP(_xlfn.ANCHORARRAY(I8),_xlfn.LAMBDA(_xlpm.x,_xll.XLL.PWLINEAR.VALUE(I6,_xlpm.x)))</f>
        <v>0.43389030239756587</v>
      </c>
    </row>
    <row r="9" spans="2:11" x14ac:dyDescent="0.35">
      <c r="B9">
        <v>81</v>
      </c>
      <c r="C9">
        <v>1.348379389720316</v>
      </c>
      <c r="D9">
        <v>20.348379389720321</v>
      </c>
      <c r="E9">
        <v>4.1442062631305066E-2</v>
      </c>
      <c r="F9">
        <v>-4.5401851836284202E-3</v>
      </c>
      <c r="G9">
        <v>3.0485481348591081E-4</v>
      </c>
      <c r="I9" t="b">
        <v>0</v>
      </c>
      <c r="J9">
        <v>0.43389030239756587</v>
      </c>
    </row>
    <row r="10" spans="2:11" x14ac:dyDescent="0.35">
      <c r="B10">
        <v>82</v>
      </c>
      <c r="C10">
        <v>1.5264553117546367</v>
      </c>
      <c r="D10">
        <v>19.526455311754631</v>
      </c>
      <c r="E10">
        <v>3.6901877447676645E-2</v>
      </c>
      <c r="F10">
        <v>-4.2427210646897029E-3</v>
      </c>
      <c r="G10">
        <v>2.9746411893871727E-4</v>
      </c>
      <c r="I10" t="b">
        <v>0</v>
      </c>
      <c r="J10">
        <v>0.43389030239756587</v>
      </c>
    </row>
    <row r="11" spans="2:11" x14ac:dyDescent="0.35">
      <c r="B11">
        <v>83</v>
      </c>
      <c r="C11">
        <v>1.7208656123463726</v>
      </c>
      <c r="D11">
        <v>18.720865612346373</v>
      </c>
      <c r="E11">
        <v>3.2659156382986942E-2</v>
      </c>
      <c r="F11">
        <v>-3.9523820934313503E-3</v>
      </c>
      <c r="G11">
        <v>2.9033897125835262E-4</v>
      </c>
      <c r="I11" t="b">
        <v>0</v>
      </c>
      <c r="J11">
        <v>0.43389030239756587</v>
      </c>
    </row>
    <row r="12" spans="2:11" x14ac:dyDescent="0.35">
      <c r="B12">
        <v>84</v>
      </c>
      <c r="C12">
        <v>1.9322786621094714</v>
      </c>
      <c r="D12">
        <v>17.932278662109468</v>
      </c>
      <c r="E12">
        <v>2.8706774289555592E-2</v>
      </c>
      <c r="F12">
        <v>-3.6689152940057035E-3</v>
      </c>
      <c r="G12">
        <v>2.8346679942564679E-4</v>
      </c>
      <c r="I12" t="b">
        <v>0</v>
      </c>
      <c r="J12">
        <v>0.43389030239756587</v>
      </c>
    </row>
    <row r="13" spans="2:11" x14ac:dyDescent="0.35">
      <c r="B13">
        <v>85</v>
      </c>
      <c r="C13">
        <v>2.1613180334221447</v>
      </c>
      <c r="D13">
        <v>17.161318033422148</v>
      </c>
      <c r="E13">
        <v>2.5037858995549889E-2</v>
      </c>
      <c r="F13">
        <v>-3.3920795263825965E-3</v>
      </c>
      <c r="G13">
        <v>2.7683576762310702E-4</v>
      </c>
      <c r="I13" t="b">
        <v>0</v>
      </c>
      <c r="J13">
        <v>0.43389030239756587</v>
      </c>
    </row>
    <row r="14" spans="2:11" x14ac:dyDescent="0.35">
      <c r="B14">
        <v>86</v>
      </c>
      <c r="C14">
        <v>2.4085582084565615</v>
      </c>
      <c r="D14">
        <v>16.408558208456554</v>
      </c>
      <c r="E14">
        <v>2.1645779469167292E-2</v>
      </c>
      <c r="F14">
        <v>-3.1216448021519905E-3</v>
      </c>
      <c r="G14">
        <v>2.7043472423060599E-4</v>
      </c>
      <c r="I14" t="b">
        <v>0</v>
      </c>
      <c r="J14">
        <v>0.43389030239756587</v>
      </c>
    </row>
    <row r="15" spans="2:11" x14ac:dyDescent="0.35">
      <c r="B15">
        <v>87</v>
      </c>
      <c r="C15">
        <v>2.674520871907351</v>
      </c>
      <c r="D15">
        <v>15.674520871907347</v>
      </c>
      <c r="E15">
        <v>1.8524134667015302E-2</v>
      </c>
      <c r="F15">
        <v>-2.8573916472455219E-3</v>
      </c>
      <c r="G15">
        <v>2.6425315490646861E-4</v>
      </c>
      <c r="I15" t="b">
        <v>0</v>
      </c>
      <c r="J15">
        <v>0.43389030239756587</v>
      </c>
    </row>
    <row r="16" spans="2:11" x14ac:dyDescent="0.35">
      <c r="B16">
        <v>88</v>
      </c>
      <c r="C16">
        <v>2.9596718169570195</v>
      </c>
      <c r="D16">
        <v>14.959671816957012</v>
      </c>
      <c r="E16">
        <v>1.566674301976978E-2</v>
      </c>
      <c r="F16">
        <v>-2.5991105078667642E-3</v>
      </c>
      <c r="G16">
        <v>2.5828113937875763E-4</v>
      </c>
      <c r="I16" t="b">
        <v>0</v>
      </c>
      <c r="J16">
        <v>0.43389030239756587</v>
      </c>
    </row>
    <row r="17" spans="2:10" x14ac:dyDescent="0.35">
      <c r="B17">
        <v>89</v>
      </c>
      <c r="C17">
        <v>3.2644184809861976</v>
      </c>
      <c r="D17">
        <v>14.264418480986194</v>
      </c>
      <c r="E17">
        <v>1.3067632511903016E-2</v>
      </c>
      <c r="F17">
        <v>-2.346601196250464E-3</v>
      </c>
      <c r="G17">
        <v>2.5250931161630019E-4</v>
      </c>
      <c r="I17" t="b">
        <v>0</v>
      </c>
      <c r="J17">
        <v>0.43389030239756587</v>
      </c>
    </row>
    <row r="18" spans="2:10" x14ac:dyDescent="0.35">
      <c r="B18">
        <v>90</v>
      </c>
      <c r="C18">
        <v>3.5891081160547955</v>
      </c>
      <c r="D18">
        <v>13.589108116054803</v>
      </c>
      <c r="E18">
        <v>1.0721031315652552E-2</v>
      </c>
      <c r="F18">
        <v>-2.099672373169964E-3</v>
      </c>
      <c r="G18">
        <v>2.4692882308050002E-4</v>
      </c>
      <c r="I18" t="b">
        <v>0</v>
      </c>
      <c r="J18">
        <v>0.43389030239756587</v>
      </c>
    </row>
    <row r="19" spans="2:10" x14ac:dyDescent="0.35">
      <c r="B19">
        <v>91</v>
      </c>
      <c r="C19">
        <v>3.9340265884709638</v>
      </c>
      <c r="D19">
        <v>12.934026588470971</v>
      </c>
      <c r="E19">
        <v>8.6213589424825876E-3</v>
      </c>
      <c r="F19">
        <v>-1.858141064380564E-3</v>
      </c>
      <c r="G19">
        <v>2.4153130878939999E-4</v>
      </c>
      <c r="I19" t="b">
        <v>0</v>
      </c>
      <c r="J19">
        <v>0.43389030239756587</v>
      </c>
    </row>
    <row r="20" spans="2:10" x14ac:dyDescent="0.35">
      <c r="B20">
        <v>92</v>
      </c>
      <c r="C20">
        <v>4.299397792003564</v>
      </c>
      <c r="D20">
        <v>12.29939779200356</v>
      </c>
      <c r="E20">
        <v>6.7632178781020236E-3</v>
      </c>
      <c r="F20">
        <v>-1.6218322084312897E-3</v>
      </c>
      <c r="G20">
        <v>2.3630885594927431E-4</v>
      </c>
      <c r="I20" t="b">
        <v>0</v>
      </c>
      <c r="J20">
        <v>0.43389030239756587</v>
      </c>
    </row>
    <row r="21" spans="2:10" x14ac:dyDescent="0.35">
      <c r="B21">
        <v>93</v>
      </c>
      <c r="C21">
        <v>4.6853836506168705</v>
      </c>
      <c r="D21">
        <v>11.68538365061687</v>
      </c>
      <c r="E21">
        <v>5.1413856696707338E-3</v>
      </c>
      <c r="F21">
        <v>-1.3905782334956707E-3</v>
      </c>
      <c r="G21">
        <v>2.3125397493561906E-4</v>
      </c>
      <c r="I21" t="b">
        <v>0</v>
      </c>
      <c r="J21">
        <v>0.43389030239756587</v>
      </c>
    </row>
    <row r="22" spans="2:10" x14ac:dyDescent="0.35">
      <c r="B22">
        <v>94</v>
      </c>
      <c r="C22">
        <v>5.0920846790994929</v>
      </c>
      <c r="D22">
        <v>11.092084679099486</v>
      </c>
      <c r="E22">
        <v>3.7508074361750632E-3</v>
      </c>
      <c r="F22">
        <v>-1.1642186610739125E-3</v>
      </c>
      <c r="G22">
        <v>2.2635957242175819E-4</v>
      </c>
      <c r="I22" t="b">
        <v>0</v>
      </c>
      <c r="J22">
        <v>0.43389030239756587</v>
      </c>
    </row>
    <row r="23" spans="2:10" x14ac:dyDescent="0.35">
      <c r="B23">
        <v>95</v>
      </c>
      <c r="C23">
        <v>5.519541063676968</v>
      </c>
      <c r="D23">
        <v>10.519541063676968</v>
      </c>
      <c r="E23">
        <v>2.5865887751011507E-3</v>
      </c>
      <c r="F23">
        <v>-9.4259973459082103E-4</v>
      </c>
      <c r="G23">
        <v>2.2161892648309145E-4</v>
      </c>
      <c r="I23" t="b">
        <v>0</v>
      </c>
      <c r="J23">
        <v>0.43389030239756587</v>
      </c>
    </row>
    <row r="24" spans="2:10" x14ac:dyDescent="0.35">
      <c r="B24">
        <v>96</v>
      </c>
      <c r="C24">
        <v>5.9677342196494862</v>
      </c>
      <c r="D24">
        <v>9.9677342196494862</v>
      </c>
      <c r="E24">
        <v>1.6439890405103297E-3</v>
      </c>
      <c r="F24">
        <v>-7.2557407109317962E-4</v>
      </c>
      <c r="G24">
        <v>2.1702566349764141E-4</v>
      </c>
      <c r="I24" t="b">
        <v>0</v>
      </c>
      <c r="J24">
        <v>0.43389030239756587</v>
      </c>
    </row>
    <row r="25" spans="2:10" x14ac:dyDescent="0.35">
      <c r="B25">
        <v>97</v>
      </c>
      <c r="C25">
        <v>6.4365887792649872</v>
      </c>
      <c r="D25">
        <v>9.4365887792649801</v>
      </c>
      <c r="E25">
        <v>9.1841496941715006E-4</v>
      </c>
      <c r="F25">
        <v>-5.1300033437821912E-4</v>
      </c>
      <c r="G25">
        <v>2.1257373671496049E-4</v>
      </c>
      <c r="I25" t="b">
        <v>0</v>
      </c>
      <c r="J25">
        <v>0.43389030239756587</v>
      </c>
    </row>
    <row r="26" spans="2:10" x14ac:dyDescent="0.35">
      <c r="B26">
        <v>98</v>
      </c>
      <c r="C26">
        <v>6.925974960378305</v>
      </c>
      <c r="D26">
        <v>8.9259749603783121</v>
      </c>
      <c r="E26">
        <v>4.0541463503893094E-4</v>
      </c>
      <c r="F26">
        <v>-3.0474292803603018E-4</v>
      </c>
      <c r="G26">
        <v>2.0825740634218895E-4</v>
      </c>
      <c r="I26" t="b">
        <v>0</v>
      </c>
      <c r="J26">
        <v>0.43389030239756587</v>
      </c>
    </row>
    <row r="27" spans="2:10" x14ac:dyDescent="0.35">
      <c r="B27">
        <v>99</v>
      </c>
      <c r="C27">
        <v>7.4357112648886741</v>
      </c>
      <c r="D27">
        <v>8.4357112648886812</v>
      </c>
      <c r="E27">
        <v>1.0067170700290076E-4</v>
      </c>
      <c r="F27">
        <v>-1.0067170700290076E-4</v>
      </c>
      <c r="G27">
        <v>2.0407122103312941E-4</v>
      </c>
      <c r="I27" t="b">
        <v>0</v>
      </c>
      <c r="J27">
        <v>0.43389030239756587</v>
      </c>
    </row>
    <row r="28" spans="2:10" x14ac:dyDescent="0.35">
      <c r="B28">
        <v>100</v>
      </c>
      <c r="C28">
        <v>7.9655674554058038</v>
      </c>
      <c r="D28">
        <v>7.9655674554058038</v>
      </c>
      <c r="E28">
        <v>0</v>
      </c>
      <c r="F28">
        <v>9.9338293663816385E-5</v>
      </c>
      <c r="G28">
        <v>2.0001000066671715E-4</v>
      </c>
      <c r="I28" t="b">
        <v>0</v>
      </c>
      <c r="J28">
        <v>0.43389030239756587</v>
      </c>
    </row>
    <row r="29" spans="2:10" x14ac:dyDescent="0.35">
      <c r="B29">
        <v>101</v>
      </c>
      <c r="C29">
        <v>8.5152677589693369</v>
      </c>
      <c r="D29">
        <v>7.515267758969344</v>
      </c>
      <c r="E29">
        <v>9.9338293663816385E-5</v>
      </c>
      <c r="F29">
        <v>2.9540711397672489E-4</v>
      </c>
      <c r="G29">
        <v>1.9606882031290851E-4</v>
      </c>
      <c r="I29" t="b">
        <v>0</v>
      </c>
      <c r="J29">
        <v>0.43389030239756587</v>
      </c>
    </row>
    <row r="30" spans="2:10" x14ac:dyDescent="0.35">
      <c r="B30">
        <v>102</v>
      </c>
      <c r="C30">
        <v>9.0844942478298876</v>
      </c>
      <c r="D30">
        <v>7.0844942478298947</v>
      </c>
      <c r="E30">
        <v>3.9474540764054128E-4</v>
      </c>
      <c r="F30">
        <v>4.8765010927059871E-4</v>
      </c>
      <c r="G30">
        <v>1.9224299529387381E-4</v>
      </c>
      <c r="I30" t="b">
        <v>0</v>
      </c>
      <c r="J30">
        <v>0.43389030239756587</v>
      </c>
    </row>
    <row r="31" spans="2:10" x14ac:dyDescent="0.35">
      <c r="B31">
        <v>103</v>
      </c>
      <c r="C31">
        <v>9.6728903491786582</v>
      </c>
      <c r="D31">
        <v>6.6728903491786582</v>
      </c>
      <c r="E31">
        <v>8.8239551691113999E-4</v>
      </c>
      <c r="F31">
        <v>6.7617817652620288E-4</v>
      </c>
      <c r="G31">
        <v>1.8852806725560417E-4</v>
      </c>
      <c r="I31" t="b">
        <v>0</v>
      </c>
      <c r="J31">
        <v>0.43389030239756587</v>
      </c>
    </row>
    <row r="32" spans="2:10" x14ac:dyDescent="0.35">
      <c r="B32">
        <v>104</v>
      </c>
      <c r="C32">
        <v>10.280064438175401</v>
      </c>
      <c r="D32">
        <v>6.2800644381754012</v>
      </c>
      <c r="E32">
        <v>1.5585736934373429E-3</v>
      </c>
      <c r="F32">
        <v>8.6109796769856528E-4</v>
      </c>
      <c r="G32">
        <v>1.849197911723624E-4</v>
      </c>
      <c r="I32" t="b">
        <v>0</v>
      </c>
      <c r="J32">
        <v>0.43389030239756587</v>
      </c>
    </row>
    <row r="33" spans="2:10" x14ac:dyDescent="0.35">
      <c r="B33">
        <v>105</v>
      </c>
      <c r="C33">
        <v>10.905593471555477</v>
      </c>
      <c r="D33">
        <v>5.905593471555477</v>
      </c>
      <c r="E33">
        <v>2.4196716611359081E-3</v>
      </c>
      <c r="F33">
        <v>1.0425120909124397E-3</v>
      </c>
      <c r="G33">
        <v>1.814141232138744E-4</v>
      </c>
      <c r="I33" t="b">
        <v>0</v>
      </c>
      <c r="J33">
        <v>0.43389030239756587</v>
      </c>
    </row>
    <row r="34" spans="2:10" x14ac:dyDescent="0.35">
      <c r="B34">
        <v>106</v>
      </c>
      <c r="C34">
        <v>11.549026622392425</v>
      </c>
      <c r="D34">
        <v>5.5490266223924323</v>
      </c>
      <c r="E34">
        <v>3.4621837520483478E-3</v>
      </c>
      <c r="F34">
        <v>1.2205193003219372E-3</v>
      </c>
      <c r="G34">
        <v>1.7800720940949755E-4</v>
      </c>
      <c r="I34" t="b">
        <v>0</v>
      </c>
      <c r="J34">
        <v>0.43389030239756587</v>
      </c>
    </row>
    <row r="35" spans="2:10" x14ac:dyDescent="0.35">
      <c r="B35">
        <v>107</v>
      </c>
      <c r="C35">
        <v>12.209888880147005</v>
      </c>
      <c r="D35">
        <v>5.2098888801470054</v>
      </c>
      <c r="E35">
        <v>4.6827030523702851E-3</v>
      </c>
      <c r="F35">
        <v>1.39521467537293E-3</v>
      </c>
      <c r="G35">
        <v>1.7469537505099275E-4</v>
      </c>
      <c r="I35" t="b">
        <v>0</v>
      </c>
      <c r="J35">
        <v>0.43389030239756587</v>
      </c>
    </row>
    <row r="36" spans="2:10" x14ac:dyDescent="0.35">
      <c r="B36">
        <v>108</v>
      </c>
      <c r="C36">
        <v>12.887684583857805</v>
      </c>
      <c r="D36">
        <v>4.8876845838578049</v>
      </c>
      <c r="E36">
        <v>6.077917727743215E-3</v>
      </c>
      <c r="F36">
        <v>1.5666897901519539E-3</v>
      </c>
      <c r="G36">
        <v>1.7147511477902388E-4</v>
      </c>
      <c r="I36" t="b">
        <v>0</v>
      </c>
      <c r="J36">
        <v>0.43389030239756587</v>
      </c>
    </row>
    <row r="37" spans="2:10" x14ac:dyDescent="0.35">
      <c r="B37">
        <v>109</v>
      </c>
      <c r="C37">
        <v>13.581900860132315</v>
      </c>
      <c r="D37">
        <v>4.5819008601323219</v>
      </c>
      <c r="E37">
        <v>7.6446075178951689E-3</v>
      </c>
      <c r="F37">
        <v>1.7350328734549725E-3</v>
      </c>
      <c r="G37">
        <v>1.6834308330301861E-4</v>
      </c>
      <c r="I37" t="b">
        <v>0</v>
      </c>
      <c r="J37">
        <v>0.43389030239756587</v>
      </c>
    </row>
    <row r="38" spans="2:10" x14ac:dyDescent="0.35">
      <c r="B38">
        <v>110</v>
      </c>
      <c r="C38">
        <v>14.292010941409885</v>
      </c>
      <c r="D38">
        <v>4.2920109414098846</v>
      </c>
      <c r="E38">
        <v>9.3796403913501414E-3</v>
      </c>
      <c r="F38">
        <v>1.9003289601641493E-3</v>
      </c>
      <c r="G38">
        <v>1.6529608670917684E-4</v>
      </c>
      <c r="I38" t="b">
        <v>0</v>
      </c>
      <c r="J38">
        <v>0.43389030239756587</v>
      </c>
    </row>
    <row r="39" spans="2:10" x14ac:dyDescent="0.35">
      <c r="B39">
        <v>111</v>
      </c>
      <c r="C39">
        <v>15.017477343720842</v>
      </c>
      <c r="D39">
        <v>4.0174773437208415</v>
      </c>
      <c r="E39">
        <v>1.1279969351514291E-2</v>
      </c>
      <c r="F39">
        <v>2.0626600344791635E-3</v>
      </c>
      <c r="G39">
        <v>1.6233107431501415E-4</v>
      </c>
      <c r="I39" t="b">
        <v>0</v>
      </c>
      <c r="J39">
        <v>0.43389030239756587</v>
      </c>
    </row>
    <row r="40" spans="2:10" x14ac:dyDescent="0.35">
      <c r="B40">
        <v>112</v>
      </c>
      <c r="C40">
        <v>15.757754886804079</v>
      </c>
      <c r="D40">
        <v>3.7577548868040793</v>
      </c>
      <c r="E40">
        <v>1.3342629385993454E-2</v>
      </c>
      <c r="F40">
        <v>2.2221051655083313E-3</v>
      </c>
      <c r="G40">
        <v>1.594451310291678E-4</v>
      </c>
      <c r="I40" t="b">
        <v>0</v>
      </c>
      <c r="J40">
        <v>0.43389030239756587</v>
      </c>
    </row>
    <row r="41" spans="2:10" x14ac:dyDescent="0.35">
      <c r="B41">
        <v>113</v>
      </c>
      <c r="C41">
        <v>16.512293542923089</v>
      </c>
      <c r="D41">
        <v>3.5122935429230893</v>
      </c>
      <c r="E41">
        <v>1.5564734551501785E-2</v>
      </c>
      <c r="F41">
        <v>2.3787406356902407E-3</v>
      </c>
      <c r="G41">
        <v>1.5663547018190949E-4</v>
      </c>
      <c r="I41" t="b">
        <v>0</v>
      </c>
      <c r="J41">
        <v>0.43389030239756587</v>
      </c>
    </row>
    <row r="42" spans="2:10" x14ac:dyDescent="0.35">
      <c r="B42">
        <v>114</v>
      </c>
      <c r="C42">
        <v>17.280541104000449</v>
      </c>
      <c r="D42">
        <v>3.2805411040004486</v>
      </c>
      <c r="E42">
        <v>1.7943475187192026E-2</v>
      </c>
      <c r="F42">
        <v>2.5326400624907097E-3</v>
      </c>
      <c r="G42">
        <v>1.5389942680046897E-4</v>
      </c>
      <c r="I42" t="b">
        <v>0</v>
      </c>
      <c r="J42">
        <v>0.43389030239756587</v>
      </c>
    </row>
    <row r="43" spans="2:10" x14ac:dyDescent="0.35">
      <c r="B43">
        <v>115</v>
      </c>
      <c r="C43">
        <v>18.061945659744524</v>
      </c>
      <c r="D43">
        <v>3.0619456597445236</v>
      </c>
      <c r="E43">
        <v>2.0476115249682736E-2</v>
      </c>
      <c r="F43">
        <v>2.6838745137708342E-3</v>
      </c>
      <c r="G43">
        <v>1.5123445128012447E-4</v>
      </c>
      <c r="I43" t="b">
        <v>0</v>
      </c>
      <c r="J43">
        <v>0.43389030239756587</v>
      </c>
    </row>
    <row r="44" spans="2:10" x14ac:dyDescent="0.35">
      <c r="B44">
        <v>116</v>
      </c>
      <c r="C44">
        <v>18.855957882250252</v>
      </c>
      <c r="D44">
        <v>2.8559578822502516</v>
      </c>
      <c r="E44">
        <v>2.315998976345357E-2</v>
      </c>
      <c r="F44">
        <v>2.8325126172170645E-3</v>
      </c>
      <c r="G44">
        <v>1.486381034462303E-4</v>
      </c>
      <c r="I44" t="b">
        <v>0</v>
      </c>
      <c r="J44">
        <v>0.43389030239756587</v>
      </c>
    </row>
    <row r="45" spans="2:10" x14ac:dyDescent="0.35">
      <c r="B45">
        <v>117</v>
      </c>
      <c r="C45">
        <v>19.662033115105118</v>
      </c>
      <c r="D45">
        <v>2.6620331151051175</v>
      </c>
      <c r="E45">
        <v>2.5992502380670635E-2</v>
      </c>
      <c r="F45">
        <v>2.9786206641826962E-3</v>
      </c>
      <c r="G45">
        <v>1.4610804696563173E-4</v>
      </c>
      <c r="I45" t="b">
        <v>0</v>
      </c>
      <c r="J45">
        <v>0.43389030239756587</v>
      </c>
    </row>
    <row r="46" spans="2:10" x14ac:dyDescent="0.35">
      <c r="B46">
        <v>118</v>
      </c>
      <c r="C46">
        <v>20.479633267313844</v>
      </c>
      <c r="D46">
        <v>2.4796332673138437</v>
      </c>
      <c r="E46">
        <v>2.8971123044853331E-2</v>
      </c>
      <c r="F46">
        <v>3.1222627082707066E-3</v>
      </c>
      <c r="G46">
        <v>1.436420440880104E-4</v>
      </c>
      <c r="I46" t="b">
        <v>0</v>
      </c>
      <c r="J46">
        <v>0.43389030239756587</v>
      </c>
    </row>
    <row r="47" spans="2:10" x14ac:dyDescent="0.35">
      <c r="B47">
        <v>119</v>
      </c>
      <c r="C47">
        <v>21.3082285143729</v>
      </c>
      <c r="D47">
        <v>2.3082285143728996</v>
      </c>
      <c r="E47">
        <v>3.2093385753124037E-2</v>
      </c>
      <c r="F47">
        <v>3.2635006589668003E-3</v>
      </c>
      <c r="G47">
        <v>1.4123795069609368E-4</v>
      </c>
      <c r="I47" t="b">
        <v>0</v>
      </c>
      <c r="J47">
        <v>0.43389030239756587</v>
      </c>
    </row>
    <row r="48" spans="2:10" x14ac:dyDescent="0.35">
      <c r="B48">
        <v>120</v>
      </c>
      <c r="C48">
        <v>22.14729881057815</v>
      </c>
      <c r="D48">
        <v>2.1472988105781496</v>
      </c>
      <c r="E48">
        <v>3.5356886412090838E-2</v>
      </c>
      <c r="G48">
        <v>0</v>
      </c>
      <c r="I48" t="b">
        <v>0</v>
      </c>
      <c r="J48">
        <v>0.43389030239756587</v>
      </c>
    </row>
    <row r="49" spans="9:10" x14ac:dyDescent="0.35">
      <c r="I49" t="b">
        <v>0</v>
      </c>
      <c r="J49">
        <v>0.43389030239756587</v>
      </c>
    </row>
    <row r="50" spans="9:10" x14ac:dyDescent="0.35">
      <c r="I50" t="b">
        <v>0</v>
      </c>
      <c r="J50">
        <v>0.43389030239756587</v>
      </c>
    </row>
    <row r="51" spans="9:10" x14ac:dyDescent="0.35">
      <c r="I51" t="b">
        <v>0</v>
      </c>
      <c r="J51">
        <v>0.43389030239756587</v>
      </c>
    </row>
    <row r="52" spans="9:10" x14ac:dyDescent="0.35">
      <c r="I52" t="b">
        <v>0</v>
      </c>
      <c r="J52">
        <v>0.43389030239756587</v>
      </c>
    </row>
    <row r="53" spans="9:10" x14ac:dyDescent="0.35">
      <c r="I53" t="b">
        <v>0</v>
      </c>
      <c r="J53">
        <v>0.43389030239756587</v>
      </c>
    </row>
    <row r="54" spans="9:10" x14ac:dyDescent="0.35">
      <c r="I54" t="b">
        <v>0</v>
      </c>
      <c r="J54">
        <v>0.43389030239756587</v>
      </c>
    </row>
    <row r="55" spans="9:10" x14ac:dyDescent="0.35">
      <c r="I55" t="b">
        <v>0</v>
      </c>
      <c r="J55">
        <v>0.43389030239756587</v>
      </c>
    </row>
    <row r="56" spans="9:10" x14ac:dyDescent="0.35">
      <c r="I56" t="b">
        <v>0</v>
      </c>
      <c r="J56">
        <v>0.43389030239756587</v>
      </c>
    </row>
    <row r="57" spans="9:10" x14ac:dyDescent="0.35">
      <c r="I57" t="b">
        <v>0</v>
      </c>
      <c r="J57">
        <v>0.43389030239756587</v>
      </c>
    </row>
    <row r="58" spans="9:10" x14ac:dyDescent="0.35">
      <c r="I58" t="b">
        <v>0</v>
      </c>
      <c r="J58">
        <v>0.43389030239756587</v>
      </c>
    </row>
    <row r="59" spans="9:10" x14ac:dyDescent="0.35">
      <c r="I59" t="b">
        <v>0</v>
      </c>
      <c r="J59">
        <v>0.43389030239756587</v>
      </c>
    </row>
    <row r="60" spans="9:10" x14ac:dyDescent="0.35">
      <c r="I60" t="b">
        <v>0</v>
      </c>
      <c r="J60">
        <v>0.43389030239756587</v>
      </c>
    </row>
    <row r="61" spans="9:10" x14ac:dyDescent="0.35">
      <c r="I61" t="b">
        <v>0</v>
      </c>
      <c r="J61">
        <v>0.43389030239756587</v>
      </c>
    </row>
    <row r="62" spans="9:10" x14ac:dyDescent="0.35">
      <c r="I62" t="b">
        <v>0</v>
      </c>
      <c r="J62">
        <v>0.43389030239756587</v>
      </c>
    </row>
    <row r="63" spans="9:10" x14ac:dyDescent="0.35">
      <c r="I63" t="b">
        <v>0</v>
      </c>
      <c r="J63">
        <v>0.43389030239756587</v>
      </c>
    </row>
    <row r="64" spans="9:10" x14ac:dyDescent="0.35">
      <c r="I64" t="b">
        <v>0</v>
      </c>
      <c r="J64">
        <v>0.43389030239756587</v>
      </c>
    </row>
    <row r="65" spans="9:10" x14ac:dyDescent="0.35">
      <c r="I65" t="b">
        <v>0</v>
      </c>
      <c r="J65">
        <v>0.43389030239756587</v>
      </c>
    </row>
    <row r="66" spans="9:10" x14ac:dyDescent="0.35">
      <c r="I66" t="b">
        <v>0</v>
      </c>
      <c r="J66">
        <v>0.43389030239756587</v>
      </c>
    </row>
    <row r="67" spans="9:10" x14ac:dyDescent="0.35">
      <c r="I67" t="b">
        <v>0</v>
      </c>
      <c r="J67">
        <v>0.43389030239756587</v>
      </c>
    </row>
    <row r="68" spans="9:10" x14ac:dyDescent="0.35">
      <c r="I68" t="b">
        <v>0</v>
      </c>
      <c r="J68">
        <v>0.43389030239756587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2023-12-21T19:44:51Z</dcterms:created>
  <dcterms:modified xsi:type="dcterms:W3CDTF">2023-12-21T22:10:57Z</dcterms:modified>
</cp:coreProperties>
</file>