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oo\FRE6233\Spring2023\xls\"/>
    </mc:Choice>
  </mc:AlternateContent>
  <xr:revisionPtr revIDLastSave="0" documentId="13_ncr:1_{34B5B913-6857-4CA1-820B-65082B9E7C42}" xr6:coauthVersionLast="47" xr6:coauthVersionMax="47" xr10:uidLastSave="{00000000-0000-0000-0000-000000000000}"/>
  <bookViews>
    <workbookView xWindow="-120" yWindow="-120" windowWidth="19440" windowHeight="10320" activeTab="1" xr2:uid="{8041CDF5-D8B2-442F-9881-85CA5DF7BFA4}"/>
  </bookViews>
  <sheets>
    <sheet name="Option" sheetId="1" r:id="rId1"/>
    <sheet name="Ho-Lee" sheetId="2" r:id="rId2"/>
  </sheets>
  <definedNames>
    <definedName name="D_t">'Ho-Lee'!$C$8</definedName>
    <definedName name="f">Option!$C$2</definedName>
    <definedName name="f_t" localSheetId="1">'Ho-Lee'!$C$7</definedName>
    <definedName name="f_t">Option!$E$3</definedName>
    <definedName name="k" localSheetId="1">'Ho-Lee'!$C$4</definedName>
    <definedName name="k">Option!$C$4</definedName>
    <definedName name="r_">'Ho-Lee'!$C$2</definedName>
    <definedName name="s">Option!$C$3</definedName>
    <definedName name="t">'Ho-Lee'!$C$5</definedName>
    <definedName name="Z" localSheetId="1">'Ho-Lee'!$C$6</definedName>
    <definedName name="Z">Option!$E$2</definedName>
    <definedName name="σ">'Ho-Lee'!$C$3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8" i="2" s="1"/>
  <c r="E2" i="1"/>
  <c r="E3" i="1" s="1"/>
  <c r="D5" i="1" s="1"/>
  <c r="B10" i="1" a="1"/>
  <c r="D36" i="1" a="1"/>
  <c r="D12" i="1" a="1"/>
  <c r="D22" i="1" a="1"/>
  <c r="D47" i="1" a="1"/>
  <c r="D31" i="1" a="1"/>
  <c r="D23" i="1" a="1"/>
  <c r="D30" i="1" a="1"/>
  <c r="D41" i="1" a="1"/>
  <c r="C29" i="1" a="1"/>
  <c r="C15" i="1" a="1"/>
  <c r="C22" i="1" a="1"/>
  <c r="D13" i="1" a="1"/>
  <c r="D42" i="1" a="1"/>
  <c r="C28" i="1" a="1"/>
  <c r="C40" i="1" a="1"/>
  <c r="C44" i="1" a="1"/>
  <c r="D20" i="1" a="1"/>
  <c r="D44" i="1" a="1"/>
  <c r="C25" i="1" a="1"/>
  <c r="D32" i="1" a="1"/>
  <c r="C42" i="1" a="1"/>
  <c r="C35" i="1" a="1"/>
  <c r="D24" i="1" a="1"/>
  <c r="D49" i="1" a="1"/>
  <c r="C34" i="1" a="1"/>
  <c r="C14" i="1" a="1"/>
  <c r="C32" i="1" a="1"/>
  <c r="C18" i="1" a="1"/>
  <c r="C26" i="1" a="1"/>
  <c r="C45" i="1" a="1"/>
  <c r="D17" i="1" a="1"/>
  <c r="D45" i="1" a="1"/>
  <c r="C12" i="1" a="1"/>
  <c r="D39" i="1" a="1"/>
  <c r="C38" i="1" a="1"/>
  <c r="C27" i="1" a="1"/>
  <c r="D33" i="1" a="1"/>
  <c r="C43" i="1" a="1"/>
  <c r="D48" i="1" a="1"/>
  <c r="C23" i="1" a="1"/>
  <c r="C20" i="1" a="1"/>
  <c r="C13" i="1" a="1"/>
  <c r="D35" i="1" a="1"/>
  <c r="C21" i="1" a="1"/>
  <c r="C24" i="1" a="1"/>
  <c r="D28" i="1" a="1"/>
  <c r="D27" i="1" a="1"/>
  <c r="D14" i="1" a="1"/>
  <c r="C33" i="1" a="1"/>
  <c r="C37" i="1" a="1"/>
  <c r="D38" i="1" a="1"/>
  <c r="D34" i="1" a="1"/>
  <c r="C49" i="1" a="1"/>
  <c r="D40" i="1" a="1"/>
  <c r="C30" i="1" a="1"/>
  <c r="D26" i="1" a="1"/>
  <c r="D21" i="1" a="1"/>
  <c r="C47" i="1" a="1"/>
  <c r="C48" i="1" a="1"/>
  <c r="D29" i="1" a="1"/>
  <c r="C50" i="1" a="1"/>
  <c r="C19" i="1" a="1"/>
  <c r="D15" i="1" a="1"/>
  <c r="D19" i="1" a="1"/>
  <c r="D50" i="1" a="1"/>
  <c r="D11" i="1" a="1"/>
  <c r="D43" i="1" a="1"/>
  <c r="C17" i="1" a="1"/>
  <c r="C16" i="1" a="1"/>
  <c r="C36" i="1" a="1"/>
  <c r="C41" i="1" a="1"/>
  <c r="D18" i="1" a="1"/>
  <c r="D25" i="1" a="1"/>
  <c r="C46" i="1" a="1"/>
  <c r="D46" i="1" a="1"/>
  <c r="C11" i="1" a="1"/>
  <c r="C39" i="1" a="1"/>
  <c r="C31" i="1" a="1"/>
  <c r="D16" i="1" a="1"/>
  <c r="D37" i="1" a="1"/>
  <c r="C5" i="1" a="1"/>
  <c r="C9" i="2" a="1"/>
  <c r="D6" i="1" a="1"/>
  <c r="C9" i="2" l="1"/>
  <c r="C7" i="2"/>
  <c r="C10" i="2" s="1"/>
  <c r="D6" i="1"/>
  <c r="D7" i="1"/>
  <c r="C5" i="1"/>
  <c r="D24" i="1"/>
  <c r="C15" i="1"/>
  <c r="D11" i="1"/>
  <c r="D28" i="1"/>
  <c r="D19" i="1"/>
  <c r="C50" i="1"/>
  <c r="D21" i="1"/>
  <c r="D48" i="1"/>
  <c r="C35" i="1"/>
  <c r="C29" i="1"/>
  <c r="D27" i="1"/>
  <c r="D50" i="1"/>
  <c r="C24" i="1"/>
  <c r="C34" i="1"/>
  <c r="D26" i="1"/>
  <c r="C43" i="1"/>
  <c r="C42" i="1"/>
  <c r="D41" i="1"/>
  <c r="D42" i="1"/>
  <c r="D13" i="1"/>
  <c r="C22" i="1"/>
  <c r="C13" i="1"/>
  <c r="C30" i="1"/>
  <c r="D33" i="1"/>
  <c r="D32" i="1"/>
  <c r="D30" i="1"/>
  <c r="C46" i="1"/>
  <c r="C26" i="1"/>
  <c r="C18" i="1"/>
  <c r="D29" i="1"/>
  <c r="D40" i="1"/>
  <c r="C27" i="1"/>
  <c r="C25" i="1"/>
  <c r="D23" i="1"/>
  <c r="D37" i="1"/>
  <c r="C17" i="1"/>
  <c r="D15" i="1"/>
  <c r="D49" i="1"/>
  <c r="C49" i="1"/>
  <c r="C38" i="1"/>
  <c r="D44" i="1"/>
  <c r="D31" i="1"/>
  <c r="D16" i="1"/>
  <c r="D25" i="1"/>
  <c r="C21" i="1"/>
  <c r="C20" i="1"/>
  <c r="D34" i="1"/>
  <c r="D39" i="1"/>
  <c r="D20" i="1"/>
  <c r="D47" i="1"/>
  <c r="C31" i="1"/>
  <c r="D18" i="1"/>
  <c r="C32" i="1"/>
  <c r="C48" i="1"/>
  <c r="D38" i="1"/>
  <c r="C12" i="1"/>
  <c r="C44" i="1"/>
  <c r="D22" i="1"/>
  <c r="C39" i="1"/>
  <c r="C41" i="1"/>
  <c r="D35" i="1"/>
  <c r="C23" i="1"/>
  <c r="C37" i="1"/>
  <c r="D45" i="1"/>
  <c r="C40" i="1"/>
  <c r="D12" i="1"/>
  <c r="C11" i="1"/>
  <c r="C36" i="1"/>
  <c r="C19" i="1"/>
  <c r="C47" i="1"/>
  <c r="C33" i="1"/>
  <c r="D17" i="1"/>
  <c r="C28" i="1"/>
  <c r="D36" i="1"/>
  <c r="D46" i="1"/>
  <c r="C16" i="1"/>
  <c r="C14" i="1"/>
  <c r="D43" i="1"/>
  <c r="D14" i="1"/>
  <c r="C45" i="1"/>
  <c r="B10" i="1"/>
  <c r="C10" i="1" a="1"/>
  <c r="D10" i="1" a="1"/>
  <c r="C11" i="2" a="1"/>
  <c r="F7" i="1" a="1"/>
  <c r="F7" i="1" l="1"/>
  <c r="C11" i="2"/>
  <c r="C12" i="2"/>
  <c r="D10" i="1"/>
  <c r="C10" i="1"/>
  <c r="F6" i="1" l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<sst xmlns="http://schemas.openxmlformats.org/spreadsheetml/2006/main" count="23" uniqueCount="17">
  <si>
    <t>f</t>
  </si>
  <si>
    <t>s</t>
  </si>
  <si>
    <t>k</t>
  </si>
  <si>
    <t>Bachelier</t>
  </si>
  <si>
    <t>Black</t>
  </si>
  <si>
    <t>Strike</t>
  </si>
  <si>
    <t>put</t>
  </si>
  <si>
    <t>mean</t>
  </si>
  <si>
    <t>stdev</t>
  </si>
  <si>
    <t>payoff</t>
  </si>
  <si>
    <t>Z</t>
  </si>
  <si>
    <t>f_t</t>
  </si>
  <si>
    <t>D_t</t>
  </si>
  <si>
    <t>r</t>
  </si>
  <si>
    <t>σ</t>
  </si>
  <si>
    <t>t</t>
  </si>
  <si>
    <t>floorlet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</si>
</sst>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2" fillId="2" borderId="1" xfId="1"/>
    <xf numFmtId="0" fontId="1" fillId="0" borderId="0" xfId="0" applyFont="1" applyAlignment="1">
      <alignment horizontal="right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quotePrefix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Option!$C$9</c:f>
              <c:strCache>
                <c:ptCount val="1"/>
                <c:pt idx="0">
                  <c:v>Bachelier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Option!$B$10:$B$50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Option!$C$10:$C$50</c:f>
              <c:numCache>
                <c:formatCode>General</c:formatCode>
                <c:ptCount val="41"/>
                <c:pt idx="0">
                  <c:v>-2.8889399419386379</c:v>
                </c:pt>
                <c:pt idx="1">
                  <c:v>-2.7229947195318176</c:v>
                </c:pt>
                <c:pt idx="2">
                  <c:v>-2.5492252555736137</c:v>
                </c:pt>
                <c:pt idx="3">
                  <c:v>-2.3653013014896405</c:v>
                </c:pt>
                <c:pt idx="4">
                  <c:v>-2.1685382043089265</c:v>
                </c:pt>
                <c:pt idx="5">
                  <c:v>-1.9559716769181095</c:v>
                </c:pt>
                <c:pt idx="6">
                  <c:v>-1.7244853427896483</c:v>
                </c:pt>
                <c:pt idx="7">
                  <c:v>-1.4709918181237953</c:v>
                </c:pt>
                <c:pt idx="8">
                  <c:v>-1.1926598745190704</c:v>
                </c:pt>
                <c:pt idx="9">
                  <c:v>-0.88717061892901983</c:v>
                </c:pt>
                <c:pt idx="10">
                  <c:v>-0.55297614223248015</c:v>
                </c:pt>
                <c:pt idx="11">
                  <c:v>-0.18952668161702912</c:v>
                </c:pt>
                <c:pt idx="12">
                  <c:v>0.20257091874079247</c:v>
                </c:pt>
                <c:pt idx="13">
                  <c:v>0.62149807890609576</c:v>
                </c:pt>
                <c:pt idx="14">
                  <c:v>1.0642980551468111</c:v>
                </c:pt>
                <c:pt idx="15">
                  <c:v>1.5270880867902143</c:v>
                </c:pt>
                <c:pt idx="16">
                  <c:v>2.0054001425249246</c:v>
                </c:pt>
                <c:pt idx="17">
                  <c:v>2.494619226960245</c:v>
                </c:pt>
                <c:pt idx="18">
                  <c:v>2.9904698094289452</c:v>
                </c:pt>
                <c:pt idx="19">
                  <c:v>3.4894890291437961</c:v>
                </c:pt>
                <c:pt idx="20">
                  <c:v>3.9894228040143269</c:v>
                </c:pt>
                <c:pt idx="21">
                  <c:v>4.4894890291437957</c:v>
                </c:pt>
                <c:pt idx="22">
                  <c:v>4.9904698094289452</c:v>
                </c:pt>
                <c:pt idx="23">
                  <c:v>5.4946192269602445</c:v>
                </c:pt>
                <c:pt idx="24">
                  <c:v>6.005400142524925</c:v>
                </c:pt>
                <c:pt idx="25">
                  <c:v>6.5270880867902141</c:v>
                </c:pt>
                <c:pt idx="26">
                  <c:v>7.0642980551468106</c:v>
                </c:pt>
                <c:pt idx="27">
                  <c:v>7.6214980789060958</c:v>
                </c:pt>
                <c:pt idx="28">
                  <c:v>8.2025709187407934</c:v>
                </c:pt>
                <c:pt idx="29">
                  <c:v>8.8104733183829715</c:v>
                </c:pt>
                <c:pt idx="30">
                  <c:v>9.447023857767519</c:v>
                </c:pt>
                <c:pt idx="31">
                  <c:v>10.112829381070981</c:v>
                </c:pt>
                <c:pt idx="32">
                  <c:v>10.80734012548093</c:v>
                </c:pt>
                <c:pt idx="33">
                  <c:v>11.529008181876206</c:v>
                </c:pt>
                <c:pt idx="34">
                  <c:v>12.275514657210353</c:v>
                </c:pt>
                <c:pt idx="35">
                  <c:v>13.044028323081891</c:v>
                </c:pt>
                <c:pt idx="36">
                  <c:v>13.831461795691075</c:v>
                </c:pt>
                <c:pt idx="37">
                  <c:v>14.634698698510359</c:v>
                </c:pt>
                <c:pt idx="38">
                  <c:v>15.450774744426386</c:v>
                </c:pt>
                <c:pt idx="39">
                  <c:v>16.277005280468181</c:v>
                </c:pt>
                <c:pt idx="40">
                  <c:v>17.111060058061362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45-45EA-A18E-3A4C0072EB2D}"/>
            </c:ext>
          </c:extLst>
        </c:ser>
        <c:ser>
          <c:idx val="1"/>
          <c:order val="1"/>
          <c:tx>
            <c:strRef>
              <c:f>Option!$D$9</c:f>
              <c:strCache>
                <c:ptCount val="1"/>
                <c:pt idx="0">
                  <c:v>Black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Option!$B$10:$B$50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Option!$D$10:$D$50</c:f>
              <c:numCache>
                <c:formatCode>General</c:formatCode>
                <c:ptCount val="41"/>
                <c:pt idx="0">
                  <c:v>3.9914343421845189E-2</c:v>
                </c:pt>
                <c:pt idx="1">
                  <c:v>5.7008934088089269E-2</c:v>
                </c:pt>
                <c:pt idx="2">
                  <c:v>8.0058534547881699E-2</c:v>
                </c:pt>
                <c:pt idx="3">
                  <c:v>0.11061799019469776</c:v>
                </c:pt>
                <c:pt idx="4">
                  <c:v>0.15048353300942274</c:v>
                </c:pt>
                <c:pt idx="5">
                  <c:v>0.20168732797265232</c:v>
                </c:pt>
                <c:pt idx="6">
                  <c:v>0.266480974586214</c:v>
                </c:pt>
                <c:pt idx="7">
                  <c:v>0.34730740212793254</c:v>
                </c:pt>
                <c:pt idx="8">
                  <c:v>0.44676133725329414</c:v>
                </c:pt>
                <c:pt idx="9">
                  <c:v>0.56753930674006803</c:v>
                </c:pt>
                <c:pt idx="10">
                  <c:v>0.71238089607367172</c:v>
                </c:pt>
                <c:pt idx="11">
                  <c:v>0.8840036464770229</c:v>
                </c:pt>
                <c:pt idx="12">
                  <c:v>1.0850344779622993</c:v>
                </c:pt>
                <c:pt idx="13">
                  <c:v>1.3179408286409817</c:v>
                </c:pt>
                <c:pt idx="14">
                  <c:v>1.5849647756893894</c:v>
                </c:pt>
                <c:pt idx="15">
                  <c:v>1.8880632480607282</c:v>
                </c:pt>
                <c:pt idx="16">
                  <c:v>2.2288570738163145</c:v>
                </c:pt>
                <c:pt idx="17">
                  <c:v>2.6085910627585847</c:v>
                </c:pt>
                <c:pt idx="18">
                  <c:v>3.0281066582734937</c:v>
                </c:pt>
                <c:pt idx="19">
                  <c:v>3.4878279587501879</c:v>
                </c:pt>
                <c:pt idx="20">
                  <c:v>3.987761167674492</c:v>
                </c:pt>
                <c:pt idx="21">
                  <c:v>4.5275068370385512</c:v>
                </c:pt>
                <c:pt idx="22">
                  <c:v>5.1062836665495652</c:v>
                </c:pt>
                <c:pt idx="23">
                  <c:v>5.7229621445706016</c:v>
                </c:pt>
                <c:pt idx="24">
                  <c:v>6.376105985444056</c:v>
                </c:pt>
                <c:pt idx="25">
                  <c:v>7.0640191378988391</c:v>
                </c:pt>
                <c:pt idx="26">
                  <c:v>7.7847961044341929</c:v>
                </c:pt>
                <c:pt idx="27">
                  <c:v>8.5363734057617648</c:v>
                </c:pt>
                <c:pt idx="28">
                  <c:v>9.3165802243033653</c:v>
                </c:pt>
                <c:pt idx="29">
                  <c:v>10.123186539019301</c:v>
                </c:pt>
                <c:pt idx="30">
                  <c:v>10.953947391857241</c:v>
                </c:pt>
                <c:pt idx="31">
                  <c:v>11.806642276452777</c:v>
                </c:pt>
                <c:pt idx="32">
                  <c:v>12.679108988059141</c:v>
                </c:pt>
                <c:pt idx="33">
                  <c:v>13.569271600088314</c:v>
                </c:pt>
                <c:pt idx="34">
                  <c:v>14.47516252219144</c:v>
                </c:pt>
                <c:pt idx="35">
                  <c:v>15.394938837716396</c:v>
                </c:pt>
                <c:pt idx="36">
                  <c:v>16.326893309710854</c:v>
                </c:pt>
                <c:pt idx="37">
                  <c:v>17.269460583629098</c:v>
                </c:pt>
                <c:pt idx="38">
                  <c:v>18.221219204170353</c:v>
                </c:pt>
                <c:pt idx="39">
                  <c:v>19.180890108309015</c:v>
                </c:pt>
                <c:pt idx="40">
                  <c:v>20.14733226325697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45-45EA-A18E-3A4C0072E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86607"/>
        <c:axId val="502280847"/>
      </c:scatterChart>
      <c:valAx>
        <c:axId val="502286607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80847"/>
        <c:crosses val="autoZero"/>
        <c:crossBetween val="midCat"/>
      </c:valAx>
      <c:valAx>
        <c:axId val="50228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86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8</xdr:row>
      <xdr:rowOff>0</xdr:rowOff>
    </xdr:from>
    <xdr:to>
      <xdr:col>12</xdr:col>
      <xdr:colOff>1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94BB2-BDF3-F655-7D57-B718CF267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9F96-8E3F-473A-A308-3D36C05B3714}">
  <dimension ref="B2:G50"/>
  <sheetViews>
    <sheetView workbookViewId="0">
      <selection activeCell="D10" sqref="D10"/>
    </sheetView>
  </sheetViews>
  <sheetFormatPr defaultRowHeight="18.75" x14ac:dyDescent="0.3"/>
  <cols>
    <col min="1" max="3" width="9.140625" style="3"/>
    <col min="4" max="4" width="13.140625" style="3" customWidth="1"/>
    <col min="5" max="5" width="9.140625" style="3"/>
    <col min="6" max="6" width="12" style="3" bestFit="1" customWidth="1"/>
    <col min="7" max="16384" width="9.140625" style="3"/>
  </cols>
  <sheetData>
    <row r="2" spans="2:7" x14ac:dyDescent="0.3">
      <c r="B2" s="2" t="s">
        <v>0</v>
      </c>
      <c r="C2" s="1">
        <v>100</v>
      </c>
      <c r="D2" s="2" t="s">
        <v>10</v>
      </c>
      <c r="E2" s="3">
        <f ca="1">_xlfn.NORM.S.INV(RAND())</f>
        <v>0.62677852446684501</v>
      </c>
    </row>
    <row r="3" spans="2:7" x14ac:dyDescent="0.3">
      <c r="B3" s="2" t="s">
        <v>1</v>
      </c>
      <c r="C3" s="1">
        <v>0.1</v>
      </c>
      <c r="D3" s="2" t="s">
        <v>11</v>
      </c>
      <c r="E3" s="4">
        <f ca="1">f+s*f*Z</f>
        <v>106.26778524466845</v>
      </c>
    </row>
    <row r="4" spans="2:7" x14ac:dyDescent="0.3">
      <c r="B4" s="2" t="s">
        <v>2</v>
      </c>
      <c r="C4" s="1">
        <v>100</v>
      </c>
      <c r="E4" s="2"/>
    </row>
    <row r="5" spans="2:7" x14ac:dyDescent="0.3">
      <c r="B5" s="2" t="s">
        <v>6</v>
      </c>
      <c r="C5" s="3" cm="1">
        <f t="array" ref="C5">_xll.BACHELIER.PUT.VALUE(f, f*s, k)</f>
        <v>3.9894228040143269</v>
      </c>
      <c r="D5" s="5">
        <f ca="1">MAX(k-f_t,0)</f>
        <v>0</v>
      </c>
      <c r="E5" s="3" t="s">
        <v>9</v>
      </c>
    </row>
    <row r="6" spans="2:7" x14ac:dyDescent="0.3">
      <c r="B6" s="2">
        <v>80</v>
      </c>
      <c r="D6" s="5">
        <f t="array" aca="1" ref="D6:D7" ca="1">_xll.MONTE.STDEV(D5)</f>
        <v>3.998525550050898</v>
      </c>
      <c r="E6" s="3" t="s">
        <v>7</v>
      </c>
      <c r="F6" s="3">
        <f ca="1">C5-F7</f>
        <v>3.9647612144837079</v>
      </c>
      <c r="G6" s="3">
        <f ca="1">C5+F7</f>
        <v>4.0140843935449464</v>
      </c>
    </row>
    <row r="7" spans="2:7" x14ac:dyDescent="0.3">
      <c r="B7" s="2">
        <v>120</v>
      </c>
      <c r="D7" s="5">
        <f ca="1"/>
        <v>5.8262450703895539</v>
      </c>
      <c r="E7" s="3" t="s">
        <v>8</v>
      </c>
      <c r="F7" s="3" cm="1">
        <f t="array" aca="1" ref="F7" ca="1">D7/SQRT(_xll.MONTE.COUNT())</f>
        <v>2.4661589530619137E-2</v>
      </c>
    </row>
    <row r="8" spans="2:7" x14ac:dyDescent="0.3">
      <c r="B8" s="3">
        <v>1</v>
      </c>
    </row>
    <row r="9" spans="2:7" x14ac:dyDescent="0.3">
      <c r="B9" s="6" t="s">
        <v>5</v>
      </c>
      <c r="C9" s="6" t="s">
        <v>3</v>
      </c>
      <c r="D9" s="6" t="s">
        <v>4</v>
      </c>
    </row>
    <row r="10" spans="2:7" x14ac:dyDescent="0.3">
      <c r="B10" s="3" cm="1">
        <f t="array" ref="B10:B50">_xll.ARRAY.SEQUENCE(B6,B7,B8)</f>
        <v>80</v>
      </c>
      <c r="C10" s="3" cm="1">
        <f t="array" ref="C10">_xll.BACHELIER.PUT.VALUE(f, f*s, B10)</f>
        <v>-2.8889399419386379</v>
      </c>
      <c r="D10" s="3" cm="1">
        <f t="array" ref="D10">_xll.BLACK.PUT.VALUE(f, s, B10)</f>
        <v>3.9914343421845189E-2</v>
      </c>
    </row>
    <row r="11" spans="2:7" x14ac:dyDescent="0.3">
      <c r="B11" s="3">
        <v>81</v>
      </c>
      <c r="C11" s="3" cm="1">
        <f t="array" ref="C11">_xll.BACHELIER.PUT.VALUE(f, f*s, B11)</f>
        <v>-2.7229947195318176</v>
      </c>
      <c r="D11" s="3" cm="1">
        <f t="array" ref="D11">_xll.BLACK.PUT.VALUE(f, s, B11)</f>
        <v>5.7008934088089269E-2</v>
      </c>
    </row>
    <row r="12" spans="2:7" x14ac:dyDescent="0.3">
      <c r="B12" s="3">
        <v>82</v>
      </c>
      <c r="C12" s="3" cm="1">
        <f t="array" ref="C12">_xll.BACHELIER.PUT.VALUE(f, f*s, B12)</f>
        <v>-2.5492252555736137</v>
      </c>
      <c r="D12" s="3" cm="1">
        <f t="array" ref="D12">_xll.BLACK.PUT.VALUE(f, s, B12)</f>
        <v>8.0058534547881699E-2</v>
      </c>
    </row>
    <row r="13" spans="2:7" x14ac:dyDescent="0.3">
      <c r="B13" s="3">
        <v>83</v>
      </c>
      <c r="C13" s="3" cm="1">
        <f t="array" ref="C13">_xll.BACHELIER.PUT.VALUE(f, f*s, B13)</f>
        <v>-2.3653013014896405</v>
      </c>
      <c r="D13" s="3" cm="1">
        <f t="array" ref="D13">_xll.BLACK.PUT.VALUE(f, s, B13)</f>
        <v>0.11061799019469776</v>
      </c>
    </row>
    <row r="14" spans="2:7" x14ac:dyDescent="0.3">
      <c r="B14" s="3">
        <v>84</v>
      </c>
      <c r="C14" s="3" cm="1">
        <f t="array" ref="C14">_xll.BACHELIER.PUT.VALUE(f, f*s, B14)</f>
        <v>-2.1685382043089265</v>
      </c>
      <c r="D14" s="3" cm="1">
        <f t="array" ref="D14">_xll.BLACK.PUT.VALUE(f, s, B14)</f>
        <v>0.15048353300942274</v>
      </c>
    </row>
    <row r="15" spans="2:7" x14ac:dyDescent="0.3">
      <c r="B15" s="3">
        <v>85</v>
      </c>
      <c r="C15" s="3" cm="1">
        <f t="array" ref="C15">_xll.BACHELIER.PUT.VALUE(f, f*s, B15)</f>
        <v>-1.9559716769181095</v>
      </c>
      <c r="D15" s="3" cm="1">
        <f t="array" ref="D15">_xll.BLACK.PUT.VALUE(f, s, B15)</f>
        <v>0.20168732797265232</v>
      </c>
    </row>
    <row r="16" spans="2:7" x14ac:dyDescent="0.3">
      <c r="B16" s="3">
        <v>86</v>
      </c>
      <c r="C16" s="3" cm="1">
        <f t="array" ref="C16">_xll.BACHELIER.PUT.VALUE(f, f*s, B16)</f>
        <v>-1.7244853427896483</v>
      </c>
      <c r="D16" s="3" cm="1">
        <f t="array" ref="D16">_xll.BLACK.PUT.VALUE(f, s, B16)</f>
        <v>0.266480974586214</v>
      </c>
    </row>
    <row r="17" spans="2:4" x14ac:dyDescent="0.3">
      <c r="B17" s="3">
        <v>87</v>
      </c>
      <c r="C17" s="3" cm="1">
        <f t="array" ref="C17">_xll.BACHELIER.PUT.VALUE(f, f*s, B17)</f>
        <v>-1.4709918181237953</v>
      </c>
      <c r="D17" s="3" cm="1">
        <f t="array" ref="D17">_xll.BLACK.PUT.VALUE(f, s, B17)</f>
        <v>0.34730740212793254</v>
      </c>
    </row>
    <row r="18" spans="2:4" x14ac:dyDescent="0.3">
      <c r="B18" s="3">
        <v>88</v>
      </c>
      <c r="C18" s="3" cm="1">
        <f t="array" ref="C18">_xll.BACHELIER.PUT.VALUE(f, f*s, B18)</f>
        <v>-1.1926598745190704</v>
      </c>
      <c r="D18" s="3" cm="1">
        <f t="array" ref="D18">_xll.BLACK.PUT.VALUE(f, s, B18)</f>
        <v>0.44676133725329414</v>
      </c>
    </row>
    <row r="19" spans="2:4" x14ac:dyDescent="0.3">
      <c r="B19" s="3">
        <v>89</v>
      </c>
      <c r="C19" s="3" cm="1">
        <f t="array" ref="C19">_xll.BACHELIER.PUT.VALUE(f, f*s, B19)</f>
        <v>-0.88717061892901983</v>
      </c>
      <c r="D19" s="3" cm="1">
        <f t="array" ref="D19">_xll.BLACK.PUT.VALUE(f, s, B19)</f>
        <v>0.56753930674006803</v>
      </c>
    </row>
    <row r="20" spans="2:4" x14ac:dyDescent="0.3">
      <c r="B20" s="3">
        <v>90</v>
      </c>
      <c r="C20" s="3" cm="1">
        <f t="array" ref="C20">_xll.BACHELIER.PUT.VALUE(f, f*s, B20)</f>
        <v>-0.55297614223248015</v>
      </c>
      <c r="D20" s="3" cm="1">
        <f t="array" ref="D20">_xll.BLACK.PUT.VALUE(f, s, B20)</f>
        <v>0.71238089607367172</v>
      </c>
    </row>
    <row r="21" spans="2:4" x14ac:dyDescent="0.3">
      <c r="B21" s="3">
        <v>91</v>
      </c>
      <c r="C21" s="3" cm="1">
        <f t="array" ref="C21">_xll.BACHELIER.PUT.VALUE(f, f*s, B21)</f>
        <v>-0.18952668161702912</v>
      </c>
      <c r="D21" s="3" cm="1">
        <f t="array" ref="D21">_xll.BLACK.PUT.VALUE(f, s, B21)</f>
        <v>0.8840036464770229</v>
      </c>
    </row>
    <row r="22" spans="2:4" x14ac:dyDescent="0.3">
      <c r="B22" s="3">
        <v>92</v>
      </c>
      <c r="C22" s="3" cm="1">
        <f t="array" ref="C22">_xll.BACHELIER.PUT.VALUE(f, f*s, B22)</f>
        <v>0.20257091874079247</v>
      </c>
      <c r="D22" s="3" cm="1">
        <f t="array" ref="D22">_xll.BLACK.PUT.VALUE(f, s, B22)</f>
        <v>1.0850344779622993</v>
      </c>
    </row>
    <row r="23" spans="2:4" x14ac:dyDescent="0.3">
      <c r="B23" s="3">
        <v>93</v>
      </c>
      <c r="C23" s="3" cm="1">
        <f t="array" ref="C23">_xll.BACHELIER.PUT.VALUE(f, f*s, B23)</f>
        <v>0.62149807890609576</v>
      </c>
      <c r="D23" s="3" cm="1">
        <f t="array" ref="D23">_xll.BLACK.PUT.VALUE(f, s, B23)</f>
        <v>1.3179408286409817</v>
      </c>
    </row>
    <row r="24" spans="2:4" x14ac:dyDescent="0.3">
      <c r="B24" s="3">
        <v>94</v>
      </c>
      <c r="C24" s="3" cm="1">
        <f t="array" ref="C24">_xll.BACHELIER.PUT.VALUE(f, f*s, B24)</f>
        <v>1.0642980551468111</v>
      </c>
      <c r="D24" s="3" cm="1">
        <f t="array" ref="D24">_xll.BLACK.PUT.VALUE(f, s, B24)</f>
        <v>1.5849647756893894</v>
      </c>
    </row>
    <row r="25" spans="2:4" x14ac:dyDescent="0.3">
      <c r="B25" s="3">
        <v>95</v>
      </c>
      <c r="C25" s="3" cm="1">
        <f t="array" ref="C25">_xll.BACHELIER.PUT.VALUE(f, f*s, B25)</f>
        <v>1.5270880867902143</v>
      </c>
      <c r="D25" s="3" cm="1">
        <f t="array" ref="D25">_xll.BLACK.PUT.VALUE(f, s, B25)</f>
        <v>1.8880632480607282</v>
      </c>
    </row>
    <row r="26" spans="2:4" x14ac:dyDescent="0.3">
      <c r="B26" s="3">
        <v>96</v>
      </c>
      <c r="C26" s="3" cm="1">
        <f t="array" ref="C26">_xll.BACHELIER.PUT.VALUE(f, f*s, B26)</f>
        <v>2.0054001425249246</v>
      </c>
      <c r="D26" s="3" cm="1">
        <f t="array" ref="D26">_xll.BLACK.PUT.VALUE(f, s, B26)</f>
        <v>2.2288570738163145</v>
      </c>
    </row>
    <row r="27" spans="2:4" x14ac:dyDescent="0.3">
      <c r="B27" s="3">
        <v>97</v>
      </c>
      <c r="C27" s="3" cm="1">
        <f t="array" ref="C27">_xll.BACHELIER.PUT.VALUE(f, f*s, B27)</f>
        <v>2.494619226960245</v>
      </c>
      <c r="D27" s="3" cm="1">
        <f t="array" ref="D27">_xll.BLACK.PUT.VALUE(f, s, B27)</f>
        <v>2.6085910627585847</v>
      </c>
    </row>
    <row r="28" spans="2:4" x14ac:dyDescent="0.3">
      <c r="B28" s="3">
        <v>98</v>
      </c>
      <c r="C28" s="3" cm="1">
        <f t="array" ref="C28">_xll.BACHELIER.PUT.VALUE(f, f*s, B28)</f>
        <v>2.9904698094289452</v>
      </c>
      <c r="D28" s="3" cm="1">
        <f t="array" ref="D28">_xll.BLACK.PUT.VALUE(f, s, B28)</f>
        <v>3.0281066582734937</v>
      </c>
    </row>
    <row r="29" spans="2:4" x14ac:dyDescent="0.3">
      <c r="B29" s="3">
        <v>99</v>
      </c>
      <c r="C29" s="3" cm="1">
        <f t="array" ref="C29">_xll.BACHELIER.PUT.VALUE(f, f*s, B29)</f>
        <v>3.4894890291437961</v>
      </c>
      <c r="D29" s="3" cm="1">
        <f t="array" ref="D29">_xll.BLACK.PUT.VALUE(f, s, B29)</f>
        <v>3.4878279587501879</v>
      </c>
    </row>
    <row r="30" spans="2:4" x14ac:dyDescent="0.3">
      <c r="B30" s="3">
        <v>100</v>
      </c>
      <c r="C30" s="3" cm="1">
        <f t="array" ref="C30">_xll.BACHELIER.PUT.VALUE(f, f*s, B30)</f>
        <v>3.9894228040143269</v>
      </c>
      <c r="D30" s="3" cm="1">
        <f t="array" ref="D30">_xll.BLACK.PUT.VALUE(f, s, B30)</f>
        <v>3.987761167674492</v>
      </c>
    </row>
    <row r="31" spans="2:4" x14ac:dyDescent="0.3">
      <c r="B31" s="3">
        <v>101</v>
      </c>
      <c r="C31" s="3" cm="1">
        <f t="array" ref="C31">_xll.BACHELIER.PUT.VALUE(f, f*s, B31)</f>
        <v>4.4894890291437957</v>
      </c>
      <c r="D31" s="3" cm="1">
        <f t="array" ref="D31">_xll.BLACK.PUT.VALUE(f, s, B31)</f>
        <v>4.5275068370385512</v>
      </c>
    </row>
    <row r="32" spans="2:4" x14ac:dyDescent="0.3">
      <c r="B32" s="3">
        <v>102</v>
      </c>
      <c r="C32" s="3" cm="1">
        <f t="array" ref="C32">_xll.BACHELIER.PUT.VALUE(f, f*s, B32)</f>
        <v>4.9904698094289452</v>
      </c>
      <c r="D32" s="3" cm="1">
        <f t="array" ref="D32">_xll.BLACK.PUT.VALUE(f, s, B32)</f>
        <v>5.1062836665495652</v>
      </c>
    </row>
    <row r="33" spans="2:4" x14ac:dyDescent="0.3">
      <c r="B33" s="3">
        <v>103</v>
      </c>
      <c r="C33" s="3" cm="1">
        <f t="array" ref="C33">_xll.BACHELIER.PUT.VALUE(f, f*s, B33)</f>
        <v>5.4946192269602445</v>
      </c>
      <c r="D33" s="3" cm="1">
        <f t="array" ref="D33">_xll.BLACK.PUT.VALUE(f, s, B33)</f>
        <v>5.7229621445706016</v>
      </c>
    </row>
    <row r="34" spans="2:4" x14ac:dyDescent="0.3">
      <c r="B34" s="3">
        <v>104</v>
      </c>
      <c r="C34" s="3" cm="1">
        <f t="array" ref="C34">_xll.BACHELIER.PUT.VALUE(f, f*s, B34)</f>
        <v>6.005400142524925</v>
      </c>
      <c r="D34" s="3" cm="1">
        <f t="array" ref="D34">_xll.BLACK.PUT.VALUE(f, s, B34)</f>
        <v>6.376105985444056</v>
      </c>
    </row>
    <row r="35" spans="2:4" x14ac:dyDescent="0.3">
      <c r="B35" s="3">
        <v>105</v>
      </c>
      <c r="C35" s="3" cm="1">
        <f t="array" ref="C35">_xll.BACHELIER.PUT.VALUE(f, f*s, B35)</f>
        <v>6.5270880867902141</v>
      </c>
      <c r="D35" s="3" cm="1">
        <f t="array" ref="D35">_xll.BLACK.PUT.VALUE(f, s, B35)</f>
        <v>7.0640191378988391</v>
      </c>
    </row>
    <row r="36" spans="2:4" x14ac:dyDescent="0.3">
      <c r="B36" s="3">
        <v>106</v>
      </c>
      <c r="C36" s="3" cm="1">
        <f t="array" ref="C36">_xll.BACHELIER.PUT.VALUE(f, f*s, B36)</f>
        <v>7.0642980551468106</v>
      </c>
      <c r="D36" s="3" cm="1">
        <f t="array" ref="D36">_xll.BLACK.PUT.VALUE(f, s, B36)</f>
        <v>7.7847961044341929</v>
      </c>
    </row>
    <row r="37" spans="2:4" x14ac:dyDescent="0.3">
      <c r="B37" s="3">
        <v>107</v>
      </c>
      <c r="C37" s="3" cm="1">
        <f t="array" ref="C37">_xll.BACHELIER.PUT.VALUE(f, f*s, B37)</f>
        <v>7.6214980789060958</v>
      </c>
      <c r="D37" s="3" cm="1">
        <f t="array" ref="D37">_xll.BLACK.PUT.VALUE(f, s, B37)</f>
        <v>8.5363734057617648</v>
      </c>
    </row>
    <row r="38" spans="2:4" x14ac:dyDescent="0.3">
      <c r="B38" s="3">
        <v>108</v>
      </c>
      <c r="C38" s="3" cm="1">
        <f t="array" ref="C38">_xll.BACHELIER.PUT.VALUE(f, f*s, B38)</f>
        <v>8.2025709187407934</v>
      </c>
      <c r="D38" s="3" cm="1">
        <f t="array" ref="D38">_xll.BLACK.PUT.VALUE(f, s, B38)</f>
        <v>9.3165802243033653</v>
      </c>
    </row>
    <row r="39" spans="2:4" x14ac:dyDescent="0.3">
      <c r="B39" s="3">
        <v>109</v>
      </c>
      <c r="C39" s="3" cm="1">
        <f t="array" ref="C39">_xll.BACHELIER.PUT.VALUE(f, f*s, B39)</f>
        <v>8.8104733183829715</v>
      </c>
      <c r="D39" s="3" cm="1">
        <f t="array" ref="D39">_xll.BLACK.PUT.VALUE(f, s, B39)</f>
        <v>10.123186539019301</v>
      </c>
    </row>
    <row r="40" spans="2:4" x14ac:dyDescent="0.3">
      <c r="B40" s="3">
        <v>110</v>
      </c>
      <c r="C40" s="3" cm="1">
        <f t="array" ref="C40">_xll.BACHELIER.PUT.VALUE(f, f*s, B40)</f>
        <v>9.447023857767519</v>
      </c>
      <c r="D40" s="3" cm="1">
        <f t="array" ref="D40">_xll.BLACK.PUT.VALUE(f, s, B40)</f>
        <v>10.953947391857241</v>
      </c>
    </row>
    <row r="41" spans="2:4" x14ac:dyDescent="0.3">
      <c r="B41" s="3">
        <v>111</v>
      </c>
      <c r="C41" s="3" cm="1">
        <f t="array" ref="C41">_xll.BACHELIER.PUT.VALUE(f, f*s, B41)</f>
        <v>10.112829381070981</v>
      </c>
      <c r="D41" s="3" cm="1">
        <f t="array" ref="D41">_xll.BLACK.PUT.VALUE(f, s, B41)</f>
        <v>11.806642276452777</v>
      </c>
    </row>
    <row r="42" spans="2:4" x14ac:dyDescent="0.3">
      <c r="B42" s="3">
        <v>112</v>
      </c>
      <c r="C42" s="3" cm="1">
        <f t="array" ref="C42">_xll.BACHELIER.PUT.VALUE(f, f*s, B42)</f>
        <v>10.80734012548093</v>
      </c>
      <c r="D42" s="3" cm="1">
        <f t="array" ref="D42">_xll.BLACK.PUT.VALUE(f, s, B42)</f>
        <v>12.679108988059141</v>
      </c>
    </row>
    <row r="43" spans="2:4" x14ac:dyDescent="0.3">
      <c r="B43" s="3">
        <v>113</v>
      </c>
      <c r="C43" s="3" cm="1">
        <f t="array" ref="C43">_xll.BACHELIER.PUT.VALUE(f, f*s, B43)</f>
        <v>11.529008181876206</v>
      </c>
      <c r="D43" s="3" cm="1">
        <f t="array" ref="D43">_xll.BLACK.PUT.VALUE(f, s, B43)</f>
        <v>13.569271600088314</v>
      </c>
    </row>
    <row r="44" spans="2:4" x14ac:dyDescent="0.3">
      <c r="B44" s="3">
        <v>114</v>
      </c>
      <c r="C44" s="3" cm="1">
        <f t="array" ref="C44">_xll.BACHELIER.PUT.VALUE(f, f*s, B44)</f>
        <v>12.275514657210353</v>
      </c>
      <c r="D44" s="3" cm="1">
        <f t="array" ref="D44">_xll.BLACK.PUT.VALUE(f, s, B44)</f>
        <v>14.47516252219144</v>
      </c>
    </row>
    <row r="45" spans="2:4" x14ac:dyDescent="0.3">
      <c r="B45" s="3">
        <v>115</v>
      </c>
      <c r="C45" s="3" cm="1">
        <f t="array" ref="C45">_xll.BACHELIER.PUT.VALUE(f, f*s, B45)</f>
        <v>13.044028323081891</v>
      </c>
      <c r="D45" s="3" cm="1">
        <f t="array" ref="D45">_xll.BLACK.PUT.VALUE(f, s, B45)</f>
        <v>15.394938837716396</v>
      </c>
    </row>
    <row r="46" spans="2:4" x14ac:dyDescent="0.3">
      <c r="B46" s="3">
        <v>116</v>
      </c>
      <c r="C46" s="3" cm="1">
        <f t="array" ref="C46">_xll.BACHELIER.PUT.VALUE(f, f*s, B46)</f>
        <v>13.831461795691075</v>
      </c>
      <c r="D46" s="3" cm="1">
        <f t="array" ref="D46">_xll.BLACK.PUT.VALUE(f, s, B46)</f>
        <v>16.326893309710854</v>
      </c>
    </row>
    <row r="47" spans="2:4" x14ac:dyDescent="0.3">
      <c r="B47" s="3">
        <v>117</v>
      </c>
      <c r="C47" s="3" cm="1">
        <f t="array" ref="C47">_xll.BACHELIER.PUT.VALUE(f, f*s, B47)</f>
        <v>14.634698698510359</v>
      </c>
      <c r="D47" s="3" cm="1">
        <f t="array" ref="D47">_xll.BLACK.PUT.VALUE(f, s, B47)</f>
        <v>17.269460583629098</v>
      </c>
    </row>
    <row r="48" spans="2:4" x14ac:dyDescent="0.3">
      <c r="B48" s="3">
        <v>118</v>
      </c>
      <c r="C48" s="3" cm="1">
        <f t="array" ref="C48">_xll.BACHELIER.PUT.VALUE(f, f*s, B48)</f>
        <v>15.450774744426386</v>
      </c>
      <c r="D48" s="3" cm="1">
        <f t="array" ref="D48">_xll.BLACK.PUT.VALUE(f, s, B48)</f>
        <v>18.221219204170353</v>
      </c>
    </row>
    <row r="49" spans="2:4" x14ac:dyDescent="0.3">
      <c r="B49" s="3">
        <v>119</v>
      </c>
      <c r="C49" s="3" cm="1">
        <f t="array" ref="C49">_xll.BACHELIER.PUT.VALUE(f, f*s, B49)</f>
        <v>16.277005280468181</v>
      </c>
      <c r="D49" s="3" cm="1">
        <f t="array" ref="D49">_xll.BLACK.PUT.VALUE(f, s, B49)</f>
        <v>19.180890108309015</v>
      </c>
    </row>
    <row r="50" spans="2:4" x14ac:dyDescent="0.3">
      <c r="B50" s="3">
        <v>120</v>
      </c>
      <c r="C50" s="3" cm="1">
        <f t="array" ref="C50">_xll.BACHELIER.PUT.VALUE(f, f*s, B50)</f>
        <v>17.111060058061362</v>
      </c>
      <c r="D50" s="3" cm="1">
        <f t="array" ref="D50">_xll.BLACK.PUT.VALUE(f, s, B50)</f>
        <v>20.14733226325697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8BBB-8F67-4D04-BCAB-A5D2744D0E2B}">
  <dimension ref="B2:C12"/>
  <sheetViews>
    <sheetView tabSelected="1" workbookViewId="0">
      <selection activeCell="C9" sqref="C9"/>
    </sheetView>
  </sheetViews>
  <sheetFormatPr defaultColWidth="10.140625" defaultRowHeight="18.75" x14ac:dyDescent="0.3"/>
  <cols>
    <col min="1" max="2" width="10.140625" style="3"/>
    <col min="3" max="3" width="15.140625" style="3" customWidth="1"/>
    <col min="4" max="4" width="10.7109375" style="3" bestFit="1" customWidth="1"/>
    <col min="5" max="16384" width="10.140625" style="3"/>
  </cols>
  <sheetData>
    <row r="2" spans="2:3" x14ac:dyDescent="0.3">
      <c r="B2" s="2" t="s">
        <v>13</v>
      </c>
      <c r="C2" s="1">
        <v>0.03</v>
      </c>
    </row>
    <row r="3" spans="2:3" x14ac:dyDescent="0.3">
      <c r="B3" s="2" t="s">
        <v>14</v>
      </c>
      <c r="C3" s="1">
        <v>0.01</v>
      </c>
    </row>
    <row r="4" spans="2:3" x14ac:dyDescent="0.3">
      <c r="B4" s="2" t="s">
        <v>2</v>
      </c>
      <c r="C4" s="1">
        <v>0.03</v>
      </c>
    </row>
    <row r="5" spans="2:3" x14ac:dyDescent="0.3">
      <c r="B5" s="2" t="s">
        <v>15</v>
      </c>
      <c r="C5" s="3">
        <v>1</v>
      </c>
    </row>
    <row r="6" spans="2:3" x14ac:dyDescent="0.3">
      <c r="B6" s="2" t="s">
        <v>10</v>
      </c>
      <c r="C6" s="7">
        <f ca="1">_xlfn.NORM.S.INV(RAND())</f>
        <v>0.9349693236775326</v>
      </c>
    </row>
    <row r="7" spans="2:3" x14ac:dyDescent="0.3">
      <c r="B7" s="2" t="s">
        <v>11</v>
      </c>
      <c r="C7" s="7">
        <f ca="1">r_+σ*SQRT(t)*Z</f>
        <v>3.9349693236775327E-2</v>
      </c>
    </row>
    <row r="8" spans="2:3" x14ac:dyDescent="0.3">
      <c r="B8" s="2" t="s">
        <v>12</v>
      </c>
      <c r="C8" s="7">
        <f ca="1">EXP(-r_ - σ*SQRT(t)*Z)</f>
        <v>0.96141445022507632</v>
      </c>
    </row>
    <row r="9" spans="2:3" x14ac:dyDescent="0.3">
      <c r="B9" s="2" t="s">
        <v>16</v>
      </c>
      <c r="C9" s="8" cm="1">
        <f t="array" ref="C9">_xll.HOLEE.FLOORLET(r_, σ, k, t)</f>
        <v>3.8715820674223426E-3</v>
      </c>
    </row>
    <row r="10" spans="2:3" x14ac:dyDescent="0.3">
      <c r="B10" s="2" t="s">
        <v>9</v>
      </c>
      <c r="C10" s="3">
        <f ca="1">MAX(k - f_t, 0)*D_t</f>
        <v>0</v>
      </c>
    </row>
    <row r="11" spans="2:3" x14ac:dyDescent="0.3">
      <c r="B11" s="2" t="s">
        <v>7</v>
      </c>
      <c r="C11" s="3">
        <f t="array" aca="1" ref="C11:C12" ca="1">_xll.MONTE.STDEV(C10)</f>
        <v>3.9065009231608544E-3</v>
      </c>
    </row>
    <row r="12" spans="2:3" x14ac:dyDescent="0.3">
      <c r="B12" s="2" t="s">
        <v>8</v>
      </c>
      <c r="C12" s="3">
        <f ca="1"/>
        <v>5.7540120806283982E-3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Option</vt:lpstr>
      <vt:lpstr>Ho-Lee</vt:lpstr>
      <vt:lpstr>D_t</vt:lpstr>
      <vt:lpstr>f</vt:lpstr>
      <vt:lpstr>'Ho-Lee'!f_t</vt:lpstr>
      <vt:lpstr>f_t</vt:lpstr>
      <vt:lpstr>'Ho-Lee'!k</vt:lpstr>
      <vt:lpstr>k</vt:lpstr>
      <vt:lpstr>r_</vt:lpstr>
      <vt:lpstr>s</vt:lpstr>
      <vt:lpstr>t</vt:lpstr>
      <vt:lpstr>'Ho-Lee'!Z</vt:lpstr>
      <vt:lpstr>Z</vt:lpstr>
      <vt:lpstr>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kal</cp:lastModifiedBy>
  <dcterms:created xsi:type="dcterms:W3CDTF">2023-04-12T02:54:06Z</dcterms:created>
  <dcterms:modified xsi:type="dcterms:W3CDTF">2023-04-14T00:06:31Z</dcterms:modified>
</cp:coreProperties>
</file>