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hw\hw6\code\"/>
    </mc:Choice>
  </mc:AlternateContent>
  <xr:revisionPtr revIDLastSave="0" documentId="8_{BF1F32F7-D6C4-4E27-93D8-180999BB3A72}" xr6:coauthVersionLast="47" xr6:coauthVersionMax="47" xr10:uidLastSave="{00000000-0000-0000-0000-000000000000}"/>
  <bookViews>
    <workbookView xWindow="-120" yWindow="-120" windowWidth="29040" windowHeight="15720" xr2:uid="{8CC4085B-7663-41B8-AEEE-9E126C32647D}"/>
  </bookViews>
  <sheets>
    <sheet name="Sheet1" sheetId="1" r:id="rId1"/>
  </sheets>
  <definedNames>
    <definedName name="_dNS_R">_xlfn.DROP(_xlfn.DROP(-dN*S/_R,1),-1)</definedName>
    <definedName name="_M">_xlfn.ANCHORARRAY(Sheet1!$F$16)</definedName>
    <definedName name="_R">_xlfn.ANCHORARRAY(Sheet1!$D$16)</definedName>
    <definedName name="A">_xlfn.ANCHORARRAY(Sheet1!$K$16)</definedName>
    <definedName name="B_t">_xlfn.ANCHORARRAY(Sheet1!$C$16)</definedName>
    <definedName name="dM">_xlfn.ANCHORARRAY(Sheet1!$H$16)</definedName>
    <definedName name="dN">_xlfn.ANCHORARRAY(Sheet1!$I$16)</definedName>
    <definedName name="dt">Sheet1!$C$9</definedName>
    <definedName name="k">Sheet1!$C$7</definedName>
    <definedName name="M0">Sheet1!$F$12</definedName>
    <definedName name="N">_xlfn.ANCHORARRAY(Sheet1!$G$16)</definedName>
    <definedName name="plus">_xlfn.LAMBDA(_xlpm.x,_xlpm.y,_xlpm.x+_xlpm.y)</definedName>
    <definedName name="r_">Sheet1!$C$4</definedName>
    <definedName name="S">_xlfn.ANCHORARRAY(Sheet1!$E$16)</definedName>
    <definedName name="S_t">Sheet1!$C$11</definedName>
    <definedName name="s0">Sheet1!$C$5</definedName>
    <definedName name="sigma">Sheet1!$C$6</definedName>
    <definedName name="t">Sheet1!$C$8</definedName>
    <definedName name="t_">_xlfn.ANCHORARRAY(Sheet1!$B$16)</definedName>
    <definedName name="V">_xlfn.ANCHORARRAY(Sheet1!$J$16)</definedName>
    <definedName name="value">Sheet1!$C$10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16" i="1" s="1" a="1"/>
  <c r="B16" i="1" s="1"/>
  <c r="C16" i="1" a="1"/>
  <c r="D16" i="1" l="1" a="1"/>
  <c r="D16" i="1" s="1"/>
  <c r="C16" i="1"/>
  <c r="E16" i="1" s="1" a="1"/>
  <c r="C10" i="1" a="1"/>
  <c r="E16" i="1" l="1"/>
  <c r="C10" i="1"/>
  <c r="G16" i="1" a="1"/>
  <c r="G16" i="1" l="1"/>
  <c r="C11" i="1" a="1"/>
  <c r="C11" i="1" s="1"/>
  <c r="C12" i="1" s="1"/>
  <c r="D12" i="1" a="1"/>
  <c r="I16" i="1" l="1" a="1"/>
  <c r="F12" i="1"/>
  <c r="D12" i="1"/>
  <c r="I16" i="1" l="1"/>
  <c r="H16" i="1" l="1" a="1"/>
  <c r="H16" i="1" s="1"/>
  <c r="K16" i="1" s="1" a="1"/>
  <c r="K16" i="1" s="1"/>
  <c r="C13" i="1" s="1" a="1"/>
  <c r="C13" i="1" s="1"/>
  <c r="D13" i="1" a="1"/>
  <c r="E13" i="1" l="1"/>
  <c r="D13" i="1"/>
  <c r="F16" i="1" a="1"/>
  <c r="F16" i="1" s="1"/>
  <c r="J16" i="1" s="1" a="1"/>
  <c r="J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</author>
  </authors>
  <commentList>
    <comment ref="J15" authorId="0" shapeId="0" xr:uid="{594277C6-0220-4D58-BFFA-31FD0F1A491F}">
      <text>
        <r>
          <rPr>
            <b/>
            <sz val="9"/>
            <color indexed="81"/>
            <rFont val="Tahoma"/>
            <charset val="1"/>
          </rPr>
          <t>V = Delta.X</t>
        </r>
      </text>
    </comment>
    <comment ref="K15" authorId="0" shapeId="0" xr:uid="{7875D678-C2D3-4E0F-BF3B-C684E93AE4BA}">
      <text>
        <r>
          <rPr>
            <b/>
            <sz val="9"/>
            <color indexed="81"/>
            <rFont val="Tahoma"/>
            <charset val="1"/>
          </rPr>
          <t xml:space="preserve">A = (Delta - Gamma).C - Gamma.X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<sst xmlns="http://schemas.openxmlformats.org/spreadsheetml/2006/main" count="27" uniqueCount="26">
  <si>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R</t>
  </si>
  <si>
    <t>S</t>
  </si>
  <si>
    <t>t</t>
  </si>
  <si>
    <t>dM</t>
  </si>
  <si>
    <t>M</t>
  </si>
  <si>
    <t>N</t>
  </si>
  <si>
    <t>price (X)</t>
  </si>
  <si>
    <t>trades (Gamma)</t>
  </si>
  <si>
    <t>position (Delta)</t>
  </si>
  <si>
    <t>V</t>
  </si>
  <si>
    <t>A</t>
  </si>
  <si>
    <t>account</t>
  </si>
  <si>
    <t>value</t>
  </si>
  <si>
    <t>payoff</t>
  </si>
  <si>
    <t>r</t>
  </si>
  <si>
    <t>s0</t>
  </si>
  <si>
    <t>sigma</t>
  </si>
  <si>
    <t>k</t>
  </si>
  <si>
    <t>dt</t>
  </si>
  <si>
    <t>B_t</t>
  </si>
  <si>
    <t>Daily delta hedging</t>
  </si>
  <si>
    <t>t_</t>
  </si>
  <si>
    <t>dN</t>
  </si>
  <si>
    <t>S_t</t>
  </si>
  <si>
    <t>0 = A = -Gamma.X = -dM*R - dN*S, dM = -dN*S/R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</si>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</sst>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2" borderId="2" applyNumberFormat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9" fontId="4" fillId="2" borderId="2" xfId="2" applyNumberFormat="1"/>
    <xf numFmtId="0" fontId="4" fillId="2" borderId="2" xfId="2"/>
    <xf numFmtId="0" fontId="0" fillId="0" borderId="0" xfId="1" applyNumberFormat="1" applyFont="1"/>
    <xf numFmtId="0" fontId="0" fillId="0" borderId="1" xfId="0" applyBorder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1872-3DE0-4CE0-9097-CD8665302C19}">
  <dimension ref="B2:N160"/>
  <sheetViews>
    <sheetView tabSelected="1" workbookViewId="0">
      <pane ySplit="15" topLeftCell="A61" activePane="bottomLeft" state="frozen"/>
      <selection pane="bottomLeft"/>
    </sheetView>
  </sheetViews>
  <sheetFormatPr defaultRowHeight="15" x14ac:dyDescent="0.25"/>
  <cols>
    <col min="1" max="1" width="3.7109375" customWidth="1"/>
    <col min="3" max="3" width="9.140625" customWidth="1"/>
    <col min="9" max="11" width="9.140625" customWidth="1"/>
  </cols>
  <sheetData>
    <row r="2" spans="2:14" ht="18.75" x14ac:dyDescent="0.3">
      <c r="B2" s="5" t="s">
        <v>20</v>
      </c>
      <c r="C2" s="5"/>
    </row>
    <row r="4" spans="2:14" x14ac:dyDescent="0.25">
      <c r="B4" s="4" t="s">
        <v>14</v>
      </c>
      <c r="C4" s="7">
        <v>0</v>
      </c>
    </row>
    <row r="5" spans="2:14" x14ac:dyDescent="0.25">
      <c r="B5" s="4" t="s">
        <v>15</v>
      </c>
      <c r="C5" s="8">
        <v>100</v>
      </c>
    </row>
    <row r="6" spans="2:14" x14ac:dyDescent="0.25">
      <c r="B6" s="4" t="s">
        <v>16</v>
      </c>
      <c r="C6" s="7">
        <v>0.2</v>
      </c>
      <c r="E6" s="9"/>
    </row>
    <row r="7" spans="2:14" x14ac:dyDescent="0.25">
      <c r="B7" s="4" t="s">
        <v>17</v>
      </c>
      <c r="C7" s="8">
        <v>100</v>
      </c>
    </row>
    <row r="8" spans="2:14" x14ac:dyDescent="0.25">
      <c r="B8" s="4" t="s">
        <v>2</v>
      </c>
      <c r="C8" s="8">
        <v>0.25</v>
      </c>
    </row>
    <row r="9" spans="2:14" x14ac:dyDescent="0.25">
      <c r="B9" s="4" t="s">
        <v>18</v>
      </c>
      <c r="C9" s="8">
        <f>1/250</f>
        <v>4.0000000000000001E-3</v>
      </c>
    </row>
    <row r="10" spans="2:14" x14ac:dyDescent="0.25">
      <c r="B10" s="4" t="s">
        <v>12</v>
      </c>
      <c r="C10" s="6" cm="1">
        <f t="array" ref="C10">_xll.BSM.PUT.VALUE(r_, s0, sigma, k, _xlfn.TAKE(t_, -1))</f>
        <v>3.9717913275519052</v>
      </c>
    </row>
    <row r="11" spans="2:14" x14ac:dyDescent="0.25">
      <c r="B11" s="4" t="s">
        <v>23</v>
      </c>
      <c r="C11" s="1" cm="1">
        <f t="array" aca="1" ref="C11" ca="1">_xlfn.TAKE(S,-1)</f>
        <v>99.9347232152587</v>
      </c>
      <c r="F11" t="s">
        <v>25</v>
      </c>
    </row>
    <row r="12" spans="2:14" x14ac:dyDescent="0.25">
      <c r="B12" s="4" t="s">
        <v>13</v>
      </c>
      <c r="C12" s="6">
        <f ca="1">MAX(k - S_t, 0)</f>
        <v>6.5276784741300276E-2</v>
      </c>
      <c r="D12" s="6" cm="1">
        <f t="array" aca="1" ref="D12" ca="1">EXP(-r_*t)*_xll.MONTE.MEAN(C12)</f>
        <v>3.991704668257948</v>
      </c>
      <c r="F12">
        <f ca="1">value-G16*E16</f>
        <v>51.977910743714659</v>
      </c>
    </row>
    <row r="13" spans="2:14" x14ac:dyDescent="0.25">
      <c r="B13" s="4"/>
      <c r="C13" s="6" cm="1">
        <f t="array" aca="1" ref="C13" ca="1">_xlfn.TAKE(A,-1)</f>
        <v>1.620229978930837</v>
      </c>
      <c r="D13" s="6">
        <f t="array" aca="1" ref="D13:E13" ca="1">_xll.MONTE.STDEV(C13-C12)</f>
        <v>-2.1560870783789844E-3</v>
      </c>
      <c r="E13">
        <f ca="1"/>
        <v>0.43897478566157427</v>
      </c>
      <c r="H13" s="6"/>
    </row>
    <row r="14" spans="2:14" x14ac:dyDescent="0.25">
      <c r="D14" s="10" t="s">
        <v>6</v>
      </c>
      <c r="E14" s="10"/>
      <c r="F14" s="10" t="s">
        <v>8</v>
      </c>
      <c r="G14" s="10"/>
      <c r="H14" s="10" t="s">
        <v>7</v>
      </c>
      <c r="I14" s="10"/>
      <c r="J14" s="3" t="s">
        <v>12</v>
      </c>
      <c r="K14" s="3" t="s">
        <v>11</v>
      </c>
      <c r="L14" t="s">
        <v>24</v>
      </c>
    </row>
    <row r="15" spans="2:14" x14ac:dyDescent="0.25">
      <c r="B15" s="2" t="s">
        <v>21</v>
      </c>
      <c r="C15" s="2" t="s">
        <v>19</v>
      </c>
      <c r="D15" s="2" t="s">
        <v>0</v>
      </c>
      <c r="E15" s="2" t="s">
        <v>1</v>
      </c>
      <c r="F15" s="2" t="s">
        <v>4</v>
      </c>
      <c r="G15" s="2" t="s">
        <v>5</v>
      </c>
      <c r="H15" s="2" t="s">
        <v>3</v>
      </c>
      <c r="I15" s="2" t="s">
        <v>22</v>
      </c>
      <c r="J15" s="2" t="s">
        <v>9</v>
      </c>
      <c r="K15" s="2" t="s">
        <v>10</v>
      </c>
    </row>
    <row r="16" spans="2:14" x14ac:dyDescent="0.25">
      <c r="B16" cm="1">
        <f t="array" ref="B16:B78">_xlfn.SEQUENCE(1+t/dt, 1, 0, dt)</f>
        <v>0</v>
      </c>
      <c r="C16" s="6" cm="1">
        <f t="array" aca="1" ref="C16:C78" ca="1">_xll.RANDOM.BROWNIAN(t_)</f>
        <v>0</v>
      </c>
      <c r="D16" cm="1">
        <f t="array" ref="D16:D78">EXP(r_*t_)</f>
        <v>1</v>
      </c>
      <c r="E16" s="1" cm="1">
        <f t="array" aca="1" ref="E16:E78" ca="1">s0*EXP((r_-sigma^2/2)*t_ + sigma*B_t)</f>
        <v>100</v>
      </c>
      <c r="F16" s="6" cm="1">
        <f t="array" aca="1" ref="F16:F78" ca="1">_xlfn.SCAN(0,dM,plus)</f>
        <v>51.977910743714659</v>
      </c>
      <c r="G16" s="6" cm="1">
        <f t="array" aca="1" ref="G16:G78" ca="1">_xlfn.VSTACK(_xlfn.DROP(_xll.BSM.PUT.DELTA(r_, S, sigma, k, t - t_),-1),0)</f>
        <v>-0.48006119416162751</v>
      </c>
      <c r="H16" s="6" cm="1">
        <f t="array" aca="1" ref="H16:H78" ca="1">_xlfn.VSTACK(M0,_dNS_R,-M0-SUM(_dNS_R))</f>
        <v>51.977910743714659</v>
      </c>
      <c r="I16" cm="1">
        <f t="array" aca="1" ref="I16:I78" ca="1">N-_xlfn.DROP(_xlfn.VSTACK(0,N),-1)</f>
        <v>-0.48006119416162751</v>
      </c>
      <c r="J16" s="6" cm="1">
        <f t="array" aca="1" ref="J16:J78" ca="1">_M*_R+N*S</f>
        <v>3.9717913275519052</v>
      </c>
      <c r="K16" s="6" cm="1">
        <f t="array" aca="1" ref="K16:K78" ca="1">-dM*_R-dN*S</f>
        <v>-3.9717913275519052</v>
      </c>
      <c r="N16" s="6"/>
    </row>
    <row r="17" spans="2:14" x14ac:dyDescent="0.25">
      <c r="B17">
        <v>4.0000000000000001E-3</v>
      </c>
      <c r="C17" s="6">
        <f ca="1"/>
        <v>-6.6752402661927071E-2</v>
      </c>
      <c r="D17">
        <v>1</v>
      </c>
      <c r="E17" s="1">
        <f ca="1"/>
        <v>98.665930596321473</v>
      </c>
      <c r="F17" s="6">
        <f ca="1"/>
        <v>57.318074753319266</v>
      </c>
      <c r="G17" s="6">
        <f ca="1"/>
        <v>-0.53418488181479706</v>
      </c>
      <c r="H17" s="6">
        <f ca="1"/>
        <v>5.3401640096046084</v>
      </c>
      <c r="I17" s="6">
        <f ca="1"/>
        <v>-5.412368765316955E-2</v>
      </c>
      <c r="J17" s="6">
        <f ca="1"/>
        <v>4.6122262785763084</v>
      </c>
      <c r="K17" s="6">
        <f ca="1"/>
        <v>0</v>
      </c>
      <c r="N17" s="6"/>
    </row>
    <row r="18" spans="2:14" x14ac:dyDescent="0.25">
      <c r="B18">
        <v>8.0000000000000002E-3</v>
      </c>
      <c r="C18" s="6">
        <f ca="1"/>
        <v>-7.2120528502841258E-2</v>
      </c>
      <c r="D18">
        <v>1</v>
      </c>
      <c r="E18" s="1">
        <f ca="1"/>
        <v>98.552172725131243</v>
      </c>
      <c r="F18" s="6">
        <f ca="1"/>
        <v>57.836586339988962</v>
      </c>
      <c r="G18" s="6">
        <f ca="1"/>
        <v>-0.53944617207691903</v>
      </c>
      <c r="H18" s="6">
        <f ca="1"/>
        <v>0.51851158666969488</v>
      </c>
      <c r="I18" s="6">
        <f ca="1"/>
        <v>-5.2612902621219648E-3</v>
      </c>
      <c r="J18" s="6">
        <f ca="1"/>
        <v>4.6729940135535699</v>
      </c>
      <c r="K18" s="6">
        <f ca="1"/>
        <v>0</v>
      </c>
      <c r="N18" s="6"/>
    </row>
    <row r="19" spans="2:14" x14ac:dyDescent="0.25">
      <c r="B19">
        <v>1.2E-2</v>
      </c>
      <c r="C19" s="6">
        <f ca="1"/>
        <v>-0.13400640653680526</v>
      </c>
      <c r="D19">
        <v>1</v>
      </c>
      <c r="E19" s="1">
        <f ca="1"/>
        <v>97.332106072911571</v>
      </c>
      <c r="F19" s="6">
        <f ca="1"/>
        <v>62.787965392724054</v>
      </c>
      <c r="G19" s="6">
        <f ca="1"/>
        <v>-0.59031714623446996</v>
      </c>
      <c r="H19" s="6">
        <f ca="1"/>
        <v>4.9513790527350903</v>
      </c>
      <c r="I19" s="6">
        <f ca="1"/>
        <v>-5.087097415755093E-2</v>
      </c>
      <c r="J19" s="6">
        <f ca="1"/>
        <v>5.3311542987721694</v>
      </c>
      <c r="K19" s="6">
        <f ca="1"/>
        <v>0</v>
      </c>
      <c r="N19" s="6"/>
    </row>
    <row r="20" spans="2:14" x14ac:dyDescent="0.25">
      <c r="B20">
        <v>1.6E-2</v>
      </c>
      <c r="C20" s="6">
        <f ca="1"/>
        <v>-0.10134231113897835</v>
      </c>
      <c r="D20">
        <v>1</v>
      </c>
      <c r="E20" s="1">
        <f ca="1"/>
        <v>97.962203309391128</v>
      </c>
      <c r="F20" s="6">
        <f ca="1"/>
        <v>60.337725311780659</v>
      </c>
      <c r="G20" s="6">
        <f ca="1"/>
        <v>-0.56530504975063656</v>
      </c>
      <c r="H20" s="6">
        <f ca="1"/>
        <v>-2.4502400809433946</v>
      </c>
      <c r="I20" s="6">
        <f ca="1"/>
        <v>2.5012096483833401E-2</v>
      </c>
      <c r="J20" s="6">
        <f ca="1"/>
        <v>4.9591970962833329</v>
      </c>
      <c r="K20" s="6">
        <f ca="1"/>
        <v>0</v>
      </c>
      <c r="N20" s="6"/>
    </row>
    <row r="21" spans="2:14" x14ac:dyDescent="0.25">
      <c r="B21">
        <v>0.02</v>
      </c>
      <c r="C21" s="6">
        <f ca="1"/>
        <v>-0.12499731816325932</v>
      </c>
      <c r="D21">
        <v>1</v>
      </c>
      <c r="E21" s="1">
        <f ca="1"/>
        <v>97.492038899323546</v>
      </c>
      <c r="F21" s="6">
        <f ca="1"/>
        <v>62.339440981352944</v>
      </c>
      <c r="G21" s="6">
        <f ca="1"/>
        <v>-0.58583714336742287</v>
      </c>
      <c r="H21" s="6">
        <f ca="1"/>
        <v>2.0017156695722842</v>
      </c>
      <c r="I21" s="6">
        <f ca="1"/>
        <v>-2.0532093616786318E-2</v>
      </c>
      <c r="J21" s="6">
        <f ca="1"/>
        <v>5.2249834115075657</v>
      </c>
      <c r="K21" s="6">
        <f ca="1"/>
        <v>0</v>
      </c>
      <c r="N21" s="6"/>
    </row>
    <row r="22" spans="2:14" x14ac:dyDescent="0.25">
      <c r="B22">
        <v>2.4E-2</v>
      </c>
      <c r="C22" s="6">
        <f ca="1"/>
        <v>-0.15690744723576003</v>
      </c>
      <c r="D22">
        <v>1</v>
      </c>
      <c r="E22" s="1">
        <f ca="1"/>
        <v>96.86407397522305</v>
      </c>
      <c r="F22" s="6">
        <f ca="1"/>
        <v>64.986104130887682</v>
      </c>
      <c r="G22" s="6">
        <f ca="1"/>
        <v>-0.61316061884102036</v>
      </c>
      <c r="H22" s="6">
        <f ca="1"/>
        <v>2.646663149534739</v>
      </c>
      <c r="I22" s="6">
        <f ca="1"/>
        <v>-2.7323475473597481E-2</v>
      </c>
      <c r="J22" s="6">
        <f ca="1"/>
        <v>5.5928685887775416</v>
      </c>
      <c r="K22" s="6">
        <f ca="1"/>
        <v>0</v>
      </c>
      <c r="N22" s="6"/>
    </row>
    <row r="23" spans="2:14" x14ac:dyDescent="0.25">
      <c r="B23">
        <v>2.8000000000000001E-2</v>
      </c>
      <c r="C23" s="6">
        <f ca="1"/>
        <v>-0.21462745011417877</v>
      </c>
      <c r="D23">
        <v>1</v>
      </c>
      <c r="E23" s="1">
        <f ca="1"/>
        <v>95.744644651625222</v>
      </c>
      <c r="F23" s="6">
        <f ca="1"/>
        <v>69.536794501324778</v>
      </c>
      <c r="G23" s="6">
        <f ca="1"/>
        <v>-0.66069006956899745</v>
      </c>
      <c r="H23" s="6">
        <f ca="1"/>
        <v>4.5506903704370965</v>
      </c>
      <c r="I23" s="6">
        <f ca="1"/>
        <v>-4.7529450727977096E-2</v>
      </c>
      <c r="J23" s="6">
        <f ca="1"/>
        <v>6.279258565583568</v>
      </c>
      <c r="K23" s="6">
        <f ca="1"/>
        <v>0</v>
      </c>
      <c r="N23" s="6"/>
    </row>
    <row r="24" spans="2:14" x14ac:dyDescent="0.25">
      <c r="B24">
        <v>3.2000000000000001E-2</v>
      </c>
      <c r="C24" s="6">
        <f ca="1"/>
        <v>-0.14986852942317502</v>
      </c>
      <c r="D24">
        <v>1</v>
      </c>
      <c r="E24" s="1">
        <f ca="1"/>
        <v>96.985014812830656</v>
      </c>
      <c r="F24" s="6">
        <f ca="1"/>
        <v>64.688594633124538</v>
      </c>
      <c r="G24" s="6">
        <f ca="1"/>
        <v>-0.61070090497942986</v>
      </c>
      <c r="H24" s="6">
        <f ca="1"/>
        <v>-4.8481998682002425</v>
      </c>
      <c r="I24" s="6">
        <f ca="1"/>
        <v>4.9989164589567592E-2</v>
      </c>
      <c r="J24" s="6">
        <f ca="1"/>
        <v>5.4597583174854449</v>
      </c>
      <c r="K24" s="6">
        <f ca="1"/>
        <v>0</v>
      </c>
      <c r="N24" s="6"/>
    </row>
    <row r="25" spans="2:14" x14ac:dyDescent="0.25">
      <c r="B25">
        <v>3.6000000000000004E-2</v>
      </c>
      <c r="C25" s="6">
        <f ca="1"/>
        <v>-0.1785393621783464</v>
      </c>
      <c r="D25">
        <v>1</v>
      </c>
      <c r="E25" s="1">
        <f ca="1"/>
        <v>96.422763877928787</v>
      </c>
      <c r="F25" s="6">
        <f ca="1"/>
        <v>67.116460012104241</v>
      </c>
      <c r="G25" s="6">
        <f ca="1"/>
        <v>-0.63588028463352675</v>
      </c>
      <c r="H25" s="6">
        <f ca="1"/>
        <v>2.4278653789797087</v>
      </c>
      <c r="I25" s="6">
        <f ca="1"/>
        <v>-2.5179379654096889E-2</v>
      </c>
      <c r="J25" s="6">
        <f ca="1"/>
        <v>5.8031254722555445</v>
      </c>
      <c r="K25" s="6">
        <f ca="1"/>
        <v>0</v>
      </c>
      <c r="N25" s="6"/>
    </row>
    <row r="26" spans="2:14" x14ac:dyDescent="0.25">
      <c r="B26">
        <v>4.0000000000000008E-2</v>
      </c>
      <c r="C26" s="6">
        <f ca="1"/>
        <v>-0.13401636069950479</v>
      </c>
      <c r="D26">
        <v>1</v>
      </c>
      <c r="E26" s="1">
        <f ca="1"/>
        <v>97.277421689087248</v>
      </c>
      <c r="F26" s="6">
        <f ca="1"/>
        <v>63.701396768815684</v>
      </c>
      <c r="G26" s="6">
        <f ca="1"/>
        <v>-0.6007738520822653</v>
      </c>
      <c r="H26" s="6">
        <f ca="1"/>
        <v>-3.4150632432885586</v>
      </c>
      <c r="I26" s="6">
        <f ca="1"/>
        <v>3.5106432551261446E-2</v>
      </c>
      <c r="J26" s="6">
        <f ca="1"/>
        <v>5.2596654200318369</v>
      </c>
      <c r="K26" s="6">
        <f ca="1"/>
        <v>0</v>
      </c>
      <c r="N26" s="6"/>
    </row>
    <row r="27" spans="2:14" x14ac:dyDescent="0.25">
      <c r="B27">
        <v>4.4000000000000011E-2</v>
      </c>
      <c r="C27" s="6">
        <f ca="1"/>
        <v>-0.10904149955365536</v>
      </c>
      <c r="D27">
        <v>1</v>
      </c>
      <c r="E27" s="1">
        <f ca="1"/>
        <v>97.756714405556039</v>
      </c>
      <c r="F27" s="6">
        <f ca="1"/>
        <v>61.772261066449417</v>
      </c>
      <c r="G27" s="6">
        <f ca="1"/>
        <v>-0.58103980400079025</v>
      </c>
      <c r="H27" s="6">
        <f ca="1"/>
        <v>-1.9291357023662679</v>
      </c>
      <c r="I27" s="6">
        <f ca="1"/>
        <v>1.9734048081475053E-2</v>
      </c>
      <c r="J27" s="6">
        <f ca="1"/>
        <v>4.9717188884839061</v>
      </c>
      <c r="K27" s="6">
        <f ca="1"/>
        <v>0</v>
      </c>
      <c r="N27" s="6"/>
    </row>
    <row r="28" spans="2:14" x14ac:dyDescent="0.25">
      <c r="B28">
        <v>4.8000000000000015E-2</v>
      </c>
      <c r="C28" s="6">
        <f ca="1"/>
        <v>-0.20895550065858046</v>
      </c>
      <c r="D28">
        <v>1</v>
      </c>
      <c r="E28" s="1">
        <f ca="1"/>
        <v>95.814984376016127</v>
      </c>
      <c r="F28" s="6">
        <f ca="1"/>
        <v>69.974090479418976</v>
      </c>
      <c r="G28" s="6">
        <f ca="1"/>
        <v>-0.66664050065990899</v>
      </c>
      <c r="H28" s="6">
        <f ca="1"/>
        <v>8.2018294129695573</v>
      </c>
      <c r="I28" s="6">
        <f ca="1"/>
        <v>-8.5600696659118736E-2</v>
      </c>
      <c r="J28" s="6">
        <f ca="1"/>
        <v>6.0999413242702261</v>
      </c>
      <c r="K28" s="6">
        <f ca="1"/>
        <v>0</v>
      </c>
      <c r="L28" s="6"/>
      <c r="N28" s="6"/>
    </row>
    <row r="29" spans="2:14" x14ac:dyDescent="0.25">
      <c r="B29">
        <v>5.2000000000000018E-2</v>
      </c>
      <c r="C29" s="6">
        <f ca="1"/>
        <v>-0.11429609994938741</v>
      </c>
      <c r="D29">
        <v>1</v>
      </c>
      <c r="E29" s="1">
        <f ca="1"/>
        <v>97.638410479966453</v>
      </c>
      <c r="F29" s="6">
        <f ca="1"/>
        <v>62.358336070679506</v>
      </c>
      <c r="G29" s="6">
        <f ca="1"/>
        <v>-0.58864092681082347</v>
      </c>
      <c r="H29" s="6">
        <f ca="1"/>
        <v>-7.615754408739468</v>
      </c>
      <c r="I29" s="6">
        <f ca="1"/>
        <v>7.7999573849085513E-2</v>
      </c>
      <c r="J29" s="6">
        <f ca="1"/>
        <v>4.8843716334164355</v>
      </c>
      <c r="K29" s="6">
        <f ca="1"/>
        <v>0</v>
      </c>
    </row>
    <row r="30" spans="2:14" x14ac:dyDescent="0.25">
      <c r="B30">
        <v>5.6000000000000022E-2</v>
      </c>
      <c r="C30" s="6">
        <f ca="1"/>
        <v>-0.11694855993971902</v>
      </c>
      <c r="D30">
        <v>1</v>
      </c>
      <c r="E30" s="1">
        <f ca="1"/>
        <v>97.578821202903683</v>
      </c>
      <c r="F30" s="6">
        <f ca="1"/>
        <v>62.742705825459751</v>
      </c>
      <c r="G30" s="6">
        <f ca="1"/>
        <v>-0.5925799962732532</v>
      </c>
      <c r="H30" s="6">
        <f ca="1"/>
        <v>0.38436975478024787</v>
      </c>
      <c r="I30" s="6">
        <f ca="1"/>
        <v>-3.9390694624297229E-3</v>
      </c>
      <c r="J30" s="6">
        <f ca="1"/>
        <v>4.9194483206946487</v>
      </c>
      <c r="K30" s="6">
        <f ca="1"/>
        <v>0</v>
      </c>
    </row>
    <row r="31" spans="2:14" x14ac:dyDescent="0.25">
      <c r="B31">
        <v>6.0000000000000026E-2</v>
      </c>
      <c r="C31" s="6">
        <f ca="1"/>
        <v>-9.6558580168737349E-2</v>
      </c>
      <c r="D31">
        <v>1</v>
      </c>
      <c r="E31" s="1">
        <f ca="1"/>
        <v>97.9697218241607</v>
      </c>
      <c r="F31" s="6">
        <f ca="1"/>
        <v>61.119351607441992</v>
      </c>
      <c r="G31" s="6">
        <f ca="1"/>
        <v>-0.57601003784332716</v>
      </c>
      <c r="H31" s="6">
        <f ca="1"/>
        <v>-1.6233542180177603</v>
      </c>
      <c r="I31" s="6">
        <f ca="1"/>
        <v>1.6569958429926035E-2</v>
      </c>
      <c r="J31" s="6">
        <f ca="1"/>
        <v>4.6878084320069533</v>
      </c>
      <c r="K31" s="6">
        <f ca="1"/>
        <v>0</v>
      </c>
    </row>
    <row r="32" spans="2:14" x14ac:dyDescent="0.25">
      <c r="B32">
        <v>6.4000000000000029E-2</v>
      </c>
      <c r="C32" s="6">
        <f ca="1"/>
        <v>-0.14474999237983757</v>
      </c>
      <c r="D32">
        <v>1</v>
      </c>
      <c r="E32" s="1">
        <f ca="1"/>
        <v>97.022235822075899</v>
      </c>
      <c r="F32" s="6">
        <f ca="1"/>
        <v>65.456127474772387</v>
      </c>
      <c r="G32" s="6">
        <f ca="1"/>
        <v>-0.62070882086543133</v>
      </c>
      <c r="H32" s="6">
        <f ca="1"/>
        <v>4.3367758673303936</v>
      </c>
      <c r="I32" s="6">
        <f ca="1"/>
        <v>-4.4698783022104172E-2</v>
      </c>
      <c r="J32" s="6">
        <f ca="1"/>
        <v>5.2335698799238415</v>
      </c>
      <c r="K32" s="6">
        <f ca="1"/>
        <v>0</v>
      </c>
    </row>
    <row r="33" spans="2:11" x14ac:dyDescent="0.25">
      <c r="B33">
        <v>6.8000000000000033E-2</v>
      </c>
      <c r="C33" s="6">
        <f ca="1"/>
        <v>-0.22649927676700821</v>
      </c>
      <c r="D33">
        <v>1</v>
      </c>
      <c r="E33" s="1">
        <f ca="1"/>
        <v>95.441198051049042</v>
      </c>
      <c r="F33" s="6">
        <f ca="1"/>
        <v>72.34993379018529</v>
      </c>
      <c r="G33" s="6">
        <f ca="1"/>
        <v>-0.69293974897810628</v>
      </c>
      <c r="H33" s="6">
        <f ca="1"/>
        <v>6.8938063154128963</v>
      </c>
      <c r="I33" s="6">
        <f ca="1"/>
        <v>-7.2230928112674953E-2</v>
      </c>
      <c r="J33" s="6">
        <f ca="1"/>
        <v>6.214933970521642</v>
      </c>
      <c r="K33" s="6">
        <f ca="1"/>
        <v>0</v>
      </c>
    </row>
    <row r="34" spans="2:11" x14ac:dyDescent="0.25">
      <c r="B34">
        <v>7.2000000000000036E-2</v>
      </c>
      <c r="C34" s="6">
        <f ca="1"/>
        <v>-0.15005148494799875</v>
      </c>
      <c r="D34">
        <v>1</v>
      </c>
      <c r="E34" s="1">
        <f ca="1"/>
        <v>96.903911941823822</v>
      </c>
      <c r="F34" s="6">
        <f ca="1"/>
        <v>66.202459705915814</v>
      </c>
      <c r="G34" s="6">
        <f ca="1"/>
        <v>-0.62950088504493396</v>
      </c>
      <c r="H34" s="6">
        <f ca="1"/>
        <v>-6.1474740842694748</v>
      </c>
      <c r="I34" s="6">
        <f ca="1"/>
        <v>6.3438863933172329E-2</v>
      </c>
      <c r="J34" s="6">
        <f ca="1"/>
        <v>5.2013613742213707</v>
      </c>
      <c r="K34" s="6">
        <f ca="1"/>
        <v>0</v>
      </c>
    </row>
    <row r="35" spans="2:11" x14ac:dyDescent="0.25">
      <c r="B35">
        <v>7.600000000000004E-2</v>
      </c>
      <c r="C35" s="6">
        <f ca="1"/>
        <v>-3.7839773276612546E-2</v>
      </c>
      <c r="D35">
        <v>1</v>
      </c>
      <c r="E35" s="1">
        <f ca="1"/>
        <v>99.095321599120041</v>
      </c>
      <c r="F35" s="6">
        <f ca="1"/>
        <v>56.024965607096505</v>
      </c>
      <c r="G35" s="6">
        <f ca="1"/>
        <v>-0.52679680240426885</v>
      </c>
      <c r="H35" s="6">
        <f ca="1"/>
        <v>-10.177494098819311</v>
      </c>
      <c r="I35" s="6">
        <f ca="1"/>
        <v>0.10270408264066511</v>
      </c>
      <c r="J35" s="6">
        <f ca="1"/>
        <v>3.821867055457389</v>
      </c>
      <c r="K35" s="6">
        <f ca="1"/>
        <v>0</v>
      </c>
    </row>
    <row r="36" spans="2:11" x14ac:dyDescent="0.25">
      <c r="B36">
        <v>8.0000000000000043E-2</v>
      </c>
      <c r="C36" s="6">
        <f ca="1"/>
        <v>-3.9713148123482894E-3</v>
      </c>
      <c r="D36">
        <v>1</v>
      </c>
      <c r="E36" s="1">
        <f ca="1"/>
        <v>99.760860099894884</v>
      </c>
      <c r="F36" s="6">
        <f ca="1"/>
        <v>52.866305064026825</v>
      </c>
      <c r="G36" s="6">
        <f ca="1"/>
        <v>-0.49513447972675007</v>
      </c>
      <c r="H36" s="6">
        <f ca="1"/>
        <v>-3.1586605430696806</v>
      </c>
      <c r="I36" s="6">
        <f ca="1"/>
        <v>3.1662322677518784E-2</v>
      </c>
      <c r="J36" s="6">
        <f ca="1"/>
        <v>3.4712635013722704</v>
      </c>
      <c r="K36" s="6">
        <f ca="1"/>
        <v>0</v>
      </c>
    </row>
    <row r="37" spans="2:11" x14ac:dyDescent="0.25">
      <c r="B37">
        <v>8.4000000000000047E-2</v>
      </c>
      <c r="C37" s="6">
        <f ca="1"/>
        <v>-2.08972300049667E-2</v>
      </c>
      <c r="D37">
        <v>1</v>
      </c>
      <c r="E37" s="1">
        <f ca="1"/>
        <v>99.4157687072952</v>
      </c>
      <c r="F37" s="6">
        <f ca="1"/>
        <v>54.5858196216629</v>
      </c>
      <c r="G37" s="6">
        <f ca="1"/>
        <v>-0.51243067508886364</v>
      </c>
      <c r="H37" s="6">
        <f ca="1"/>
        <v>1.7195145576360751</v>
      </c>
      <c r="I37" s="6">
        <f ca="1"/>
        <v>-1.7296195362113576E-2</v>
      </c>
      <c r="J37" s="6">
        <f ca="1"/>
        <v>3.642130148505295</v>
      </c>
      <c r="K37" s="6">
        <f ca="1"/>
        <v>0</v>
      </c>
    </row>
    <row r="38" spans="2:11" x14ac:dyDescent="0.25">
      <c r="B38">
        <v>8.800000000000005E-2</v>
      </c>
      <c r="C38" s="6">
        <f ca="1"/>
        <v>-3.9545704900912033E-2</v>
      </c>
      <c r="D38">
        <v>1</v>
      </c>
      <c r="E38" s="1">
        <f ca="1"/>
        <v>99.037745486194424</v>
      </c>
      <c r="F38">
        <f ca="1"/>
        <v>56.506920733766364</v>
      </c>
      <c r="G38" s="6">
        <f ca="1"/>
        <v>-0.53182834112692245</v>
      </c>
      <c r="H38">
        <f ca="1"/>
        <v>1.9211011121034662</v>
      </c>
      <c r="I38" s="6">
        <f ca="1"/>
        <v>-1.9397666038058814E-2</v>
      </c>
      <c r="J38">
        <f ca="1"/>
        <v>3.8358408428932336</v>
      </c>
      <c r="K38">
        <f ca="1"/>
        <v>0</v>
      </c>
    </row>
    <row r="39" spans="2:11" x14ac:dyDescent="0.25">
      <c r="B39">
        <v>9.2000000000000054E-2</v>
      </c>
      <c r="C39" s="6">
        <f ca="1"/>
        <v>-3.1213061544441281E-2</v>
      </c>
      <c r="D39">
        <v>1</v>
      </c>
      <c r="E39" s="1">
        <f ca="1"/>
        <v>99.194996417519846</v>
      </c>
      <c r="F39">
        <f ca="1"/>
        <v>55.798543239112604</v>
      </c>
      <c r="G39" s="6">
        <f ca="1"/>
        <v>-0.52468707876251708</v>
      </c>
      <c r="H39">
        <f ca="1"/>
        <v>-0.70837749465376065</v>
      </c>
      <c r="I39" s="6">
        <f ca="1"/>
        <v>7.1412623644053763E-3</v>
      </c>
      <c r="J39">
        <f ca="1"/>
        <v>3.7522103409457657</v>
      </c>
      <c r="K39">
        <f ca="1"/>
        <v>0</v>
      </c>
    </row>
    <row r="40" spans="2:11" x14ac:dyDescent="0.25">
      <c r="B40">
        <v>9.6000000000000058E-2</v>
      </c>
      <c r="C40" s="6">
        <f ca="1"/>
        <v>-0.11376964806756494</v>
      </c>
      <c r="D40">
        <v>1</v>
      </c>
      <c r="E40" s="1">
        <f ca="1"/>
        <v>97.562798356232818</v>
      </c>
      <c r="F40">
        <f ca="1"/>
        <v>63.965092016261679</v>
      </c>
      <c r="G40" s="6">
        <f ca="1"/>
        <v>-0.60839263984462555</v>
      </c>
      <c r="H40">
        <f ca="1"/>
        <v>8.1665487771490781</v>
      </c>
      <c r="I40" s="6">
        <f ca="1"/>
        <v>-8.3705561082108471E-2</v>
      </c>
      <c r="J40">
        <f ca="1"/>
        <v>4.6086035736842987</v>
      </c>
      <c r="K40">
        <f ca="1"/>
        <v>0</v>
      </c>
    </row>
    <row r="41" spans="2:11" x14ac:dyDescent="0.25">
      <c r="B41">
        <v>0.10000000000000006</v>
      </c>
      <c r="C41" s="6">
        <f ca="1"/>
        <v>-0.12471500673880925</v>
      </c>
      <c r="D41">
        <v>1</v>
      </c>
      <c r="E41" s="1">
        <f ca="1"/>
        <v>97.341672338442507</v>
      </c>
      <c r="F41">
        <f ca="1"/>
        <v>65.229142008010967</v>
      </c>
      <c r="G41" s="6">
        <f ca="1"/>
        <v>-0.62137834228206035</v>
      </c>
      <c r="H41">
        <f ca="1"/>
        <v>1.2640499917492924</v>
      </c>
      <c r="I41" s="6">
        <f ca="1"/>
        <v>-1.2985702437434798E-2</v>
      </c>
      <c r="J41">
        <f ca="1"/>
        <v>4.7431350153860734</v>
      </c>
      <c r="K41">
        <f ca="1"/>
        <v>0</v>
      </c>
    </row>
    <row r="42" spans="2:11" x14ac:dyDescent="0.25">
      <c r="B42">
        <v>0.10400000000000006</v>
      </c>
      <c r="C42" s="6">
        <f ca="1"/>
        <v>-0.17973544660769619</v>
      </c>
      <c r="D42">
        <v>1</v>
      </c>
      <c r="E42" s="1">
        <f ca="1"/>
        <v>96.268686200402499</v>
      </c>
      <c r="F42">
        <f ca="1"/>
        <v>70.58622484142505</v>
      </c>
      <c r="G42" s="6">
        <f ca="1"/>
        <v>-0.67702554226838041</v>
      </c>
      <c r="H42">
        <f ca="1"/>
        <v>5.3570828334140881</v>
      </c>
      <c r="I42" s="6">
        <f ca="1"/>
        <v>-5.5647199986320062E-2</v>
      </c>
      <c r="J42">
        <f ca="1"/>
        <v>5.4098653631329938</v>
      </c>
      <c r="K42">
        <f ca="1"/>
        <v>0</v>
      </c>
    </row>
    <row r="43" spans="2:11" x14ac:dyDescent="0.25">
      <c r="B43">
        <v>0.10800000000000007</v>
      </c>
      <c r="C43" s="6">
        <f ca="1"/>
        <v>-0.2118987671296802</v>
      </c>
      <c r="D43">
        <v>1</v>
      </c>
      <c r="E43" s="1">
        <f ca="1"/>
        <v>95.643757766745878</v>
      </c>
      <c r="F43">
        <f ca="1"/>
        <v>73.737195811820968</v>
      </c>
      <c r="G43">
        <f ca="1"/>
        <v>-0.70997041022390805</v>
      </c>
      <c r="H43">
        <f ca="1"/>
        <v>3.1509709703959148</v>
      </c>
      <c r="I43" s="6">
        <f ca="1"/>
        <v>-3.2944867955527646E-2</v>
      </c>
      <c r="J43">
        <f ca="1"/>
        <v>5.8329578748083009</v>
      </c>
      <c r="K43">
        <f ca="1"/>
        <v>0</v>
      </c>
    </row>
    <row r="44" spans="2:11" x14ac:dyDescent="0.25">
      <c r="B44">
        <v>0.11200000000000007</v>
      </c>
      <c r="C44" s="6">
        <f ca="1"/>
        <v>-0.27880798385068317</v>
      </c>
      <c r="D44">
        <v>1</v>
      </c>
      <c r="E44" s="1">
        <f ca="1"/>
        <v>94.364844064594593</v>
      </c>
      <c r="F44">
        <f ca="1"/>
        <v>79.535747369145241</v>
      </c>
      <c r="G44">
        <f ca="1"/>
        <v>-0.77141862872946776</v>
      </c>
      <c r="H44">
        <f ca="1"/>
        <v>5.7985515573242772</v>
      </c>
      <c r="I44" s="6">
        <f ca="1"/>
        <v>-6.1448218505559704E-2</v>
      </c>
      <c r="J44">
        <f ca="1"/>
        <v>6.7409487605656295</v>
      </c>
      <c r="K44">
        <f ca="1"/>
        <v>0</v>
      </c>
    </row>
    <row r="45" spans="2:11" x14ac:dyDescent="0.25">
      <c r="B45">
        <v>0.11600000000000008</v>
      </c>
      <c r="C45" s="6">
        <f ca="1"/>
        <v>-0.15226177629492604</v>
      </c>
      <c r="D45">
        <v>1</v>
      </c>
      <c r="E45" s="1">
        <f ca="1"/>
        <v>96.775883972570753</v>
      </c>
      <c r="F45">
        <f ca="1"/>
        <v>68.702286639485237</v>
      </c>
      <c r="G45">
        <f ca="1"/>
        <v>-0.65947482325897955</v>
      </c>
      <c r="H45">
        <f ca="1"/>
        <v>-10.833460729659999</v>
      </c>
      <c r="I45" s="6">
        <f ca="1"/>
        <v>0.11194380547048821</v>
      </c>
      <c r="J45">
        <f ca="1"/>
        <v>4.8810276609426282</v>
      </c>
      <c r="K45">
        <f ca="1"/>
        <v>0</v>
      </c>
    </row>
    <row r="46" spans="2:11" x14ac:dyDescent="0.25">
      <c r="B46">
        <v>0.12000000000000008</v>
      </c>
      <c r="C46" s="6">
        <f ca="1"/>
        <v>-0.18547304131989811</v>
      </c>
      <c r="D46">
        <v>1</v>
      </c>
      <c r="E46" s="1">
        <f ca="1"/>
        <v>96.12751369184069</v>
      </c>
      <c r="F46">
        <f ca="1"/>
        <v>72.169831042247949</v>
      </c>
      <c r="G46">
        <f ca="1"/>
        <v>-0.69554716373247538</v>
      </c>
      <c r="H46">
        <f ca="1"/>
        <v>3.46754440276271</v>
      </c>
      <c r="I46" s="6">
        <f ca="1"/>
        <v>-3.6072340473495834E-2</v>
      </c>
      <c r="J46">
        <f ca="1"/>
        <v>5.3086115372334604</v>
      </c>
      <c r="K46">
        <f ca="1"/>
        <v>0</v>
      </c>
    </row>
    <row r="47" spans="2:11" x14ac:dyDescent="0.25">
      <c r="B47">
        <v>0.12400000000000008</v>
      </c>
      <c r="C47" s="6">
        <f ca="1"/>
        <v>-0.13837701481772197</v>
      </c>
      <c r="D47">
        <v>1</v>
      </c>
      <c r="E47" s="1">
        <f ca="1"/>
        <v>97.029473515419852</v>
      </c>
      <c r="F47">
        <f ca="1"/>
        <v>67.892237220018231</v>
      </c>
      <c r="G47">
        <f ca="1"/>
        <v>-0.6514616537606015</v>
      </c>
      <c r="H47">
        <f ca="1"/>
        <v>-4.277593822229715</v>
      </c>
      <c r="I47" s="6">
        <f ca="1"/>
        <v>4.4085509971873882E-2</v>
      </c>
      <c r="J47">
        <f ca="1"/>
        <v>4.6812559401423286</v>
      </c>
      <c r="K47">
        <f ca="1"/>
        <v>0</v>
      </c>
    </row>
    <row r="48" spans="2:11" x14ac:dyDescent="0.25">
      <c r="B48">
        <v>0.12800000000000009</v>
      </c>
      <c r="C48" s="6">
        <f ca="1"/>
        <v>-0.14264139594380301</v>
      </c>
      <c r="D48">
        <v>1</v>
      </c>
      <c r="E48" s="1">
        <f ca="1"/>
        <v>96.938999233646626</v>
      </c>
      <c r="F48">
        <f ca="1"/>
        <v>68.635919787659688</v>
      </c>
      <c r="G48">
        <f ca="1"/>
        <v>-0.65913330885835009</v>
      </c>
      <c r="H48">
        <f ca="1"/>
        <v>0.74368256764145146</v>
      </c>
      <c r="I48" s="6">
        <f ca="1"/>
        <v>-7.6716550977485864E-3</v>
      </c>
      <c r="J48">
        <f ca="1"/>
        <v>4.7401964653691238</v>
      </c>
      <c r="K48">
        <f ca="1"/>
        <v>0</v>
      </c>
    </row>
    <row r="49" spans="2:11" x14ac:dyDescent="0.25">
      <c r="B49">
        <v>0.13200000000000009</v>
      </c>
      <c r="C49" s="6">
        <f ca="1"/>
        <v>-0.19245106102310522</v>
      </c>
      <c r="D49">
        <v>1</v>
      </c>
      <c r="E49" s="1">
        <f ca="1"/>
        <v>95.970415661743189</v>
      </c>
      <c r="F49">
        <f ca="1"/>
        <v>73.875834662261042</v>
      </c>
      <c r="G49">
        <f ca="1"/>
        <v>-0.71373258133696404</v>
      </c>
      <c r="H49">
        <f ca="1"/>
        <v>5.2399148746013573</v>
      </c>
      <c r="I49" s="6">
        <f ca="1"/>
        <v>-5.4599272478613958E-2</v>
      </c>
      <c r="J49">
        <f ca="1"/>
        <v>5.3786221600236672</v>
      </c>
      <c r="K49">
        <f ca="1"/>
        <v>0</v>
      </c>
    </row>
    <row r="50" spans="2:11" x14ac:dyDescent="0.25">
      <c r="B50">
        <v>0.13600000000000009</v>
      </c>
      <c r="C50" s="6">
        <f ca="1"/>
        <v>-0.26772517977128185</v>
      </c>
      <c r="D50">
        <v>1</v>
      </c>
      <c r="E50" s="1">
        <f ca="1"/>
        <v>94.528856722954757</v>
      </c>
      <c r="F50">
        <f ca="1"/>
        <v>80.894836412055326</v>
      </c>
      <c r="G50">
        <f ca="1"/>
        <v>-0.78798505823262333</v>
      </c>
      <c r="H50">
        <f ca="1"/>
        <v>7.0190017497942847</v>
      </c>
      <c r="I50" s="6">
        <f ca="1"/>
        <v>-7.4252476895659281E-2</v>
      </c>
      <c r="J50">
        <f ca="1"/>
        <v>6.4075097425545096</v>
      </c>
      <c r="K50">
        <f ca="1"/>
        <v>0</v>
      </c>
    </row>
    <row r="51" spans="2:11" x14ac:dyDescent="0.25">
      <c r="B51">
        <v>0.1400000000000001</v>
      </c>
      <c r="C51" s="6">
        <f ca="1"/>
        <v>-0.31465123503505482</v>
      </c>
      <c r="D51">
        <v>1</v>
      </c>
      <c r="E51" s="1">
        <f ca="1"/>
        <v>93.638342245671993</v>
      </c>
      <c r="F51">
        <f ca="1"/>
        <v>84.913949537888726</v>
      </c>
      <c r="G51">
        <f ca="1"/>
        <v>-0.83090671862777166</v>
      </c>
      <c r="H51">
        <f ca="1"/>
        <v>4.0191131258334041</v>
      </c>
      <c r="I51" s="6">
        <f ca="1"/>
        <v>-4.2921660395148331E-2</v>
      </c>
      <c r="J51">
        <f ca="1"/>
        <v>7.1092218447931685</v>
      </c>
      <c r="K51">
        <f ca="1"/>
        <v>0</v>
      </c>
    </row>
    <row r="52" spans="2:11" x14ac:dyDescent="0.25">
      <c r="B52">
        <v>0.1440000000000001</v>
      </c>
      <c r="C52" s="6">
        <f ca="1"/>
        <v>-0.26600895108904848</v>
      </c>
      <c r="D52">
        <v>1</v>
      </c>
      <c r="E52" s="1">
        <f ca="1"/>
        <v>94.546180320109613</v>
      </c>
      <c r="F52">
        <f ca="1"/>
        <v>81.648274630704293</v>
      </c>
      <c r="G52">
        <f ca="1"/>
        <v>-0.79636619148931209</v>
      </c>
      <c r="H52">
        <f ca="1"/>
        <v>-3.2656749071844375</v>
      </c>
      <c r="I52" s="6">
        <f ca="1"/>
        <v>3.4540527138459565E-2</v>
      </c>
      <c r="J52">
        <f ca="1"/>
        <v>6.354893089316846</v>
      </c>
      <c r="K52">
        <f ca="1"/>
        <v>0</v>
      </c>
    </row>
    <row r="53" spans="2:11" x14ac:dyDescent="0.25">
      <c r="B53">
        <v>0.1480000000000001</v>
      </c>
      <c r="C53" s="6">
        <f ca="1"/>
        <v>-0.23622313863164862</v>
      </c>
      <c r="D53">
        <v>1</v>
      </c>
      <c r="E53" s="1">
        <f ca="1"/>
        <v>95.103479650018215</v>
      </c>
      <c r="F53">
        <f ca="1"/>
        <v>79.577221097575773</v>
      </c>
      <c r="G53">
        <f ca="1"/>
        <v>-0.77458934861510786</v>
      </c>
      <c r="H53">
        <f ca="1"/>
        <v>-2.0710535331285258</v>
      </c>
      <c r="I53" s="6">
        <f ca="1"/>
        <v>2.1776842874204227E-2</v>
      </c>
      <c r="J53">
        <f ca="1"/>
        <v>5.9110787444380009</v>
      </c>
      <c r="K53">
        <f ca="1"/>
        <v>0</v>
      </c>
    </row>
    <row r="54" spans="2:11" x14ac:dyDescent="0.25">
      <c r="B54">
        <v>0.15200000000000011</v>
      </c>
      <c r="C54" s="6">
        <f ca="1"/>
        <v>-0.22950406108417898</v>
      </c>
      <c r="D54">
        <v>1</v>
      </c>
      <c r="E54" s="1">
        <f ca="1"/>
        <v>95.22374888566128</v>
      </c>
      <c r="F54">
        <f ca="1"/>
        <v>79.472070992516208</v>
      </c>
      <c r="G54">
        <f ca="1"/>
        <v>-0.77348510617254429</v>
      </c>
      <c r="H54">
        <f ca="1"/>
        <v>-0.10515010505956306</v>
      </c>
      <c r="I54" s="6">
        <f ca="1"/>
        <v>1.1042424425635744E-3</v>
      </c>
      <c r="J54">
        <f ca="1"/>
        <v>5.8179194755427943</v>
      </c>
      <c r="K54">
        <f ca="1"/>
        <v>0</v>
      </c>
    </row>
    <row r="55" spans="2:11" x14ac:dyDescent="0.25">
      <c r="B55">
        <v>0.15600000000000011</v>
      </c>
      <c r="C55" s="6">
        <f ca="1"/>
        <v>-0.22043210774955851</v>
      </c>
      <c r="D55">
        <v>1</v>
      </c>
      <c r="E55" s="1">
        <f ca="1"/>
        <v>95.389047371637417</v>
      </c>
      <c r="F55">
        <f ca="1"/>
        <v>79.149638422199288</v>
      </c>
      <c r="G55">
        <f ca="1"/>
        <v>-0.77010492176771717</v>
      </c>
      <c r="H55">
        <f ca="1"/>
        <v>-0.32243257031692463</v>
      </c>
      <c r="I55" s="6">
        <f ca="1"/>
        <v>3.3801844048271246E-3</v>
      </c>
      <c r="J55">
        <f ca="1"/>
        <v>5.6900635585673882</v>
      </c>
      <c r="K55">
        <f ca="1"/>
        <v>0</v>
      </c>
    </row>
    <row r="56" spans="2:11" x14ac:dyDescent="0.25">
      <c r="B56">
        <v>0.16000000000000011</v>
      </c>
      <c r="C56" s="6">
        <f ca="1"/>
        <v>-0.23440639663367771</v>
      </c>
      <c r="D56">
        <v>1</v>
      </c>
      <c r="E56" s="1">
        <f ca="1"/>
        <v>95.115211235550163</v>
      </c>
      <c r="F56">
        <f ca="1"/>
        <v>80.994417154495409</v>
      </c>
      <c r="G56">
        <f ca="1"/>
        <v>-0.78950012373733247</v>
      </c>
      <c r="H56">
        <f ca="1"/>
        <v>1.8447787322961184</v>
      </c>
      <c r="I56" s="6">
        <f ca="1"/>
        <v>-1.9395201969615306E-2</v>
      </c>
      <c r="J56">
        <f ca="1"/>
        <v>5.9009461147260396</v>
      </c>
      <c r="K56">
        <f ca="1"/>
        <v>0</v>
      </c>
    </row>
    <row r="57" spans="2:11" x14ac:dyDescent="0.25">
      <c r="B57">
        <v>0.16400000000000012</v>
      </c>
      <c r="C57" s="6">
        <f ca="1"/>
        <v>-0.16116565049790438</v>
      </c>
      <c r="D57">
        <v>1</v>
      </c>
      <c r="E57" s="1">
        <f ca="1"/>
        <v>96.511006215558524</v>
      </c>
      <c r="F57">
        <f ca="1"/>
        <v>74.069664550166777</v>
      </c>
      <c r="G57">
        <f ca="1"/>
        <v>-0.71774921287373517</v>
      </c>
      <c r="H57">
        <f ca="1"/>
        <v>-6.9247526043286252</v>
      </c>
      <c r="I57" s="6">
        <f ca="1"/>
        <v>7.1750910863597306E-2</v>
      </c>
      <c r="J57">
        <f ca="1"/>
        <v>4.7989658052974846</v>
      </c>
      <c r="K57">
        <f ca="1"/>
        <v>0</v>
      </c>
    </row>
    <row r="58" spans="2:11" x14ac:dyDescent="0.25">
      <c r="B58">
        <v>0.16800000000000012</v>
      </c>
      <c r="C58" s="6">
        <f ca="1"/>
        <v>-0.14240219189483189</v>
      </c>
      <c r="D58">
        <v>1</v>
      </c>
      <c r="E58" s="1">
        <f ca="1"/>
        <v>96.866113088911732</v>
      </c>
      <c r="F58">
        <f ca="1"/>
        <v>72.448704179412118</v>
      </c>
      <c r="G58">
        <f ca="1"/>
        <v>-0.70101518361350446</v>
      </c>
      <c r="H58">
        <f ca="1"/>
        <v>-1.6209603707546658</v>
      </c>
      <c r="I58" s="6">
        <f ca="1"/>
        <v>1.6734029260230709E-2</v>
      </c>
      <c r="J58">
        <f ca="1"/>
        <v>4.5440881264621709</v>
      </c>
      <c r="K58">
        <f ca="1"/>
        <v>0</v>
      </c>
    </row>
    <row r="59" spans="2:11" x14ac:dyDescent="0.25">
      <c r="B59">
        <v>0.17200000000000013</v>
      </c>
      <c r="C59" s="6">
        <f ca="1"/>
        <v>-2.1590906819913158E-2</v>
      </c>
      <c r="D59">
        <v>1</v>
      </c>
      <c r="E59" s="1">
        <f ca="1"/>
        <v>99.227183564908486</v>
      </c>
      <c r="F59">
        <f ca="1"/>
        <v>56.886196853114711</v>
      </c>
      <c r="G59">
        <f ca="1"/>
        <v>-0.5441780471838753</v>
      </c>
      <c r="H59">
        <f ca="1"/>
        <v>-15.562507326297409</v>
      </c>
      <c r="I59" s="6">
        <f ca="1"/>
        <v>0.15683713642962915</v>
      </c>
      <c r="J59">
        <f ca="1"/>
        <v>2.8889418732068819</v>
      </c>
      <c r="K59">
        <f ca="1"/>
        <v>0</v>
      </c>
    </row>
    <row r="60" spans="2:11" x14ac:dyDescent="0.25">
      <c r="B60">
        <v>0.17600000000000013</v>
      </c>
      <c r="C60" s="6">
        <f ca="1"/>
        <v>1.9926739286269854E-2</v>
      </c>
      <c r="D60">
        <v>1</v>
      </c>
      <c r="E60" s="1">
        <f ca="1"/>
        <v>100.0465456148365</v>
      </c>
      <c r="F60">
        <f ca="1"/>
        <v>51.03950973785026</v>
      </c>
      <c r="G60">
        <f ca="1"/>
        <v>-0.48573837713496348</v>
      </c>
      <c r="H60">
        <f ca="1"/>
        <v>-5.8466871152644506</v>
      </c>
      <c r="I60" s="6">
        <f ca="1"/>
        <v>5.8439670048911818E-2</v>
      </c>
      <c r="J60">
        <f ca="1"/>
        <v>2.4430630329404792</v>
      </c>
      <c r="K60">
        <f ca="1"/>
        <v>0</v>
      </c>
    </row>
    <row r="61" spans="2:11" x14ac:dyDescent="0.25">
      <c r="B61">
        <v>0.18000000000000013</v>
      </c>
      <c r="C61" s="6">
        <f ca="1"/>
        <v>-4.3249806393569623E-3</v>
      </c>
      <c r="D61">
        <v>1</v>
      </c>
      <c r="E61" s="1">
        <f ca="1"/>
        <v>99.554495714804986</v>
      </c>
      <c r="F61">
        <f ca="1"/>
        <v>54.758530652822046</v>
      </c>
      <c r="G61">
        <f ca="1"/>
        <v>-0.52309501169243955</v>
      </c>
      <c r="H61">
        <f ca="1"/>
        <v>3.7190209149717868</v>
      </c>
      <c r="I61" s="6">
        <f ca="1"/>
        <v>-3.7356634557476065E-2</v>
      </c>
      <c r="J61">
        <f ca="1"/>
        <v>2.6820705528512079</v>
      </c>
      <c r="K61">
        <f ca="1"/>
        <v>0</v>
      </c>
    </row>
    <row r="62" spans="2:11" x14ac:dyDescent="0.25">
      <c r="B62">
        <v>0.18400000000000014</v>
      </c>
      <c r="C62" s="6">
        <f ca="1"/>
        <v>7.2637718826945696E-2</v>
      </c>
      <c r="D62">
        <v>1</v>
      </c>
      <c r="E62" s="1">
        <f ca="1"/>
        <v>101.09065916834091</v>
      </c>
      <c r="F62">
        <f ca="1"/>
        <v>42.961947369703701</v>
      </c>
      <c r="G62">
        <f ca="1"/>
        <v>-0.40640190295057133</v>
      </c>
      <c r="H62">
        <f ca="1"/>
        <v>-11.796583283118343</v>
      </c>
      <c r="I62" s="6">
        <f ca="1"/>
        <v>0.11669310874186822</v>
      </c>
      <c r="J62">
        <f ca="1"/>
        <v>1.8785111131623395</v>
      </c>
      <c r="K62">
        <f ca="1"/>
        <v>0</v>
      </c>
    </row>
    <row r="63" spans="2:11" x14ac:dyDescent="0.25">
      <c r="B63">
        <v>0.18800000000000014</v>
      </c>
      <c r="C63" s="6">
        <f ca="1"/>
        <v>4.6589467081548236E-2</v>
      </c>
      <c r="D63">
        <v>1</v>
      </c>
      <c r="E63" s="1">
        <f ca="1"/>
        <v>100.55733671597797</v>
      </c>
      <c r="F63">
        <f ca="1"/>
        <v>46.914769712211275</v>
      </c>
      <c r="G63">
        <f ca="1"/>
        <v>-0.4457110421103746</v>
      </c>
      <c r="H63">
        <f ca="1"/>
        <v>3.9528223425075733</v>
      </c>
      <c r="I63" s="6">
        <f ca="1"/>
        <v>-3.9309139159803275E-2</v>
      </c>
      <c r="J63">
        <f ca="1"/>
        <v>2.095254372688899</v>
      </c>
      <c r="K63">
        <f ca="1"/>
        <v>0</v>
      </c>
    </row>
    <row r="64" spans="2:11" x14ac:dyDescent="0.25">
      <c r="B64">
        <v>0.19200000000000014</v>
      </c>
      <c r="C64" s="6">
        <f ca="1"/>
        <v>0.12180369179357009</v>
      </c>
      <c r="D64">
        <v>1</v>
      </c>
      <c r="E64" s="1">
        <f ca="1"/>
        <v>102.07327363453345</v>
      </c>
      <c r="F64">
        <f ca="1"/>
        <v>34.727247004616274</v>
      </c>
      <c r="G64">
        <f ca="1"/>
        <v>-0.32631129843965023</v>
      </c>
      <c r="H64">
        <f ca="1"/>
        <v>-12.187522707595003</v>
      </c>
      <c r="I64" s="6">
        <f ca="1"/>
        <v>0.11939974367072437</v>
      </c>
      <c r="J64">
        <f ca="1"/>
        <v>1.4195845489459487</v>
      </c>
      <c r="K64">
        <f ca="1"/>
        <v>0</v>
      </c>
    </row>
    <row r="65" spans="2:11" x14ac:dyDescent="0.25">
      <c r="B65">
        <v>0.19600000000000015</v>
      </c>
      <c r="C65" s="6">
        <f ca="1"/>
        <v>0.16309299768368823</v>
      </c>
      <c r="D65">
        <v>1</v>
      </c>
      <c r="E65" s="1">
        <f ca="1"/>
        <v>102.91143721783828</v>
      </c>
      <c r="F65">
        <f ca="1"/>
        <v>27.990318744415976</v>
      </c>
      <c r="G65">
        <f ca="1"/>
        <v>-0.26084794040744363</v>
      </c>
      <c r="H65">
        <f ca="1"/>
        <v>-6.7369282602002984</v>
      </c>
      <c r="I65" s="6">
        <f ca="1"/>
        <v>6.5463358032206598E-2</v>
      </c>
      <c r="J65">
        <f ca="1"/>
        <v>1.1460823017729176</v>
      </c>
      <c r="K65">
        <f ca="1"/>
        <v>0</v>
      </c>
    </row>
    <row r="66" spans="2:11" x14ac:dyDescent="0.25">
      <c r="B66">
        <v>0.20000000000000015</v>
      </c>
      <c r="C66" s="6">
        <f ca="1"/>
        <v>0.14739786589116635</v>
      </c>
      <c r="D66">
        <v>1</v>
      </c>
      <c r="E66" s="1">
        <f ca="1"/>
        <v>102.58069520806544</v>
      </c>
      <c r="F66">
        <f ca="1"/>
        <v>29.636067246640181</v>
      </c>
      <c r="G66">
        <f ca="1"/>
        <v>-0.27689139282201458</v>
      </c>
      <c r="H66">
        <f ca="1"/>
        <v>1.6457485022242038</v>
      </c>
      <c r="I66" s="6">
        <f ca="1"/>
        <v>-1.6043452414570947E-2</v>
      </c>
      <c r="J66">
        <f ca="1"/>
        <v>1.232355673828387</v>
      </c>
      <c r="K66">
        <f ca="1"/>
        <v>0</v>
      </c>
    </row>
    <row r="67" spans="2:11" x14ac:dyDescent="0.25">
      <c r="B67">
        <v>0.20400000000000015</v>
      </c>
      <c r="C67" s="6">
        <f ca="1"/>
        <v>0.1203346340116969</v>
      </c>
      <c r="D67">
        <v>1</v>
      </c>
      <c r="E67" s="1">
        <f ca="1"/>
        <v>102.01880028201641</v>
      </c>
      <c r="F67">
        <f ca="1"/>
        <v>33.318715246823224</v>
      </c>
      <c r="G67">
        <f ca="1"/>
        <v>-0.31298913157215563</v>
      </c>
      <c r="H67">
        <f ca="1"/>
        <v>3.6826480001830446</v>
      </c>
      <c r="I67" s="6">
        <f ca="1"/>
        <v>-3.6097738750141051E-2</v>
      </c>
      <c r="J67">
        <f ca="1"/>
        <v>1.3879395425217211</v>
      </c>
      <c r="K67">
        <f ca="1"/>
        <v>0</v>
      </c>
    </row>
    <row r="68" spans="2:11" x14ac:dyDescent="0.25">
      <c r="B68">
        <v>0.20800000000000016</v>
      </c>
      <c r="C68" s="6">
        <f ca="1"/>
        <v>5.8646868630550845E-2</v>
      </c>
      <c r="D68">
        <v>1</v>
      </c>
      <c r="E68" s="1">
        <f ca="1"/>
        <v>100.75980938541416</v>
      </c>
      <c r="F68">
        <f ca="1"/>
        <v>43.972192603764753</v>
      </c>
      <c r="G68">
        <f ca="1"/>
        <v>-0.41872054791685259</v>
      </c>
      <c r="H68">
        <f ca="1"/>
        <v>10.653477356941529</v>
      </c>
      <c r="I68" s="6">
        <f ca="1"/>
        <v>-0.10573141634469696</v>
      </c>
      <c r="J68">
        <f ca="1"/>
        <v>1.781990009906508</v>
      </c>
      <c r="K68">
        <f ca="1"/>
        <v>0</v>
      </c>
    </row>
    <row r="69" spans="2:11" x14ac:dyDescent="0.25">
      <c r="B69">
        <v>0.21200000000000016</v>
      </c>
      <c r="C69" s="6">
        <f ca="1"/>
        <v>4.19525438458698E-2</v>
      </c>
      <c r="D69">
        <v>1</v>
      </c>
      <c r="E69" s="1">
        <f ca="1"/>
        <v>100.41591340596815</v>
      </c>
      <c r="F69">
        <f ca="1"/>
        <v>47.101599803415326</v>
      </c>
      <c r="G69">
        <f ca="1"/>
        <v>-0.44988500276773663</v>
      </c>
      <c r="H69">
        <f ca="1"/>
        <v>3.1294071996505757</v>
      </c>
      <c r="I69" s="6">
        <f ca="1"/>
        <v>-3.1164454850884038E-2</v>
      </c>
      <c r="J69">
        <f ca="1"/>
        <v>1.9259863228465406</v>
      </c>
      <c r="K69">
        <f ca="1"/>
        <v>0</v>
      </c>
    </row>
    <row r="70" spans="2:11" x14ac:dyDescent="0.25">
      <c r="B70">
        <v>0.21600000000000016</v>
      </c>
      <c r="C70" s="6">
        <f ca="1"/>
        <v>-8.132101082919882E-3</v>
      </c>
      <c r="D70">
        <v>1</v>
      </c>
      <c r="E70" s="1">
        <f ca="1"/>
        <v>99.407122474799635</v>
      </c>
      <c r="F70">
        <f ca="1"/>
        <v>57.727549816768182</v>
      </c>
      <c r="G70">
        <f ca="1"/>
        <v>-0.5567782489337405</v>
      </c>
      <c r="H70">
        <f ca="1"/>
        <v>10.625950013352854</v>
      </c>
      <c r="I70" s="6">
        <f ca="1"/>
        <v>-0.10689324616600387</v>
      </c>
      <c r="J70">
        <f ca="1"/>
        <v>2.3798262337073623</v>
      </c>
      <c r="K70">
        <f ca="1"/>
        <v>0</v>
      </c>
    </row>
    <row r="71" spans="2:11" x14ac:dyDescent="0.25">
      <c r="B71">
        <v>0.22000000000000017</v>
      </c>
      <c r="C71" s="6">
        <f ca="1"/>
        <v>9.0023206605540432E-3</v>
      </c>
      <c r="D71">
        <v>1</v>
      </c>
      <c r="E71" s="1">
        <f ca="1"/>
        <v>99.740383999961196</v>
      </c>
      <c r="F71">
        <f ca="1"/>
        <v>54.359972185330626</v>
      </c>
      <c r="G71">
        <f ca="1"/>
        <v>-0.52301481734880828</v>
      </c>
      <c r="H71">
        <f ca="1"/>
        <v>-3.3675776314375585</v>
      </c>
      <c r="I71" s="6">
        <f ca="1"/>
        <v>3.3763431584932224E-2</v>
      </c>
      <c r="J71">
        <f ca="1"/>
        <v>2.1942734652909195</v>
      </c>
      <c r="K71">
        <f ca="1"/>
        <v>0</v>
      </c>
    </row>
    <row r="72" spans="2:11" x14ac:dyDescent="0.25">
      <c r="B72">
        <v>0.22400000000000017</v>
      </c>
      <c r="C72" s="6">
        <f ca="1"/>
        <v>4.106346501354817E-2</v>
      </c>
      <c r="D72">
        <v>1</v>
      </c>
      <c r="E72" s="1">
        <f ca="1"/>
        <v>100.37396681772641</v>
      </c>
      <c r="F72">
        <f ca="1"/>
        <v>46.784606245060139</v>
      </c>
      <c r="G72">
        <f ca="1"/>
        <v>-0.44754339601874432</v>
      </c>
      <c r="H72">
        <f ca="1"/>
        <v>-7.5753659402704896</v>
      </c>
      <c r="I72" s="6">
        <f ca="1"/>
        <v>7.5471421330063959E-2</v>
      </c>
      <c r="J72">
        <f ca="1"/>
        <v>1.8629002635821053</v>
      </c>
      <c r="K72">
        <f ca="1"/>
        <v>0</v>
      </c>
    </row>
    <row r="73" spans="2:11" x14ac:dyDescent="0.25">
      <c r="B73">
        <v>0.22800000000000017</v>
      </c>
      <c r="C73" s="6">
        <f ca="1"/>
        <v>7.1605819970128562E-2</v>
      </c>
      <c r="D73">
        <v>1</v>
      </c>
      <c r="E73" s="1">
        <f ca="1"/>
        <v>100.98089595420976</v>
      </c>
      <c r="F73">
        <f ca="1"/>
        <v>38.496541792166653</v>
      </c>
      <c r="G73">
        <f ca="1"/>
        <v>-0.36546782742157374</v>
      </c>
      <c r="H73">
        <f ca="1"/>
        <v>-8.2880644528934884</v>
      </c>
      <c r="I73" s="6">
        <f ca="1"/>
        <v>8.2075568597170578E-2</v>
      </c>
      <c r="J73">
        <f ca="1"/>
        <v>1.5912731366976303</v>
      </c>
      <c r="K73">
        <f ca="1"/>
        <v>0</v>
      </c>
    </row>
    <row r="74" spans="2:11" x14ac:dyDescent="0.25">
      <c r="B74">
        <v>0.23200000000000018</v>
      </c>
      <c r="C74" s="6">
        <f ca="1"/>
        <v>8.5120268365603796E-2</v>
      </c>
      <c r="D74">
        <v>1</v>
      </c>
      <c r="E74" s="1">
        <f ca="1"/>
        <v>101.24610535945631</v>
      </c>
      <c r="F74">
        <f ca="1"/>
        <v>33.631264561188395</v>
      </c>
      <c r="G74">
        <f ca="1"/>
        <v>-0.31741385819772105</v>
      </c>
      <c r="H74">
        <f ca="1"/>
        <v>-4.8652772309782604</v>
      </c>
      <c r="I74" s="6">
        <f ca="1"/>
        <v>4.8053969223852688E-2</v>
      </c>
      <c r="J74">
        <f ca="1"/>
        <v>1.4943476315504043</v>
      </c>
      <c r="K74">
        <f ca="1"/>
        <v>0</v>
      </c>
    </row>
    <row r="75" spans="2:11" x14ac:dyDescent="0.25">
      <c r="B75">
        <v>0.23600000000000018</v>
      </c>
      <c r="C75" s="6">
        <f ca="1"/>
        <v>2.6691683329519447E-2</v>
      </c>
      <c r="D75">
        <v>1</v>
      </c>
      <c r="E75" s="1">
        <f ca="1"/>
        <v>100.06185278754288</v>
      </c>
      <c r="F75">
        <f ca="1"/>
        <v>50.386148529786013</v>
      </c>
      <c r="G75">
        <f ca="1"/>
        <v>-0.48485912831652</v>
      </c>
      <c r="H75">
        <f ca="1"/>
        <v>16.754883968597614</v>
      </c>
      <c r="I75" s="6">
        <f ca="1"/>
        <v>-0.16744527011879895</v>
      </c>
      <c r="J75">
        <f ca="1"/>
        <v>1.8702458094820287</v>
      </c>
      <c r="K75">
        <f ca="1"/>
        <v>0</v>
      </c>
    </row>
    <row r="76" spans="2:11" x14ac:dyDescent="0.25">
      <c r="B76">
        <v>0.24000000000000019</v>
      </c>
      <c r="C76" s="6">
        <f ca="1"/>
        <v>-4.3503887797841298E-2</v>
      </c>
      <c r="D76">
        <v>1</v>
      </c>
      <c r="E76" s="1">
        <f ca="1"/>
        <v>98.658994918497939</v>
      </c>
      <c r="F76">
        <f ca="1"/>
        <v>76.247439298416722</v>
      </c>
      <c r="G76">
        <f ca="1"/>
        <v>-0.7469871865842399</v>
      </c>
      <c r="H76">
        <f ca="1"/>
        <v>25.86129076863071</v>
      </c>
      <c r="I76" s="6">
        <f ca="1"/>
        <v>-0.2621280582677199</v>
      </c>
      <c r="J76">
        <f ca="1"/>
        <v>2.5504342530191195</v>
      </c>
      <c r="K76">
        <f ca="1"/>
        <v>0</v>
      </c>
    </row>
    <row r="77" spans="2:11" x14ac:dyDescent="0.25">
      <c r="B77">
        <v>0.24400000000000019</v>
      </c>
      <c r="C77" s="6">
        <f ca="1"/>
        <v>1.5571501374743571E-2</v>
      </c>
      <c r="D77">
        <v>1</v>
      </c>
      <c r="E77" s="1">
        <f ca="1"/>
        <v>99.823585820562741</v>
      </c>
      <c r="F77">
        <f ca="1"/>
        <v>55.81481553247869</v>
      </c>
      <c r="G77">
        <f ca="1"/>
        <v>-0.54229985144215664</v>
      </c>
      <c r="H77">
        <f ca="1"/>
        <v>-20.432623765938036</v>
      </c>
      <c r="I77" s="6">
        <f ca="1"/>
        <v>0.20468733514208326</v>
      </c>
      <c r="J77">
        <f ca="1"/>
        <v>1.6804997715641434</v>
      </c>
      <c r="K77">
        <f ca="1"/>
        <v>0</v>
      </c>
    </row>
    <row r="78" spans="2:11" x14ac:dyDescent="0.25">
      <c r="B78">
        <v>0.24800000000000019</v>
      </c>
      <c r="C78" s="6">
        <f ca="1"/>
        <v>2.1535095034471166E-2</v>
      </c>
      <c r="D78">
        <v>1</v>
      </c>
      <c r="E78" s="1">
        <f ca="1"/>
        <v>99.9347232152587</v>
      </c>
      <c r="F78">
        <f ca="1"/>
        <v>0</v>
      </c>
      <c r="G78">
        <f ca="1"/>
        <v>0</v>
      </c>
      <c r="H78">
        <f ca="1"/>
        <v>-55.814815532478676</v>
      </c>
      <c r="I78" s="6">
        <f ca="1"/>
        <v>0.54229985144215664</v>
      </c>
      <c r="J78">
        <f ca="1"/>
        <v>0</v>
      </c>
      <c r="K78">
        <f ca="1"/>
        <v>1.620229978930837</v>
      </c>
    </row>
    <row r="79" spans="2:11" x14ac:dyDescent="0.25">
      <c r="C79" s="6"/>
      <c r="E79" s="1"/>
      <c r="I79" s="6"/>
    </row>
    <row r="80" spans="2:11" x14ac:dyDescent="0.25">
      <c r="C80" s="6"/>
      <c r="E80" s="1"/>
      <c r="I80" s="6"/>
    </row>
    <row r="81" spans="3:9" x14ac:dyDescent="0.25">
      <c r="C81" s="6"/>
      <c r="E81" s="1"/>
      <c r="I81" s="6"/>
    </row>
    <row r="82" spans="3:9" x14ac:dyDescent="0.25">
      <c r="C82" s="6"/>
      <c r="E82" s="1"/>
      <c r="I82" s="6"/>
    </row>
    <row r="83" spans="3:9" x14ac:dyDescent="0.25">
      <c r="C83" s="6"/>
      <c r="E83" s="1"/>
      <c r="I83" s="6"/>
    </row>
    <row r="84" spans="3:9" x14ac:dyDescent="0.25">
      <c r="C84" s="6"/>
      <c r="E84" s="1"/>
      <c r="I84" s="6"/>
    </row>
    <row r="85" spans="3:9" x14ac:dyDescent="0.25">
      <c r="C85" s="6"/>
      <c r="E85" s="1"/>
      <c r="I85" s="6"/>
    </row>
    <row r="86" spans="3:9" x14ac:dyDescent="0.25">
      <c r="C86" s="6"/>
      <c r="E86" s="1"/>
      <c r="I86" s="6"/>
    </row>
    <row r="87" spans="3:9" x14ac:dyDescent="0.25">
      <c r="C87" s="6"/>
      <c r="E87" s="1"/>
      <c r="I87" s="6"/>
    </row>
    <row r="88" spans="3:9" x14ac:dyDescent="0.25">
      <c r="C88" s="6"/>
      <c r="E88" s="1"/>
      <c r="I88" s="6"/>
    </row>
    <row r="89" spans="3:9" x14ac:dyDescent="0.25">
      <c r="C89" s="6"/>
      <c r="E89" s="1"/>
      <c r="I89" s="6"/>
    </row>
    <row r="90" spans="3:9" x14ac:dyDescent="0.25">
      <c r="C90" s="6"/>
      <c r="E90" s="1"/>
      <c r="I90" s="6"/>
    </row>
    <row r="91" spans="3:9" x14ac:dyDescent="0.25">
      <c r="C91" s="6"/>
      <c r="E91" s="1"/>
      <c r="I91" s="6"/>
    </row>
    <row r="92" spans="3:9" x14ac:dyDescent="0.25">
      <c r="C92" s="6"/>
      <c r="E92" s="1"/>
      <c r="I92" s="6"/>
    </row>
    <row r="93" spans="3:9" x14ac:dyDescent="0.25">
      <c r="C93" s="6"/>
      <c r="E93" s="1"/>
      <c r="I93" s="6"/>
    </row>
    <row r="94" spans="3:9" x14ac:dyDescent="0.25">
      <c r="C94" s="6"/>
      <c r="E94" s="1"/>
      <c r="I94" s="6"/>
    </row>
    <row r="95" spans="3:9" x14ac:dyDescent="0.25">
      <c r="C95" s="6"/>
      <c r="E95" s="1"/>
      <c r="I95" s="6"/>
    </row>
    <row r="96" spans="3:9" x14ac:dyDescent="0.25">
      <c r="C96" s="6"/>
      <c r="E96" s="1"/>
      <c r="I96" s="6"/>
    </row>
    <row r="97" spans="3:9" x14ac:dyDescent="0.25">
      <c r="C97" s="6"/>
      <c r="E97" s="1"/>
      <c r="I97" s="6"/>
    </row>
    <row r="98" spans="3:9" x14ac:dyDescent="0.25">
      <c r="C98" s="6"/>
      <c r="E98" s="1"/>
      <c r="I98" s="6"/>
    </row>
    <row r="99" spans="3:9" x14ac:dyDescent="0.25">
      <c r="C99" s="6"/>
      <c r="E99" s="1"/>
      <c r="I99" s="6"/>
    </row>
    <row r="100" spans="3:9" x14ac:dyDescent="0.25">
      <c r="C100" s="6"/>
      <c r="E100" s="1"/>
      <c r="I100" s="6"/>
    </row>
    <row r="101" spans="3:9" x14ac:dyDescent="0.25">
      <c r="C101" s="6"/>
      <c r="E101" s="1"/>
      <c r="I101" s="6"/>
    </row>
    <row r="102" spans="3:9" x14ac:dyDescent="0.25">
      <c r="C102" s="6"/>
      <c r="E102" s="1"/>
      <c r="I102" s="6"/>
    </row>
    <row r="103" spans="3:9" x14ac:dyDescent="0.25">
      <c r="C103" s="6"/>
      <c r="E103" s="1"/>
      <c r="I103" s="6"/>
    </row>
    <row r="104" spans="3:9" x14ac:dyDescent="0.25">
      <c r="C104" s="6"/>
      <c r="E104" s="1"/>
      <c r="I104" s="6"/>
    </row>
    <row r="105" spans="3:9" x14ac:dyDescent="0.25">
      <c r="C105" s="6"/>
      <c r="E105" s="1"/>
      <c r="I105" s="6"/>
    </row>
    <row r="106" spans="3:9" x14ac:dyDescent="0.25">
      <c r="C106" s="6"/>
      <c r="E106" s="1"/>
      <c r="I106" s="6"/>
    </row>
    <row r="107" spans="3:9" x14ac:dyDescent="0.25">
      <c r="C107" s="6"/>
      <c r="E107" s="1"/>
      <c r="I107" s="6"/>
    </row>
    <row r="108" spans="3:9" x14ac:dyDescent="0.25">
      <c r="C108" s="6"/>
      <c r="E108" s="1"/>
      <c r="I108" s="6"/>
    </row>
    <row r="109" spans="3:9" x14ac:dyDescent="0.25">
      <c r="C109" s="6"/>
      <c r="E109" s="1"/>
      <c r="I109" s="6"/>
    </row>
    <row r="110" spans="3:9" x14ac:dyDescent="0.25">
      <c r="C110" s="6"/>
      <c r="E110" s="1"/>
      <c r="I110" s="6"/>
    </row>
    <row r="111" spans="3:9" x14ac:dyDescent="0.25">
      <c r="C111" s="6"/>
      <c r="E111" s="1"/>
      <c r="I111" s="6"/>
    </row>
    <row r="112" spans="3:9" x14ac:dyDescent="0.25">
      <c r="C112" s="6"/>
      <c r="E112" s="1"/>
      <c r="I112" s="6"/>
    </row>
    <row r="113" spans="3:9" x14ac:dyDescent="0.25">
      <c r="C113" s="6"/>
      <c r="E113" s="1"/>
      <c r="I113" s="6"/>
    </row>
    <row r="114" spans="3:9" x14ac:dyDescent="0.25">
      <c r="C114" s="6"/>
      <c r="E114" s="1"/>
      <c r="I114" s="6"/>
    </row>
    <row r="115" spans="3:9" x14ac:dyDescent="0.25">
      <c r="C115" s="6"/>
      <c r="E115" s="1"/>
      <c r="I115" s="6"/>
    </row>
    <row r="116" spans="3:9" x14ac:dyDescent="0.25">
      <c r="C116" s="6"/>
      <c r="E116" s="1"/>
      <c r="I116" s="6"/>
    </row>
    <row r="117" spans="3:9" x14ac:dyDescent="0.25">
      <c r="C117" s="6"/>
      <c r="E117" s="1"/>
      <c r="I117" s="6"/>
    </row>
    <row r="118" spans="3:9" x14ac:dyDescent="0.25">
      <c r="C118" s="6"/>
      <c r="E118" s="1"/>
      <c r="I118" s="6"/>
    </row>
    <row r="119" spans="3:9" x14ac:dyDescent="0.25">
      <c r="C119" s="6"/>
      <c r="E119" s="1"/>
      <c r="I119" s="6"/>
    </row>
    <row r="120" spans="3:9" x14ac:dyDescent="0.25">
      <c r="C120" s="6"/>
      <c r="E120" s="1"/>
      <c r="I120" s="6"/>
    </row>
    <row r="121" spans="3:9" x14ac:dyDescent="0.25">
      <c r="C121" s="6"/>
      <c r="E121" s="1"/>
      <c r="I121" s="6"/>
    </row>
    <row r="122" spans="3:9" x14ac:dyDescent="0.25">
      <c r="C122" s="6"/>
      <c r="E122" s="1"/>
      <c r="I122" s="6"/>
    </row>
    <row r="123" spans="3:9" x14ac:dyDescent="0.25">
      <c r="C123" s="6"/>
      <c r="E123" s="1"/>
      <c r="I123" s="6"/>
    </row>
    <row r="124" spans="3:9" x14ac:dyDescent="0.25">
      <c r="C124" s="6"/>
      <c r="E124" s="1"/>
      <c r="I124" s="6"/>
    </row>
    <row r="125" spans="3:9" x14ac:dyDescent="0.25">
      <c r="C125" s="6"/>
      <c r="E125" s="1"/>
      <c r="I125" s="6"/>
    </row>
    <row r="126" spans="3:9" x14ac:dyDescent="0.25">
      <c r="C126" s="6"/>
      <c r="E126" s="1"/>
      <c r="I126" s="6"/>
    </row>
    <row r="127" spans="3:9" x14ac:dyDescent="0.25">
      <c r="C127" s="6"/>
      <c r="E127" s="1"/>
      <c r="I127" s="6"/>
    </row>
    <row r="128" spans="3:9" x14ac:dyDescent="0.25">
      <c r="C128" s="6"/>
      <c r="E128" s="1"/>
      <c r="I128" s="6"/>
    </row>
    <row r="129" spans="3:9" x14ac:dyDescent="0.25">
      <c r="C129" s="6"/>
      <c r="E129" s="1"/>
      <c r="I129" s="6"/>
    </row>
    <row r="130" spans="3:9" x14ac:dyDescent="0.25">
      <c r="C130" s="6"/>
      <c r="E130" s="1"/>
      <c r="I130" s="6"/>
    </row>
    <row r="131" spans="3:9" x14ac:dyDescent="0.25">
      <c r="C131" s="6"/>
      <c r="E131" s="1"/>
      <c r="I131" s="6"/>
    </row>
    <row r="132" spans="3:9" x14ac:dyDescent="0.25">
      <c r="C132" s="6"/>
      <c r="E132" s="1"/>
      <c r="I132" s="6"/>
    </row>
    <row r="133" spans="3:9" x14ac:dyDescent="0.25">
      <c r="C133" s="6"/>
      <c r="E133" s="1"/>
      <c r="I133" s="6"/>
    </row>
    <row r="134" spans="3:9" x14ac:dyDescent="0.25">
      <c r="C134" s="6"/>
      <c r="E134" s="1"/>
      <c r="I134" s="6"/>
    </row>
    <row r="135" spans="3:9" x14ac:dyDescent="0.25">
      <c r="C135" s="6"/>
      <c r="E135" s="1"/>
      <c r="I135" s="6"/>
    </row>
    <row r="136" spans="3:9" x14ac:dyDescent="0.25">
      <c r="C136" s="6"/>
      <c r="E136" s="1"/>
      <c r="I136" s="6"/>
    </row>
    <row r="137" spans="3:9" x14ac:dyDescent="0.25">
      <c r="C137" s="6"/>
      <c r="E137" s="1"/>
      <c r="I137" s="6"/>
    </row>
    <row r="138" spans="3:9" x14ac:dyDescent="0.25">
      <c r="C138" s="6"/>
      <c r="E138" s="1"/>
      <c r="I138" s="6"/>
    </row>
    <row r="139" spans="3:9" x14ac:dyDescent="0.25">
      <c r="C139" s="6"/>
      <c r="E139" s="1"/>
      <c r="I139" s="6"/>
    </row>
    <row r="140" spans="3:9" x14ac:dyDescent="0.25">
      <c r="C140" s="6"/>
      <c r="E140" s="1"/>
      <c r="I140" s="6"/>
    </row>
    <row r="141" spans="3:9" x14ac:dyDescent="0.25">
      <c r="C141" s="6"/>
      <c r="E141" s="1"/>
      <c r="I141" s="6"/>
    </row>
    <row r="142" spans="3:9" x14ac:dyDescent="0.25">
      <c r="C142" s="6"/>
      <c r="E142" s="1"/>
      <c r="I142" s="6"/>
    </row>
    <row r="143" spans="3:9" x14ac:dyDescent="0.25">
      <c r="C143" s="6"/>
      <c r="E143" s="1"/>
      <c r="I143" s="6"/>
    </row>
    <row r="144" spans="3:9" x14ac:dyDescent="0.25">
      <c r="C144" s="6"/>
      <c r="E144" s="1"/>
      <c r="I144" s="6"/>
    </row>
    <row r="145" spans="3:9" x14ac:dyDescent="0.25">
      <c r="C145" s="6"/>
      <c r="E145" s="1"/>
      <c r="I145" s="6"/>
    </row>
    <row r="146" spans="3:9" x14ac:dyDescent="0.25">
      <c r="C146" s="6"/>
      <c r="E146" s="1"/>
      <c r="I146" s="6"/>
    </row>
    <row r="147" spans="3:9" x14ac:dyDescent="0.25">
      <c r="C147" s="6"/>
      <c r="E147" s="1"/>
      <c r="I147" s="6"/>
    </row>
    <row r="148" spans="3:9" x14ac:dyDescent="0.25">
      <c r="C148" s="6"/>
      <c r="E148" s="1"/>
      <c r="I148" s="6"/>
    </row>
    <row r="149" spans="3:9" x14ac:dyDescent="0.25">
      <c r="C149" s="6"/>
      <c r="E149" s="1"/>
      <c r="I149" s="6"/>
    </row>
    <row r="150" spans="3:9" x14ac:dyDescent="0.25">
      <c r="C150" s="6"/>
      <c r="E150" s="1"/>
      <c r="I150" s="6"/>
    </row>
    <row r="151" spans="3:9" x14ac:dyDescent="0.25">
      <c r="C151" s="6"/>
      <c r="E151" s="1"/>
      <c r="I151" s="6"/>
    </row>
    <row r="152" spans="3:9" x14ac:dyDescent="0.25">
      <c r="C152" s="6"/>
      <c r="E152" s="1"/>
      <c r="I152" s="6"/>
    </row>
    <row r="153" spans="3:9" x14ac:dyDescent="0.25">
      <c r="C153" s="6"/>
      <c r="E153" s="1"/>
    </row>
    <row r="154" spans="3:9" x14ac:dyDescent="0.25">
      <c r="C154" s="6"/>
      <c r="E154" s="1"/>
    </row>
    <row r="155" spans="3:9" x14ac:dyDescent="0.25">
      <c r="C155" s="6"/>
      <c r="E155" s="1"/>
    </row>
    <row r="156" spans="3:9" x14ac:dyDescent="0.25">
      <c r="C156" s="6"/>
      <c r="E156" s="1"/>
    </row>
    <row r="157" spans="3:9" x14ac:dyDescent="0.25">
      <c r="C157" s="6"/>
      <c r="E157" s="1"/>
    </row>
    <row r="158" spans="3:9" x14ac:dyDescent="0.25">
      <c r="C158" s="6"/>
      <c r="E158" s="1"/>
    </row>
    <row r="159" spans="3:9" x14ac:dyDescent="0.25">
      <c r="C159" s="6"/>
    </row>
    <row r="160" spans="3:9" x14ac:dyDescent="0.25">
      <c r="C160" s="6"/>
    </row>
  </sheetData>
  <mergeCells count="3">
    <mergeCell ref="D14:E14"/>
    <mergeCell ref="H14:I14"/>
    <mergeCell ref="F14:G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dt</vt:lpstr>
      <vt:lpstr>k</vt:lpstr>
      <vt:lpstr>M0</vt:lpstr>
      <vt:lpstr>r_</vt:lpstr>
      <vt:lpstr>S_t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2022-10-06T19:43:55Z</dcterms:created>
  <dcterms:modified xsi:type="dcterms:W3CDTF">2022-10-11T17:17:00Z</dcterms:modified>
</cp:coreProperties>
</file>