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tern.POLY.002\source\repos\FRE6811\fsl\"/>
    </mc:Choice>
  </mc:AlternateContent>
  <xr:revisionPtr revIDLastSave="0" documentId="13_ncr:1_{7414534F-A7EB-44E3-9274-C92A8F32017A}" xr6:coauthVersionLast="47" xr6:coauthVersionMax="47" xr10:uidLastSave="{00000000-0000-0000-0000-000000000000}"/>
  <bookViews>
    <workbookView xWindow="19080" yWindow="-120" windowWidth="29040" windowHeight="15840" xr2:uid="{FFF01E12-B5FC-40DE-A282-E2B26797F4C7}"/>
  </bookViews>
  <sheets>
    <sheet name="Sheet1" sheetId="1" r:id="rId1"/>
  </sheets>
  <definedNames>
    <definedName name="B_t">_xlfn.ANCHORARRAY(Sheet1!$C$12)</definedName>
    <definedName name="f">Sheet1!$C$4</definedName>
    <definedName name="k">Sheet1!$C$5</definedName>
    <definedName name="R_t">_xlfn.ANCHORARRAY(Sheet1!$D$12)</definedName>
    <definedName name="S_t">_xlfn.ANCHORARRAY(Sheet1!$E$12)</definedName>
    <definedName name="step">Sheet1!$C$9</definedName>
    <definedName name="t">Sheet1!$C$6</definedName>
    <definedName name="time">_xlfn.ANCHORARRAY(Sheet1!$B$12)</definedName>
    <definedName name="μ">Sheet1!$C$7</definedName>
    <definedName name="σ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 a="1"/>
  <c r="A15" i="1" l="1"/>
  <c r="A13" i="1"/>
  <c r="A16" i="1"/>
  <c r="A17" i="1"/>
  <c r="A14" i="1"/>
  <c r="B12" i="1"/>
  <c r="A12" i="1" s="1"/>
  <c r="C12" i="1" a="1"/>
  <c r="D12" i="1" l="1" a="1"/>
  <c r="D12" i="1" s="1"/>
  <c r="C12" i="1"/>
  <c r="E12" i="1" s="1" a="1"/>
  <c r="F4" i="1" s="1"/>
  <c r="E12" i="1" l="1"/>
  <c r="G12" i="1" a="1"/>
  <c r="G12" i="1" l="1"/>
  <c r="J12" i="1" l="1" a="1"/>
  <c r="J12" i="1" s="1"/>
  <c r="K12" i="1"/>
  <c r="I13" i="1"/>
  <c r="G13" i="1" a="1"/>
  <c r="G13" i="1" l="1"/>
  <c r="F13" i="1" s="1"/>
  <c r="K13" i="1" s="1"/>
  <c r="H13" i="1" l="1"/>
  <c r="J13" i="1" s="1" a="1"/>
  <c r="J13" i="1" s="1"/>
  <c r="I14" i="1"/>
  <c r="G14" i="1" a="1"/>
  <c r="G14" i="1" l="1"/>
  <c r="F14" i="1" s="1"/>
  <c r="K14" i="1" s="1"/>
  <c r="H14" i="1" l="1"/>
  <c r="J14" i="1" s="1" a="1"/>
  <c r="J14" i="1" s="1"/>
  <c r="I15" i="1"/>
  <c r="G15" i="1" a="1"/>
  <c r="G15" i="1" l="1"/>
  <c r="F15" i="1" s="1"/>
  <c r="H15" i="1" l="1"/>
  <c r="J15" i="1" s="1" a="1"/>
  <c r="J15" i="1" s="1"/>
  <c r="K15" i="1"/>
  <c r="I16" i="1"/>
  <c r="G16" i="1" a="1"/>
  <c r="G16" i="1" l="1"/>
  <c r="G17" i="1" l="1"/>
  <c r="F16" i="1"/>
  <c r="I17" i="1"/>
  <c r="F17" i="1" l="1"/>
  <c r="K17" i="1" s="1"/>
  <c r="K16" i="1"/>
  <c r="H16" i="1"/>
  <c r="H17" i="1" l="1"/>
  <c r="J17" i="1" s="1" a="1"/>
  <c r="J17" i="1" s="1"/>
  <c r="J16" i="1" a="1"/>
  <c r="J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<sst xmlns="http://schemas.openxmlformats.org/spreadsheetml/2006/main" count="22" uniqueCount="22">
  <si>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Put option hedging</t>
  </si>
  <si>
    <t>f</t>
  </si>
  <si>
    <t>k</t>
  </si>
  <si>
    <t>t</t>
  </si>
  <si>
    <t>μ</t>
  </si>
  <si>
    <t>σ</t>
  </si>
  <si>
    <t>time</t>
  </si>
  <si>
    <t>step</t>
  </si>
  <si>
    <t>B_t</t>
  </si>
  <si>
    <t>R_t</t>
  </si>
  <si>
    <t>S_t</t>
  </si>
  <si>
    <t>X_t</t>
  </si>
  <si>
    <t>Γ_t</t>
  </si>
  <si>
    <t>Δ_t</t>
  </si>
  <si>
    <t>M</t>
  </si>
  <si>
    <t>N</t>
  </si>
  <si>
    <t>_M</t>
  </si>
  <si>
    <t>_N</t>
  </si>
  <si>
    <t>exp</t>
  </si>
  <si>
    <t>payoff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</si>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</sst>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5" x14ac:knownFonts="1">
    <font>
      <sz val="11"/>
      <color theme="1"/>
      <name val="Calibri"/>
      <family val="2"/>
      <scheme val="minor"/>
    </font>
    <font>
      <sz val="8"/>
      <color indexed="6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>
      <alignment horizontal="center" vertical="center"/>
    </xf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andle" xfId="1" xr:uid="{AA1E045E-A01E-40E3-85A5-FBFBBCF4A2DF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1D21-268D-4595-93D8-429A881B1BF8}">
  <dimension ref="A2:K17"/>
  <sheetViews>
    <sheetView tabSelected="1" zoomScaleNormal="100" workbookViewId="0">
      <selection activeCell="K14" sqref="K14"/>
    </sheetView>
  </sheetViews>
  <sheetFormatPr defaultRowHeight="18.75" x14ac:dyDescent="0.3"/>
  <cols>
    <col min="1" max="6" width="9.140625" style="1"/>
    <col min="7" max="7" width="10.7109375" style="1" bestFit="1" customWidth="1"/>
    <col min="8" max="16384" width="9.140625" style="1"/>
  </cols>
  <sheetData>
    <row r="2" spans="1:11" x14ac:dyDescent="0.3">
      <c r="B2" s="1" t="s">
        <v>0</v>
      </c>
    </row>
    <row r="4" spans="1:11" x14ac:dyDescent="0.3">
      <c r="B4" s="2" t="s">
        <v>1</v>
      </c>
      <c r="C4" s="1">
        <v>100</v>
      </c>
      <c r="E4" s="1" t="s">
        <v>19</v>
      </c>
      <c r="F4" s="1">
        <f ca="1">MAX(k-E17,0)</f>
        <v>0</v>
      </c>
    </row>
    <row r="5" spans="1:11" x14ac:dyDescent="0.3">
      <c r="B5" s="2" t="s">
        <v>2</v>
      </c>
      <c r="C5" s="1">
        <v>100</v>
      </c>
    </row>
    <row r="6" spans="1:11" x14ac:dyDescent="0.3">
      <c r="B6" s="2" t="s">
        <v>3</v>
      </c>
      <c r="C6" s="1">
        <v>0.25</v>
      </c>
    </row>
    <row r="7" spans="1:11" x14ac:dyDescent="0.3">
      <c r="B7" s="3" t="s">
        <v>4</v>
      </c>
      <c r="C7" s="1">
        <v>0</v>
      </c>
    </row>
    <row r="8" spans="1:11" x14ac:dyDescent="0.3">
      <c r="B8" s="4" t="s">
        <v>5</v>
      </c>
      <c r="C8" s="1">
        <v>0.1</v>
      </c>
    </row>
    <row r="9" spans="1:11" x14ac:dyDescent="0.3">
      <c r="B9" s="2" t="s">
        <v>7</v>
      </c>
      <c r="C9" s="1">
        <v>0.05</v>
      </c>
    </row>
    <row r="10" spans="1:11" x14ac:dyDescent="0.3">
      <c r="D10" s="6" t="s">
        <v>11</v>
      </c>
      <c r="E10" s="6"/>
      <c r="F10" s="7" t="s">
        <v>12</v>
      </c>
      <c r="G10" s="7"/>
      <c r="H10" s="7" t="s">
        <v>13</v>
      </c>
      <c r="I10" s="7"/>
      <c r="J10" s="1" t="s">
        <v>21</v>
      </c>
      <c r="K10" s="1" t="s">
        <v>20</v>
      </c>
    </row>
    <row r="11" spans="1:11" x14ac:dyDescent="0.3">
      <c r="A11" s="1" t="s">
        <v>18</v>
      </c>
      <c r="B11" s="1" t="s">
        <v>6</v>
      </c>
      <c r="C11" s="5" t="s">
        <v>8</v>
      </c>
      <c r="D11" s="5" t="s">
        <v>9</v>
      </c>
      <c r="E11" s="5" t="s">
        <v>10</v>
      </c>
      <c r="F11" s="1" t="s">
        <v>16</v>
      </c>
      <c r="G11" s="1" t="s">
        <v>17</v>
      </c>
      <c r="H11" s="5" t="s">
        <v>14</v>
      </c>
      <c r="I11" s="5" t="s">
        <v>15</v>
      </c>
    </row>
    <row r="12" spans="1:11" x14ac:dyDescent="0.3">
      <c r="A12" s="1">
        <f>t-B12</f>
        <v>0.25</v>
      </c>
      <c r="B12" s="1" cm="1">
        <f t="array" ref="B12:B17">_xll.ARRAY.SEQUENCE(0, t, step)</f>
        <v>0</v>
      </c>
      <c r="C12" s="1" cm="1">
        <f t="array" aca="1" ref="C12:C17" ca="1">_xll.BROWNIAN(time)</f>
        <v>0</v>
      </c>
      <c r="D12" s="1" cm="1">
        <f t="array" ref="D12:D17">0*time+1</f>
        <v>1</v>
      </c>
      <c r="E12" s="1" cm="1">
        <f t="array" aca="1" ref="E12:E17" ca="1">f*EXP(σ*B_t - σ^2*time/2)</f>
        <v>100</v>
      </c>
      <c r="G12" s="1" cm="1">
        <f t="array" aca="1" ref="G12" ca="1">_xll.BLACK.PUT.DELTA(E12, σ*SQRT(A12), k)</f>
        <v>-0.49002748180476197</v>
      </c>
      <c r="H12" s="1">
        <v>0</v>
      </c>
      <c r="I12" s="1">
        <v>0</v>
      </c>
      <c r="J12" s="1" cm="1">
        <f t="array" aca="1" ref="J12" ca="1">SUMPRODUCT(H12:I12+F12:G12,D12:E12)</f>
        <v>-49.002748180476196</v>
      </c>
      <c r="K12" s="1">
        <f ca="1">-SUMPRODUCT(F12:G12,D12:E12)</f>
        <v>49.002748180476196</v>
      </c>
    </row>
    <row r="13" spans="1:11" x14ac:dyDescent="0.3">
      <c r="A13" s="1">
        <f>t-B13</f>
        <v>0.2</v>
      </c>
      <c r="B13" s="1">
        <v>0.05</v>
      </c>
      <c r="C13" s="1">
        <f ca="1"/>
        <v>-1.1121366469168158E-2</v>
      </c>
      <c r="D13" s="1">
        <v>1</v>
      </c>
      <c r="E13" s="1">
        <f ca="1"/>
        <v>99.863879064012735</v>
      </c>
      <c r="F13" s="1">
        <f ca="1">-G13*E13/D13</f>
        <v>1.3184994514923485</v>
      </c>
      <c r="G13" s="1" cm="1">
        <f t="array" aca="1" ref="G13" ca="1">_xll.BLACK.PUT.DELTA(E13, σ*SQRT(A13), k)-I13</f>
        <v>-1.3202966516523862E-2</v>
      </c>
      <c r="H13" s="1">
        <f ca="1">H12+F13</f>
        <v>1.3184994514923485</v>
      </c>
      <c r="I13" s="1">
        <f ca="1">I12+G12</f>
        <v>-0.49002748180476197</v>
      </c>
      <c r="J13" s="1" cm="1">
        <f t="array" aca="1" ref="J13" ca="1">SUMPRODUCT(H13:I13+F13:G13,D13:E13)</f>
        <v>-47.617545729501103</v>
      </c>
      <c r="K13" s="1">
        <f t="shared" ref="K13:K17" ca="1" si="0">-SUMPRODUCT(F13:G13,D13:E13)</f>
        <v>0</v>
      </c>
    </row>
    <row r="14" spans="1:11" x14ac:dyDescent="0.3">
      <c r="A14" s="1">
        <f>t-B14</f>
        <v>0.15</v>
      </c>
      <c r="B14" s="1">
        <v>0.1</v>
      </c>
      <c r="C14" s="1">
        <f ca="1"/>
        <v>-6.9182311875739408E-2</v>
      </c>
      <c r="D14" s="1">
        <v>1</v>
      </c>
      <c r="E14" s="1">
        <f ca="1"/>
        <v>99.260921597766099</v>
      </c>
      <c r="F14" s="1">
        <f t="shared" ref="F14:F16" ca="1" si="1">-G14*E14/D14</f>
        <v>6.4637506561883038</v>
      </c>
      <c r="G14" s="1" cm="1">
        <f t="array" aca="1" ref="G14" ca="1">_xll.BLACK.PUT.DELTA(E14, σ*SQRT(A14), k)-I14</f>
        <v>-6.5118785440873572E-2</v>
      </c>
      <c r="H14" s="1">
        <f t="shared" ref="H14:H17" ca="1" si="2">H13+F14</f>
        <v>7.7822501076806523</v>
      </c>
      <c r="I14" s="1">
        <f t="shared" ref="I14:I17" ca="1" si="3">I13+G13</f>
        <v>-0.50323044832128583</v>
      </c>
      <c r="J14" s="1" cm="1">
        <f t="array" aca="1" ref="J14" ca="1">SUMPRODUCT(H14:I14+F14:G14,D14:E14)</f>
        <v>-42.168867968747186</v>
      </c>
      <c r="K14" s="1">
        <f t="shared" ca="1" si="0"/>
        <v>0</v>
      </c>
    </row>
    <row r="15" spans="1:11" x14ac:dyDescent="0.3">
      <c r="A15" s="1">
        <f>t-B15</f>
        <v>9.9999999999999978E-2</v>
      </c>
      <c r="B15" s="1">
        <v>0.15000000000000002</v>
      </c>
      <c r="C15" s="1">
        <f ca="1"/>
        <v>0.18016232776609653</v>
      </c>
      <c r="D15" s="1">
        <v>1</v>
      </c>
      <c r="E15" s="1">
        <f ca="1"/>
        <v>101.74161557993931</v>
      </c>
      <c r="F15" s="1">
        <f t="shared" ca="1" si="1"/>
        <v>-28.612701708820758</v>
      </c>
      <c r="G15" s="1" cm="1">
        <f t="array" aca="1" ref="G15" ca="1">_xll.BLACK.PUT.DELTA(E15, σ*SQRT(A15), k)-I15</f>
        <v>0.28122908748524345</v>
      </c>
      <c r="H15" s="1">
        <f t="shared" ca="1" si="2"/>
        <v>-20.830451601140105</v>
      </c>
      <c r="I15" s="1">
        <f t="shared" ca="1" si="3"/>
        <v>-0.5683492337621594</v>
      </c>
      <c r="J15" s="1" cm="1">
        <f t="array" aca="1" ref="J15" ca="1">SUMPRODUCT(H15:I15+F15:G15,D15:E15)</f>
        <v>-78.655220857722782</v>
      </c>
      <c r="K15" s="1">
        <f t="shared" ca="1" si="0"/>
        <v>0</v>
      </c>
    </row>
    <row r="16" spans="1:11" x14ac:dyDescent="0.3">
      <c r="A16" s="1">
        <f>t-B16</f>
        <v>4.9999999999999989E-2</v>
      </c>
      <c r="B16" s="1">
        <v>0.2</v>
      </c>
      <c r="C16" s="1">
        <f ca="1"/>
        <v>0.51577860621207039</v>
      </c>
      <c r="D16" s="1">
        <v>1</v>
      </c>
      <c r="E16" s="1">
        <f ca="1"/>
        <v>105.1878760100392</v>
      </c>
      <c r="F16" s="1">
        <f t="shared" ca="1" si="1"/>
        <v>-28.990809347737088</v>
      </c>
      <c r="G16" s="1" cm="1">
        <f t="array" aca="1" ref="G16" ca="1">_xll.BLACK.PUT.DELTA(E16, σ*SQRT(A16), k)-I16</f>
        <v>0.27560979884193293</v>
      </c>
      <c r="H16" s="1">
        <f t="shared" ca="1" si="2"/>
        <v>-49.821260948877196</v>
      </c>
      <c r="I16" s="1">
        <f t="shared" ca="1" si="3"/>
        <v>-0.28712014627691596</v>
      </c>
      <c r="J16" s="1" cm="1">
        <f t="array" aca="1" ref="J16" ca="1">SUMPRODUCT(H16:I16+F16:G16,D16:E16)</f>
        <v>-80.022819295437742</v>
      </c>
      <c r="K16" s="1">
        <f t="shared" ca="1" si="0"/>
        <v>0</v>
      </c>
    </row>
    <row r="17" spans="1:11" x14ac:dyDescent="0.3">
      <c r="A17" s="1">
        <f>t-B17</f>
        <v>0</v>
      </c>
      <c r="B17" s="1">
        <v>0.25</v>
      </c>
      <c r="C17" s="1">
        <f ca="1"/>
        <v>0.63103388219918455</v>
      </c>
      <c r="D17" s="1">
        <v>1</v>
      </c>
      <c r="E17" s="1">
        <f ca="1"/>
        <v>106.38063667491173</v>
      </c>
      <c r="F17" s="1">
        <f ca="1">-SUM(F12:F16)</f>
        <v>49.821260948877196</v>
      </c>
      <c r="G17" s="1">
        <f ca="1">-SUM(G12:G16)</f>
        <v>1.1510347434983026E-2</v>
      </c>
      <c r="H17" s="1">
        <f t="shared" ca="1" si="2"/>
        <v>0</v>
      </c>
      <c r="I17" s="1">
        <f t="shared" ca="1" si="3"/>
        <v>-1.1510347434983026E-2</v>
      </c>
      <c r="J17" s="1" cm="1">
        <f t="array" aca="1" ref="J17" ca="1">SUMPRODUCT(H17:I17+F17:G17,D17:E17)</f>
        <v>49.821260948877196</v>
      </c>
      <c r="K17" s="1">
        <f t="shared" ca="1" si="0"/>
        <v>-51.045739037360129</v>
      </c>
    </row>
  </sheetData>
  <mergeCells count="3">
    <mergeCell ref="D10:E10"/>
    <mergeCell ref="F10:G10"/>
    <mergeCell ref="H10:I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f</vt:lpstr>
      <vt:lpstr>k</vt:lpstr>
      <vt:lpstr>step</vt:lpstr>
      <vt:lpstr>t</vt:lpstr>
      <vt:lpstr>μ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Lectern</dc:creator>
  <cp:lastModifiedBy>Lectern</cp:lastModifiedBy>
  <dcterms:created xsi:type="dcterms:W3CDTF">2025-06-24T23:54:57Z</dcterms:created>
  <dcterms:modified xsi:type="dcterms:W3CDTF">2025-06-25T00:42:18Z</dcterms:modified>
</cp:coreProperties>
</file>