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\source\repos\FRE6811\fsl\"/>
    </mc:Choice>
  </mc:AlternateContent>
  <xr:revisionPtr revIDLastSave="0" documentId="13_ncr:1_{1A324445-7FED-4909-B7B0-91C005365DAD}" xr6:coauthVersionLast="47" xr6:coauthVersionMax="47" xr10:uidLastSave="{00000000-0000-0000-0000-000000000000}"/>
  <bookViews>
    <workbookView xWindow="960" yWindow="972" windowWidth="29424" windowHeight="15888" xr2:uid="{9807C7AD-5A66-4715-B865-4CC476F57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" i="1" l="1"/>
  <c r="Q5" i="1"/>
  <c r="Q4" i="1"/>
  <c r="Q3" i="1"/>
  <c r="M6" i="1" a="1"/>
  <c r="M6" i="1" s="1"/>
  <c r="M5" i="1" a="1"/>
  <c r="M5" i="1" s="1"/>
  <c r="M4" i="1" a="1"/>
  <c r="M4" i="1" s="1"/>
  <c r="M3" i="1" a="1"/>
  <c r="M3" i="1" s="1"/>
  <c r="P6" i="1"/>
  <c r="P5" i="1"/>
  <c r="P4" i="1"/>
  <c r="P3" i="1"/>
  <c r="O3" i="1"/>
  <c r="O4" i="1"/>
  <c r="O5" i="1"/>
  <c r="O6" i="1"/>
  <c r="L6" i="1" a="1"/>
  <c r="L6" i="1" s="1"/>
  <c r="L5" i="1" a="1"/>
  <c r="L5" i="1" s="1"/>
  <c r="L4" i="1" a="1"/>
  <c r="L4" i="1" s="1"/>
  <c r="L3" i="1" a="1"/>
  <c r="L3" i="1" s="1"/>
  <c r="K6" i="1" a="1"/>
  <c r="K6" i="1" s="1"/>
  <c r="K5" i="1" a="1"/>
  <c r="K5" i="1" s="1"/>
  <c r="K4" i="1" a="1"/>
  <c r="K4" i="1" s="1"/>
  <c r="K3" i="1" a="1"/>
  <c r="K3" i="1" s="1"/>
  <c r="J6" i="1" a="1"/>
  <c r="J6" i="1" s="1"/>
  <c r="N6" i="1" s="1"/>
  <c r="J5" i="1" a="1"/>
  <c r="J5" i="1" s="1"/>
  <c r="N5" i="1" s="1"/>
  <c r="J4" i="1" a="1"/>
  <c r="J4" i="1" s="1"/>
  <c r="N4" i="1" s="1"/>
  <c r="J3" i="1" a="1"/>
  <c r="J3" i="1" s="1"/>
  <c r="N3" i="1" s="1"/>
  <c r="A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Lewis</author>
  </authors>
  <commentList>
    <comment ref="N3" authorId="0" shapeId="0" xr:uid="{F869B1DC-0643-4F1F-89E8-EC3315B49358}">
      <text>
        <r>
          <rPr>
            <b/>
            <sz val="9"/>
            <color indexed="81"/>
            <rFont val="Tahoma"/>
            <family val="2"/>
          </rPr>
          <t>Add checks for delta, gamma, and vega.</t>
        </r>
      </text>
    </comment>
    <comment ref="O3" authorId="0" shapeId="0" xr:uid="{96679C43-09C6-4220-B4FD-933E051BE9F8}">
      <text>
        <r>
          <rPr>
            <b/>
            <sz val="9"/>
            <color indexed="81"/>
            <rFont val="Tahoma"/>
            <family val="2"/>
          </rPr>
          <t>Add checks for delta, gamma, and vega.</t>
        </r>
      </text>
    </comment>
    <comment ref="P3" authorId="0" shapeId="0" xr:uid="{DB7E2D9F-2144-472F-854A-0F67304CE8C6}">
      <text>
        <r>
          <rPr>
            <b/>
            <sz val="9"/>
            <color indexed="81"/>
            <rFont val="Tahoma"/>
            <family val="2"/>
          </rPr>
          <t>Add checks for delta, gamma, and vega.</t>
        </r>
      </text>
    </comment>
    <comment ref="Q3" authorId="0" shapeId="0" xr:uid="{10828D40-290F-4CA3-A50C-CD0433C334EF}">
      <text>
        <r>
          <rPr>
            <b/>
            <sz val="9"/>
            <color indexed="81"/>
            <rFont val="Tahoma"/>
            <family val="2"/>
          </rPr>
          <t>Add checks for delta, gamma, and vega.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<sst xmlns="http://schemas.openxmlformats.org/spreadsheetml/2006/main" count="20" uniqueCount="12">
  <si>
    <t>t</t>
  </si>
  <si>
    <t>r</t>
  </si>
  <si>
    <t>s0</t>
  </si>
  <si>
    <t>sigma</t>
  </si>
  <si>
    <t>k</t>
  </si>
  <si>
    <t>value</t>
  </si>
  <si>
    <t>delta</t>
  </si>
  <si>
    <t>gamma</t>
  </si>
  <si>
    <t>vega</t>
  </si>
  <si>
    <t>website</t>
  </si>
  <si>
    <t>add-in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</si>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</sst>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0x&quot;#"/>
    <numFmt numFmtId="165" formatCode="0.000"/>
  </numFmts>
  <fonts count="9" x14ac:knownFonts="1">
    <font>
      <sz val="14"/>
      <color theme="1"/>
      <name val="Aptos Narrow"/>
      <family val="2"/>
    </font>
    <font>
      <b/>
      <sz val="14"/>
      <color theme="1"/>
      <name val="Aptos Narrow"/>
      <family val="2"/>
    </font>
    <font>
      <sz val="8"/>
      <color indexed="63"/>
      <name val="Aptos Narrow"/>
      <family val="2"/>
    </font>
    <font>
      <u/>
      <sz val="14"/>
      <color theme="10"/>
      <name val="Aptos Narrow"/>
      <family val="2"/>
    </font>
    <font>
      <sz val="14"/>
      <color rgb="FF3F3F76"/>
      <name val="Aptos Narrow"/>
      <family val="2"/>
    </font>
    <font>
      <b/>
      <sz val="14"/>
      <color rgb="FFFA7D00"/>
      <name val="Aptos Narrow"/>
      <family val="2"/>
    </font>
    <font>
      <b/>
      <sz val="14"/>
      <color theme="0"/>
      <name val="Aptos Narrow"/>
      <family val="2"/>
    </font>
    <font>
      <i/>
      <sz val="14"/>
      <color theme="1"/>
      <name val="Aptos Narrow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164" fontId="2" fillId="0" borderId="0">
      <alignment horizontal="center" vertical="center"/>
    </xf>
    <xf numFmtId="0" fontId="3" fillId="0" borderId="0" applyNumberFormat="0" applyFill="0" applyBorder="0" applyAlignment="0" applyProtection="0"/>
    <xf numFmtId="0" fontId="4" fillId="2" borderId="1" applyNumberFormat="0" applyAlignment="0" applyProtection="0"/>
    <xf numFmtId="0" fontId="5" fillId="3" borderId="1" applyNumberFormat="0" applyAlignment="0" applyProtection="0"/>
    <xf numFmtId="0" fontId="6" fillId="4" borderId="2" applyNumberFormat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2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4" fillId="2" borderId="1" xfId="3"/>
    <xf numFmtId="165" fontId="5" fillId="3" borderId="1" xfId="4" applyNumberFormat="1"/>
    <xf numFmtId="0" fontId="6" fillId="4" borderId="2" xfId="5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6">
    <cellStyle name="Calculation" xfId="4" builtinId="22"/>
    <cellStyle name="Check Cell" xfId="5" builtinId="23"/>
    <cellStyle name="Handle" xfId="1" xr:uid="{FFD4E07E-EF98-42D2-B5CA-C9E8FE0F9574}"/>
    <cellStyle name="Hyperlink" xfId="2" builtinId="8"/>
    <cellStyle name="Input" xfId="3" builtinId="20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59BD-FC1C-4AEE-A30B-8C3812DF0C36}">
  <dimension ref="A1:Q7"/>
  <sheetViews>
    <sheetView tabSelected="1" workbookViewId="0">
      <selection activeCell="A2" sqref="A2"/>
    </sheetView>
  </sheetViews>
  <sheetFormatPr defaultRowHeight="18" x14ac:dyDescent="0.35"/>
  <sheetData>
    <row r="1" spans="1:17" x14ac:dyDescent="0.35">
      <c r="A1" s="2" t="str">
        <f>HYPERLINK("https://goodcalculators.com/black-scholes-calculator/")</f>
        <v>https://goodcalculators.com/black-scholes-calculator/</v>
      </c>
      <c r="F1" s="8" t="s">
        <v>9</v>
      </c>
      <c r="G1" s="8"/>
      <c r="H1" s="8"/>
      <c r="I1" s="9"/>
      <c r="J1" s="10" t="s">
        <v>10</v>
      </c>
      <c r="K1" s="8"/>
      <c r="L1" s="8"/>
      <c r="M1" s="9"/>
      <c r="N1" s="8" t="s">
        <v>11</v>
      </c>
      <c r="O1" s="8"/>
      <c r="P1" s="8"/>
      <c r="Q1" s="8"/>
    </row>
    <row r="2" spans="1:17" ht="18.600000000000001" thickBot="1" x14ac:dyDescent="0.4">
      <c r="A2" s="1" t="s">
        <v>1</v>
      </c>
      <c r="B2" s="1" t="s">
        <v>2</v>
      </c>
      <c r="C2" s="1" t="s">
        <v>3</v>
      </c>
      <c r="D2" s="1" t="s">
        <v>0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4" t="s">
        <v>5</v>
      </c>
      <c r="K2" s="4" t="s">
        <v>6</v>
      </c>
      <c r="L2" s="4" t="s">
        <v>7</v>
      </c>
      <c r="M2" s="4" t="s">
        <v>8</v>
      </c>
      <c r="N2" s="3" t="s">
        <v>5</v>
      </c>
      <c r="O2" s="3" t="s">
        <v>6</v>
      </c>
      <c r="P2" s="3" t="s">
        <v>7</v>
      </c>
      <c r="Q2" s="3" t="s">
        <v>8</v>
      </c>
    </row>
    <row r="3" spans="1:17" ht="19.2" thickTop="1" thickBot="1" x14ac:dyDescent="0.4">
      <c r="A3" s="5">
        <v>0</v>
      </c>
      <c r="B3" s="5">
        <v>100</v>
      </c>
      <c r="C3" s="5">
        <v>0.2</v>
      </c>
      <c r="D3" s="5">
        <v>1</v>
      </c>
      <c r="E3" s="5">
        <v>100</v>
      </c>
      <c r="F3">
        <v>7.9660000000000002</v>
      </c>
      <c r="G3">
        <v>-0.46</v>
      </c>
      <c r="H3">
        <v>0.02</v>
      </c>
      <c r="I3">
        <v>39.695</v>
      </c>
      <c r="J3" s="6" cm="1">
        <f t="array" ref="J3">_xll.BSM.PUT.VALUE($A3,$B3,$C3,$D3,$E3)</f>
        <v>7.9655674554058038</v>
      </c>
      <c r="K3" s="6" cm="1">
        <f t="array" ref="K3">_xll.BSM.PUT.DELTA($A3,$B3,$C3,$D3,$E3)</f>
        <v>-0.46017216272297101</v>
      </c>
      <c r="L3" s="6" cm="1">
        <f t="array" ref="L3">_xll.BSM.PUT.GAMMA($A3,$B3,$C3,$D3,$E3)</f>
        <v>1.9847627373850589E-2</v>
      </c>
      <c r="M3" s="6" cm="1">
        <f t="array" ref="M3">_xll.BSM.PUT.VEGA($A3,$B3,$C3,$D3,$E3)</f>
        <v>39.695254747701178</v>
      </c>
      <c r="N3" s="7" t="b">
        <f>ABS(F3-J3)&lt;=0.001</f>
        <v>1</v>
      </c>
      <c r="O3" s="7" t="b">
        <f>ABS(G3-K3)&lt;=0.001</f>
        <v>1</v>
      </c>
      <c r="P3" s="7" t="b">
        <f>ABS(H3-L3)&lt;=0.001</f>
        <v>1</v>
      </c>
      <c r="Q3" s="7" t="b">
        <f>ABS(I3-M3)&lt;=0.001</f>
        <v>1</v>
      </c>
    </row>
    <row r="4" spans="1:17" ht="19.2" thickTop="1" thickBot="1" x14ac:dyDescent="0.4">
      <c r="A4" s="5">
        <v>0.05</v>
      </c>
      <c r="B4" s="5">
        <v>100</v>
      </c>
      <c r="C4" s="5">
        <v>0.2</v>
      </c>
      <c r="D4" s="5">
        <v>1</v>
      </c>
      <c r="E4" s="5">
        <v>100</v>
      </c>
      <c r="F4">
        <v>5.5739999999999998</v>
      </c>
      <c r="G4">
        <v>-0.36299999999999999</v>
      </c>
      <c r="H4">
        <v>1.9E-2</v>
      </c>
      <c r="I4">
        <v>37.524000000000001</v>
      </c>
      <c r="J4" s="6" cm="1">
        <f t="array" ref="J4">_xll.BSM.PUT.VALUE($A4,$B4,$C4,$D4,$E4)</f>
        <v>5.5735260222569671</v>
      </c>
      <c r="K4" s="6" cm="1">
        <f t="array" ref="K4">_xll.BSM.PUT.DELTA($A4,$B4,$C4,$D4,$E4)</f>
        <v>-0.36316934882438096</v>
      </c>
      <c r="L4" s="6" cm="1">
        <f t="array" ref="L4">_xll.BSM.PUT.GAMMA($A4,$B4,$C4,$D4,$E4)</f>
        <v>1.8762017345846892E-2</v>
      </c>
      <c r="M4" s="6" cm="1">
        <f t="array" ref="M4">_xll.BSM.PUT.VEGA($A4,$B4,$C4,$D4,$E4)</f>
        <v>37.524034691693792</v>
      </c>
      <c r="N4" s="7" t="b">
        <f t="shared" ref="N4:Q6" si="0">ABS(F4-J4)&lt;=0.001</f>
        <v>1</v>
      </c>
      <c r="O4" s="7" t="b">
        <f t="shared" si="0"/>
        <v>1</v>
      </c>
      <c r="P4" s="7" t="b">
        <f t="shared" si="0"/>
        <v>1</v>
      </c>
      <c r="Q4" s="7" t="b">
        <f t="shared" si="0"/>
        <v>1</v>
      </c>
    </row>
    <row r="5" spans="1:17" ht="19.2" thickTop="1" thickBot="1" x14ac:dyDescent="0.4">
      <c r="A5" s="5">
        <v>0.05</v>
      </c>
      <c r="B5" s="5">
        <v>110</v>
      </c>
      <c r="C5" s="5">
        <v>0.2</v>
      </c>
      <c r="D5" s="5">
        <v>1</v>
      </c>
      <c r="E5" s="5">
        <v>100</v>
      </c>
      <c r="F5">
        <v>2.786</v>
      </c>
      <c r="G5">
        <v>-0.20399999999999999</v>
      </c>
      <c r="H5">
        <v>1.2999999999999999E-2</v>
      </c>
      <c r="I5">
        <v>31.184999999999999</v>
      </c>
      <c r="J5" s="6" cm="1">
        <f t="array" ref="J5">_xll.BSM.PUT.VALUE($A5,$B5,$C5,$D5,$E5)</f>
        <v>2.7858961906618487</v>
      </c>
      <c r="K5" s="6" cm="1">
        <f t="array" ref="K5">_xll.BSM.PUT.DELTA($A5,$B5,$C5,$D5,$E5)</f>
        <v>-0.20424582869041358</v>
      </c>
      <c r="L5" s="6" cm="1">
        <f t="array" ref="L5">_xll.BSM.PUT.GAMMA($A5,$B5,$C5,$D5,$E5)</f>
        <v>1.2886510906085865E-2</v>
      </c>
      <c r="M5" s="6" cm="1">
        <f t="array" ref="M5">_xll.BSM.PUT.VEGA($A5,$B5,$C5,$D5,$E5)</f>
        <v>31.185356392727797</v>
      </c>
      <c r="N5" s="7" t="b">
        <f t="shared" si="0"/>
        <v>1</v>
      </c>
      <c r="O5" s="7" t="b">
        <f t="shared" si="0"/>
        <v>1</v>
      </c>
      <c r="P5" s="7" t="b">
        <f t="shared" si="0"/>
        <v>1</v>
      </c>
      <c r="Q5" s="7" t="b">
        <f t="shared" si="0"/>
        <v>1</v>
      </c>
    </row>
    <row r="6" spans="1:17" ht="19.2" thickTop="1" thickBot="1" x14ac:dyDescent="0.4">
      <c r="A6" s="5">
        <v>0.05</v>
      </c>
      <c r="B6" s="5">
        <v>100</v>
      </c>
      <c r="C6" s="5">
        <v>0.2</v>
      </c>
      <c r="D6" s="5">
        <v>1</v>
      </c>
      <c r="E6" s="5">
        <v>90</v>
      </c>
      <c r="F6">
        <v>2.31</v>
      </c>
      <c r="G6">
        <v>-0.19</v>
      </c>
      <c r="H6">
        <v>1.4E-2</v>
      </c>
      <c r="I6">
        <v>27.163</v>
      </c>
      <c r="J6" s="6" cm="1">
        <f t="array" ref="J6">_xll.BSM.PUT.VALUE($A6,$B6,$C6,$D6,$E6)</f>
        <v>2.3100966134802658</v>
      </c>
      <c r="K6" s="6" cm="1">
        <f t="array" ref="K6">_xll.BSM.PUT.DELTA($A6,$B6,$C6,$D6,$E6)</f>
        <v>-0.19029693922450791</v>
      </c>
      <c r="L6" s="6" cm="1">
        <f t="array" ref="L6">_xll.BSM.PUT.GAMMA($A6,$B6,$C6,$D6,$E6)</f>
        <v>1.3581289746314734E-2</v>
      </c>
      <c r="M6" s="6" cm="1">
        <f t="array" ref="M6">_xll.BSM.PUT.VEGA($A6,$B6,$C6,$D6,$E6)</f>
        <v>27.162579492629472</v>
      </c>
      <c r="N6" s="7" t="b">
        <f t="shared" si="0"/>
        <v>1</v>
      </c>
      <c r="O6" s="7" t="b">
        <f t="shared" si="0"/>
        <v>1</v>
      </c>
      <c r="P6" s="7" t="b">
        <f t="shared" si="0"/>
        <v>1</v>
      </c>
      <c r="Q6" s="7" t="b">
        <f t="shared" si="0"/>
        <v>1</v>
      </c>
    </row>
    <row r="7" spans="1:17" ht="18.600000000000001" thickTop="1" x14ac:dyDescent="0.35"/>
  </sheetData>
  <mergeCells count="3">
    <mergeCell ref="F1:I1"/>
    <mergeCell ref="J1:M1"/>
    <mergeCell ref="N1:Q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2025-06-12T21:33:08Z</dcterms:created>
  <dcterms:modified xsi:type="dcterms:W3CDTF">2025-07-01T19:52:37Z</dcterms:modified>
</cp:coreProperties>
</file>