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857CDDAF-7868-4D80-BB05-584FF6F09ADE}" xr6:coauthVersionLast="47" xr6:coauthVersionMax="47" xr10:uidLastSave="{00000000-0000-0000-0000-000000000000}"/>
  <bookViews>
    <workbookView xWindow="1296" yWindow="1392" windowWidth="29424" windowHeight="15888" xr2:uid="{046EE668-352C-4DAD-A9BD-BD8A2BC67292}"/>
  </bookViews>
  <sheets>
    <sheet name="Sheet1" sheetId="1" r:id="rId1"/>
  </sheets>
  <definedNames>
    <definedName name="f">Sheet1!$C$7</definedName>
    <definedName name="r_">Sheet1!$C$2</definedName>
    <definedName name="s0">Sheet1!$C$3</definedName>
    <definedName name="sigma">Sheet1!$C$4</definedName>
    <definedName name="t">Sheet1!$C$5</definedName>
    <definedName name="z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2" i="1"/>
  <c r="C7" i="1"/>
  <c r="C8" i="1" s="1"/>
  <c r="H4" i="1" l="1" a="1"/>
  <c r="H4" i="1" s="1"/>
  <c r="F4" i="1" a="1"/>
  <c r="F4" i="1" s="1"/>
  <c r="G4" i="1" s="1" a="1"/>
  <c r="I4" i="1" a="1"/>
  <c r="I4" i="1" s="1"/>
  <c r="G4" i="1" l="1"/>
  <c r="C10" i="1" a="1"/>
  <c r="C10" i="1" s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<sst xmlns="http://schemas.openxmlformats.org/spreadsheetml/2006/main" count="12" uniqueCount="12">
  <si>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r</t>
  </si>
  <si>
    <t>f</t>
  </si>
  <si>
    <t>s0</t>
  </si>
  <si>
    <t>sigma</t>
  </si>
  <si>
    <t>t</t>
  </si>
  <si>
    <t>z</t>
  </si>
  <si>
    <t>put</t>
  </si>
  <si>
    <t>call</t>
  </si>
  <si>
    <t>static</t>
  </si>
  <si>
    <t>weights</t>
  </si>
  <si>
    <t>par_variance</t>
  </si>
  <si>
    <t>par_volatility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</si>
</sst>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x&quot;#"/>
    <numFmt numFmtId="168" formatCode="0.00000"/>
    <numFmt numFmtId="169" formatCode="0.0000"/>
  </numFmts>
  <fonts count="2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>
      <alignment horizontal="center"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8" fontId="0" fillId="0" borderId="0" xfId="0" applyNumberFormat="1"/>
    <xf numFmtId="169" fontId="0" fillId="0" borderId="0" xfId="0" applyNumberFormat="1"/>
  </cellXfs>
  <cellStyles count="2">
    <cellStyle name="Handle" xfId="1" xr:uid="{62907D51-49E8-4572-A98D-5FB211300986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Sheet1!$E$4:$E$44</c:f>
              <c:numCache>
                <c:formatCode>General</c:formatCode>
                <c:ptCount val="4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  <c:pt idx="21">
                  <c:v>111</c:v>
                </c:pt>
                <c:pt idx="22">
                  <c:v>112</c:v>
                </c:pt>
                <c:pt idx="23">
                  <c:v>113</c:v>
                </c:pt>
                <c:pt idx="24">
                  <c:v>114</c:v>
                </c:pt>
                <c:pt idx="25">
                  <c:v>115</c:v>
                </c:pt>
                <c:pt idx="26">
                  <c:v>116</c:v>
                </c:pt>
                <c:pt idx="27">
                  <c:v>117</c:v>
                </c:pt>
                <c:pt idx="28">
                  <c:v>118</c:v>
                </c:pt>
                <c:pt idx="29">
                  <c:v>119</c:v>
                </c:pt>
                <c:pt idx="30">
                  <c:v>120</c:v>
                </c:pt>
                <c:pt idx="31">
                  <c:v>121</c:v>
                </c:pt>
                <c:pt idx="32">
                  <c:v>122</c:v>
                </c:pt>
                <c:pt idx="33">
                  <c:v>123</c:v>
                </c:pt>
                <c:pt idx="34">
                  <c:v>124</c:v>
                </c:pt>
                <c:pt idx="35">
                  <c:v>125</c:v>
                </c:pt>
                <c:pt idx="36">
                  <c:v>126</c:v>
                </c:pt>
                <c:pt idx="37">
                  <c:v>127</c:v>
                </c:pt>
                <c:pt idx="38">
                  <c:v>128</c:v>
                </c:pt>
                <c:pt idx="39">
                  <c:v>129</c:v>
                </c:pt>
                <c:pt idx="40">
                  <c:v>130</c:v>
                </c:pt>
              </c:numCache>
            </c:numRef>
          </c:xVal>
          <c:yVal>
            <c:numRef>
              <c:f>Sheet1!$H$4:$H$44</c:f>
              <c:numCache>
                <c:formatCode>0.0000</c:formatCode>
                <c:ptCount val="41"/>
                <c:pt idx="0">
                  <c:v>3.8612982779771321E-2</c:v>
                </c:pt>
                <c:pt idx="1">
                  <c:v>3.4649730813827995E-2</c:v>
                </c:pt>
                <c:pt idx="2">
                  <c:v>3.0928010156674179E-2</c:v>
                </c:pt>
                <c:pt idx="3">
                  <c:v>2.7442598355469305E-2</c:v>
                </c:pt>
                <c:pt idx="4">
                  <c:v>2.418844052920005E-2</c:v>
                </c:pt>
                <c:pt idx="5">
                  <c:v>2.1160642275352581E-2</c:v>
                </c:pt>
                <c:pt idx="6">
                  <c:v>1.8354462947988481E-2</c:v>
                </c:pt>
                <c:pt idx="7">
                  <c:v>1.5765309284121704E-2</c:v>
                </c:pt>
                <c:pt idx="8">
                  <c:v>1.3388729356970164E-2</c:v>
                </c:pt>
                <c:pt idx="9">
                  <c:v>1.1220406836160574E-2</c:v>
                </c:pt>
                <c:pt idx="10">
                  <c:v>9.2561555363843417E-3</c:v>
                </c:pt>
                <c:pt idx="11">
                  <c:v>7.491914237274605E-3</c:v>
                </c:pt>
                <c:pt idx="12">
                  <c:v>5.923741758477985E-3</c:v>
                </c:pt>
                <c:pt idx="13">
                  <c:v>4.5478122749750272E-3</c:v>
                </c:pt>
                <c:pt idx="14">
                  <c:v>3.3604108587279025E-3</c:v>
                </c:pt>
                <c:pt idx="15">
                  <c:v>2.3579292336529112E-3</c:v>
                </c:pt>
                <c:pt idx="16">
                  <c:v>1.5368617317920164E-3</c:v>
                </c:pt>
                <c:pt idx="17">
                  <c:v>8.9380143934038314E-4</c:v>
                </c:pt>
                <c:pt idx="18">
                  <c:v>4.2543652193999248E-4</c:v>
                </c:pt>
                <c:pt idx="19">
                  <c:v>1.2854671931840367E-4</c:v>
                </c:pt>
                <c:pt idx="20">
                  <c:v>0</c:v>
                </c:pt>
                <c:pt idx="21">
                  <c:v>3.6749367390832149E-5</c:v>
                </c:pt>
                <c:pt idx="22">
                  <c:v>2.3582980909666457E-4</c:v>
                </c:pt>
                <c:pt idx="23">
                  <c:v>5.9435538183082864E-4</c:v>
                </c:pt>
                <c:pt idx="24">
                  <c:v>1.1095164247476863E-3</c:v>
                </c:pt>
                <c:pt idx="25">
                  <c:v>1.7785768944651309E-3</c:v>
                </c:pt>
                <c:pt idx="26">
                  <c:v>2.5988718154626028E-3</c:v>
                </c:pt>
                <c:pt idx="27">
                  <c:v>3.5678048399058887E-3</c:v>
                </c:pt>
                <c:pt idx="28">
                  <c:v>4.6828459113152365E-3</c:v>
                </c:pt>
                <c:pt idx="29">
                  <c:v>5.9415290268126364E-3</c:v>
                </c:pt>
                <c:pt idx="30">
                  <c:v>7.3414500930060744E-3</c:v>
                </c:pt>
                <c:pt idx="31">
                  <c:v>8.8802648708421195E-3</c:v>
                </c:pt>
                <c:pt idx="32">
                  <c:v>1.0555687005037812E-2</c:v>
                </c:pt>
                <c:pt idx="33">
                  <c:v>1.236548613394256E-2</c:v>
                </c:pt>
                <c:pt idx="34">
                  <c:v>1.4307486075930465E-2</c:v>
                </c:pt>
                <c:pt idx="35">
                  <c:v>1.6379563088628202E-2</c:v>
                </c:pt>
                <c:pt idx="36">
                  <c:v>1.8579644197501077E-2</c:v>
                </c:pt>
                <c:pt idx="37">
                  <c:v>2.09057055905012E-2</c:v>
                </c:pt>
                <c:pt idx="38">
                  <c:v>2.3355771075676046E-2</c:v>
                </c:pt>
                <c:pt idx="39">
                  <c:v>2.5927910598792792E-2</c:v>
                </c:pt>
                <c:pt idx="40">
                  <c:v>2.8620238818198418E-2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93-4CA1-9038-D11E1F53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48880"/>
        <c:axId val="484449296"/>
      </c:scatterChart>
      <c:valAx>
        <c:axId val="484448880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9296"/>
        <c:crosses val="autoZero"/>
        <c:crossBetween val="midCat"/>
      </c:valAx>
      <c:valAx>
        <c:axId val="4844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4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0</xdr:row>
      <xdr:rowOff>152400</xdr:rowOff>
    </xdr:from>
    <xdr:to>
      <xdr:col>14</xdr:col>
      <xdr:colOff>211455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45172-ADB5-4AFA-AFA6-B76C7BF37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71AD-F5B6-4B70-AFF7-CF2FF9C13877}">
  <dimension ref="B2:I44"/>
  <sheetViews>
    <sheetView tabSelected="1" workbookViewId="0"/>
  </sheetViews>
  <sheetFormatPr defaultRowHeight="18" x14ac:dyDescent="0.35"/>
  <cols>
    <col min="1" max="1" width="3.5" customWidth="1"/>
    <col min="6" max="6" width="12.08203125" bestFit="1" customWidth="1"/>
    <col min="7" max="7" width="11.25" bestFit="1" customWidth="1"/>
    <col min="8" max="9" width="10.83203125" bestFit="1" customWidth="1"/>
  </cols>
  <sheetData>
    <row r="2" spans="2:9" x14ac:dyDescent="0.35">
      <c r="B2" s="1" t="s">
        <v>0</v>
      </c>
      <c r="C2">
        <v>0.01</v>
      </c>
      <c r="E2">
        <f>s0</f>
        <v>110</v>
      </c>
      <c r="F2">
        <v>20</v>
      </c>
    </row>
    <row r="3" spans="2:9" x14ac:dyDescent="0.35">
      <c r="B3" s="1" t="s">
        <v>2</v>
      </c>
      <c r="C3">
        <v>110</v>
      </c>
      <c r="F3" s="2" t="s">
        <v>6</v>
      </c>
      <c r="G3" s="2" t="s">
        <v>7</v>
      </c>
      <c r="H3" t="s">
        <v>8</v>
      </c>
      <c r="I3" t="s">
        <v>9</v>
      </c>
    </row>
    <row r="4" spans="2:9" x14ac:dyDescent="0.35">
      <c r="B4" s="1" t="s">
        <v>3</v>
      </c>
      <c r="C4">
        <v>0.15</v>
      </c>
      <c r="E4" cm="1">
        <f t="array" ref="E4:E44">_xll.ARRAY.SEQUENCE(E2-F2,E2+F2,1)</f>
        <v>90</v>
      </c>
      <c r="F4" s="4" cm="1">
        <f t="array" ref="F4:F44">_xlfn.MAP(_xlfn.ANCHORARRAY(E4),_xlfn.LAMBDA(_xlpm.k,_xll.BSM.PUT.VALUE(r_,s0,sigma,t,_xlpm.k)))</f>
        <v>7.6684922194177616E-3</v>
      </c>
      <c r="G4" s="4" cm="1">
        <f t="array" ref="G4:G44">_xlfn.ANCHORARRAY(F4) + s0 - EXP(-r_*t)*_xlfn.ANCHORARRAY(E4)</f>
        <v>20.232387476448011</v>
      </c>
      <c r="H4" s="4" cm="1">
        <f t="array" ref="H4:H44">_xlfn.MAP(_xlfn.ANCHORARRAY(E4),_xlfn.LAMBDA(_xlpm.k,_xll.VSWAP.STATIC_PAYOFF(s0,z,_xlpm.k)))</f>
        <v>3.8612982779771321E-2</v>
      </c>
      <c r="I4" s="4" cm="1">
        <f t="array" ref="I4:I44">_xll.VSWAP.WEIGHTS(s0, z,_xlfn.ANCHORARRAY( E4))</f>
        <v>-3.9632519659433263E-3</v>
      </c>
    </row>
    <row r="5" spans="2:9" x14ac:dyDescent="0.35">
      <c r="B5" s="1" t="s">
        <v>4</v>
      </c>
      <c r="C5">
        <v>0.25</v>
      </c>
      <c r="E5">
        <v>91</v>
      </c>
      <c r="F5" s="4">
        <v>1.2382153635249651E-2</v>
      </c>
      <c r="G5" s="4">
        <v>19.23959801546637</v>
      </c>
      <c r="H5" s="4">
        <v>3.4649730813827995E-2</v>
      </c>
      <c r="I5" s="4">
        <v>2.4153130878951101E-4</v>
      </c>
    </row>
    <row r="6" spans="2:9" x14ac:dyDescent="0.35">
      <c r="E6">
        <v>92</v>
      </c>
      <c r="F6" s="4">
        <v>1.9527857211695282E-2</v>
      </c>
      <c r="G6" s="4">
        <v>18.249240596645365</v>
      </c>
      <c r="H6" s="4">
        <v>3.0928010156674179E-2</v>
      </c>
      <c r="I6" s="4">
        <v>2.3630885594894124E-4</v>
      </c>
    </row>
    <row r="7" spans="2:9" x14ac:dyDescent="0.35">
      <c r="B7" s="1" t="s">
        <v>1</v>
      </c>
      <c r="C7">
        <f>s0*EXP(r_*t)</f>
        <v>110.27534403663748</v>
      </c>
      <c r="E7">
        <v>93</v>
      </c>
      <c r="F7" s="4">
        <v>3.010722853817252E-2</v>
      </c>
      <c r="G7" s="4">
        <v>17.262316845574389</v>
      </c>
      <c r="H7" s="4">
        <v>2.7442598355469305E-2</v>
      </c>
      <c r="I7" s="4">
        <v>2.3125397493561906E-4</v>
      </c>
    </row>
    <row r="8" spans="2:9" x14ac:dyDescent="0.35">
      <c r="B8" s="1" t="s">
        <v>5</v>
      </c>
      <c r="C8">
        <f>f</f>
        <v>110.27534403663748</v>
      </c>
      <c r="E8">
        <v>94</v>
      </c>
      <c r="F8" s="4">
        <v>4.5417103263893151E-2</v>
      </c>
      <c r="G8" s="4">
        <v>16.280123597902644</v>
      </c>
      <c r="H8" s="4">
        <v>2.418844052920005E-2</v>
      </c>
      <c r="I8" s="4">
        <v>2.2635957242178595E-4</v>
      </c>
    </row>
    <row r="9" spans="2:9" x14ac:dyDescent="0.35">
      <c r="E9">
        <v>95</v>
      </c>
      <c r="F9" s="4">
        <v>6.709111117805297E-2</v>
      </c>
      <c r="G9" s="4">
        <v>15.304294483419355</v>
      </c>
      <c r="H9" s="4">
        <v>2.1160642275352581E-2</v>
      </c>
      <c r="I9" s="4">
        <v>2.2161892648336901E-4</v>
      </c>
    </row>
    <row r="10" spans="2:9" x14ac:dyDescent="0.35">
      <c r="B10" s="1" t="s">
        <v>10</v>
      </c>
      <c r="C10" s="3" cm="1">
        <f t="array" ref="C10">_xll.VSWAP.PAR_VARIANCE(t, s0, z,_xlfn.ANCHORARRAY( E4),_xlfn.ANCHORARRAY( F4),_xlfn.ANCHORARRAY( G4))</f>
        <v>2.233871177681325E-2</v>
      </c>
      <c r="E10">
        <v>96</v>
      </c>
      <c r="F10" s="4">
        <v>9.7131985450908592E-2</v>
      </c>
      <c r="G10" s="4">
        <v>14.33683223529475</v>
      </c>
      <c r="H10" s="4">
        <v>1.8354462947988481E-2</v>
      </c>
      <c r="I10" s="4">
        <v>2.1702566349732222E-4</v>
      </c>
    </row>
    <row r="11" spans="2:9" x14ac:dyDescent="0.35">
      <c r="B11" s="1" t="s">
        <v>11</v>
      </c>
      <c r="C11" s="4">
        <f>SQRT(C10)</f>
        <v>0.14946140564310659</v>
      </c>
      <c r="E11">
        <v>97</v>
      </c>
      <c r="F11" s="4">
        <v>0.13792947059404734</v>
      </c>
      <c r="G11" s="4">
        <v>13.38012659804042</v>
      </c>
      <c r="H11" s="4">
        <v>1.5765309284121704E-2</v>
      </c>
      <c r="I11" s="4">
        <v>2.1257373671523805E-4</v>
      </c>
    </row>
    <row r="12" spans="2:9" x14ac:dyDescent="0.35">
      <c r="E12">
        <v>98</v>
      </c>
      <c r="F12" s="4">
        <v>0.1922590049236946</v>
      </c>
      <c r="G12" s="4">
        <v>12.436953009972612</v>
      </c>
      <c r="H12" s="4">
        <v>1.3388729356970164E-2</v>
      </c>
      <c r="I12" s="4">
        <v>2.0825740634194956E-4</v>
      </c>
    </row>
    <row r="13" spans="2:9" x14ac:dyDescent="0.35">
      <c r="E13">
        <v>99</v>
      </c>
      <c r="F13" s="4">
        <v>0.26325729322983094</v>
      </c>
      <c r="G13" s="4">
        <v>11.51044817588128</v>
      </c>
      <c r="H13" s="4">
        <v>1.1220406836160574E-2</v>
      </c>
      <c r="I13" s="4">
        <v>2.040712210333584E-4</v>
      </c>
    </row>
    <row r="14" spans="2:9" x14ac:dyDescent="0.35">
      <c r="E14">
        <v>100</v>
      </c>
      <c r="F14" s="4">
        <v>0.35437243971430976</v>
      </c>
      <c r="G14" s="4">
        <v>10.604060199968302</v>
      </c>
      <c r="H14" s="4">
        <v>9.2561555363843417E-3</v>
      </c>
      <c r="I14" s="4">
        <v>2.000100006664951E-4</v>
      </c>
    </row>
    <row r="15" spans="2:9" x14ac:dyDescent="0.35">
      <c r="E15">
        <v>101</v>
      </c>
      <c r="F15" s="4">
        <v>0.46928835954836945</v>
      </c>
      <c r="G15" s="4">
        <v>9.7214729974049021</v>
      </c>
      <c r="H15" s="4">
        <v>7.491914237274605E-3</v>
      </c>
      <c r="I15" s="4">
        <v>1.9606882031311668E-4</v>
      </c>
    </row>
    <row r="16" spans="2:9" x14ac:dyDescent="0.35">
      <c r="E16">
        <v>102</v>
      </c>
      <c r="F16" s="4">
        <v>0.61182552170661564</v>
      </c>
      <c r="G16" s="4">
        <v>8.8665070371656896</v>
      </c>
      <c r="H16" s="4">
        <v>5.923741758477985E-3</v>
      </c>
      <c r="I16" s="4">
        <v>1.9224299529366218E-4</v>
      </c>
    </row>
    <row r="17" spans="5:9" x14ac:dyDescent="0.35">
      <c r="E17">
        <v>103</v>
      </c>
      <c r="F17" s="4">
        <v>0.78582242746461795</v>
      </c>
      <c r="G17" s="4">
        <v>8.0430008205262311</v>
      </c>
      <c r="H17" s="4">
        <v>4.5478122749750272E-3</v>
      </c>
      <c r="I17" s="4">
        <v>1.8852806725583315E-4</v>
      </c>
    </row>
    <row r="18" spans="5:9" x14ac:dyDescent="0.35">
      <c r="E18">
        <v>104</v>
      </c>
      <c r="F18" s="4">
        <v>0.99500430799073403</v>
      </c>
      <c r="G18" s="4">
        <v>7.254679578654887</v>
      </c>
      <c r="H18" s="4">
        <v>3.3604108587279025E-3</v>
      </c>
      <c r="I18" s="4">
        <v>1.8491979117213342E-4</v>
      </c>
    </row>
    <row r="19" spans="5:9" x14ac:dyDescent="0.35">
      <c r="E19">
        <v>105</v>
      </c>
      <c r="F19" s="4">
        <v>1.2428470637304061</v>
      </c>
      <c r="G19" s="4">
        <v>6.5050192119970944</v>
      </c>
      <c r="H19" s="4">
        <v>2.3579292336529112E-3</v>
      </c>
      <c r="I19" s="4">
        <v>1.8141412321409645E-4</v>
      </c>
    </row>
    <row r="20" spans="5:9" x14ac:dyDescent="0.35">
      <c r="E20">
        <v>106</v>
      </c>
      <c r="F20" s="4">
        <v>1.5324452652332607</v>
      </c>
      <c r="G20" s="4">
        <v>5.7971142911024884</v>
      </c>
      <c r="H20" s="4">
        <v>1.5368617317920164E-3</v>
      </c>
      <c r="I20" s="4">
        <v>1.7800720940926162E-4</v>
      </c>
    </row>
    <row r="21" spans="5:9" x14ac:dyDescent="0.35">
      <c r="E21">
        <v>107</v>
      </c>
      <c r="F21" s="4">
        <v>1.8663929826349508</v>
      </c>
      <c r="G21" s="4">
        <v>5.1335588861067265</v>
      </c>
      <c r="H21" s="4">
        <v>8.9380143934038314E-4</v>
      </c>
      <c r="I21" s="4">
        <v>1.7469537505124255E-4</v>
      </c>
    </row>
    <row r="22" spans="5:9" x14ac:dyDescent="0.35">
      <c r="E22">
        <v>108</v>
      </c>
      <c r="F22" s="4">
        <v>2.246685312460003</v>
      </c>
      <c r="G22" s="4">
        <v>4.5163480935343188</v>
      </c>
      <c r="H22" s="4">
        <v>4.2543652193999248E-4</v>
      </c>
      <c r="I22" s="4">
        <v>1.7147511477880184E-4</v>
      </c>
    </row>
    <row r="23" spans="5:9" x14ac:dyDescent="0.35">
      <c r="E23">
        <v>109</v>
      </c>
      <c r="F23" s="4">
        <v>2.6746468362283986</v>
      </c>
      <c r="G23" s="4">
        <v>3.9468064949052604</v>
      </c>
      <c r="H23" s="4">
        <v>1.2854671931840367E-4</v>
      </c>
      <c r="I23" s="4">
        <v>1.6834308330318515E-4</v>
      </c>
    </row>
    <row r="24" spans="5:9" x14ac:dyDescent="0.35">
      <c r="E24">
        <v>110</v>
      </c>
      <c r="F24" s="4">
        <v>3.1508910734182902</v>
      </c>
      <c r="G24" s="4">
        <v>3.4255476096976878</v>
      </c>
      <c r="H24" s="4">
        <v>0</v>
      </c>
      <c r="I24" s="4">
        <v>1.6529608670923582E-4</v>
      </c>
    </row>
    <row r="25" spans="5:9" x14ac:dyDescent="0.35">
      <c r="E25">
        <v>111</v>
      </c>
      <c r="F25" s="4">
        <v>3.6753125350328641</v>
      </c>
      <c r="G25" s="4">
        <v>2.9524659489147922</v>
      </c>
      <c r="H25" s="4">
        <v>3.6749367390832149E-5</v>
      </c>
      <c r="I25" s="4">
        <v>1.6233107431500027E-4</v>
      </c>
    </row>
    <row r="26" spans="5:9" x14ac:dyDescent="0.35">
      <c r="E26">
        <v>112</v>
      </c>
      <c r="F26" s="4">
        <v>4.2471105143464216</v>
      </c>
      <c r="G26" s="4">
        <v>2.5267608058308895</v>
      </c>
      <c r="H26" s="4">
        <v>2.3582980909666457E-4</v>
      </c>
      <c r="I26" s="4">
        <v>1.5944513102833166E-4</v>
      </c>
    </row>
    <row r="27" spans="5:9" x14ac:dyDescent="0.35">
      <c r="E27">
        <v>113</v>
      </c>
      <c r="F27" s="4">
        <v>4.8648415199219324</v>
      </c>
      <c r="G27" s="4">
        <v>2.1469886890089498</v>
      </c>
      <c r="H27" s="4">
        <v>5.9435538183082864E-4</v>
      </c>
      <c r="I27" s="4">
        <v>1.5663547018269358E-4</v>
      </c>
    </row>
    <row r="28" spans="5:9" x14ac:dyDescent="0.35">
      <c r="E28">
        <v>114</v>
      </c>
      <c r="F28" s="4">
        <v>5.5264954642934638</v>
      </c>
      <c r="G28" s="4">
        <v>1.8111395109830113</v>
      </c>
      <c r="H28" s="4">
        <v>1.1095164247476863E-3</v>
      </c>
      <c r="I28" s="4">
        <v>1.5389942680058694E-4</v>
      </c>
    </row>
    <row r="29" spans="5:9" x14ac:dyDescent="0.35">
      <c r="E29">
        <v>115</v>
      </c>
      <c r="F29" s="4">
        <v>6.2295895014221339</v>
      </c>
      <c r="G29" s="4">
        <v>1.5167304257142291</v>
      </c>
      <c r="H29" s="4">
        <v>1.7785768944651309E-3</v>
      </c>
      <c r="I29" s="4">
        <v>1.5123445128002733E-4</v>
      </c>
    </row>
    <row r="30" spans="5:9" x14ac:dyDescent="0.35">
      <c r="E30">
        <v>116</v>
      </c>
      <c r="F30" s="4">
        <v>6.9712728110056581</v>
      </c>
      <c r="G30" s="4">
        <v>1.2609106129002896</v>
      </c>
      <c r="H30" s="4">
        <v>2.5988718154626028E-3</v>
      </c>
      <c r="I30" s="4">
        <v>1.4863810344581396E-4</v>
      </c>
    </row>
    <row r="31" spans="5:9" x14ac:dyDescent="0.35">
      <c r="E31">
        <v>117</v>
      </c>
      <c r="F31" s="4">
        <v>7.7484356377868382</v>
      </c>
      <c r="G31" s="4">
        <v>1.0405703172840077</v>
      </c>
      <c r="H31" s="4">
        <v>3.5678048399058887E-3</v>
      </c>
      <c r="I31" s="4">
        <v>1.4610804696606194E-4</v>
      </c>
    </row>
    <row r="32" spans="5:9" x14ac:dyDescent="0.35">
      <c r="E32">
        <v>118</v>
      </c>
      <c r="F32" s="4">
        <v>8.5578164280212636</v>
      </c>
      <c r="G32" s="4">
        <v>0.85244798512097475</v>
      </c>
      <c r="H32" s="4">
        <v>4.6828459113152365E-3</v>
      </c>
      <c r="I32" s="4">
        <v>1.4364204408805203E-4</v>
      </c>
    </row>
    <row r="33" spans="5:9" x14ac:dyDescent="0.35">
      <c r="E33">
        <v>119</v>
      </c>
      <c r="F33" s="4">
        <v>9.396101839992232</v>
      </c>
      <c r="G33" s="4">
        <v>0.6932302746944714</v>
      </c>
      <c r="H33" s="4">
        <v>5.9415290268126364E-3</v>
      </c>
      <c r="I33" s="4">
        <v>1.4123795069603817E-4</v>
      </c>
    </row>
    <row r="34" spans="5:9" x14ac:dyDescent="0.35">
      <c r="E34">
        <v>120</v>
      </c>
      <c r="F34" s="4">
        <v>10.260015596622617</v>
      </c>
      <c r="G34" s="4">
        <v>0.55964090892740614</v>
      </c>
      <c r="H34" s="4">
        <v>7.3414500930060744E-3</v>
      </c>
      <c r="I34" s="4">
        <v>1.38893711642607E-4</v>
      </c>
    </row>
    <row r="35" spans="5:9" x14ac:dyDescent="0.35">
      <c r="E35">
        <v>121</v>
      </c>
      <c r="F35" s="4">
        <v>11.146393450395735</v>
      </c>
      <c r="G35" s="4">
        <v>0.44851564030307145</v>
      </c>
      <c r="H35" s="4">
        <v>8.8802648708421195E-3</v>
      </c>
      <c r="I35" s="4">
        <v>1.3660735635964705E-4</v>
      </c>
    </row>
    <row r="36" spans="5:9" x14ac:dyDescent="0.35">
      <c r="E36">
        <v>122</v>
      </c>
      <c r="F36" s="4">
        <v>12.052242813659369</v>
      </c>
      <c r="G36" s="4">
        <v>0.35686188116925166</v>
      </c>
      <c r="H36" s="4">
        <v>1.0555687005037812E-2</v>
      </c>
      <c r="I36" s="4">
        <v>1.3437699470905673E-4</v>
      </c>
    </row>
    <row r="37" spans="5:9" x14ac:dyDescent="0.35">
      <c r="E37">
        <v>123</v>
      </c>
      <c r="F37" s="4">
        <v>12.974786766970057</v>
      </c>
      <c r="G37" s="4">
        <v>0.28190271208246998</v>
      </c>
      <c r="H37" s="4">
        <v>1.236548613394256E-2</v>
      </c>
      <c r="I37" s="4">
        <v>1.3220081308315534E-4</v>
      </c>
    </row>
    <row r="38" spans="5:9" x14ac:dyDescent="0.35">
      <c r="E38">
        <v>124</v>
      </c>
      <c r="F38" s="4">
        <v>13.911493122553969</v>
      </c>
      <c r="G38" s="4">
        <v>0.22110594526891703</v>
      </c>
      <c r="H38" s="4">
        <v>1.4307486075930465E-2</v>
      </c>
      <c r="I38" s="4">
        <v>1.300770707098331E-4</v>
      </c>
    </row>
    <row r="39" spans="5:9" x14ac:dyDescent="0.35">
      <c r="E39">
        <v>125</v>
      </c>
      <c r="F39" s="4">
        <v>14.860089950185392</v>
      </c>
      <c r="G39" s="4">
        <v>0.17219965050288977</v>
      </c>
      <c r="H39" s="4">
        <v>1.6379563088628202E-2</v>
      </c>
      <c r="I39" s="4">
        <v>1.280040961751383E-4</v>
      </c>
    </row>
    <row r="40" spans="5:9" x14ac:dyDescent="0.35">
      <c r="E40">
        <v>126</v>
      </c>
      <c r="F40" s="4">
        <v>15.818569459466335</v>
      </c>
      <c r="G40" s="4">
        <v>0.13317603738636308</v>
      </c>
      <c r="H40" s="4">
        <v>1.8579644197501077E-2</v>
      </c>
      <c r="I40" s="4">
        <v>1.2598028412724727E-4</v>
      </c>
    </row>
    <row r="41" spans="5:9" x14ac:dyDescent="0.35">
      <c r="E41">
        <v>127</v>
      </c>
      <c r="F41" s="4">
        <v>16.78518239018381</v>
      </c>
      <c r="G41" s="4">
        <v>0.10228584570637622</v>
      </c>
      <c r="H41" s="4">
        <v>2.09057055905012E-2</v>
      </c>
      <c r="I41" s="4">
        <v>1.2400409217472319E-4</v>
      </c>
    </row>
    <row r="42" spans="5:9" x14ac:dyDescent="0.35">
      <c r="E42">
        <v>128</v>
      </c>
      <c r="F42" s="4">
        <v>17.758425122528379</v>
      </c>
      <c r="G42" s="4">
        <v>7.8025455653488507E-2</v>
      </c>
      <c r="H42" s="4">
        <v>2.3355771075676046E-2</v>
      </c>
      <c r="I42" s="4">
        <v>1.2207403794189942E-4</v>
      </c>
    </row>
    <row r="43" spans="5:9" x14ac:dyDescent="0.35">
      <c r="E43">
        <v>129</v>
      </c>
      <c r="F43" s="4">
        <v>18.737021622587413</v>
      </c>
      <c r="G43" s="4">
        <v>5.9118833315068287E-2</v>
      </c>
      <c r="H43" s="4">
        <v>2.5927910598792792E-2</v>
      </c>
      <c r="I43" s="4">
        <v>1.2018869628888096E-4</v>
      </c>
    </row>
    <row r="44" spans="5:9" x14ac:dyDescent="0.35">
      <c r="E44">
        <v>130</v>
      </c>
      <c r="F44" s="4">
        <v>19.71990213012327</v>
      </c>
      <c r="G44" s="4">
        <v>4.4496218453474512E-2</v>
      </c>
      <c r="H44" s="4">
        <v>2.8620238818198418E-2</v>
      </c>
      <c r="I44" s="4">
        <v>2.8620238818198418E-2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f</vt:lpstr>
      <vt:lpstr>r_</vt:lpstr>
      <vt:lpstr>s0</vt:lpstr>
      <vt:lpstr>sigma</vt:lpstr>
      <vt:lpstr>t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2025-07-01T19:58:58Z</dcterms:created>
  <dcterms:modified xsi:type="dcterms:W3CDTF">2025-07-04T23:21:19Z</dcterms:modified>
</cp:coreProperties>
</file>