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ectern.POLY.002\source\repos\FRE6811\fsl\"/>
    </mc:Choice>
  </mc:AlternateContent>
  <xr:revisionPtr revIDLastSave="0" documentId="13_ncr:1_{B9CFD50B-6D43-47B4-8518-D9A0B4975BAD}" xr6:coauthVersionLast="47" xr6:coauthVersionMax="47" xr10:uidLastSave="{00000000-0000-0000-0000-000000000000}"/>
  <bookViews>
    <workbookView xWindow="-120" yWindow="-120" windowWidth="19440" windowHeight="11040" xr2:uid="{046EE668-352C-4DAD-A9BD-BD8A2BC67292}"/>
  </bookViews>
  <sheets>
    <sheet name="Sheet1" sheetId="1" r:id="rId1"/>
  </sheets>
  <definedNames>
    <definedName name="f">Sheet1!$C$8</definedName>
    <definedName name="k">Sheet1!$C$5</definedName>
    <definedName name="r_">Sheet1!$C$2</definedName>
    <definedName name="s0">Sheet1!$C$3</definedName>
    <definedName name="sigma">Sheet1!$C$4</definedName>
    <definedName name="t">Sheet1!$C$6</definedName>
    <definedName name="z">Sheet1!$C$9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" i="1"/>
  <c r="C8" i="1"/>
  <c r="H5" i="1" a="1"/>
  <c r="H9" i="1" a="1"/>
  <c r="H13" i="1" a="1"/>
  <c r="H17" i="1" a="1"/>
  <c r="H21" i="1" a="1"/>
  <c r="H25" i="1" a="1"/>
  <c r="H29" i="1" a="1"/>
  <c r="H33" i="1" a="1"/>
  <c r="H37" i="1" a="1"/>
  <c r="H41" i="1" a="1"/>
  <c r="H10" i="1" a="1"/>
  <c r="H38" i="1" a="1"/>
  <c r="H6" i="1" a="1"/>
  <c r="H14" i="1" a="1"/>
  <c r="H18" i="1" a="1"/>
  <c r="H22" i="1" a="1"/>
  <c r="H26" i="1" a="1"/>
  <c r="H30" i="1" a="1"/>
  <c r="H34" i="1" a="1"/>
  <c r="H42" i="1" a="1"/>
  <c r="H7" i="1" a="1"/>
  <c r="H11" i="1" a="1"/>
  <c r="H15" i="1" a="1"/>
  <c r="H19" i="1" a="1"/>
  <c r="H23" i="1" a="1"/>
  <c r="H27" i="1" a="1"/>
  <c r="H31" i="1" a="1"/>
  <c r="H35" i="1" a="1"/>
  <c r="H39" i="1" a="1"/>
  <c r="H43" i="1" a="1"/>
  <c r="H8" i="1" a="1"/>
  <c r="H16" i="1" a="1"/>
  <c r="H24" i="1" a="1"/>
  <c r="H36" i="1" a="1"/>
  <c r="H44" i="1" a="1"/>
  <c r="H12" i="1" a="1"/>
  <c r="H20" i="1" a="1"/>
  <c r="H28" i="1" a="1"/>
  <c r="H32" i="1" a="1"/>
  <c r="H40" i="1" a="1"/>
  <c r="H4" i="1" a="1"/>
  <c r="F5" i="1" a="1"/>
  <c r="F9" i="1" a="1"/>
  <c r="F13" i="1" a="1"/>
  <c r="F17" i="1" a="1"/>
  <c r="F21" i="1" a="1"/>
  <c r="F25" i="1" a="1"/>
  <c r="F29" i="1" a="1"/>
  <c r="F37" i="1" a="1"/>
  <c r="F41" i="1" a="1"/>
  <c r="F18" i="1" a="1"/>
  <c r="F42" i="1" a="1"/>
  <c r="F6" i="1" a="1"/>
  <c r="F10" i="1" a="1"/>
  <c r="F14" i="1" a="1"/>
  <c r="F22" i="1" a="1"/>
  <c r="F26" i="1" a="1"/>
  <c r="F30" i="1" a="1"/>
  <c r="F34" i="1" a="1"/>
  <c r="F38" i="1" a="1"/>
  <c r="F40" i="1" a="1"/>
  <c r="F11" i="1" a="1"/>
  <c r="F19" i="1" a="1"/>
  <c r="F27" i="1" a="1"/>
  <c r="F35" i="1" a="1"/>
  <c r="F43" i="1" a="1"/>
  <c r="F16" i="1" a="1"/>
  <c r="F28" i="1" a="1"/>
  <c r="F44" i="1" a="1"/>
  <c r="F7" i="1" a="1"/>
  <c r="F15" i="1" a="1"/>
  <c r="F23" i="1" a="1"/>
  <c r="F31" i="1" a="1"/>
  <c r="F39" i="1" a="1"/>
  <c r="F12" i="1" a="1"/>
  <c r="F20" i="1" a="1"/>
  <c r="F32" i="1" a="1"/>
  <c r="F8" i="1" a="1"/>
  <c r="F24" i="1" a="1"/>
  <c r="F36" i="1" a="1"/>
  <c r="F33" i="1" a="1"/>
  <c r="F4" i="1" a="1"/>
  <c r="E4" i="1" a="1"/>
  <c r="I4" i="1" a="1"/>
  <c r="I4" i="1" l="1"/>
  <c r="H40" i="1"/>
  <c r="H32" i="1"/>
  <c r="H28" i="1"/>
  <c r="H20" i="1"/>
  <c r="H12" i="1"/>
  <c r="H44" i="1"/>
  <c r="H36" i="1"/>
  <c r="H24" i="1"/>
  <c r="H16" i="1"/>
  <c r="H8" i="1"/>
  <c r="H43" i="1"/>
  <c r="H39" i="1"/>
  <c r="H35" i="1"/>
  <c r="H31" i="1"/>
  <c r="H27" i="1"/>
  <c r="H23" i="1"/>
  <c r="H19" i="1"/>
  <c r="H15" i="1"/>
  <c r="H11" i="1"/>
  <c r="H7" i="1"/>
  <c r="H42" i="1"/>
  <c r="H34" i="1"/>
  <c r="H30" i="1"/>
  <c r="H26" i="1"/>
  <c r="H22" i="1"/>
  <c r="H18" i="1"/>
  <c r="H14" i="1"/>
  <c r="H6" i="1"/>
  <c r="H38" i="1"/>
  <c r="H10" i="1"/>
  <c r="H41" i="1"/>
  <c r="H37" i="1"/>
  <c r="H33" i="1"/>
  <c r="H29" i="1"/>
  <c r="H25" i="1"/>
  <c r="H21" i="1"/>
  <c r="H17" i="1"/>
  <c r="H13" i="1"/>
  <c r="H9" i="1"/>
  <c r="H5" i="1"/>
  <c r="H4" i="1"/>
  <c r="F33" i="1"/>
  <c r="F36" i="1"/>
  <c r="F24" i="1"/>
  <c r="F8" i="1"/>
  <c r="F32" i="1"/>
  <c r="F20" i="1"/>
  <c r="F12" i="1"/>
  <c r="F39" i="1"/>
  <c r="F31" i="1"/>
  <c r="F23" i="1"/>
  <c r="F15" i="1"/>
  <c r="F7" i="1"/>
  <c r="F44" i="1"/>
  <c r="F28" i="1"/>
  <c r="F16" i="1"/>
  <c r="F43" i="1"/>
  <c r="F35" i="1"/>
  <c r="F27" i="1"/>
  <c r="F19" i="1"/>
  <c r="F11" i="1"/>
  <c r="F40" i="1"/>
  <c r="F38" i="1"/>
  <c r="F34" i="1"/>
  <c r="F30" i="1"/>
  <c r="F26" i="1"/>
  <c r="F22" i="1"/>
  <c r="F14" i="1"/>
  <c r="F10" i="1"/>
  <c r="F6" i="1"/>
  <c r="F42" i="1"/>
  <c r="F18" i="1"/>
  <c r="F41" i="1"/>
  <c r="F37" i="1"/>
  <c r="F29" i="1"/>
  <c r="F25" i="1"/>
  <c r="F21" i="1"/>
  <c r="F17" i="1"/>
  <c r="F13" i="1"/>
  <c r="F9" i="1"/>
  <c r="F5" i="1"/>
  <c r="F4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<sst xmlns="http://schemas.openxmlformats.org/spreadsheetml/2006/main" count="11" uniqueCount="11">
  <si>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</t>
  </si>
  <si>
    <t>f</t>
  </si>
  <si>
    <t>s0</t>
  </si>
  <si>
    <t>sigma</t>
  </si>
  <si>
    <t>k</t>
  </si>
  <si>
    <t>t</t>
  </si>
  <si>
    <t>z</t>
  </si>
  <si>
    <t>put</t>
  </si>
  <si>
    <t>call</t>
  </si>
  <si>
    <t>static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</si>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</sst>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2">
    <font>
      <sz val="14"/>
      <color theme="1"/>
      <name val="Aptos Narrow"/>
      <family val="2"/>
    </font>
    <font>
      <sz val="8"/>
      <color indexed="63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>
      <alignment horizontal="center"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Handle" xfId="1" xr:uid="{62907D51-49E8-4572-A98D-5FB211300986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Sheet1!$E$4:$E$44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Sheet1!$H$4:$H$44</c:f>
              <c:numCache>
                <c:formatCode>General</c:formatCode>
                <c:ptCount val="41"/>
                <c:pt idx="0">
                  <c:v>4.6287102628419396E-2</c:v>
                </c:pt>
                <c:pt idx="1">
                  <c:v>4.1442062631305066E-2</c:v>
                </c:pt>
                <c:pt idx="2">
                  <c:v>3.6901877447676645E-2</c:v>
                </c:pt>
                <c:pt idx="3">
                  <c:v>3.2659156382986942E-2</c:v>
                </c:pt>
                <c:pt idx="4">
                  <c:v>2.8706774289555592E-2</c:v>
                </c:pt>
                <c:pt idx="5">
                  <c:v>2.5037858995549889E-2</c:v>
                </c:pt>
                <c:pt idx="6">
                  <c:v>2.1645779469167292E-2</c:v>
                </c:pt>
                <c:pt idx="7">
                  <c:v>1.8524134667015302E-2</c:v>
                </c:pt>
                <c:pt idx="8">
                  <c:v>1.566674301976978E-2</c:v>
                </c:pt>
                <c:pt idx="9">
                  <c:v>1.3067632511903016E-2</c:v>
                </c:pt>
                <c:pt idx="10">
                  <c:v>1.0721031315652552E-2</c:v>
                </c:pt>
                <c:pt idx="11">
                  <c:v>8.6213589424825876E-3</c:v>
                </c:pt>
                <c:pt idx="12">
                  <c:v>6.7632178781020236E-3</c:v>
                </c:pt>
                <c:pt idx="13">
                  <c:v>5.1413856696707338E-3</c:v>
                </c:pt>
                <c:pt idx="14">
                  <c:v>3.7508074361750632E-3</c:v>
                </c:pt>
                <c:pt idx="15">
                  <c:v>2.5865887751011507E-3</c:v>
                </c:pt>
                <c:pt idx="16">
                  <c:v>1.6439890405103297E-3</c:v>
                </c:pt>
                <c:pt idx="17">
                  <c:v>9.1841496941715006E-4</c:v>
                </c:pt>
                <c:pt idx="18">
                  <c:v>4.0541463503893094E-4</c:v>
                </c:pt>
                <c:pt idx="19">
                  <c:v>1.0067170700290076E-4</c:v>
                </c:pt>
                <c:pt idx="20">
                  <c:v>0</c:v>
                </c:pt>
                <c:pt idx="21">
                  <c:v>9.9338293663816385E-5</c:v>
                </c:pt>
                <c:pt idx="22">
                  <c:v>3.9474540764054128E-4</c:v>
                </c:pt>
                <c:pt idx="23">
                  <c:v>8.8239551691113999E-4</c:v>
                </c:pt>
                <c:pt idx="24">
                  <c:v>1.5585736934373429E-3</c:v>
                </c:pt>
                <c:pt idx="25">
                  <c:v>2.419671661135922E-3</c:v>
                </c:pt>
                <c:pt idx="26">
                  <c:v>3.4621837520483478E-3</c:v>
                </c:pt>
                <c:pt idx="27">
                  <c:v>4.6827030523702851E-3</c:v>
                </c:pt>
                <c:pt idx="28">
                  <c:v>6.077917727743215E-3</c:v>
                </c:pt>
                <c:pt idx="29">
                  <c:v>7.6446075178951689E-3</c:v>
                </c:pt>
                <c:pt idx="30">
                  <c:v>9.3796403913501414E-3</c:v>
                </c:pt>
                <c:pt idx="31">
                  <c:v>1.1279969351514291E-2</c:v>
                </c:pt>
                <c:pt idx="32">
                  <c:v>1.3342629385993454E-2</c:v>
                </c:pt>
                <c:pt idx="33">
                  <c:v>1.5564734551501785E-2</c:v>
                </c:pt>
                <c:pt idx="34">
                  <c:v>1.7943475187192026E-2</c:v>
                </c:pt>
                <c:pt idx="35">
                  <c:v>2.0476115249682736E-2</c:v>
                </c:pt>
                <c:pt idx="36">
                  <c:v>2.315998976345357E-2</c:v>
                </c:pt>
                <c:pt idx="37">
                  <c:v>2.5992502380670635E-2</c:v>
                </c:pt>
                <c:pt idx="38">
                  <c:v>2.8971123044853331E-2</c:v>
                </c:pt>
                <c:pt idx="39">
                  <c:v>3.2093385753124037E-2</c:v>
                </c:pt>
                <c:pt idx="40">
                  <c:v>3.5356886412090838E-2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93-4CA1-9038-D11E1F53D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448880"/>
        <c:axId val="484449296"/>
      </c:scatterChart>
      <c:valAx>
        <c:axId val="484448880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49296"/>
        <c:crosses val="autoZero"/>
        <c:crossBetween val="midCat"/>
      </c:valAx>
      <c:valAx>
        <c:axId val="48444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4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866775</xdr:colOff>
      <xdr:row>0</xdr:row>
      <xdr:rowOff>152400</xdr:rowOff>
    </xdr:from>
    <xdr:to>
      <xdr:col>13</xdr:col>
      <xdr:colOff>866775</xdr:colOff>
      <xdr:row>12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045172-ADB5-4AFA-AFA6-B76C7BF37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71AD-F5B6-4B70-AFF7-CF2FF9C13877}">
  <dimension ref="B2:I44"/>
  <sheetViews>
    <sheetView tabSelected="1" workbookViewId="0">
      <selection activeCell="I5" sqref="I5:I43"/>
    </sheetView>
  </sheetViews>
  <sheetFormatPr defaultRowHeight="18"/>
  <cols>
    <col min="1" max="1" width="3.54296875" customWidth="1"/>
    <col min="6" max="6" width="12" bestFit="1" customWidth="1"/>
  </cols>
  <sheetData>
    <row r="2" spans="2:9">
      <c r="B2" s="1" t="s">
        <v>0</v>
      </c>
      <c r="C2">
        <v>0.03</v>
      </c>
      <c r="E2">
        <v>80</v>
      </c>
      <c r="F2">
        <v>120</v>
      </c>
    </row>
    <row r="3" spans="2:9">
      <c r="B3" s="1" t="s">
        <v>2</v>
      </c>
      <c r="C3">
        <v>100</v>
      </c>
      <c r="F3" s="2" t="s">
        <v>7</v>
      </c>
      <c r="G3" s="2" t="s">
        <v>8</v>
      </c>
      <c r="H3" t="s">
        <v>9</v>
      </c>
      <c r="I3" t="s">
        <v>10</v>
      </c>
    </row>
    <row r="4" spans="2:9">
      <c r="B4" s="1" t="s">
        <v>3</v>
      </c>
      <c r="C4">
        <v>0.1</v>
      </c>
      <c r="E4" cm="1">
        <f t="array" ref="E4:E44">_xll.ARRAY.SEQUENCE(E2,F2,1)</f>
        <v>80</v>
      </c>
      <c r="F4" cm="1">
        <f t="array" ref="F4">_xll.BSM.PUT.VALUE(r_,s0,sigma,t,E4)</f>
        <v>1.7691467007957023E-6</v>
      </c>
      <c r="G4">
        <f t="shared" ref="G4:G44" si="0">F4 + s0 -EXP(-r_*t)*E4</f>
        <v>20.59775738361563</v>
      </c>
      <c r="H4" cm="1">
        <f t="array" ref="H4">_xll.VSWAP.STATIC_PAYOFF(s0,z,E4)</f>
        <v>4.6287102628419396E-2</v>
      </c>
      <c r="I4" cm="1">
        <f t="array" ref="I4:I44">_xll.VSWAP.WEIGHTS(s0, z,_xlfn.ANCHORARRAY( E4))</f>
        <v>-4.845039997114331E-3</v>
      </c>
    </row>
    <row r="5" spans="2:9">
      <c r="B5" s="1" t="s">
        <v>4</v>
      </c>
      <c r="C5">
        <v>100</v>
      </c>
      <c r="E5">
        <v>81</v>
      </c>
      <c r="F5" cm="1">
        <f t="array" ref="F5">_xll.BSM.PUT.VALUE(r_,s0,sigma,t,E5)</f>
        <v>5.9899943035895438E-6</v>
      </c>
      <c r="G5">
        <f t="shared" si="0"/>
        <v>19.605233549644097</v>
      </c>
      <c r="H5" cm="1">
        <f t="array" ref="H5">_xll.VSWAP.STATIC_PAYOFF(s0,z,E5)</f>
        <v>4.1442062631305066E-2</v>
      </c>
      <c r="I5">
        <v>3.0485481348591081E-4</v>
      </c>
    </row>
    <row r="6" spans="2:9">
      <c r="B6" s="1" t="s">
        <v>5</v>
      </c>
      <c r="C6">
        <v>0.25</v>
      </c>
      <c r="E6">
        <v>82</v>
      </c>
      <c r="F6" cm="1">
        <f t="array" ref="F6">_xll.BSM.PUT.VALUE(r_,s0,sigma,t,E6)</f>
        <v>1.888889981218289E-5</v>
      </c>
      <c r="G6">
        <f t="shared" si="0"/>
        <v>18.612718393730461</v>
      </c>
      <c r="H6" cm="1">
        <f t="array" ref="H6">_xll.VSWAP.STATIC_PAYOFF(s0,z,E6)</f>
        <v>3.6901877447676645E-2</v>
      </c>
      <c r="I6">
        <v>2.9746411893871727E-4</v>
      </c>
    </row>
    <row r="7" spans="2:9">
      <c r="E7">
        <v>83</v>
      </c>
      <c r="F7" cm="1">
        <f t="array" ref="F7">_xll.BSM.PUT.VALUE(r_,s0,sigma,t,E7)</f>
        <v>5.5629933048175139E-5</v>
      </c>
      <c r="G7">
        <f t="shared" si="0"/>
        <v>17.620227079944556</v>
      </c>
      <c r="H7" cm="1">
        <f t="array" ref="H7">_xll.VSWAP.STATIC_PAYOFF(s0,z,E7)</f>
        <v>3.2659156382986942E-2</v>
      </c>
      <c r="I7">
        <v>2.9033897125835262E-4</v>
      </c>
    </row>
    <row r="8" spans="2:9">
      <c r="B8" s="1" t="s">
        <v>1</v>
      </c>
      <c r="C8">
        <f>s0*EXP(r_*t)</f>
        <v>100.75281954445339</v>
      </c>
      <c r="E8">
        <v>84</v>
      </c>
      <c r="F8" cm="1">
        <f t="array" ref="F8">_xll.BSM.PUT.VALUE(r_,s0,sigma,t,E8)</f>
        <v>1.534257854450102E-4</v>
      </c>
      <c r="G8">
        <f t="shared" si="0"/>
        <v>16.627796820977821</v>
      </c>
      <c r="H8" cm="1">
        <f t="array" ref="H8">_xll.VSWAP.STATIC_PAYOFF(s0,z,E8)</f>
        <v>2.8706774289555592E-2</v>
      </c>
      <c r="I8">
        <v>2.8346679942564679E-4</v>
      </c>
    </row>
    <row r="9" spans="2:9">
      <c r="B9" s="1" t="s">
        <v>6</v>
      </c>
      <c r="C9">
        <v>100</v>
      </c>
      <c r="E9">
        <v>85</v>
      </c>
      <c r="F9" cm="1">
        <f t="array" ref="F9">_xll.BSM.PUT.VALUE(r_,s0,sigma,t,E9)</f>
        <v>3.9729060003258651E-4</v>
      </c>
      <c r="G9">
        <f t="shared" si="0"/>
        <v>15.635512630973267</v>
      </c>
      <c r="H9" cm="1">
        <f t="array" ref="H9">_xll.VSWAP.STATIC_PAYOFF(s0,z,E9)</f>
        <v>2.5037858995549889E-2</v>
      </c>
      <c r="I9">
        <v>2.7683576762310702E-4</v>
      </c>
    </row>
    <row r="10" spans="2:9">
      <c r="E10">
        <v>86</v>
      </c>
      <c r="F10" cm="1">
        <f t="array" ref="F10">_xll.BSM.PUT.VALUE(r_,s0,sigma,t,E10)</f>
        <v>9.6836645754481423E-4</v>
      </c>
      <c r="G10">
        <f t="shared" si="0"/>
        <v>14.643555652011642</v>
      </c>
      <c r="H10" cm="1">
        <f t="array" ref="H10">_xll.VSWAP.STATIC_PAYOFF(s0,z,E10)</f>
        <v>2.1645779469167292E-2</v>
      </c>
      <c r="I10">
        <v>2.7043472423060599E-4</v>
      </c>
    </row>
    <row r="11" spans="2:9">
      <c r="E11">
        <v>87</v>
      </c>
      <c r="F11" cm="1">
        <f t="array" ref="F11">_xll.BSM.PUT.VALUE(r_,s0,sigma,t,E11)</f>
        <v>2.2272379872679401E-3</v>
      </c>
      <c r="G11">
        <f t="shared" si="0"/>
        <v>13.652286468722224</v>
      </c>
      <c r="H11" cm="1">
        <f t="array" ref="H11">_xll.VSWAP.STATIC_PAYOFF(s0,z,E11)</f>
        <v>1.8524134667015302E-2</v>
      </c>
      <c r="I11">
        <v>2.6425315490646861E-4</v>
      </c>
    </row>
    <row r="12" spans="2:9">
      <c r="E12">
        <v>88</v>
      </c>
      <c r="F12" cm="1">
        <f t="array" ref="F12">_xll.BSM.PUT.VALUE(r_,s0,sigma,t,E12)</f>
        <v>4.8455004586659923E-3</v>
      </c>
      <c r="G12">
        <f t="shared" si="0"/>
        <v>12.662376676374492</v>
      </c>
      <c r="H12" cm="1">
        <f t="array" ref="H12">_xll.VSWAP.STATIC_PAYOFF(s0,z,E12)</f>
        <v>1.566674301976978E-2</v>
      </c>
      <c r="I12">
        <v>2.5828113937875763E-4</v>
      </c>
    </row>
    <row r="13" spans="2:9">
      <c r="E13">
        <v>89</v>
      </c>
      <c r="F13" cm="1">
        <f t="array" ref="F13">_xll.BSM.PUT.VALUE(r_,s0,sigma,t,E13)</f>
        <v>9.995036570956975E-3</v>
      </c>
      <c r="G13">
        <f t="shared" si="0"/>
        <v>11.67499815766763</v>
      </c>
      <c r="H13" cm="1">
        <f t="array" ref="H13">_xll.VSWAP.STATIC_PAYOFF(s0,z,E13)</f>
        <v>1.3067632511903016E-2</v>
      </c>
      <c r="I13">
        <v>2.5250931161630019E-4</v>
      </c>
    </row>
    <row r="14" spans="2:9">
      <c r="E14">
        <v>90</v>
      </c>
      <c r="F14" cm="1">
        <f t="array" ref="F14">_xll.BSM.PUT.VALUE(r_,s0,sigma,t,E14)</f>
        <v>1.9593610512627223E-2</v>
      </c>
      <c r="G14">
        <f t="shared" si="0"/>
        <v>10.692068676790171</v>
      </c>
      <c r="H14" cm="1">
        <f t="array" ref="H14">_xll.VSWAP.STATIC_PAYOFF(s0,z,E14)</f>
        <v>1.0721031315652552E-2</v>
      </c>
      <c r="I14">
        <v>2.4692882308050002E-4</v>
      </c>
    </row>
    <row r="15" spans="2:9">
      <c r="E15">
        <v>91</v>
      </c>
      <c r="F15" cm="1">
        <f t="array" ref="F15">_xll.BSM.PUT.VALUE(r_,s0,sigma,t,E15)</f>
        <v>3.6586800948310252E-2</v>
      </c>
      <c r="G15">
        <f t="shared" si="0"/>
        <v>9.7165338124067233</v>
      </c>
      <c r="H15" cm="1">
        <f t="array" ref="H15">_xll.VSWAP.STATIC_PAYOFF(s0,z,E15)</f>
        <v>8.6213589424825876E-3</v>
      </c>
      <c r="I15">
        <v>2.4153130878939999E-4</v>
      </c>
    </row>
    <row r="16" spans="2:9">
      <c r="E16">
        <v>92</v>
      </c>
      <c r="F16" cm="1">
        <f t="array" ref="F16">_xll.BSM.PUT.VALUE(r_,s0,sigma,t,E16)</f>
        <v>6.5222522165843802E-2</v>
      </c>
      <c r="G16">
        <f t="shared" si="0"/>
        <v>8.7526414788051028</v>
      </c>
      <c r="H16" cm="1">
        <f t="array" ref="H16">_xll.VSWAP.STATIC_PAYOFF(s0,z,E16)</f>
        <v>6.7632178781020236E-3</v>
      </c>
      <c r="I16">
        <v>2.3630885594927431E-4</v>
      </c>
    </row>
    <row r="17" spans="5:9">
      <c r="E17">
        <v>93</v>
      </c>
      <c r="F17" cm="1">
        <f t="array" ref="F17">_xll.BSM.PUT.VALUE(r_,s0,sigma,t,E17)</f>
        <v>0.11125193481491889</v>
      </c>
      <c r="G17">
        <f t="shared" si="0"/>
        <v>7.8061428366350469</v>
      </c>
      <c r="H17" cm="1">
        <f t="array" ref="H17">_xll.VSWAP.STATIC_PAYOFF(s0,z,E17)</f>
        <v>5.1413856696707338E-3</v>
      </c>
      <c r="I17">
        <v>2.3125397493561906E-4</v>
      </c>
    </row>
    <row r="18" spans="5:9">
      <c r="E18">
        <v>94</v>
      </c>
      <c r="F18" cm="1">
        <f t="array" ref="F18">_xll.BSM.PUT.VALUE(r_,s0,sigma,t,E18)</f>
        <v>0.18197875651073664</v>
      </c>
      <c r="G18">
        <f t="shared" si="0"/>
        <v>6.8843416035117144</v>
      </c>
      <c r="H18" cm="1">
        <f t="array" ref="H18">_xll.VSWAP.STATIC_PAYOFF(s0,z,E18)</f>
        <v>3.7508074361750632E-3</v>
      </c>
      <c r="I18">
        <v>2.2635957242175819E-4</v>
      </c>
    </row>
    <row r="19" spans="5:9">
      <c r="E19">
        <v>95</v>
      </c>
      <c r="F19" cm="1">
        <f t="array" ref="F19">_xll.BSM.PUT.VALUE(r_,s0,sigma,t,E19)</f>
        <v>0.28608681576947836</v>
      </c>
      <c r="G19">
        <f t="shared" si="0"/>
        <v>5.9959216079513311</v>
      </c>
      <c r="H19" cm="1">
        <f t="array" ref="H19">_xll.VSWAP.STATIC_PAYOFF(s0,z,E19)</f>
        <v>2.5865887751011507E-3</v>
      </c>
      <c r="I19">
        <v>2.2161892648309145E-4</v>
      </c>
    </row>
    <row r="20" spans="5:9">
      <c r="E20">
        <v>96</v>
      </c>
      <c r="F20" cm="1">
        <f t="array" ref="F20">_xll.BSM.PUT.VALUE(r_,s0,sigma,t,E20)</f>
        <v>0.43320747971710039</v>
      </c>
      <c r="G20">
        <f t="shared" si="0"/>
        <v>5.1505142170798166</v>
      </c>
      <c r="H20" cm="1">
        <f t="array" ref="H20">_xll.VSWAP.STATIC_PAYOFF(s0,z,E20)</f>
        <v>1.6439890405103297E-3</v>
      </c>
      <c r="I20">
        <v>2.1702566349764141E-4</v>
      </c>
    </row>
    <row r="21" spans="5:9">
      <c r="E21">
        <v>97</v>
      </c>
      <c r="F21" cm="1">
        <f t="array" ref="F21">_xll.BSM.PUT.VALUE(r_,s0,sigma,t,E21)</f>
        <v>0.63324061833901069</v>
      </c>
      <c r="G21">
        <f t="shared" si="0"/>
        <v>4.3580193008825887</v>
      </c>
      <c r="H21" cm="1">
        <f t="array" ref="H21">_xll.VSWAP.STATIC_PAYOFF(s0,z,E21)</f>
        <v>9.1841496941715006E-4</v>
      </c>
      <c r="I21">
        <v>2.1257373671496049E-4</v>
      </c>
    </row>
    <row r="22" spans="5:9">
      <c r="E22">
        <v>98</v>
      </c>
      <c r="F22" cm="1">
        <f t="array" ref="F22">_xll.BSM.PUT.VALUE(r_,s0,sigma,t,E22)</f>
        <v>0.89550280536972571</v>
      </c>
      <c r="G22">
        <f t="shared" si="0"/>
        <v>3.6277534330941705</v>
      </c>
      <c r="H22" cm="1">
        <f t="array" ref="H22">_xll.VSWAP.STATIC_PAYOFF(s0,z,E22)</f>
        <v>4.0541463503893094E-4</v>
      </c>
      <c r="I22">
        <v>2.0825740634218895E-4</v>
      </c>
    </row>
    <row r="23" spans="5:9">
      <c r="E23">
        <v>99</v>
      </c>
      <c r="F23" cm="1">
        <f t="array" ref="F23">_xll.BSM.PUT.VALUE(r_,s0,sigma,t,E23)</f>
        <v>1.2278270283146906</v>
      </c>
      <c r="G23">
        <f t="shared" si="0"/>
        <v>2.9675496012199858</v>
      </c>
      <c r="H23" cm="1">
        <f t="array" ref="H23">_xll.VSWAP.STATIC_PAYOFF(s0,z,E23)</f>
        <v>1.0067170700290076E-4</v>
      </c>
      <c r="I23">
        <v>2.0407122103312941E-4</v>
      </c>
    </row>
    <row r="24" spans="5:9">
      <c r="E24">
        <v>100</v>
      </c>
      <c r="F24" cm="1">
        <f t="array" ref="F24">_xll.BSM.PUT.VALUE(r_,s0,sigma,t,E24)</f>
        <v>1.6357627076453956</v>
      </c>
      <c r="G24">
        <f t="shared" si="0"/>
        <v>2.382957225731559</v>
      </c>
      <c r="H24" cm="1">
        <f t="array" ref="H24">_xll.VSWAP.STATIC_PAYOFF(s0,z,E24)</f>
        <v>0</v>
      </c>
      <c r="I24">
        <v>2.0001000066671715E-4</v>
      </c>
    </row>
    <row r="25" spans="5:9">
      <c r="E25">
        <v>101</v>
      </c>
      <c r="F25" cm="1">
        <f t="array" ref="F25">_xll.BSM.PUT.VALUE(r_,s0,sigma,t,E25)</f>
        <v>2.1220140061044543</v>
      </c>
      <c r="G25">
        <f t="shared" si="0"/>
        <v>1.8766804693714647</v>
      </c>
      <c r="H25" cm="1">
        <f t="array" ref="H25">_xll.VSWAP.STATIC_PAYOFF(s0,z,E25)</f>
        <v>9.9338293663816385E-5</v>
      </c>
      <c r="I25">
        <v>1.9606882031290851E-4</v>
      </c>
    </row>
    <row r="26" spans="5:9">
      <c r="E26">
        <v>102</v>
      </c>
      <c r="F26" cm="1">
        <f t="array" ref="F26">_xll.BSM.PUT.VALUE(r_,s0,sigma,t,E26)</f>
        <v>2.6862100028090565</v>
      </c>
      <c r="G26">
        <f t="shared" si="0"/>
        <v>1.4483484112569442</v>
      </c>
      <c r="H26" cm="1">
        <f t="array" ref="H26">_xll.VSWAP.STATIC_PAYOFF(s0,z,E26)</f>
        <v>3.9474540764054128E-4</v>
      </c>
      <c r="I26">
        <v>1.9224299529387381E-4</v>
      </c>
    </row>
    <row r="27" spans="5:9">
      <c r="E27">
        <v>103</v>
      </c>
      <c r="F27" cm="1">
        <f t="array" ref="F27">_xll.BSM.PUT.VALUE(r_,s0,sigma,t,E27)</f>
        <v>3.325034601036315</v>
      </c>
      <c r="G27">
        <f t="shared" si="0"/>
        <v>1.0946449546650712</v>
      </c>
      <c r="H27" cm="1">
        <f t="array" ref="H27">_xll.VSWAP.STATIC_PAYOFF(s0,z,E27)</f>
        <v>8.8239551691113999E-4</v>
      </c>
      <c r="I27">
        <v>1.8852806725560417E-4</v>
      </c>
    </row>
    <row r="28" spans="5:9">
      <c r="E28">
        <v>104</v>
      </c>
      <c r="F28" cm="1">
        <f t="array" ref="F28">_xll.BSM.PUT.VALUE(r_,s0,sigma,t,E28)</f>
        <v>4.0326753059839175</v>
      </c>
      <c r="G28">
        <f t="shared" si="0"/>
        <v>0.80975760479351777</v>
      </c>
      <c r="H28" cm="1">
        <f t="array" ref="H28">_xll.VSWAP.STATIC_PAYOFF(s0,z,E28)</f>
        <v>1.5585736934373429E-3</v>
      </c>
      <c r="I28">
        <v>1.8491979117237628E-4</v>
      </c>
    </row>
    <row r="29" spans="5:9">
      <c r="E29">
        <v>105</v>
      </c>
      <c r="F29" cm="1">
        <f t="array" ref="F29">_xll.BSM.PUT.VALUE(r_,s0,sigma,t,E29)</f>
        <v>4.8014960407764722</v>
      </c>
      <c r="G29">
        <f t="shared" si="0"/>
        <v>0.58605028476694088</v>
      </c>
      <c r="H29" cm="1">
        <f t="array" ref="H29">_xll.VSWAP.STATIC_PAYOFF(s0,z,E29)</f>
        <v>2.419671661135922E-3</v>
      </c>
      <c r="I29">
        <v>1.8141412321384665E-4</v>
      </c>
    </row>
    <row r="30" spans="5:9">
      <c r="E30">
        <v>106</v>
      </c>
      <c r="F30" cm="1">
        <f t="array" ref="F30">_xll.BSM.PUT.VALUE(r_,s0,sigma,t,E30)</f>
        <v>5.6228116214906425</v>
      </c>
      <c r="G30">
        <f t="shared" si="0"/>
        <v>0.41483781066196457</v>
      </c>
      <c r="H30" cm="1">
        <f t="array" ref="H30">_xll.VSWAP.STATIC_PAYOFF(s0,z,E30)</f>
        <v>3.4621837520483478E-3</v>
      </c>
      <c r="I30">
        <v>1.7800720940951142E-4</v>
      </c>
    </row>
    <row r="31" spans="5:9">
      <c r="E31">
        <v>107</v>
      </c>
      <c r="F31" cm="1">
        <f t="array" ref="F31">_xll.BSM.PUT.VALUE(r_,s0,sigma,t,E31)</f>
        <v>6.4876431259523786</v>
      </c>
      <c r="G31">
        <f t="shared" si="0"/>
        <v>0.28714126030456555</v>
      </c>
      <c r="H31" cm="1">
        <f t="array" ref="H31">_xll.VSWAP.STATIC_PAYOFF(s0,z,E31)</f>
        <v>4.6827030523702851E-3</v>
      </c>
      <c r="I31">
        <v>1.7469537505099275E-4</v>
      </c>
    </row>
    <row r="32" spans="5:9">
      <c r="E32">
        <v>108</v>
      </c>
      <c r="F32" cm="1">
        <f t="array" ref="F32">_xll.BSM.PUT.VALUE(r_,s0,sigma,t,E32)</f>
        <v>7.3873586625639565</v>
      </c>
      <c r="G32">
        <f t="shared" si="0"/>
        <v>0.19432874209699946</v>
      </c>
      <c r="H32" cm="1">
        <f t="array" ref="H32">_xll.VSWAP.STATIC_PAYOFF(s0,z,E32)</f>
        <v>6.077917727743215E-3</v>
      </c>
      <c r="I32">
        <v>1.7147511477902388E-4</v>
      </c>
    </row>
    <row r="33" spans="5:9">
      <c r="E33">
        <v>109</v>
      </c>
      <c r="F33" cm="1">
        <f t="array" ref="F33">_xll.BSM.PUT.VALUE(r_,s0,sigma,t,E33)</f>
        <v>8.3141424541656708</v>
      </c>
      <c r="G33">
        <f t="shared" si="0"/>
        <v>0.12858447887958846</v>
      </c>
      <c r="H33" cm="1">
        <f t="array" ref="H33">_xll.VSWAP.STATIC_PAYOFF(s0,z,E33)</f>
        <v>7.6446075178951689E-3</v>
      </c>
      <c r="I33">
        <v>1.6834308330301861E-4</v>
      </c>
    </row>
    <row r="34" spans="5:9">
      <c r="E34">
        <v>110</v>
      </c>
      <c r="F34" cm="1">
        <f t="array" ref="F34">_xll.BSM.PUT.VALUE(r_,s0,sigma,t,E34)</f>
        <v>9.2612752668877825</v>
      </c>
      <c r="G34">
        <f t="shared" si="0"/>
        <v>8.3189236782558851E-2</v>
      </c>
      <c r="H34" cm="1">
        <f t="array" ref="H34">_xll.VSWAP.STATIC_PAYOFF(s0,z,E34)</f>
        <v>9.3796403913501414E-3</v>
      </c>
      <c r="I34">
        <v>1.6529608670917684E-4</v>
      </c>
    </row>
    <row r="35" spans="5:9">
      <c r="E35">
        <v>111</v>
      </c>
      <c r="F35" cm="1">
        <f t="array" ref="F35">_xll.BSM.PUT.VALUE(r_,s0,sigma,t,E35)</f>
        <v>10.223242069716267</v>
      </c>
      <c r="G35">
        <f t="shared" si="0"/>
        <v>5.262798479189712E-2</v>
      </c>
      <c r="H35" cm="1">
        <f t="array" ref="H35">_xll.VSWAP.STATIC_PAYOFF(s0,z,E35)</f>
        <v>1.1279969351514291E-2</v>
      </c>
      <c r="I35">
        <v>1.6233107431501415E-4</v>
      </c>
    </row>
    <row r="36" spans="5:9">
      <c r="E36">
        <v>112</v>
      </c>
      <c r="F36" cm="1">
        <f t="array" ref="F36">_xll.BSM.PUT.VALUE(r_,s0,sigma,t,E36)</f>
        <v>11.195703635447071</v>
      </c>
      <c r="G36">
        <f t="shared" si="0"/>
        <v>3.256149570357536E-2</v>
      </c>
      <c r="H36" cm="1">
        <f t="array" ref="H36">_xll.VSWAP.STATIC_PAYOFF(s0,z,E36)</f>
        <v>1.3342629385993454E-2</v>
      </c>
      <c r="I36">
        <v>1.594451310291678E-4</v>
      </c>
    </row>
    <row r="37" spans="5:9">
      <c r="E37">
        <v>113</v>
      </c>
      <c r="F37" cm="1">
        <f t="array" ref="F37">_xll.BSM.PUT.VALUE(r_,s0,sigma,t,E37)</f>
        <v>12.175377013487488</v>
      </c>
      <c r="G37">
        <f t="shared" si="0"/>
        <v>1.9706818924845493E-2</v>
      </c>
      <c r="H37" cm="1">
        <f t="array" ref="H37">_xll.VSWAP.STATIC_PAYOFF(s0,z,E37)</f>
        <v>1.5564734551501785E-2</v>
      </c>
      <c r="I37">
        <v>1.5663547018190949E-4</v>
      </c>
    </row>
    <row r="38" spans="5:9">
      <c r="E38">
        <v>114</v>
      </c>
      <c r="F38" cm="1">
        <f t="array" ref="F38">_xll.BSM.PUT.VALUE(r_,s0,sigma,t,E38)</f>
        <v>13.159867858388191</v>
      </c>
      <c r="G38">
        <f t="shared" si="0"/>
        <v>1.1669609006418113E-2</v>
      </c>
      <c r="H38" cm="1">
        <f t="array" ref="H38">_xll.VSWAP.STATIC_PAYOFF(s0,z,E38)</f>
        <v>1.7943475187192026E-2</v>
      </c>
      <c r="I38">
        <v>1.5389942680046897E-4</v>
      </c>
    </row>
    <row r="39" spans="5:9">
      <c r="E39">
        <v>115</v>
      </c>
      <c r="F39" cm="1">
        <f t="array" ref="F39">_xll.BSM.PUT.VALUE(r_,s0,sigma,t,E39)</f>
        <v>14.147489319932546</v>
      </c>
      <c r="G39">
        <f t="shared" si="0"/>
        <v>6.7630157316216355E-3</v>
      </c>
      <c r="H39" cm="1">
        <f t="array" ref="H39">_xll.VSWAP.STATIC_PAYOFF(s0,z,E39)</f>
        <v>2.0476115249682736E-2</v>
      </c>
      <c r="I39">
        <v>1.5123445128012447E-4</v>
      </c>
    </row>
    <row r="40" spans="5:9">
      <c r="E40">
        <v>116</v>
      </c>
      <c r="F40" cm="1">
        <f t="array" ref="F40">_xll.BSM.PUT.VALUE(r_,s0,sigma,t,E40)</f>
        <v>15.137091403057068</v>
      </c>
      <c r="G40">
        <f t="shared" si="0"/>
        <v>3.8370440370130154E-3</v>
      </c>
      <c r="H40" cm="1">
        <f t="array" ref="H40">_xll.VSWAP.STATIC_PAYOFF(s0,z,E40)</f>
        <v>2.315998976345357E-2</v>
      </c>
      <c r="I40">
        <v>1.486381034462303E-4</v>
      </c>
    </row>
    <row r="41" spans="5:9">
      <c r="E41">
        <v>117</v>
      </c>
      <c r="F41" cm="1">
        <f t="array" ref="F41">_xll.BSM.PUT.VALUE(r_,s0,sigma,t,E41)</f>
        <v>16.127914293038334</v>
      </c>
      <c r="G41">
        <f t="shared" si="0"/>
        <v>2.1318791991404851E-3</v>
      </c>
      <c r="H41" cm="1">
        <f t="array" ref="H41">_xll.VSWAP.STATIC_PAYOFF(s0,z,E41)</f>
        <v>2.5992502380670635E-2</v>
      </c>
      <c r="I41">
        <v>1.4610804696563173E-4</v>
      </c>
    </row>
    <row r="42" spans="5:9">
      <c r="E42">
        <v>118</v>
      </c>
      <c r="F42" cm="1">
        <f t="array" ref="F42">_xll.BSM.PUT.VALUE(r_,s0,sigma,t,E42)</f>
        <v>17.119470800652291</v>
      </c>
      <c r="G42">
        <f t="shared" si="0"/>
        <v>1.1603319939581525E-3</v>
      </c>
      <c r="H42" cm="1">
        <f t="array" ref="H42">_xll.VSWAP.STATIC_PAYOFF(s0,z,E42)</f>
        <v>2.8971123044853331E-2</v>
      </c>
      <c r="I42">
        <v>1.436420440880104E-4</v>
      </c>
    </row>
    <row r="43" spans="5:9">
      <c r="E43">
        <v>119</v>
      </c>
      <c r="F43" cm="1">
        <f t="array" ref="F43">_xll.BSM.PUT.VALUE(r_,s0,sigma,t,E43)</f>
        <v>18.111457402813347</v>
      </c>
      <c r="G43">
        <f t="shared" si="0"/>
        <v>6.18879335874567E-4</v>
      </c>
      <c r="H43" cm="1">
        <f t="array" ref="H43">_xll.VSWAP.STATIC_PAYOFF(s0,z,E43)</f>
        <v>3.2093385753124037E-2</v>
      </c>
      <c r="I43">
        <v>1.4123795069609368E-4</v>
      </c>
    </row>
    <row r="44" spans="5:9">
      <c r="E44">
        <v>120</v>
      </c>
      <c r="F44" cm="1">
        <f t="array" ref="F44">_xll.BSM.PUT.VALUE(r_,s0,sigma,t,E44)</f>
        <v>19.103690163218165</v>
      </c>
      <c r="G44">
        <f t="shared" si="0"/>
        <v>3.235849215457165E-4</v>
      </c>
      <c r="H44" cm="1">
        <f t="array" ref="H44">_xll.VSWAP.STATIC_PAYOFF(s0,z,E44)</f>
        <v>3.5356886412090838E-2</v>
      </c>
      <c r="I44">
        <v>3.5356886412090838E-2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f</vt:lpstr>
      <vt:lpstr>k</vt:lpstr>
      <vt:lpstr>r_</vt:lpstr>
      <vt:lpstr>s0</vt:lpstr>
      <vt:lpstr>sigma</vt:lpstr>
      <vt:lpstr>t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Lectern</cp:lastModifiedBy>
  <dcterms:created xsi:type="dcterms:W3CDTF">2025-07-01T19:58:58Z</dcterms:created>
  <dcterms:modified xsi:type="dcterms:W3CDTF">2025-07-02T00:12:45Z</dcterms:modified>
</cp:coreProperties>
</file>