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Git\HU-Vision-1819-Base-FW-OF\meetrapporten\working\"/>
    </mc:Choice>
  </mc:AlternateContent>
  <xr:revisionPtr revIDLastSave="0" documentId="13_ncr:1_{B144E9AA-386B-415B-B232-6F9F0664459C}" xr6:coauthVersionLast="45" xr6:coauthVersionMax="45" xr10:uidLastSave="{00000000-0000-0000-0000-000000000000}"/>
  <bookViews>
    <workbookView xWindow="-120" yWindow="-120" windowWidth="24240" windowHeight="13140" activeTab="3" xr2:uid="{1C29CCC9-7210-421F-8AB7-A3C144CCE502}"/>
  </bookViews>
  <sheets>
    <sheet name="Blad1" sheetId="1" r:id="rId1"/>
    <sheet name="Blad2" sheetId="2" r:id="rId2"/>
    <sheet name="DATA" sheetId="3" r:id="rId3"/>
    <sheet name="Overall" sheetId="4" r:id="rId4"/>
    <sheet name="Images" sheetId="5" r:id="rId5"/>
    <sheet name="Per Pix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B4" i="4"/>
  <c r="B2" i="4"/>
  <c r="B7" i="6"/>
  <c r="C7" i="6"/>
  <c r="D7" i="6"/>
  <c r="E7" i="6"/>
  <c r="E6" i="6"/>
  <c r="C6" i="6"/>
  <c r="D6" i="6"/>
  <c r="B6" i="6"/>
  <c r="E5" i="6"/>
  <c r="D5" i="6"/>
  <c r="C5" i="6"/>
  <c r="B5" i="6"/>
  <c r="E4" i="6"/>
  <c r="D4" i="6"/>
  <c r="C4" i="6"/>
  <c r="B4" i="6"/>
  <c r="E3" i="6"/>
  <c r="D3" i="6"/>
  <c r="C3" i="6"/>
  <c r="B3" i="6"/>
  <c r="I7" i="6"/>
  <c r="H7" i="6"/>
  <c r="I6" i="6"/>
  <c r="H6" i="6"/>
  <c r="I5" i="6"/>
  <c r="H5" i="6"/>
  <c r="I4" i="6"/>
  <c r="H4" i="6"/>
  <c r="I3" i="6"/>
  <c r="H3" i="6"/>
  <c r="E7" i="5"/>
  <c r="K40" i="3"/>
  <c r="J40" i="3"/>
  <c r="I40" i="3"/>
  <c r="I7" i="5" s="1"/>
  <c r="H40" i="3"/>
  <c r="H7" i="5" s="1"/>
  <c r="E40" i="3"/>
  <c r="D40" i="3"/>
  <c r="D7" i="5" s="1"/>
  <c r="C40" i="3"/>
  <c r="C7" i="5" s="1"/>
  <c r="B40" i="3"/>
  <c r="B7" i="5" s="1"/>
  <c r="E4" i="5"/>
  <c r="E26" i="3"/>
  <c r="E5" i="5" s="1"/>
  <c r="D26" i="3"/>
  <c r="D5" i="5" s="1"/>
  <c r="C26" i="3"/>
  <c r="C5" i="5" s="1"/>
  <c r="B26" i="3"/>
  <c r="B5" i="5" s="1"/>
  <c r="E33" i="3"/>
  <c r="E6" i="5" s="1"/>
  <c r="D33" i="3"/>
  <c r="D6" i="5" s="1"/>
  <c r="C33" i="3"/>
  <c r="C6" i="5" s="1"/>
  <c r="B33" i="3"/>
  <c r="B6" i="5" s="1"/>
  <c r="K33" i="3"/>
  <c r="J33" i="3"/>
  <c r="I33" i="3"/>
  <c r="I6" i="5" s="1"/>
  <c r="H33" i="3"/>
  <c r="H6" i="5" s="1"/>
  <c r="K26" i="3"/>
  <c r="J26" i="3"/>
  <c r="I26" i="3"/>
  <c r="I5" i="5" s="1"/>
  <c r="H26" i="3"/>
  <c r="H5" i="5" s="1"/>
  <c r="K19" i="3"/>
  <c r="J19" i="3"/>
  <c r="I19" i="3"/>
  <c r="I3" i="5" s="1"/>
  <c r="H19" i="3"/>
  <c r="H3" i="5" s="1"/>
  <c r="C19" i="3"/>
  <c r="C3" i="5" s="1"/>
  <c r="D19" i="3"/>
  <c r="D3" i="5" s="1"/>
  <c r="E19" i="3"/>
  <c r="E3" i="5" s="1"/>
  <c r="B19" i="3"/>
  <c r="B3" i="5" s="1"/>
  <c r="I12" i="3"/>
  <c r="I4" i="5" s="1"/>
  <c r="J12" i="3"/>
  <c r="K12" i="3"/>
  <c r="H12" i="3"/>
  <c r="H4" i="5" s="1"/>
  <c r="C12" i="3"/>
  <c r="C4" i="5" s="1"/>
  <c r="D12" i="3"/>
  <c r="D4" i="5" s="1"/>
  <c r="E12" i="3"/>
  <c r="B12" i="3"/>
  <c r="B4" i="5" l="1"/>
  <c r="B3" i="4"/>
  <c r="C2" i="4"/>
  <c r="C3" i="4"/>
  <c r="K33" i="2"/>
  <c r="J33" i="2"/>
  <c r="H33" i="2"/>
  <c r="G33" i="2"/>
  <c r="E33" i="2"/>
  <c r="D33" i="2"/>
  <c r="B33" i="2"/>
  <c r="A33" i="2"/>
  <c r="G9" i="2"/>
  <c r="K9" i="2"/>
  <c r="J9" i="2"/>
  <c r="H9" i="2"/>
  <c r="K21" i="2"/>
  <c r="J21" i="2"/>
  <c r="H21" i="2"/>
  <c r="G21" i="2"/>
  <c r="E21" i="2"/>
  <c r="D21" i="2"/>
  <c r="B21" i="2"/>
  <c r="A21" i="2"/>
  <c r="D9" i="2"/>
  <c r="E9" i="2"/>
  <c r="B9" i="2"/>
  <c r="A9" i="2"/>
  <c r="H20" i="1"/>
  <c r="H19" i="1"/>
  <c r="G19" i="1"/>
  <c r="D19" i="1"/>
  <c r="E19" i="1"/>
  <c r="B19" i="1"/>
  <c r="A19" i="1"/>
  <c r="E8" i="1"/>
  <c r="B8" i="1"/>
  <c r="D8" i="1"/>
  <c r="A8" i="1"/>
  <c r="E34" i="2" l="1"/>
  <c r="B34" i="2"/>
  <c r="H34" i="2"/>
  <c r="K34" i="2"/>
  <c r="K10" i="2"/>
  <c r="H10" i="2"/>
  <c r="H22" i="2"/>
  <c r="K22" i="2"/>
  <c r="E10" i="2"/>
  <c r="E22" i="2"/>
  <c r="B22" i="2"/>
  <c r="B10" i="2"/>
  <c r="E20" i="1"/>
  <c r="E9" i="1"/>
  <c r="B9" i="1"/>
  <c r="B20" i="1"/>
</calcChain>
</file>

<file path=xl/sharedStrings.xml><?xml version="1.0" encoding="utf-8"?>
<sst xmlns="http://schemas.openxmlformats.org/spreadsheetml/2006/main" count="166" uniqueCount="38">
  <si>
    <t>Default</t>
  </si>
  <si>
    <t>Student</t>
  </si>
  <si>
    <t>Student:</t>
  </si>
  <si>
    <t>Default:</t>
  </si>
  <si>
    <t>Non threading</t>
  </si>
  <si>
    <t>Threading</t>
  </si>
  <si>
    <t>Female-3</t>
  </si>
  <si>
    <t>Verbetering:</t>
  </si>
  <si>
    <t>Non Threading</t>
  </si>
  <si>
    <t>Child-1</t>
  </si>
  <si>
    <t>Release</t>
  </si>
  <si>
    <t>Debug</t>
  </si>
  <si>
    <t>unnamed.jpg</t>
  </si>
  <si>
    <t>300x per test</t>
  </si>
  <si>
    <t>10x per test</t>
  </si>
  <si>
    <t>Default Class</t>
  </si>
  <si>
    <t>Student Class</t>
  </si>
  <si>
    <t>Female-1</t>
  </si>
  <si>
    <t>Male-4</t>
  </si>
  <si>
    <t>Male-5</t>
  </si>
  <si>
    <t>Optimalisatie O2</t>
  </si>
  <si>
    <t>OS</t>
  </si>
  <si>
    <t>GS</t>
  </si>
  <si>
    <t>OM</t>
  </si>
  <si>
    <t>GM</t>
  </si>
  <si>
    <t xml:space="preserve">Geen optimalisatie </t>
  </si>
  <si>
    <t xml:space="preserve"> + Single-threading</t>
  </si>
  <si>
    <t xml:space="preserve"> + Multi-threading</t>
  </si>
  <si>
    <r>
      <t xml:space="preserve">Every test is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times pre-processing step 1</t>
    </r>
  </si>
  <si>
    <t>AVG Student Class</t>
  </si>
  <si>
    <t>AVG Default Class</t>
  </si>
  <si>
    <t>Animal-1</t>
  </si>
  <si>
    <r>
      <t xml:space="preserve">Animal is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times pre-processing step 1</t>
    </r>
  </si>
  <si>
    <t>100 samples</t>
  </si>
  <si>
    <t>10 samples</t>
  </si>
  <si>
    <t>Optimization /O2</t>
  </si>
  <si>
    <t>Disabled /Od</t>
  </si>
  <si>
    <t>Verbetering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</si>
</sst>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0" xfId="1" applyFont="1"/>
    <xf numFmtId="0" fontId="3" fillId="0" borderId="0" xfId="0" applyFont="1"/>
    <xf numFmtId="9" fontId="0" fillId="3" borderId="2" xfId="1" applyNumberFormat="1" applyFont="1" applyFill="1" applyBorder="1"/>
    <xf numFmtId="0" fontId="0" fillId="0" borderId="3" xfId="0" applyBorder="1"/>
    <xf numFmtId="0" fontId="3" fillId="0" borderId="1" xfId="0" applyFont="1" applyBorder="1"/>
    <xf numFmtId="0" fontId="3" fillId="0" borderId="2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14" fontId="3" fillId="6" borderId="0" xfId="0" applyNumberFormat="1" applyFont="1" applyFill="1"/>
    <xf numFmtId="0" fontId="0" fillId="8" borderId="0" xfId="0" applyFill="1"/>
    <xf numFmtId="0" fontId="0" fillId="8" borderId="0" xfId="0" applyFill="1" applyBorder="1"/>
    <xf numFmtId="0" fontId="0" fillId="7" borderId="0" xfId="0" applyFill="1" applyBorder="1"/>
    <xf numFmtId="0" fontId="0" fillId="8" borderId="6" xfId="0" applyFill="1" applyBorder="1"/>
    <xf numFmtId="0" fontId="0" fillId="7" borderId="6" xfId="0" applyFill="1" applyBorder="1"/>
    <xf numFmtId="0" fontId="0" fillId="7" borderId="6" xfId="0" applyFill="1" applyBorder="1" applyAlignment="1">
      <alignment horizontal="center" vertical="center" textRotation="90"/>
    </xf>
    <xf numFmtId="0" fontId="0" fillId="8" borderId="7" xfId="0" applyFill="1" applyBorder="1"/>
    <xf numFmtId="0" fontId="0" fillId="7" borderId="7" xfId="0" applyFill="1" applyBorder="1"/>
    <xf numFmtId="0" fontId="0" fillId="9" borderId="0" xfId="0" applyFill="1"/>
    <xf numFmtId="0" fontId="3" fillId="9" borderId="0" xfId="0" applyFont="1" applyFill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8" borderId="6" xfId="0" applyFont="1" applyFill="1" applyBorder="1"/>
    <xf numFmtId="0" fontId="3" fillId="8" borderId="7" xfId="0" applyFont="1" applyFill="1" applyBorder="1"/>
    <xf numFmtId="0" fontId="0" fillId="8" borderId="8" xfId="0" applyFill="1" applyBorder="1"/>
    <xf numFmtId="0" fontId="0" fillId="8" borderId="9" xfId="0" applyFill="1" applyBorder="1"/>
    <xf numFmtId="0" fontId="3" fillId="7" borderId="6" xfId="0" applyFont="1" applyFill="1" applyBorder="1" applyAlignment="1">
      <alignment horizontal="left"/>
    </xf>
    <xf numFmtId="0" fontId="4" fillId="7" borderId="7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0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4" fillId="8" borderId="6" xfId="0" applyFont="1" applyFill="1" applyBorder="1"/>
    <xf numFmtId="0" fontId="5" fillId="7" borderId="7" xfId="0" applyFont="1" applyFill="1" applyBorder="1"/>
    <xf numFmtId="0" fontId="5" fillId="7" borderId="0" xfId="0" applyFont="1" applyFill="1" applyBorder="1"/>
    <xf numFmtId="0" fontId="0" fillId="8" borderId="0" xfId="0" applyFill="1" applyAlignment="1">
      <alignment horizontal="left"/>
    </xf>
  </cellXfs>
  <cellStyles count="2">
    <cellStyle name="Procent" xfId="1" builtinId="5"/>
    <cellStyle name="Standaard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Pre-proccesing</a:t>
            </a:r>
            <a:r>
              <a:rPr lang="nl-NL" baseline="0"/>
              <a:t> step 1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AVG Student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Overall!$B$1:$C$1</c:f>
              <c:strCache>
                <c:ptCount val="2"/>
                <c:pt idx="0">
                  <c:v>Optimization /O2</c:v>
                </c:pt>
                <c:pt idx="1">
                  <c:v>Disabled /Od</c:v>
                </c:pt>
              </c:strCache>
            </c:strRef>
          </c:cat>
          <c:val>
            <c:numRef>
              <c:f>Overall!$B$2:$C$2</c:f>
              <c:numCache>
                <c:formatCode>General</c:formatCode>
                <c:ptCount val="2"/>
                <c:pt idx="0">
                  <c:v>8412612.9499999993</c:v>
                </c:pt>
                <c:pt idx="1">
                  <c:v>27480603.800000001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511-9A3B-F4F17AFDEB77}"/>
            </c:ext>
          </c:extLst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AVG Default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Overall!$B$1:$C$1</c:f>
              <c:strCache>
                <c:ptCount val="2"/>
                <c:pt idx="0">
                  <c:v>Optimization /O2</c:v>
                </c:pt>
                <c:pt idx="1">
                  <c:v>Disabled /Od</c:v>
                </c:pt>
              </c:strCache>
            </c:strRef>
          </c:cat>
          <c:val>
            <c:numRef>
              <c:f>Overall!$B$3:$C$3</c:f>
              <c:numCache>
                <c:formatCode>General</c:formatCode>
                <c:ptCount val="2"/>
                <c:pt idx="0">
                  <c:v>9178207.9000000004</c:v>
                </c:pt>
                <c:pt idx="1">
                  <c:v>36168162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511-9A3B-F4F17AFD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79592"/>
        <c:axId val="412380904"/>
      </c:barChart>
      <c:catAx>
        <c:axId val="4123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80904"/>
        <c:crosses val="autoZero"/>
        <c:auto val="1"/>
        <c:lblAlgn val="ctr"/>
        <c:lblOffset val="100"/>
        <c:noMultiLvlLbl val="0"/>
      </c:catAx>
      <c:valAx>
        <c:axId val="4123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Images!$B$2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Images!$B$3:$B$7</c:f>
              <c:numCache>
                <c:formatCode>General</c:formatCode>
                <c:ptCount val="5"/>
                <c:pt idx="0">
                  <c:v>1456240.2</c:v>
                </c:pt>
                <c:pt idx="1">
                  <c:v>1681179.2</c:v>
                </c:pt>
                <c:pt idx="2">
                  <c:v>6435786.7999999998</c:v>
                </c:pt>
                <c:pt idx="3">
                  <c:v>24077245.600000001</c:v>
                </c:pt>
                <c:pt idx="4">
                  <c:v>177465132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FC8-9B74-536309095675}"/>
            </c:ext>
          </c:extLst>
        </c:ser>
        <c:ser>
          <c:idx val="2"/>
          <c:order val="1"/>
          <c:tx>
            <c:strRef>
              <c:f>Images!$D$2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Images!$D$3:$D$7</c:f>
              <c:numCache>
                <c:formatCode>General</c:formatCode>
                <c:ptCount val="5"/>
                <c:pt idx="0">
                  <c:v>7003057</c:v>
                </c:pt>
                <c:pt idx="1">
                  <c:v>5804563.4000000004</c:v>
                </c:pt>
                <c:pt idx="2">
                  <c:v>7980986</c:v>
                </c:pt>
                <c:pt idx="3">
                  <c:v>21455322.399999999</c:v>
                </c:pt>
                <c:pt idx="4">
                  <c:v>70179042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FC8-9B74-536309095675}"/>
            </c:ext>
          </c:extLst>
        </c:ser>
        <c:ser>
          <c:idx val="1"/>
          <c:order val="2"/>
          <c:tx>
            <c:strRef>
              <c:f>Images!$C$2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Images!$C$3:$C$7</c:f>
              <c:numCache>
                <c:formatCode>General</c:formatCode>
                <c:ptCount val="5"/>
                <c:pt idx="0">
                  <c:v>6177917.7999999998</c:v>
                </c:pt>
                <c:pt idx="1">
                  <c:v>5779332.2000000002</c:v>
                </c:pt>
                <c:pt idx="2">
                  <c:v>19191965.199999999</c:v>
                </c:pt>
                <c:pt idx="3">
                  <c:v>78773200</c:v>
                </c:pt>
                <c:pt idx="4">
                  <c:v>418526988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FC8-9B74-536309095675}"/>
            </c:ext>
          </c:extLst>
        </c:ser>
        <c:ser>
          <c:idx val="3"/>
          <c:order val="3"/>
          <c:tx>
            <c:strRef>
              <c:f>Images!$E$2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Images!$E$3:$E$7</c:f>
              <c:numCache>
                <c:formatCode>General</c:formatCode>
                <c:ptCount val="5"/>
                <c:pt idx="0">
                  <c:v>8104235.4000000004</c:v>
                </c:pt>
                <c:pt idx="1">
                  <c:v>8567724.5999999996</c:v>
                </c:pt>
                <c:pt idx="2">
                  <c:v>17153991.399999999</c:v>
                </c:pt>
                <c:pt idx="3">
                  <c:v>53894704.399999999</c:v>
                </c:pt>
                <c:pt idx="4">
                  <c:v>147836456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B-4FC8-9B74-53630909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Images!$J$2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DB0-48A7-A34B-6E7A92A32B96}"/>
            </c:ext>
          </c:extLst>
        </c:ser>
        <c:ser>
          <c:idx val="0"/>
          <c:order val="1"/>
          <c:tx>
            <c:strRef>
              <c:f>Images!$H$2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0-48A7-A34B-6E7A92A32B96}"/>
            </c:ext>
          </c:extLst>
        </c:ser>
        <c:ser>
          <c:idx val="1"/>
          <c:order val="2"/>
          <c:tx>
            <c:strRef>
              <c:f>Images!$I$2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0-48A7-A34B-6E7A92A32B96}"/>
            </c:ext>
          </c:extLst>
        </c:ser>
        <c:ser>
          <c:idx val="3"/>
          <c:order val="3"/>
          <c:tx>
            <c:strRef>
              <c:f>Images!$K$2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Images!$K$3:$K$6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6DB0-48A7-A34B-6E7A92A3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Pixel'!$B$2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Pixel'!$B$3:$B$7</c:f>
              <c:numCache>
                <c:formatCode>General</c:formatCode>
                <c:ptCount val="5"/>
                <c:pt idx="0">
                  <c:v>28.945342874180081</c:v>
                </c:pt>
                <c:pt idx="1">
                  <c:v>29.301598257080609</c:v>
                </c:pt>
                <c:pt idx="2">
                  <c:v>36.861865377565984</c:v>
                </c:pt>
                <c:pt idx="3">
                  <c:v>30.920590743309191</c:v>
                </c:pt>
                <c:pt idx="4">
                  <c:v>75.219528198242188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8-4605-8D3C-C99E7BE990AA}"/>
            </c:ext>
          </c:extLst>
        </c:ser>
        <c:ser>
          <c:idx val="2"/>
          <c:order val="1"/>
          <c:tx>
            <c:strRef>
              <c:f>'Per Pixel'!$D$2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Pixel'!$D$3:$D$7</c:f>
              <c:numCache>
                <c:formatCode>General</c:formatCode>
                <c:ptCount val="5"/>
                <c:pt idx="0">
                  <c:v>139.19811170741403</c:v>
                </c:pt>
                <c:pt idx="1">
                  <c:v>101.16886100217866</c:v>
                </c:pt>
                <c:pt idx="2">
                  <c:v>45.712209035923756</c:v>
                </c:pt>
                <c:pt idx="3">
                  <c:v>27.553452509374839</c:v>
                </c:pt>
                <c:pt idx="4">
                  <c:v>29.745755513509113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8-4605-8D3C-C99E7BE990AA}"/>
            </c:ext>
          </c:extLst>
        </c:ser>
        <c:ser>
          <c:idx val="1"/>
          <c:order val="2"/>
          <c:tx>
            <c:strRef>
              <c:f>'Per Pixel'!$C$2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Pixel'!$C$3:$C$7</c:f>
              <c:numCache>
                <c:formatCode>General</c:formatCode>
                <c:ptCount val="5"/>
                <c:pt idx="0">
                  <c:v>122.79701451003777</c:v>
                </c:pt>
                <c:pt idx="1">
                  <c:v>100.72910152505447</c:v>
                </c:pt>
                <c:pt idx="2">
                  <c:v>109.92465405058651</c:v>
                </c:pt>
                <c:pt idx="3">
                  <c:v>101.16248009451893</c:v>
                </c:pt>
                <c:pt idx="4">
                  <c:v>177.39486185709634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8-4605-8D3C-C99E7BE990AA}"/>
            </c:ext>
          </c:extLst>
        </c:ser>
        <c:ser>
          <c:idx val="3"/>
          <c:order val="3"/>
          <c:tx>
            <c:strRef>
              <c:f>'Per Pixel'!$E$2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Pixel'!$E$3:$E$7</c:f>
              <c:numCache>
                <c:formatCode>General</c:formatCode>
                <c:ptCount val="5"/>
                <c:pt idx="0">
                  <c:v>161.08597495527729</c:v>
                </c:pt>
                <c:pt idx="1">
                  <c:v>149.32853333333333</c:v>
                </c:pt>
                <c:pt idx="2">
                  <c:v>98.251875229105565</c:v>
                </c:pt>
                <c:pt idx="3">
                  <c:v>69.212904402321882</c:v>
                </c:pt>
                <c:pt idx="4">
                  <c:v>62.661258273654511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8-4605-8D3C-C99E7BE9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'Per Pixel'!$J$2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FB0-4648-A6B1-4F618BED845C}"/>
            </c:ext>
          </c:extLst>
        </c:ser>
        <c:ser>
          <c:idx val="0"/>
          <c:order val="1"/>
          <c:tx>
            <c:strRef>
              <c:f>'Per Pixel'!$H$2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0-4648-A6B1-4F618BED845C}"/>
            </c:ext>
          </c:extLst>
        </c:ser>
        <c:ser>
          <c:idx val="1"/>
          <c:order val="2"/>
          <c:tx>
            <c:strRef>
              <c:f>'Per Pixel'!$I$2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0-4648-A6B1-4F618BED845C}"/>
            </c:ext>
          </c:extLst>
        </c:ser>
        <c:ser>
          <c:idx val="3"/>
          <c:order val="3"/>
          <c:tx>
            <c:strRef>
              <c:f>'Per Pixel'!$K$2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Pixel'!$K$3:$K$6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0-4648-A6B1-4F618BED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5</xdr:row>
      <xdr:rowOff>4762</xdr:rowOff>
    </xdr:from>
    <xdr:to>
      <xdr:col>8</xdr:col>
      <xdr:colOff>228599</xdr:colOff>
      <xdr:row>20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6D29C3-61E1-4C70-8524-38D2E98B3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838FB9-8526-4473-91D3-64D22EC92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AC582B8-7326-4C66-B014-3C660594F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E1D5173-FE89-493E-8A5C-9B980ACC7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7F9EC68-168F-43EE-87FE-B5996FE0B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19786-151E-4A21-B025-DE3AF44220B6}" name="Tabel1" displayName="Tabel1" ref="A2:A8" totalsRowCount="1">
  <autoFilter ref="A2:A7" xr:uid="{75596F40-FAE8-4FE8-9DEA-4FAEEA84696E}">
    <filterColumn colId="0" hiddenButton="1"/>
  </autoFilter>
  <tableColumns count="1">
    <tableColumn id="1" xr3:uid="{DBB76889-4A2A-471E-9B34-BBAFF64E1514}" name="Default" totalsRowFunction="custom">
      <totalsRowFormula>AVERAGE(Tabel1[Default])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D8D32B-C6DE-41F4-90C3-328BCD31F0C6}" name="Tabel14" displayName="Tabel14" ref="H13:H19" totalsRowCount="1">
  <autoFilter ref="H13:H18" xr:uid="{8A9FE372-4457-4677-AF18-1952A4902E73}">
    <filterColumn colId="0" hiddenButton="1"/>
  </autoFilter>
  <tableColumns count="1">
    <tableColumn id="1" xr3:uid="{1BCB98C4-AE12-45E3-997B-7DD71978D276}" name="Student:" totalsRowFunction="su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BFA0E6-3FCF-45AE-A05A-B2D17E3A738F}" name="Tabel15" displayName="Tabel15" ref="A3:B10" totalsRowShown="0">
  <autoFilter ref="A3:B10" xr:uid="{BE3E143C-DEB2-4633-83E0-80361943B712}">
    <filterColumn colId="0" hiddenButton="1"/>
    <filterColumn colId="1" hiddenButton="1"/>
  </autoFilter>
  <tableColumns count="2">
    <tableColumn id="1" xr3:uid="{19B5FA91-22EA-44A9-AB09-5818A8169B06}" name="Student:"/>
    <tableColumn id="2" xr3:uid="{B088C45E-A2E5-439F-AB1F-301D61AC8F82}" name="Default: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1830DD-E454-4555-9983-FDB86923E038}" name="Tabel16" displayName="Tabel16" ref="D3:E9" totalsRowCount="1">
  <autoFilter ref="D3:E8" xr:uid="{2A00552A-CBB2-414E-B057-71CB2304798D}">
    <filterColumn colId="0" hiddenButton="1"/>
    <filterColumn colId="1" hiddenButton="1"/>
  </autoFilter>
  <tableColumns count="2">
    <tableColumn id="1" xr3:uid="{E652C388-393E-43E8-91BD-92530AFA5F64}" name="Student:" totalsRowFunction="custom" totalsRowDxfId="7">
      <totalsRowFormula>AVERAGE(D4:D8)</totalsRowFormula>
    </tableColumn>
    <tableColumn id="2" xr3:uid="{F0067EE3-027E-4D25-BA6B-42A9D362788E}" name="Default:" totalsRowFunction="custom" totalsRowDxfId="6">
      <totalsRowFormula>AVERAGE(E4:E8)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9D5416C-6DE3-4867-BD2F-92A2544D3F2B}" name="Tabel1518" displayName="Tabel1518" ref="G15:H22" totalsRowShown="0">
  <autoFilter ref="G15:H22" xr:uid="{083D47ED-504B-4FD2-AA8D-9761857056D3}">
    <filterColumn colId="0" hiddenButton="1"/>
    <filterColumn colId="1" hiddenButton="1"/>
  </autoFilter>
  <tableColumns count="2">
    <tableColumn id="1" xr3:uid="{530510C5-73AA-4D5A-9883-5B0756F9280F}" name="Student:"/>
    <tableColumn id="2" xr3:uid="{3D41ADDF-05D1-48A9-8314-3037FBFD323E}" name="Default: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CA1E56-96A6-4F7D-B26A-8300FB356985}" name="Tabel1619" displayName="Tabel1619" ref="J15:K21" totalsRowCount="1">
  <autoFilter ref="J15:K20" xr:uid="{4BE2838E-8A7D-41D8-B86F-F99E01AB9156}">
    <filterColumn colId="0" hiddenButton="1"/>
    <filterColumn colId="1" hiddenButton="1"/>
  </autoFilter>
  <tableColumns count="2">
    <tableColumn id="1" xr3:uid="{5336CD01-4195-4D56-840D-7ABF3BBD6279}" name="Student:" totalsRowFunction="custom" totalsRowDxfId="5">
      <totalsRowFormula>AVERAGE(J16:J20)</totalsRowFormula>
    </tableColumn>
    <tableColumn id="2" xr3:uid="{058A169C-46A9-47E4-A7F8-2C497185984A}" name="Default:" totalsRowFunction="custom" totalsRowDxfId="4">
      <totalsRowFormula>AVERAGE(K16:K20)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0C6154-4F58-4270-BA61-5DE0A90F3A8B}" name="Tabel1520" displayName="Tabel1520" ref="G3:H10" totalsRowShown="0">
  <autoFilter ref="G3:H10" xr:uid="{B4D491F8-1405-4DD1-B596-763432C3B564}">
    <filterColumn colId="0" hiddenButton="1"/>
    <filterColumn colId="1" hiddenButton="1"/>
  </autoFilter>
  <tableColumns count="2">
    <tableColumn id="1" xr3:uid="{351C1372-0869-4151-881C-8A8B19F53AAF}" name="Student:"/>
    <tableColumn id="2" xr3:uid="{FB9C2CEF-121F-4927-86CF-6AD89543F529}" name="Default: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482BFB9-D5F7-499C-8197-3947A91CD5E5}" name="Tabel1621" displayName="Tabel1621" ref="J3:K9" totalsRowCount="1">
  <autoFilter ref="J3:K8" xr:uid="{2C98CADB-8084-4ED6-8842-99F820B27271}">
    <filterColumn colId="0" hiddenButton="1"/>
    <filterColumn colId="1" hiddenButton="1"/>
  </autoFilter>
  <tableColumns count="2">
    <tableColumn id="1" xr3:uid="{0BD7FA9F-7476-4989-8F82-E7C982334035}" name="Student:" totalsRowFunction="custom" totalsRowDxfId="3">
      <totalsRowFormula>AVERAGE(J4:J8)</totalsRowFormula>
    </tableColumn>
    <tableColumn id="2" xr3:uid="{21F75485-A57E-4CE6-B784-48EC2E9122B5}" name="Default:" totalsRowFunction="custom" totalsRowDxfId="2">
      <totalsRowFormula>AVERAGE(K4:K8)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3AE590F-D128-4033-AE10-65BDED1951E0}" name="Tabel151822" displayName="Tabel151822" ref="G27:H34" totalsRowShown="0">
  <autoFilter ref="G27:H34" xr:uid="{93BCE03C-AB6D-4E0D-8C40-945107F37E4F}">
    <filterColumn colId="0" hiddenButton="1"/>
    <filterColumn colId="1" hiddenButton="1"/>
  </autoFilter>
  <tableColumns count="2">
    <tableColumn id="1" xr3:uid="{351FF71F-6D4A-4308-9395-AE896436B823}" name="Student:"/>
    <tableColumn id="2" xr3:uid="{88A952B9-EDEA-4836-B4D3-339F0BFAEC3D}" name="Default: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6A71F23-C41A-416E-A3CD-F98E9D6B344A}" name="Tabel161923" displayName="Tabel161923" ref="J27:K33" totalsRowCount="1">
  <autoFilter ref="J27:K32" xr:uid="{475C02CC-CBBB-458D-BFD1-2C4AE702E72A}">
    <filterColumn colId="0" hiddenButton="1"/>
    <filterColumn colId="1" hiddenButton="1"/>
  </autoFilter>
  <tableColumns count="2">
    <tableColumn id="1" xr3:uid="{E012D110-6B8E-4C4D-B479-C430FBF64F29}" name="Student:" totalsRowFunction="custom" totalsRowDxfId="1">
      <totalsRowFormula>AVERAGE(J28:J32)</totalsRowFormula>
    </tableColumn>
    <tableColumn id="2" xr3:uid="{D858DA1D-CDC5-4841-BD37-58AD2C6F6EF9}" name="Default:" totalsRowFunction="custom" totalsRowDxfId="0">
      <totalsRowFormula>AVERAGE(K28:K32)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BC89E6-54EE-4C76-A515-0576D18D5C09}" name="Tabel5" displayName="Tabel5" ref="D2:D8" totalsRowCount="1">
  <autoFilter ref="D2:D7" xr:uid="{065A526C-0BF1-4C69-A37E-18F3FCDEE2F0}">
    <filterColumn colId="0" hiddenButton="1"/>
  </autoFilter>
  <tableColumns count="1">
    <tableColumn id="1" xr3:uid="{6C0876EF-993E-48B8-B126-D725830F02A5}" name="Default" totalsRowFunction="custom">
      <totalsRowFormula>AVERAGE(Tabel5[Default])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2DC68E-5EB7-40D4-9668-FE52F6D3435B}" name="Tabel27" displayName="Tabel27" ref="B2:B8" totalsRowCount="1">
  <autoFilter ref="B2:B7" xr:uid="{D99CB9DD-FE84-4F87-8944-A3204790F205}"/>
  <tableColumns count="1">
    <tableColumn id="1" xr3:uid="{38F8DF82-EB5A-4CA4-B631-E7CF26FD2226}" name="Student" totalsRowFunction="custom">
      <totalsRowFormula>AVERAGE(Tabel27[Student])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3FBA11-0F5D-44E0-AE2A-9BB60D2A62BF}" name="Tabel48" displayName="Tabel48" ref="E2:E8" totalsRowCount="1">
  <autoFilter ref="E2:E7" xr:uid="{2245546C-DFC5-4F86-8942-80C1DF31B0B4}"/>
  <tableColumns count="1">
    <tableColumn id="1" xr3:uid="{06E56A48-399D-4E42-9C85-93325A805BE2}" name="Student" totalsRowFunction="custom">
      <totalsRowFormula>AVERAGE(Tabel48[Student])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3658F-C46B-483F-A1F9-9C8B109ADF2D}" name="Tabel9" displayName="Tabel9" ref="A13:A19" totalsRowCount="1">
  <autoFilter ref="A13:A18" xr:uid="{CBE3E62A-76C9-4999-9800-07CD984896CC}">
    <filterColumn colId="0" hiddenButton="1"/>
  </autoFilter>
  <tableColumns count="1">
    <tableColumn id="1" xr3:uid="{0B1AAC7F-A5A7-401F-8776-3BA430C22AF3}" name="Default:" totalsRowFunction="s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52B4EE-85D3-47DB-91EA-74123B2D6529}" name="Tabel10" displayName="Tabel10" ref="B13:B19" totalsRowCount="1">
  <autoFilter ref="B13:B18" xr:uid="{29605229-2522-4C5E-93E1-6DF54573102B}">
    <filterColumn colId="0" hiddenButton="1"/>
  </autoFilter>
  <tableColumns count="1">
    <tableColumn id="1" xr3:uid="{D344131A-AE4D-469D-8C0B-493D4C17C44A}" name="Student:" totalsRowFunction="su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2687F8A-F85C-493B-9562-3C8BD502E4CE}" name="Tabel11" displayName="Tabel11" ref="E13:E19" totalsRowCount="1">
  <autoFilter ref="E13:E18" xr:uid="{C8B78E6E-FE00-4B54-AD24-E72A6619D79A}">
    <filterColumn colId="0" hiddenButton="1"/>
  </autoFilter>
  <tableColumns count="1">
    <tableColumn id="1" xr3:uid="{4DA002F4-B0BA-4A7B-A20E-FB0FBC67F13D}" name="Student:" totalsRowFunction="su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09DA4A-B887-493C-97A8-40F9EB81DA3E}" name="Tabel12" displayName="Tabel12" ref="D13:D19" totalsRowCount="1">
  <autoFilter ref="D13:D18" xr:uid="{FED99BC3-950B-450B-85DF-121AA1E785BA}">
    <filterColumn colId="0" hiddenButton="1"/>
  </autoFilter>
  <tableColumns count="1">
    <tableColumn id="1" xr3:uid="{EA528AC7-1F65-410E-84E6-087ACACE7B9A}" name="Default:" totalsRowFunction="su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260459-D51D-49BF-AD1E-7C209296CDE4}" name="Tabel13" displayName="Tabel13" ref="G13:G19" totalsRowCount="1">
  <autoFilter ref="G13:G18" xr:uid="{79EC38F7-5EA6-4F2A-8C5B-E1DABECAAAFB}">
    <filterColumn colId="0" hiddenButton="1"/>
  </autoFilter>
  <tableColumns count="1">
    <tableColumn id="1" xr3:uid="{86FD42B0-9DBC-42B0-B799-88980CC7EA4A}" name="Default: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9BF4-CFBE-43DE-836A-D5A3DAD56482}">
  <dimension ref="A1:H20"/>
  <sheetViews>
    <sheetView zoomScale="115" zoomScaleNormal="115" workbookViewId="0">
      <selection activeCell="F9" sqref="F9"/>
    </sheetView>
  </sheetViews>
  <sheetFormatPr defaultRowHeight="15" x14ac:dyDescent="0.25"/>
  <cols>
    <col min="1" max="1" width="18" customWidth="1"/>
    <col min="2" max="2" width="18.7109375" customWidth="1"/>
    <col min="4" max="4" width="18.28515625" customWidth="1"/>
    <col min="5" max="5" width="18.42578125" customWidth="1"/>
    <col min="7" max="7" width="20.42578125" customWidth="1"/>
    <col min="8" max="8" width="18.28515625" customWidth="1"/>
  </cols>
  <sheetData>
    <row r="1" spans="1:8" x14ac:dyDescent="0.25">
      <c r="A1" t="s">
        <v>4</v>
      </c>
      <c r="D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</row>
    <row r="3" spans="1:8" x14ac:dyDescent="0.25">
      <c r="A3">
        <v>2749848000</v>
      </c>
      <c r="B3">
        <v>1810264500</v>
      </c>
      <c r="D3">
        <v>2893738500</v>
      </c>
      <c r="E3">
        <v>2035345200</v>
      </c>
    </row>
    <row r="4" spans="1:8" x14ac:dyDescent="0.25">
      <c r="A4">
        <v>2240876900</v>
      </c>
      <c r="B4">
        <v>1912801500</v>
      </c>
      <c r="D4">
        <v>2257994300</v>
      </c>
      <c r="E4">
        <v>2048420100</v>
      </c>
    </row>
    <row r="5" spans="1:8" x14ac:dyDescent="0.25">
      <c r="A5">
        <v>2214771900</v>
      </c>
      <c r="B5">
        <v>1791599800</v>
      </c>
      <c r="D5">
        <v>2252571900</v>
      </c>
      <c r="E5">
        <v>1924862200</v>
      </c>
    </row>
    <row r="6" spans="1:8" x14ac:dyDescent="0.25">
      <c r="A6">
        <v>2213354700</v>
      </c>
      <c r="B6">
        <v>1801846600</v>
      </c>
      <c r="D6">
        <v>2248997400</v>
      </c>
      <c r="E6">
        <v>2042516700</v>
      </c>
    </row>
    <row r="7" spans="1:8" x14ac:dyDescent="0.25">
      <c r="A7">
        <v>2203699000</v>
      </c>
      <c r="B7">
        <v>1773925600</v>
      </c>
      <c r="D7">
        <v>2436216400</v>
      </c>
      <c r="E7">
        <v>1886146000</v>
      </c>
    </row>
    <row r="8" spans="1:8" x14ac:dyDescent="0.25">
      <c r="A8">
        <f>AVERAGE(Tabel1[Default])</f>
        <v>2324510100</v>
      </c>
      <c r="B8">
        <f>AVERAGE(Tabel27[Student])</f>
        <v>1818087600</v>
      </c>
      <c r="D8">
        <f>AVERAGE(Tabel5[Default])</f>
        <v>2417903700</v>
      </c>
      <c r="E8">
        <f>AVERAGE(Tabel48[Student])</f>
        <v>1987458040</v>
      </c>
    </row>
    <row r="9" spans="1:8" x14ac:dyDescent="0.25">
      <c r="B9" s="7">
        <f>(Tabel1[[#Totals],[Default]]/Tabel27[[#Totals],[Student]])</f>
        <v>1.2785468092956578</v>
      </c>
      <c r="E9" s="7">
        <f>(Tabel5[[#Totals],[Default]]/Tabel48[[#Totals],[Student]])</f>
        <v>1.2165810051516861</v>
      </c>
    </row>
    <row r="12" spans="1:8" x14ac:dyDescent="0.25">
      <c r="A12" t="s">
        <v>5</v>
      </c>
      <c r="D12" t="s">
        <v>4</v>
      </c>
      <c r="G12" t="s">
        <v>5</v>
      </c>
    </row>
    <row r="13" spans="1:8" x14ac:dyDescent="0.25">
      <c r="A13" t="s">
        <v>3</v>
      </c>
      <c r="B13" t="s">
        <v>2</v>
      </c>
      <c r="D13" t="s">
        <v>3</v>
      </c>
      <c r="E13" t="s">
        <v>2</v>
      </c>
      <c r="G13" t="s">
        <v>3</v>
      </c>
      <c r="H13" t="s">
        <v>2</v>
      </c>
    </row>
    <row r="14" spans="1:8" x14ac:dyDescent="0.25">
      <c r="A14">
        <v>6663976000</v>
      </c>
      <c r="B14">
        <v>3761317800</v>
      </c>
      <c r="D14">
        <v>6664434200</v>
      </c>
      <c r="E14">
        <v>5259357200</v>
      </c>
      <c r="G14">
        <v>6815187600</v>
      </c>
      <c r="H14">
        <v>3621980100</v>
      </c>
    </row>
    <row r="15" spans="1:8" x14ac:dyDescent="0.25">
      <c r="A15">
        <v>6624800400</v>
      </c>
      <c r="B15">
        <v>3550925000</v>
      </c>
      <c r="D15">
        <v>6652150300</v>
      </c>
      <c r="E15">
        <v>4980766300</v>
      </c>
      <c r="G15">
        <v>6843835600</v>
      </c>
      <c r="H15">
        <v>3339260000</v>
      </c>
    </row>
    <row r="16" spans="1:8" x14ac:dyDescent="0.25">
      <c r="A16">
        <v>6676996500</v>
      </c>
      <c r="B16">
        <v>3475695300</v>
      </c>
      <c r="D16">
        <v>6658231800</v>
      </c>
      <c r="E16">
        <v>5086994800</v>
      </c>
      <c r="G16">
        <v>6812605500</v>
      </c>
      <c r="H16">
        <v>3468200000</v>
      </c>
    </row>
    <row r="17" spans="1:8" x14ac:dyDescent="0.25">
      <c r="A17">
        <v>6726407700</v>
      </c>
      <c r="B17">
        <v>3304438800</v>
      </c>
      <c r="D17">
        <v>6633653100</v>
      </c>
      <c r="E17">
        <v>4943676100</v>
      </c>
      <c r="G17">
        <v>6686450900</v>
      </c>
      <c r="H17">
        <v>3591743500</v>
      </c>
    </row>
    <row r="18" spans="1:8" x14ac:dyDescent="0.25">
      <c r="A18">
        <v>7068702300</v>
      </c>
      <c r="B18">
        <v>3268781200</v>
      </c>
      <c r="D18">
        <v>6594372000</v>
      </c>
      <c r="E18">
        <v>4936383200</v>
      </c>
      <c r="G18">
        <v>6839473700</v>
      </c>
      <c r="H18">
        <v>3671748200</v>
      </c>
    </row>
    <row r="19" spans="1:8" x14ac:dyDescent="0.25">
      <c r="A19">
        <f>SUBTOTAL(109,Tabel9[Default:])</f>
        <v>33760882900</v>
      </c>
      <c r="B19">
        <f>SUBTOTAL(109,Tabel10[Student:])</f>
        <v>17361158100</v>
      </c>
      <c r="D19">
        <f>SUBTOTAL(109,Tabel12[Default:])</f>
        <v>33202841400</v>
      </c>
      <c r="E19">
        <f>SUBTOTAL(109,Tabel11[Student:])</f>
        <v>25207177600</v>
      </c>
      <c r="G19">
        <f>SUBTOTAL(109,Tabel13[Default:])</f>
        <v>33997553300</v>
      </c>
      <c r="H19">
        <f>SUBTOTAL(109,Tabel14[Student:])</f>
        <v>17692931800</v>
      </c>
    </row>
    <row r="20" spans="1:8" x14ac:dyDescent="0.25">
      <c r="B20" s="7">
        <f>(Tabel9[[#Totals],[Default:]]/Tabel10[[#Totals],[Student:]])</f>
        <v>1.9446215918049845</v>
      </c>
      <c r="E20" s="7">
        <f>(Tabel12[[#Totals],[Default:]]/Tabel11[[#Totals],[Student:]])</f>
        <v>1.3171979000140024</v>
      </c>
      <c r="H20" s="7">
        <f>Tabel13[[#Totals],[Default:]]/Tabel14[[#Totals],[Student:]]</f>
        <v>1.9215330553639505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0843-7D6A-4CDE-BD3A-423253252E60}">
  <dimension ref="A1:K34"/>
  <sheetViews>
    <sheetView zoomScale="115" zoomScaleNormal="115" workbookViewId="0">
      <selection activeCell="I25" sqref="I25"/>
    </sheetView>
  </sheetViews>
  <sheetFormatPr defaultRowHeight="15" x14ac:dyDescent="0.25"/>
  <cols>
    <col min="1" max="2" width="13.85546875" customWidth="1"/>
    <col min="4" max="5" width="14.5703125" customWidth="1"/>
    <col min="7" max="8" width="14.42578125" customWidth="1"/>
    <col min="10" max="11" width="14.42578125" customWidth="1"/>
  </cols>
  <sheetData>
    <row r="1" spans="1:11" x14ac:dyDescent="0.25">
      <c r="A1" s="15" t="s">
        <v>6</v>
      </c>
      <c r="B1" s="15" t="s">
        <v>10</v>
      </c>
      <c r="C1" s="15" t="s">
        <v>13</v>
      </c>
      <c r="D1" s="15"/>
      <c r="E1" s="15"/>
      <c r="G1" s="15" t="s">
        <v>6</v>
      </c>
      <c r="H1" s="15" t="s">
        <v>11</v>
      </c>
      <c r="I1" s="15" t="s">
        <v>13</v>
      </c>
      <c r="J1" s="15"/>
      <c r="K1" s="15"/>
    </row>
    <row r="2" spans="1:11" x14ac:dyDescent="0.25">
      <c r="A2" s="16" t="s">
        <v>5</v>
      </c>
      <c r="B2" s="16"/>
      <c r="D2" s="16" t="s">
        <v>8</v>
      </c>
      <c r="E2" s="16"/>
      <c r="G2" s="16" t="s">
        <v>5</v>
      </c>
      <c r="H2" s="16"/>
      <c r="J2" s="16" t="s">
        <v>8</v>
      </c>
      <c r="K2" s="16"/>
    </row>
    <row r="3" spans="1:11" x14ac:dyDescent="0.25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</row>
    <row r="4" spans="1:11" x14ac:dyDescent="0.25">
      <c r="A4">
        <v>335917400</v>
      </c>
      <c r="B4">
        <v>196144100</v>
      </c>
      <c r="D4">
        <v>211549400</v>
      </c>
      <c r="E4">
        <v>206816600</v>
      </c>
      <c r="G4">
        <v>4611854600</v>
      </c>
      <c r="H4">
        <v>7291424300</v>
      </c>
      <c r="J4">
        <v>5900979300</v>
      </c>
      <c r="K4">
        <v>7425164900</v>
      </c>
    </row>
    <row r="5" spans="1:11" x14ac:dyDescent="0.25">
      <c r="A5">
        <v>267780300</v>
      </c>
      <c r="B5">
        <v>195572600</v>
      </c>
      <c r="D5">
        <v>182038000</v>
      </c>
      <c r="E5">
        <v>228862000</v>
      </c>
      <c r="G5">
        <v>5013481000</v>
      </c>
      <c r="H5">
        <v>7973702600</v>
      </c>
      <c r="J5">
        <v>6668328900</v>
      </c>
      <c r="K5">
        <v>7683531300</v>
      </c>
    </row>
    <row r="6" spans="1:11" x14ac:dyDescent="0.25">
      <c r="A6">
        <v>298591700</v>
      </c>
      <c r="B6">
        <v>199317700</v>
      </c>
      <c r="D6">
        <v>179475000</v>
      </c>
      <c r="E6">
        <v>194630600</v>
      </c>
      <c r="G6">
        <v>4649134000</v>
      </c>
      <c r="H6">
        <v>7185986000</v>
      </c>
      <c r="J6">
        <v>5949688200</v>
      </c>
      <c r="K6">
        <v>7556124700</v>
      </c>
    </row>
    <row r="7" spans="1:11" x14ac:dyDescent="0.25">
      <c r="A7">
        <v>266523800</v>
      </c>
      <c r="B7">
        <v>254173800</v>
      </c>
      <c r="D7">
        <v>195030200</v>
      </c>
      <c r="E7">
        <v>194891700</v>
      </c>
      <c r="G7">
        <v>4519337100</v>
      </c>
      <c r="H7">
        <v>7469733700</v>
      </c>
      <c r="J7">
        <v>5253422400</v>
      </c>
      <c r="K7">
        <v>7088946500</v>
      </c>
    </row>
    <row r="8" spans="1:11" x14ac:dyDescent="0.25">
      <c r="A8" s="10">
        <v>259250500</v>
      </c>
      <c r="B8" s="10">
        <v>221280500</v>
      </c>
      <c r="D8" s="10">
        <v>178325200</v>
      </c>
      <c r="E8" s="10">
        <v>295838800</v>
      </c>
      <c r="G8" s="10">
        <v>4216427400</v>
      </c>
      <c r="H8" s="10">
        <v>7658921600</v>
      </c>
      <c r="J8" s="10">
        <v>5553168500</v>
      </c>
      <c r="K8" s="10">
        <v>7189761800</v>
      </c>
    </row>
    <row r="9" spans="1:11" x14ac:dyDescent="0.25">
      <c r="A9" s="8">
        <f>AVERAGE(A4:A8)</f>
        <v>285612740</v>
      </c>
      <c r="B9" s="8">
        <f>AVERAGE(B4:B8)</f>
        <v>213297740</v>
      </c>
      <c r="C9" s="8"/>
      <c r="D9" s="8">
        <f t="shared" ref="D9:E9" si="0">AVERAGE(D4:D8)</f>
        <v>189283560</v>
      </c>
      <c r="E9" s="8">
        <f t="shared" si="0"/>
        <v>224207940</v>
      </c>
      <c r="G9" s="8">
        <f>AVERAGE(G4:G8)</f>
        <v>4602046820</v>
      </c>
      <c r="H9" s="8">
        <f>AVERAGE(H4:H8)</f>
        <v>7515953640</v>
      </c>
      <c r="I9" s="8"/>
      <c r="J9" s="8">
        <f t="shared" ref="J9" si="1">AVERAGE(J4:J8)</f>
        <v>5865117460</v>
      </c>
      <c r="K9" s="8">
        <f t="shared" ref="K9" si="2">AVERAGE(K4:K8)</f>
        <v>7388705840</v>
      </c>
    </row>
    <row r="10" spans="1:11" x14ac:dyDescent="0.25">
      <c r="A10" t="s">
        <v>7</v>
      </c>
      <c r="B10" s="7">
        <f>(B9/A9)-1</f>
        <v>-0.25319248714185505</v>
      </c>
      <c r="D10" s="3" t="s">
        <v>7</v>
      </c>
      <c r="E10" s="9">
        <f>(E9/D9)-1</f>
        <v>0.18450825840342389</v>
      </c>
      <c r="G10" t="s">
        <v>7</v>
      </c>
      <c r="H10" s="7">
        <f>(H9/G9)-1</f>
        <v>0.63317626568605845</v>
      </c>
      <c r="J10" s="3" t="s">
        <v>7</v>
      </c>
      <c r="K10" s="9">
        <f>(K9/J9)-1</f>
        <v>0.2597711623664567</v>
      </c>
    </row>
    <row r="11" spans="1:11" x14ac:dyDescent="0.25">
      <c r="B11" s="7"/>
    </row>
    <row r="13" spans="1:11" x14ac:dyDescent="0.25">
      <c r="A13" s="15" t="s">
        <v>9</v>
      </c>
      <c r="B13" s="15" t="s">
        <v>10</v>
      </c>
      <c r="C13" s="15" t="s">
        <v>13</v>
      </c>
      <c r="D13" s="15"/>
      <c r="E13" s="15"/>
      <c r="G13" s="15" t="s">
        <v>9</v>
      </c>
      <c r="H13" s="15" t="s">
        <v>11</v>
      </c>
      <c r="I13" s="15" t="s">
        <v>13</v>
      </c>
      <c r="J13" s="15"/>
      <c r="K13" s="15"/>
    </row>
    <row r="14" spans="1:11" x14ac:dyDescent="0.25">
      <c r="A14" s="16" t="s">
        <v>5</v>
      </c>
      <c r="B14" s="16"/>
      <c r="D14" s="16" t="s">
        <v>8</v>
      </c>
      <c r="E14" s="16"/>
      <c r="G14" s="16" t="s">
        <v>5</v>
      </c>
      <c r="H14" s="16"/>
      <c r="J14" s="16" t="s">
        <v>8</v>
      </c>
      <c r="K14" s="16"/>
    </row>
    <row r="15" spans="1:11" x14ac:dyDescent="0.25">
      <c r="A15" s="1" t="s">
        <v>2</v>
      </c>
      <c r="B15" s="2" t="s">
        <v>3</v>
      </c>
      <c r="D15" s="1" t="s">
        <v>2</v>
      </c>
      <c r="E15" s="2" t="s">
        <v>3</v>
      </c>
      <c r="G15" t="s">
        <v>2</v>
      </c>
      <c r="H15" t="s">
        <v>3</v>
      </c>
      <c r="J15" t="s">
        <v>2</v>
      </c>
      <c r="K15" t="s">
        <v>3</v>
      </c>
    </row>
    <row r="16" spans="1:11" x14ac:dyDescent="0.25">
      <c r="A16" s="3">
        <v>305371600</v>
      </c>
      <c r="B16" s="4">
        <v>247349900</v>
      </c>
      <c r="D16" s="3">
        <v>216811100</v>
      </c>
      <c r="E16" s="4">
        <v>228061400</v>
      </c>
      <c r="G16">
        <v>4287135300</v>
      </c>
      <c r="H16">
        <v>7859126700</v>
      </c>
      <c r="J16">
        <v>5830999500</v>
      </c>
      <c r="K16">
        <v>7698816800</v>
      </c>
    </row>
    <row r="17" spans="1:11" x14ac:dyDescent="0.25">
      <c r="A17" s="5">
        <v>288387600</v>
      </c>
      <c r="B17" s="6">
        <v>226101400</v>
      </c>
      <c r="D17" s="5">
        <v>158868100</v>
      </c>
      <c r="E17" s="6">
        <v>262313200</v>
      </c>
      <c r="G17">
        <v>4326778500</v>
      </c>
      <c r="H17">
        <v>7949064800</v>
      </c>
      <c r="J17">
        <v>5473502100</v>
      </c>
      <c r="K17">
        <v>7533303100</v>
      </c>
    </row>
    <row r="18" spans="1:11" x14ac:dyDescent="0.25">
      <c r="A18" s="3">
        <v>259237100</v>
      </c>
      <c r="B18" s="4">
        <v>251726700</v>
      </c>
      <c r="D18" s="3">
        <v>238635600</v>
      </c>
      <c r="E18" s="4">
        <v>206959800</v>
      </c>
      <c r="G18">
        <v>4089096200</v>
      </c>
      <c r="H18">
        <v>7307318500</v>
      </c>
      <c r="J18">
        <v>5641308900</v>
      </c>
      <c r="K18">
        <v>7373062100</v>
      </c>
    </row>
    <row r="19" spans="1:11" x14ac:dyDescent="0.25">
      <c r="A19" s="5">
        <v>268472500</v>
      </c>
      <c r="B19" s="6">
        <v>235236400</v>
      </c>
      <c r="D19" s="5">
        <v>180695000</v>
      </c>
      <c r="E19" s="6">
        <v>267911600</v>
      </c>
      <c r="G19">
        <v>5933491400</v>
      </c>
      <c r="H19">
        <v>7875464400</v>
      </c>
      <c r="J19">
        <v>5656807300</v>
      </c>
      <c r="K19">
        <v>8418957900</v>
      </c>
    </row>
    <row r="20" spans="1:11" x14ac:dyDescent="0.25">
      <c r="A20" s="13">
        <v>279137400</v>
      </c>
      <c r="B20" s="14">
        <v>210283900</v>
      </c>
      <c r="D20" s="13">
        <v>172129700</v>
      </c>
      <c r="E20" s="14">
        <v>193980600</v>
      </c>
      <c r="G20" s="10">
        <v>5204312200</v>
      </c>
      <c r="H20" s="10">
        <v>7459106100</v>
      </c>
      <c r="J20" s="10">
        <v>5461382600</v>
      </c>
      <c r="K20" s="10">
        <v>7253320300</v>
      </c>
    </row>
    <row r="21" spans="1:11" x14ac:dyDescent="0.25">
      <c r="A21" s="11">
        <f>AVERAGE(A16:A20)</f>
        <v>280121240</v>
      </c>
      <c r="B21" s="12">
        <f>AVERAGE(B16:B20)</f>
        <v>234139660</v>
      </c>
      <c r="D21" s="11">
        <f>AVERAGE(D16:D20)</f>
        <v>193427900</v>
      </c>
      <c r="E21" s="12">
        <f>AVERAGE(E16:E20)</f>
        <v>231845320</v>
      </c>
      <c r="G21" s="8">
        <f>AVERAGE(G16:G20)</f>
        <v>4768162720</v>
      </c>
      <c r="H21" s="8">
        <f>AVERAGE(H16:H20)</f>
        <v>7690016100</v>
      </c>
      <c r="I21" s="8"/>
      <c r="J21" s="8">
        <f t="shared" ref="J21" si="3">AVERAGE(J16:J20)</f>
        <v>5612800080</v>
      </c>
      <c r="K21" s="8">
        <f t="shared" ref="K21" si="4">AVERAGE(K16:K20)</f>
        <v>7655492040</v>
      </c>
    </row>
    <row r="22" spans="1:11" x14ac:dyDescent="0.25">
      <c r="A22" s="3" t="s">
        <v>7</v>
      </c>
      <c r="B22" s="9">
        <f>(B21/A21)-1</f>
        <v>-0.16414885211846131</v>
      </c>
      <c r="D22" s="3" t="s">
        <v>7</v>
      </c>
      <c r="E22" s="9">
        <f>(E21/D21)-1</f>
        <v>0.19861364363672451</v>
      </c>
      <c r="G22" t="s">
        <v>7</v>
      </c>
      <c r="H22" s="7">
        <f>(H21/G21)-1</f>
        <v>0.61278390683781025</v>
      </c>
      <c r="J22" s="3" t="s">
        <v>7</v>
      </c>
      <c r="K22" s="9">
        <f>(K21/J21)-1</f>
        <v>0.36393456579340699</v>
      </c>
    </row>
    <row r="25" spans="1:11" x14ac:dyDescent="0.25">
      <c r="A25" s="15" t="s">
        <v>12</v>
      </c>
      <c r="B25" s="15" t="s">
        <v>10</v>
      </c>
      <c r="C25" s="15" t="s">
        <v>14</v>
      </c>
      <c r="D25" s="15"/>
      <c r="E25" s="15"/>
      <c r="G25" s="15" t="s">
        <v>12</v>
      </c>
      <c r="H25" s="15" t="s">
        <v>11</v>
      </c>
      <c r="I25" s="15" t="s">
        <v>14</v>
      </c>
      <c r="J25" s="15"/>
      <c r="K25" s="15"/>
    </row>
    <row r="26" spans="1:11" x14ac:dyDescent="0.25">
      <c r="A26" s="16" t="s">
        <v>5</v>
      </c>
      <c r="B26" s="16"/>
      <c r="D26" s="16" t="s">
        <v>8</v>
      </c>
      <c r="E26" s="16"/>
      <c r="G26" s="16" t="s">
        <v>5</v>
      </c>
      <c r="H26" s="16"/>
      <c r="J26" s="16" t="s">
        <v>8</v>
      </c>
      <c r="K26" s="16"/>
    </row>
    <row r="27" spans="1:11" x14ac:dyDescent="0.25">
      <c r="A27" s="1" t="s">
        <v>2</v>
      </c>
      <c r="B27" s="2" t="s">
        <v>3</v>
      </c>
      <c r="D27" s="1" t="s">
        <v>2</v>
      </c>
      <c r="E27" s="2" t="s">
        <v>3</v>
      </c>
      <c r="G27" t="s">
        <v>2</v>
      </c>
      <c r="H27" t="s">
        <v>3</v>
      </c>
      <c r="J27" t="s">
        <v>2</v>
      </c>
      <c r="K27" t="s">
        <v>3</v>
      </c>
    </row>
    <row r="28" spans="1:11" x14ac:dyDescent="0.25">
      <c r="A28" s="3">
        <v>23000600</v>
      </c>
      <c r="B28" s="4">
        <v>50813900</v>
      </c>
      <c r="D28" s="3">
        <v>24249800</v>
      </c>
      <c r="E28" s="4">
        <v>43922700</v>
      </c>
      <c r="G28">
        <v>567731300</v>
      </c>
      <c r="H28">
        <v>835944100</v>
      </c>
      <c r="J28">
        <v>707997600</v>
      </c>
      <c r="K28">
        <v>1063127800</v>
      </c>
    </row>
    <row r="29" spans="1:11" x14ac:dyDescent="0.25">
      <c r="A29" s="5">
        <v>24167500</v>
      </c>
      <c r="B29" s="6">
        <v>37752200</v>
      </c>
      <c r="D29" s="5">
        <v>29991900</v>
      </c>
      <c r="E29" s="6">
        <v>36343100</v>
      </c>
      <c r="G29">
        <v>406609000</v>
      </c>
      <c r="H29">
        <v>1078707100</v>
      </c>
      <c r="J29">
        <v>631232400</v>
      </c>
      <c r="K29">
        <v>927596300</v>
      </c>
    </row>
    <row r="30" spans="1:11" x14ac:dyDescent="0.25">
      <c r="A30" s="3">
        <v>21726000</v>
      </c>
      <c r="B30" s="4">
        <v>34173300</v>
      </c>
      <c r="D30" s="3">
        <v>27120600</v>
      </c>
      <c r="E30" s="4">
        <v>34717700</v>
      </c>
      <c r="G30">
        <v>508303300</v>
      </c>
      <c r="H30">
        <v>1235951000</v>
      </c>
      <c r="J30">
        <v>741717200</v>
      </c>
      <c r="K30">
        <v>1461018200</v>
      </c>
    </row>
    <row r="31" spans="1:11" x14ac:dyDescent="0.25">
      <c r="A31" s="5">
        <v>22594200</v>
      </c>
      <c r="B31" s="6">
        <v>34024600</v>
      </c>
      <c r="D31" s="5">
        <v>24932200</v>
      </c>
      <c r="E31" s="6">
        <v>33922500</v>
      </c>
      <c r="G31">
        <v>443900800</v>
      </c>
      <c r="H31">
        <v>1102537500</v>
      </c>
      <c r="J31">
        <v>686741200</v>
      </c>
      <c r="K31">
        <v>860500500</v>
      </c>
    </row>
    <row r="32" spans="1:11" x14ac:dyDescent="0.25">
      <c r="A32" s="13">
        <v>26380800</v>
      </c>
      <c r="B32" s="14">
        <v>33743100</v>
      </c>
      <c r="D32" s="13">
        <v>26095100</v>
      </c>
      <c r="E32" s="14">
        <v>37526400</v>
      </c>
      <c r="G32" s="10">
        <v>458927100</v>
      </c>
      <c r="H32" s="10">
        <v>975826900</v>
      </c>
      <c r="J32" s="10">
        <v>683531000</v>
      </c>
      <c r="K32" s="10">
        <v>1139554500</v>
      </c>
    </row>
    <row r="33" spans="1:11" x14ac:dyDescent="0.25">
      <c r="A33" s="11">
        <f>AVERAGE(A28:A32)</f>
        <v>23573820</v>
      </c>
      <c r="B33" s="12">
        <f>AVERAGE(B28:B32)</f>
        <v>38101420</v>
      </c>
      <c r="D33" s="11">
        <f>AVERAGE(D28:D32)</f>
        <v>26477920</v>
      </c>
      <c r="E33" s="12">
        <f>AVERAGE(E28:E32)</f>
        <v>37286480</v>
      </c>
      <c r="G33" s="8">
        <f>AVERAGE(G28:G32)</f>
        <v>477094300</v>
      </c>
      <c r="H33" s="8">
        <f>AVERAGE(H28:H32)</f>
        <v>1045793320</v>
      </c>
      <c r="I33" s="8"/>
      <c r="J33" s="8">
        <f t="shared" ref="J33" si="5">AVERAGE(J28:J32)</f>
        <v>690243880</v>
      </c>
      <c r="K33" s="8">
        <f t="shared" ref="K33" si="6">AVERAGE(K28:K32)</f>
        <v>1090359460</v>
      </c>
    </row>
    <row r="34" spans="1:11" x14ac:dyDescent="0.25">
      <c r="A34" s="3" t="s">
        <v>7</v>
      </c>
      <c r="B34" s="9">
        <f>(B33/A33)-1</f>
        <v>0.61625990187419766</v>
      </c>
      <c r="D34" s="3" t="s">
        <v>7</v>
      </c>
      <c r="E34" s="9">
        <f>(E33/D33)-1</f>
        <v>0.40821031259252982</v>
      </c>
      <c r="G34" t="s">
        <v>7</v>
      </c>
      <c r="H34" s="7">
        <f>(H33/G33)-1</f>
        <v>1.1920054798391009</v>
      </c>
      <c r="J34" s="3" t="s">
        <v>7</v>
      </c>
      <c r="K34" s="9">
        <f>(K33/J33)-1</f>
        <v>0.57967276725437977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8617-E87E-42D9-8CA3-6BB05D21E30B}">
  <dimension ref="A1:K47"/>
  <sheetViews>
    <sheetView zoomScaleNormal="100" workbookViewId="0">
      <selection activeCell="C47" sqref="B43:C47"/>
    </sheetView>
  </sheetViews>
  <sheetFormatPr defaultRowHeight="15" x14ac:dyDescent="0.25"/>
  <cols>
    <col min="1" max="1" width="8" customWidth="1"/>
    <col min="2" max="2" width="19.28515625" customWidth="1"/>
    <col min="3" max="3" width="20.42578125" customWidth="1"/>
    <col min="4" max="5" width="19.28515625" customWidth="1"/>
    <col min="6" max="6" width="4.28515625" customWidth="1"/>
    <col min="7" max="7" width="7.140625" customWidth="1"/>
    <col min="8" max="8" width="18.5703125" customWidth="1"/>
    <col min="9" max="9" width="20.5703125" customWidth="1"/>
    <col min="10" max="11" width="18.5703125" customWidth="1"/>
  </cols>
  <sheetData>
    <row r="1" spans="1:11" x14ac:dyDescent="0.25">
      <c r="A1" s="29" t="s">
        <v>21</v>
      </c>
      <c r="B1" s="28" t="s">
        <v>20</v>
      </c>
      <c r="C1" s="28" t="s">
        <v>26</v>
      </c>
      <c r="D1" s="28"/>
      <c r="E1" s="28" t="s">
        <v>28</v>
      </c>
      <c r="F1" s="28"/>
      <c r="G1" s="28"/>
      <c r="H1" s="28"/>
      <c r="I1" s="29" t="s">
        <v>33</v>
      </c>
      <c r="J1" s="28"/>
      <c r="K1" s="28"/>
    </row>
    <row r="2" spans="1:11" x14ac:dyDescent="0.25">
      <c r="A2" s="29" t="s">
        <v>22</v>
      </c>
      <c r="B2" s="28" t="s">
        <v>25</v>
      </c>
      <c r="C2" s="28" t="s">
        <v>26</v>
      </c>
      <c r="D2" s="28"/>
      <c r="E2" s="28" t="s">
        <v>32</v>
      </c>
      <c r="F2" s="28"/>
      <c r="G2" s="28"/>
      <c r="H2" s="28"/>
      <c r="I2" s="29" t="s">
        <v>34</v>
      </c>
      <c r="J2" s="28"/>
      <c r="K2" s="28"/>
    </row>
    <row r="3" spans="1:11" x14ac:dyDescent="0.25">
      <c r="A3" s="29" t="s">
        <v>23</v>
      </c>
      <c r="B3" s="28" t="s">
        <v>20</v>
      </c>
      <c r="C3" s="28" t="s">
        <v>27</v>
      </c>
      <c r="D3" s="28"/>
      <c r="E3" s="28"/>
      <c r="F3" s="28"/>
      <c r="G3" s="28"/>
      <c r="H3" s="28"/>
      <c r="I3" s="28"/>
      <c r="J3" s="28"/>
      <c r="K3" s="28"/>
    </row>
    <row r="4" spans="1:11" x14ac:dyDescent="0.25">
      <c r="A4" s="29" t="s">
        <v>24</v>
      </c>
      <c r="B4" s="28" t="s">
        <v>25</v>
      </c>
      <c r="C4" s="28" t="s">
        <v>27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 s="19" t="s">
        <v>16</v>
      </c>
      <c r="B5" s="17"/>
      <c r="C5" s="17"/>
      <c r="D5" s="17"/>
      <c r="E5" s="17"/>
      <c r="F5" s="17"/>
      <c r="G5" s="18" t="s">
        <v>15</v>
      </c>
      <c r="H5" s="18"/>
      <c r="I5" s="18"/>
      <c r="J5" s="18"/>
      <c r="K5" s="18"/>
    </row>
    <row r="6" spans="1:11" x14ac:dyDescent="0.25">
      <c r="A6" s="24"/>
      <c r="B6" s="30" t="s">
        <v>21</v>
      </c>
      <c r="C6" s="31" t="s">
        <v>22</v>
      </c>
      <c r="D6" s="31" t="s">
        <v>23</v>
      </c>
      <c r="E6" s="32" t="s">
        <v>24</v>
      </c>
      <c r="F6" s="17"/>
      <c r="G6" s="24"/>
      <c r="H6" s="30" t="s">
        <v>21</v>
      </c>
      <c r="I6" s="31" t="s">
        <v>22</v>
      </c>
      <c r="J6" s="38" t="s">
        <v>23</v>
      </c>
      <c r="K6" s="39" t="s">
        <v>24</v>
      </c>
    </row>
    <row r="7" spans="1:11" x14ac:dyDescent="0.25">
      <c r="A7" s="25" t="s">
        <v>9</v>
      </c>
      <c r="B7" s="23">
        <v>180864700</v>
      </c>
      <c r="C7" s="26">
        <v>757285600</v>
      </c>
      <c r="D7" s="26">
        <v>923948600</v>
      </c>
      <c r="E7" s="21">
        <v>628110700</v>
      </c>
      <c r="F7" s="17"/>
      <c r="G7" s="25" t="s">
        <v>9</v>
      </c>
      <c r="H7" s="23">
        <v>140393900</v>
      </c>
      <c r="I7" s="26">
        <v>666056000</v>
      </c>
      <c r="J7" s="40">
        <v>171586100</v>
      </c>
      <c r="K7" s="41">
        <v>608881900</v>
      </c>
    </row>
    <row r="8" spans="1:11" x14ac:dyDescent="0.25">
      <c r="A8" s="25"/>
      <c r="B8" s="23">
        <v>162445400</v>
      </c>
      <c r="C8" s="26">
        <v>640912900</v>
      </c>
      <c r="D8" s="26">
        <v>598335200</v>
      </c>
      <c r="E8" s="21">
        <v>1781656400</v>
      </c>
      <c r="F8" s="17"/>
      <c r="G8" s="25"/>
      <c r="H8" s="23">
        <v>138415400</v>
      </c>
      <c r="I8" s="26">
        <v>615432400</v>
      </c>
      <c r="J8" s="40">
        <v>127781000</v>
      </c>
      <c r="K8" s="41">
        <v>596482600</v>
      </c>
    </row>
    <row r="9" spans="1:11" x14ac:dyDescent="0.25">
      <c r="A9" s="25"/>
      <c r="B9" s="23">
        <v>161765500</v>
      </c>
      <c r="C9" s="26">
        <v>517842800</v>
      </c>
      <c r="D9" s="26">
        <v>569627700</v>
      </c>
      <c r="E9" s="21">
        <v>700502000</v>
      </c>
      <c r="F9" s="17"/>
      <c r="G9" s="25"/>
      <c r="H9" s="23">
        <v>153405800</v>
      </c>
      <c r="I9" s="26">
        <v>592689300</v>
      </c>
      <c r="J9" s="40">
        <v>133941200</v>
      </c>
      <c r="K9" s="41">
        <v>591553100</v>
      </c>
    </row>
    <row r="10" spans="1:11" x14ac:dyDescent="0.25">
      <c r="A10" s="25"/>
      <c r="B10" s="23">
        <v>166638000</v>
      </c>
      <c r="C10" s="26">
        <v>512369900</v>
      </c>
      <c r="D10" s="26">
        <v>452688100</v>
      </c>
      <c r="E10" s="21">
        <v>635744400</v>
      </c>
      <c r="F10" s="17"/>
      <c r="G10" s="25"/>
      <c r="H10" s="23">
        <v>147653200</v>
      </c>
      <c r="I10" s="26">
        <v>616219800</v>
      </c>
      <c r="J10" s="40">
        <v>136991700</v>
      </c>
      <c r="K10" s="41">
        <v>691582400</v>
      </c>
    </row>
    <row r="11" spans="1:11" x14ac:dyDescent="0.25">
      <c r="A11" s="25"/>
      <c r="B11" s="35">
        <v>168876000</v>
      </c>
      <c r="C11" s="35">
        <v>461254900</v>
      </c>
      <c r="D11" s="35">
        <v>357682100</v>
      </c>
      <c r="E11" s="36">
        <v>537848800</v>
      </c>
      <c r="F11" s="17"/>
      <c r="G11" s="25"/>
      <c r="H11" s="35">
        <v>133169400</v>
      </c>
      <c r="I11" s="35">
        <v>599927200</v>
      </c>
      <c r="J11" s="42">
        <v>120887900</v>
      </c>
      <c r="K11" s="43">
        <v>581694700</v>
      </c>
    </row>
    <row r="12" spans="1:11" x14ac:dyDescent="0.25">
      <c r="A12" s="25"/>
      <c r="B12" s="34">
        <f>AVERAGE(B7:B11)</f>
        <v>168117920</v>
      </c>
      <c r="C12" s="33">
        <f>AVERAGE(C7:C11)</f>
        <v>577933220</v>
      </c>
      <c r="D12" s="33">
        <f>AVERAGE(D7:D11)</f>
        <v>580456340</v>
      </c>
      <c r="E12" s="33">
        <f>AVERAGE(E7:E11)</f>
        <v>856772460</v>
      </c>
      <c r="F12" s="17"/>
      <c r="G12" s="25"/>
      <c r="H12" s="34">
        <f>AVERAGE(H7:H11)</f>
        <v>142607540</v>
      </c>
      <c r="I12" s="33">
        <f>AVERAGE(I7:I11)</f>
        <v>618064940</v>
      </c>
      <c r="J12" s="44">
        <f>AVERAGE(J7:J11)</f>
        <v>138237580</v>
      </c>
      <c r="K12" s="44">
        <f>AVERAGE(K7:K11)</f>
        <v>614038940</v>
      </c>
    </row>
    <row r="13" spans="1:11" x14ac:dyDescent="0.25">
      <c r="A13" s="24"/>
      <c r="B13" s="24"/>
      <c r="C13" s="27"/>
      <c r="D13" s="27"/>
      <c r="E13" s="22"/>
      <c r="F13" s="17"/>
      <c r="G13" s="24"/>
      <c r="H13" s="24"/>
      <c r="I13" s="27"/>
      <c r="J13" s="45"/>
      <c r="K13" s="46"/>
    </row>
    <row r="14" spans="1:11" x14ac:dyDescent="0.25">
      <c r="A14" s="25" t="s">
        <v>17</v>
      </c>
      <c r="B14" s="23">
        <v>167878700</v>
      </c>
      <c r="C14" s="26">
        <v>838774000</v>
      </c>
      <c r="D14" s="26">
        <v>516363600</v>
      </c>
      <c r="E14" s="21">
        <v>1382683400</v>
      </c>
      <c r="F14" s="17"/>
      <c r="G14" s="25" t="s">
        <v>17</v>
      </c>
      <c r="H14" s="23">
        <v>190057500</v>
      </c>
      <c r="I14" s="26">
        <v>596530900</v>
      </c>
      <c r="J14" s="40">
        <v>146188800</v>
      </c>
      <c r="K14" s="41">
        <v>665690900</v>
      </c>
    </row>
    <row r="15" spans="1:11" x14ac:dyDescent="0.25">
      <c r="A15" s="25"/>
      <c r="B15" s="23">
        <v>149529500</v>
      </c>
      <c r="C15" s="26">
        <v>665389600</v>
      </c>
      <c r="D15" s="26">
        <v>1473162700</v>
      </c>
      <c r="E15" s="21">
        <v>873731400</v>
      </c>
      <c r="F15" s="17"/>
      <c r="G15" s="25"/>
      <c r="H15" s="23">
        <v>154147500</v>
      </c>
      <c r="I15" s="26">
        <v>588577100</v>
      </c>
      <c r="J15" s="40">
        <v>140799300</v>
      </c>
      <c r="K15" s="41">
        <v>612049600</v>
      </c>
    </row>
    <row r="16" spans="1:11" x14ac:dyDescent="0.25">
      <c r="A16" s="25"/>
      <c r="B16" s="23">
        <v>137392500</v>
      </c>
      <c r="C16" s="26">
        <v>586412900</v>
      </c>
      <c r="D16" s="26">
        <v>693738200</v>
      </c>
      <c r="E16" s="21">
        <v>552068300</v>
      </c>
      <c r="F16" s="17"/>
      <c r="G16" s="25"/>
      <c r="H16" s="23">
        <v>210465100</v>
      </c>
      <c r="I16" s="26">
        <v>605766700</v>
      </c>
      <c r="J16" s="40">
        <v>147376500</v>
      </c>
      <c r="K16" s="41">
        <v>599449100</v>
      </c>
    </row>
    <row r="17" spans="1:11" x14ac:dyDescent="0.25">
      <c r="A17" s="25"/>
      <c r="B17" s="23">
        <v>135789700</v>
      </c>
      <c r="C17" s="26">
        <v>508044700</v>
      </c>
      <c r="D17" s="26">
        <v>436786800</v>
      </c>
      <c r="E17" s="21">
        <v>621217700</v>
      </c>
      <c r="F17" s="17"/>
      <c r="G17" s="25"/>
      <c r="H17" s="23">
        <v>181499500</v>
      </c>
      <c r="I17" s="26">
        <v>597299200</v>
      </c>
      <c r="J17" s="40">
        <v>142773600</v>
      </c>
      <c r="K17" s="41">
        <v>599529100</v>
      </c>
    </row>
    <row r="18" spans="1:11" x14ac:dyDescent="0.25">
      <c r="A18" s="25"/>
      <c r="B18" s="35">
        <v>137529700</v>
      </c>
      <c r="C18" s="35">
        <v>490337700</v>
      </c>
      <c r="D18" s="35">
        <v>381477200</v>
      </c>
      <c r="E18" s="36">
        <v>622416900</v>
      </c>
      <c r="F18" s="17"/>
      <c r="G18" s="25"/>
      <c r="H18" s="35">
        <v>163502900</v>
      </c>
      <c r="I18" s="35">
        <v>611728300</v>
      </c>
      <c r="J18" s="42">
        <v>135010100</v>
      </c>
      <c r="K18" s="43">
        <v>598859600</v>
      </c>
    </row>
    <row r="19" spans="1:11" x14ac:dyDescent="0.25">
      <c r="A19" s="25"/>
      <c r="B19" s="34">
        <f>AVERAGE(B14:B18)</f>
        <v>145624020</v>
      </c>
      <c r="C19" s="33">
        <f>AVERAGE(C14:C18)</f>
        <v>617791780</v>
      </c>
      <c r="D19" s="33">
        <f>AVERAGE(D14:D18)</f>
        <v>700305700</v>
      </c>
      <c r="E19" s="33">
        <f>AVERAGE(E14:E18)</f>
        <v>810423540</v>
      </c>
      <c r="F19" s="17"/>
      <c r="G19" s="25"/>
      <c r="H19" s="34">
        <f>AVERAGE(H14:H18)</f>
        <v>179934500</v>
      </c>
      <c r="I19" s="33">
        <f>AVERAGE(I14:I18)</f>
        <v>599980440</v>
      </c>
      <c r="J19" s="44">
        <f>AVERAGE(J14:J18)</f>
        <v>142429660</v>
      </c>
      <c r="K19" s="44">
        <f>AVERAGE(K14:K18)</f>
        <v>615115660</v>
      </c>
    </row>
    <row r="20" spans="1:11" x14ac:dyDescent="0.25">
      <c r="A20" s="24"/>
      <c r="B20" s="24"/>
      <c r="C20" s="27"/>
      <c r="D20" s="27"/>
      <c r="E20" s="22"/>
      <c r="F20" s="17"/>
      <c r="G20" s="24"/>
      <c r="H20" s="24"/>
      <c r="I20" s="27"/>
      <c r="J20" s="45"/>
      <c r="K20" s="46"/>
    </row>
    <row r="21" spans="1:11" x14ac:dyDescent="0.25">
      <c r="A21" s="25" t="s">
        <v>18</v>
      </c>
      <c r="B21" s="23">
        <v>554010500</v>
      </c>
      <c r="C21" s="26">
        <v>2110608100</v>
      </c>
      <c r="D21" s="26">
        <v>1332333900</v>
      </c>
      <c r="E21" s="21">
        <v>2454656800</v>
      </c>
      <c r="F21" s="17"/>
      <c r="G21" s="25" t="s">
        <v>18</v>
      </c>
      <c r="H21" s="23">
        <v>1010417300</v>
      </c>
      <c r="I21" s="26">
        <v>2150367500</v>
      </c>
      <c r="J21" s="40">
        <v>547612600</v>
      </c>
      <c r="K21" s="41">
        <v>2397398900</v>
      </c>
    </row>
    <row r="22" spans="1:11" x14ac:dyDescent="0.25">
      <c r="A22" s="25"/>
      <c r="B22" s="23">
        <v>525276400</v>
      </c>
      <c r="C22" s="26">
        <v>2690071400</v>
      </c>
      <c r="D22" s="26">
        <v>830082400</v>
      </c>
      <c r="E22" s="21">
        <v>1484870600</v>
      </c>
      <c r="F22" s="17"/>
      <c r="G22" s="25"/>
      <c r="H22" s="23">
        <v>694622800</v>
      </c>
      <c r="I22" s="26">
        <v>2131887600</v>
      </c>
      <c r="J22" s="40">
        <v>521526500</v>
      </c>
      <c r="K22" s="41">
        <v>2350414100</v>
      </c>
    </row>
    <row r="23" spans="1:11" x14ac:dyDescent="0.25">
      <c r="A23" s="25"/>
      <c r="B23" s="23">
        <v>521435600</v>
      </c>
      <c r="C23" s="26">
        <v>1668088900</v>
      </c>
      <c r="D23" s="26">
        <v>648301600</v>
      </c>
      <c r="E23" s="21">
        <v>1589449400</v>
      </c>
      <c r="F23" s="17"/>
      <c r="G23" s="25"/>
      <c r="H23" s="23">
        <v>608576600</v>
      </c>
      <c r="I23" s="26">
        <v>2168401800</v>
      </c>
      <c r="J23" s="40">
        <v>514421200</v>
      </c>
      <c r="K23" s="41">
        <v>2415177600</v>
      </c>
    </row>
    <row r="24" spans="1:11" x14ac:dyDescent="0.25">
      <c r="A24" s="25"/>
      <c r="B24" s="23">
        <v>652585400</v>
      </c>
      <c r="C24" s="26">
        <v>1555005400</v>
      </c>
      <c r="D24" s="26">
        <v>626913700</v>
      </c>
      <c r="E24" s="21">
        <v>1532039500</v>
      </c>
      <c r="F24" s="17"/>
      <c r="G24" s="25"/>
      <c r="H24" s="23">
        <v>617556300</v>
      </c>
      <c r="I24" s="26">
        <v>2130157900</v>
      </c>
      <c r="J24" s="40">
        <v>520361600</v>
      </c>
      <c r="K24" s="41">
        <v>2330596600</v>
      </c>
    </row>
    <row r="25" spans="1:11" x14ac:dyDescent="0.25">
      <c r="A25" s="25"/>
      <c r="B25" s="35">
        <v>964585500</v>
      </c>
      <c r="C25" s="35">
        <v>1572208800</v>
      </c>
      <c r="D25" s="35">
        <v>552861400</v>
      </c>
      <c r="E25" s="36">
        <v>1515979400</v>
      </c>
      <c r="F25" s="17"/>
      <c r="G25" s="25"/>
      <c r="H25" s="35">
        <v>685718600</v>
      </c>
      <c r="I25" s="35">
        <v>2128895500</v>
      </c>
      <c r="J25" s="42">
        <v>522286100</v>
      </c>
      <c r="K25" s="43">
        <v>2347866900</v>
      </c>
    </row>
    <row r="26" spans="1:11" x14ac:dyDescent="0.25">
      <c r="A26" s="25"/>
      <c r="B26" s="34">
        <f>AVERAGE(B21:B25)</f>
        <v>643578680</v>
      </c>
      <c r="C26" s="33">
        <f>AVERAGE(C21:C25)</f>
        <v>1919196520</v>
      </c>
      <c r="D26" s="33">
        <f>AVERAGE(D21:D25)</f>
        <v>798098600</v>
      </c>
      <c r="E26" s="33">
        <f>AVERAGE(E21:E25)</f>
        <v>1715399140</v>
      </c>
      <c r="F26" s="17"/>
      <c r="G26" s="25"/>
      <c r="H26" s="34">
        <f>AVERAGE(H21:H25)</f>
        <v>723378320</v>
      </c>
      <c r="I26" s="33">
        <f>AVERAGE(I21:I25)</f>
        <v>2141942060</v>
      </c>
      <c r="J26" s="44">
        <f>AVERAGE(J21:J25)</f>
        <v>525241600</v>
      </c>
      <c r="K26" s="44">
        <f>AVERAGE(K21:K25)</f>
        <v>2368290820</v>
      </c>
    </row>
    <row r="27" spans="1:11" x14ac:dyDescent="0.25">
      <c r="A27" s="24"/>
      <c r="B27" s="24"/>
      <c r="C27" s="27"/>
      <c r="D27" s="27"/>
      <c r="E27" s="22"/>
      <c r="F27" s="17"/>
      <c r="G27" s="24"/>
      <c r="H27" s="24"/>
      <c r="I27" s="27"/>
      <c r="J27" s="45"/>
      <c r="K27" s="46"/>
    </row>
    <row r="28" spans="1:11" x14ac:dyDescent="0.25">
      <c r="A28" s="25" t="s">
        <v>19</v>
      </c>
      <c r="B28" s="23">
        <v>3210855600</v>
      </c>
      <c r="C28" s="26">
        <v>7843665100</v>
      </c>
      <c r="D28" s="26">
        <v>2407670200</v>
      </c>
      <c r="E28" s="21">
        <v>5268675400</v>
      </c>
      <c r="F28" s="17"/>
      <c r="G28" s="25" t="s">
        <v>19</v>
      </c>
      <c r="H28" s="23">
        <v>2661443100</v>
      </c>
      <c r="I28" s="26">
        <v>11317604700</v>
      </c>
      <c r="J28" s="40">
        <v>3976731000</v>
      </c>
      <c r="K28" s="41">
        <v>12656880100</v>
      </c>
    </row>
    <row r="29" spans="1:11" x14ac:dyDescent="0.25">
      <c r="A29" s="25"/>
      <c r="B29" s="23">
        <v>2655215000</v>
      </c>
      <c r="C29" s="26">
        <v>7286609500</v>
      </c>
      <c r="D29" s="26">
        <v>3162210900</v>
      </c>
      <c r="E29" s="21">
        <v>4508212100</v>
      </c>
      <c r="F29" s="17"/>
      <c r="G29" s="25"/>
      <c r="H29" s="23">
        <v>2609242900</v>
      </c>
      <c r="I29" s="26">
        <v>10910300900</v>
      </c>
      <c r="J29" s="40">
        <v>3093491000</v>
      </c>
      <c r="K29" s="41">
        <v>10865316000</v>
      </c>
    </row>
    <row r="30" spans="1:11" x14ac:dyDescent="0.25">
      <c r="A30" s="25"/>
      <c r="B30" s="23">
        <v>2072083100</v>
      </c>
      <c r="C30" s="26">
        <v>7370217900</v>
      </c>
      <c r="D30" s="26">
        <v>1775859300</v>
      </c>
      <c r="E30" s="21">
        <v>5681585000</v>
      </c>
      <c r="F30" s="17"/>
      <c r="G30" s="25"/>
      <c r="H30" s="23">
        <v>2586306600</v>
      </c>
      <c r="I30" s="26">
        <v>11172444900</v>
      </c>
      <c r="J30" s="40">
        <v>3449024000</v>
      </c>
      <c r="K30" s="41">
        <v>10810085100</v>
      </c>
    </row>
    <row r="31" spans="1:11" x14ac:dyDescent="0.25">
      <c r="A31" s="25"/>
      <c r="B31" s="23">
        <v>2053688000</v>
      </c>
      <c r="C31" s="26">
        <v>8442621900</v>
      </c>
      <c r="D31" s="26">
        <v>1694748200</v>
      </c>
      <c r="E31" s="21">
        <v>5773553800</v>
      </c>
      <c r="F31" s="17"/>
      <c r="G31" s="25"/>
      <c r="H31" s="23">
        <v>2598502300</v>
      </c>
      <c r="I31" s="26">
        <v>11316889500</v>
      </c>
      <c r="J31" s="40">
        <v>2901972200</v>
      </c>
      <c r="K31" s="41">
        <v>12144728100</v>
      </c>
    </row>
    <row r="32" spans="1:11" x14ac:dyDescent="0.25">
      <c r="A32" s="25"/>
      <c r="B32" s="35">
        <v>2046781100</v>
      </c>
      <c r="C32" s="35">
        <v>8443485600</v>
      </c>
      <c r="D32" s="35">
        <v>1687172600</v>
      </c>
      <c r="E32" s="36">
        <v>5715325900</v>
      </c>
      <c r="F32" s="17"/>
      <c r="G32" s="25"/>
      <c r="H32" s="35">
        <v>2671319100</v>
      </c>
      <c r="I32" s="35">
        <v>10819146800</v>
      </c>
      <c r="J32" s="42">
        <v>3811169700</v>
      </c>
      <c r="K32" s="43">
        <v>10834628200</v>
      </c>
    </row>
    <row r="33" spans="1:11" x14ac:dyDescent="0.25">
      <c r="A33" s="25"/>
      <c r="B33" s="34">
        <f>AVERAGE(B28:B32)</f>
        <v>2407724560</v>
      </c>
      <c r="C33" s="33">
        <f>AVERAGE(C28:C32)</f>
        <v>7877320000</v>
      </c>
      <c r="D33" s="33">
        <f>AVERAGE(D28:D32)</f>
        <v>2145532240</v>
      </c>
      <c r="E33" s="33">
        <f>AVERAGE(E28:E32)</f>
        <v>5389470440</v>
      </c>
      <c r="F33" s="17"/>
      <c r="G33" s="25"/>
      <c r="H33" s="34">
        <f>AVERAGE(H28:H32)</f>
        <v>2625362800</v>
      </c>
      <c r="I33" s="33">
        <f>AVERAGE(I28:I32)</f>
        <v>11107277360</v>
      </c>
      <c r="J33" s="44">
        <f>AVERAGE(J28:J32)</f>
        <v>3446477580</v>
      </c>
      <c r="K33" s="44">
        <f>AVERAGE(K28:K32)</f>
        <v>11462327500</v>
      </c>
    </row>
    <row r="34" spans="1:11" x14ac:dyDescent="0.25">
      <c r="A34" s="24"/>
      <c r="B34" s="24"/>
      <c r="C34" s="27"/>
      <c r="D34" s="27"/>
      <c r="E34" s="22"/>
      <c r="F34" s="17"/>
      <c r="G34" s="24"/>
      <c r="H34" s="24"/>
      <c r="I34" s="27"/>
      <c r="J34" s="45"/>
      <c r="K34" s="46"/>
    </row>
    <row r="35" spans="1:11" x14ac:dyDescent="0.25">
      <c r="A35" s="25" t="s">
        <v>31</v>
      </c>
      <c r="B35" s="23">
        <v>1895250800</v>
      </c>
      <c r="C35" s="26">
        <v>4759066600</v>
      </c>
      <c r="D35" s="26">
        <v>1381439900</v>
      </c>
      <c r="E35" s="21">
        <v>1612830200</v>
      </c>
      <c r="F35" s="17"/>
      <c r="G35" s="25" t="s">
        <v>31</v>
      </c>
      <c r="H35" s="23">
        <v>2254591300</v>
      </c>
      <c r="I35" s="26">
        <v>5506063300</v>
      </c>
      <c r="J35" s="40">
        <v>2093953200</v>
      </c>
      <c r="K35" s="41">
        <v>5723281600</v>
      </c>
    </row>
    <row r="36" spans="1:11" x14ac:dyDescent="0.25">
      <c r="A36" s="25"/>
      <c r="B36" s="23">
        <v>1732424600</v>
      </c>
      <c r="C36" s="26">
        <v>3879787000</v>
      </c>
      <c r="D36" s="26">
        <v>607916400</v>
      </c>
      <c r="E36" s="21">
        <v>1406701700</v>
      </c>
      <c r="F36" s="17"/>
      <c r="G36" s="25"/>
      <c r="H36" s="23">
        <v>2235737500</v>
      </c>
      <c r="I36" s="26">
        <v>5652737500</v>
      </c>
      <c r="J36" s="40">
        <v>2108519000</v>
      </c>
      <c r="K36" s="41">
        <v>5389355100</v>
      </c>
    </row>
    <row r="37" spans="1:11" ht="15" customHeight="1" x14ac:dyDescent="0.25">
      <c r="A37" s="25"/>
      <c r="B37" s="23">
        <v>1775494200</v>
      </c>
      <c r="C37" s="26">
        <v>4881481400</v>
      </c>
      <c r="D37" s="26">
        <v>519001100</v>
      </c>
      <c r="E37" s="21">
        <v>1428850700</v>
      </c>
      <c r="F37" s="17"/>
      <c r="G37" s="25"/>
      <c r="H37" s="23">
        <v>2259621900</v>
      </c>
      <c r="I37" s="26">
        <v>5784283300</v>
      </c>
      <c r="J37" s="40">
        <v>2158513900</v>
      </c>
      <c r="K37" s="41">
        <v>5657967500</v>
      </c>
    </row>
    <row r="38" spans="1:11" ht="15" customHeight="1" x14ac:dyDescent="0.25">
      <c r="A38" s="25"/>
      <c r="B38" s="23">
        <v>1735468700</v>
      </c>
      <c r="C38" s="26">
        <v>3569592900</v>
      </c>
      <c r="D38" s="26">
        <v>502822900</v>
      </c>
      <c r="E38" s="21">
        <v>1451189400</v>
      </c>
      <c r="F38" s="17"/>
      <c r="G38" s="25"/>
      <c r="H38" s="23">
        <v>2255840300</v>
      </c>
      <c r="I38" s="26">
        <v>5447923700</v>
      </c>
      <c r="J38" s="40">
        <v>2340664600</v>
      </c>
      <c r="K38" s="41">
        <v>5675543200</v>
      </c>
    </row>
    <row r="39" spans="1:11" ht="15" customHeight="1" x14ac:dyDescent="0.25">
      <c r="A39" s="25"/>
      <c r="B39" s="35">
        <v>1734618300</v>
      </c>
      <c r="C39" s="35">
        <v>3836421500</v>
      </c>
      <c r="D39" s="35">
        <v>497771800</v>
      </c>
      <c r="E39" s="36">
        <v>1492250800</v>
      </c>
      <c r="F39" s="17"/>
      <c r="G39" s="25"/>
      <c r="H39" s="35">
        <v>2428611900</v>
      </c>
      <c r="I39" s="35">
        <v>5414206700</v>
      </c>
      <c r="J39" s="42">
        <v>2188425000</v>
      </c>
      <c r="K39" s="43">
        <v>5816413900</v>
      </c>
    </row>
    <row r="40" spans="1:11" ht="15" customHeight="1" x14ac:dyDescent="0.25">
      <c r="A40" s="25"/>
      <c r="B40" s="34">
        <f>AVERAGE(B35:B39)</f>
        <v>1774651320</v>
      </c>
      <c r="C40" s="33">
        <f>AVERAGE(C35:C39)</f>
        <v>4185269880</v>
      </c>
      <c r="D40" s="33">
        <f>AVERAGE(D35:D39)</f>
        <v>701790420</v>
      </c>
      <c r="E40" s="33">
        <f>AVERAGE(E35:E39)</f>
        <v>1478364560</v>
      </c>
      <c r="F40" s="17"/>
      <c r="G40" s="25"/>
      <c r="H40" s="34">
        <f>AVERAGE(H35:H39)</f>
        <v>2286880580</v>
      </c>
      <c r="I40" s="33">
        <f>AVERAGE(I35:I39)</f>
        <v>5561042900</v>
      </c>
      <c r="J40" s="44">
        <f>AVERAGE(J35:J39)</f>
        <v>2178015140</v>
      </c>
      <c r="K40" s="44">
        <f>AVERAGE(K35:K39)</f>
        <v>5652512260</v>
      </c>
    </row>
    <row r="43" spans="1:11" x14ac:dyDescent="0.25">
      <c r="B43" s="20" t="s">
        <v>9</v>
      </c>
      <c r="C43" s="47">
        <v>57375</v>
      </c>
    </row>
    <row r="44" spans="1:11" x14ac:dyDescent="0.25">
      <c r="B44" s="20" t="s">
        <v>17</v>
      </c>
      <c r="C44" s="47">
        <v>50310</v>
      </c>
    </row>
    <row r="45" spans="1:11" x14ac:dyDescent="0.25">
      <c r="B45" s="20" t="s">
        <v>18</v>
      </c>
      <c r="C45" s="47">
        <v>174592</v>
      </c>
    </row>
    <row r="46" spans="1:11" x14ac:dyDescent="0.25">
      <c r="B46" s="20" t="s">
        <v>19</v>
      </c>
      <c r="C46" s="47">
        <v>778680</v>
      </c>
    </row>
    <row r="47" spans="1:11" x14ac:dyDescent="0.25">
      <c r="B47" s="20" t="s">
        <v>31</v>
      </c>
      <c r="C47" s="47">
        <v>2359296</v>
      </c>
    </row>
  </sheetData>
  <mergeCells count="10">
    <mergeCell ref="G28:G33"/>
    <mergeCell ref="A28:A33"/>
    <mergeCell ref="A35:A40"/>
    <mergeCell ref="G35:G40"/>
    <mergeCell ref="A7:A12"/>
    <mergeCell ref="A14:A19"/>
    <mergeCell ref="G7:G12"/>
    <mergeCell ref="G14:G19"/>
    <mergeCell ref="A21:A26"/>
    <mergeCell ref="G21:G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5A61-2BE1-4907-AEE6-E784A8291BE0}">
  <dimension ref="A1:E4"/>
  <sheetViews>
    <sheetView tabSelected="1" workbookViewId="0">
      <selection activeCell="A13" sqref="A13"/>
    </sheetView>
  </sheetViews>
  <sheetFormatPr defaultRowHeight="15" x14ac:dyDescent="0.25"/>
  <cols>
    <col min="1" max="1" width="26.85546875" customWidth="1"/>
    <col min="2" max="2" width="16.28515625" customWidth="1"/>
    <col min="3" max="3" width="15.28515625" customWidth="1"/>
  </cols>
  <sheetData>
    <row r="1" spans="1:5" x14ac:dyDescent="0.25">
      <c r="A1" s="24"/>
      <c r="B1" s="30" t="s">
        <v>35</v>
      </c>
      <c r="C1" s="31" t="s">
        <v>36</v>
      </c>
      <c r="D1" s="31"/>
      <c r="E1" s="32"/>
    </row>
    <row r="2" spans="1:5" x14ac:dyDescent="0.25">
      <c r="A2" s="19" t="s">
        <v>29</v>
      </c>
      <c r="B2" s="18">
        <f>AVERAGE(DATA!B12,DATA!B19,DATA!B26,DATA!B33)/100</f>
        <v>8412612.9499999993</v>
      </c>
      <c r="C2" s="18">
        <f>AVERAGE(DATA!C12,DATA!C19,DATA!C26,DATA!C33)/100</f>
        <v>27480603.800000001</v>
      </c>
      <c r="D2" s="18"/>
      <c r="E2" s="18"/>
    </row>
    <row r="3" spans="1:5" x14ac:dyDescent="0.25">
      <c r="A3" s="18" t="s">
        <v>30</v>
      </c>
      <c r="B3" s="18">
        <f>AVERAGE(DATA!H12,DATA!H19,DATA!H26,DATA!H33)/100</f>
        <v>9178207.9000000004</v>
      </c>
      <c r="C3" s="18">
        <f>AVERAGE(DATA!I12,DATA!I19,DATA!I26,DATA!I33)/100</f>
        <v>36168162</v>
      </c>
      <c r="D3" s="18"/>
      <c r="E3" s="18"/>
    </row>
    <row r="4" spans="1:5" x14ac:dyDescent="0.25">
      <c r="A4" t="s">
        <v>37</v>
      </c>
      <c r="B4" s="7">
        <f>(B3/B2)-1</f>
        <v>9.1005607241208208E-2</v>
      </c>
      <c r="C4" s="7">
        <f>(C3/C2)-1</f>
        <v>0.31613418188431508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D9F3-7D9C-4FDE-B14D-23BCBCFA1056}">
  <dimension ref="A1:I7"/>
  <sheetViews>
    <sheetView topLeftCell="A8" zoomScale="115" zoomScaleNormal="115" workbookViewId="0">
      <selection activeCell="E31" sqref="E31"/>
    </sheetView>
  </sheetViews>
  <sheetFormatPr defaultRowHeight="15" x14ac:dyDescent="0.25"/>
  <cols>
    <col min="1" max="5" width="11.7109375" customWidth="1"/>
    <col min="7" max="11" width="12" customWidth="1"/>
  </cols>
  <sheetData>
    <row r="1" spans="1:9" x14ac:dyDescent="0.25">
      <c r="A1" t="s">
        <v>1</v>
      </c>
    </row>
    <row r="2" spans="1:9" x14ac:dyDescent="0.25">
      <c r="B2" s="30" t="s">
        <v>21</v>
      </c>
      <c r="C2" s="31" t="s">
        <v>22</v>
      </c>
      <c r="D2" s="31" t="s">
        <v>23</v>
      </c>
      <c r="E2" s="32" t="s">
        <v>24</v>
      </c>
      <c r="H2" s="30" t="s">
        <v>21</v>
      </c>
      <c r="I2" s="31" t="s">
        <v>22</v>
      </c>
    </row>
    <row r="3" spans="1:9" x14ac:dyDescent="0.25">
      <c r="A3" s="37" t="s">
        <v>17</v>
      </c>
      <c r="B3" s="30">
        <f>DATA!B19/100</f>
        <v>1456240.2</v>
      </c>
      <c r="C3" s="30">
        <f>DATA!C19/100</f>
        <v>6177917.7999999998</v>
      </c>
      <c r="D3" s="30">
        <f>DATA!D19/100</f>
        <v>7003057</v>
      </c>
      <c r="E3" s="30">
        <f>DATA!E19/100</f>
        <v>8104235.4000000004</v>
      </c>
      <c r="G3" s="37" t="s">
        <v>17</v>
      </c>
      <c r="H3" s="30">
        <f>DATA!H19/100</f>
        <v>1799345</v>
      </c>
      <c r="I3" s="30">
        <f>DATA!I19/100</f>
        <v>5999804.4000000004</v>
      </c>
    </row>
    <row r="4" spans="1:9" x14ac:dyDescent="0.25">
      <c r="A4" s="37" t="s">
        <v>9</v>
      </c>
      <c r="B4" s="30">
        <f>DATA!B12/100</f>
        <v>1681179.2</v>
      </c>
      <c r="C4" s="30">
        <f>DATA!C12/100</f>
        <v>5779332.2000000002</v>
      </c>
      <c r="D4" s="30">
        <f>DATA!D12/100</f>
        <v>5804563.4000000004</v>
      </c>
      <c r="E4" s="30">
        <f>DATA!E12/100</f>
        <v>8567724.5999999996</v>
      </c>
      <c r="G4" s="37" t="s">
        <v>9</v>
      </c>
      <c r="H4" s="30">
        <f>DATA!H12/100</f>
        <v>1426075.4</v>
      </c>
      <c r="I4" s="30">
        <f>DATA!I12/100</f>
        <v>6180649.4000000004</v>
      </c>
    </row>
    <row r="5" spans="1:9" x14ac:dyDescent="0.25">
      <c r="A5" s="37" t="s">
        <v>18</v>
      </c>
      <c r="B5" s="30">
        <f>DATA!B26/100</f>
        <v>6435786.7999999998</v>
      </c>
      <c r="C5" s="30">
        <f>DATA!C26/100</f>
        <v>19191965.199999999</v>
      </c>
      <c r="D5" s="30">
        <f>DATA!D26/100</f>
        <v>7980986</v>
      </c>
      <c r="E5" s="30">
        <f>DATA!E26/100</f>
        <v>17153991.399999999</v>
      </c>
      <c r="G5" s="37" t="s">
        <v>18</v>
      </c>
      <c r="H5" s="30">
        <f>DATA!H26/100</f>
        <v>7233783.2000000002</v>
      </c>
      <c r="I5" s="30">
        <f>DATA!I26/100</f>
        <v>21419420.600000001</v>
      </c>
    </row>
    <row r="6" spans="1:9" x14ac:dyDescent="0.25">
      <c r="A6" s="37" t="s">
        <v>19</v>
      </c>
      <c r="B6" s="30">
        <f>DATA!B33/100</f>
        <v>24077245.600000001</v>
      </c>
      <c r="C6" s="30">
        <f>DATA!C33/100</f>
        <v>78773200</v>
      </c>
      <c r="D6" s="30">
        <f>DATA!D33/100</f>
        <v>21455322.399999999</v>
      </c>
      <c r="E6" s="30">
        <f>DATA!E33/100</f>
        <v>53894704.399999999</v>
      </c>
      <c r="G6" s="37" t="s">
        <v>19</v>
      </c>
      <c r="H6" s="30">
        <f>DATA!H33/100</f>
        <v>26253628</v>
      </c>
      <c r="I6" s="30">
        <f>DATA!I33/100</f>
        <v>111072773.59999999</v>
      </c>
    </row>
    <row r="7" spans="1:9" x14ac:dyDescent="0.25">
      <c r="A7" s="37" t="s">
        <v>31</v>
      </c>
      <c r="B7" s="30">
        <f>DATA!B40/10</f>
        <v>177465132</v>
      </c>
      <c r="C7" s="30">
        <f>DATA!C40/10</f>
        <v>418526988</v>
      </c>
      <c r="D7" s="30">
        <f>DATA!D40/10</f>
        <v>70179042</v>
      </c>
      <c r="E7" s="30">
        <f>DATA!E40/10</f>
        <v>147836456</v>
      </c>
      <c r="G7" s="37" t="s">
        <v>31</v>
      </c>
      <c r="H7" s="30">
        <f>DATA!H40/10</f>
        <v>228688058</v>
      </c>
      <c r="I7" s="30">
        <f>DATA!I40/10</f>
        <v>556104290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FBC4-1CAA-4947-BA92-D277B849FA05}">
  <dimension ref="A1:L7"/>
  <sheetViews>
    <sheetView zoomScale="115" zoomScaleNormal="115" workbookViewId="0">
      <selection activeCell="H8" sqref="H8"/>
    </sheetView>
  </sheetViews>
  <sheetFormatPr defaultRowHeight="15" x14ac:dyDescent="0.25"/>
  <cols>
    <col min="1" max="5" width="11.7109375" customWidth="1"/>
    <col min="7" max="11" width="12" customWidth="1"/>
  </cols>
  <sheetData>
    <row r="1" spans="1:12" x14ac:dyDescent="0.25">
      <c r="A1" t="s">
        <v>1</v>
      </c>
    </row>
    <row r="2" spans="1:12" x14ac:dyDescent="0.25">
      <c r="B2" s="30" t="s">
        <v>21</v>
      </c>
      <c r="C2" s="31" t="s">
        <v>22</v>
      </c>
      <c r="D2" s="31" t="s">
        <v>23</v>
      </c>
      <c r="E2" s="32" t="s">
        <v>24</v>
      </c>
      <c r="H2" s="30" t="s">
        <v>21</v>
      </c>
      <c r="I2" s="31" t="s">
        <v>22</v>
      </c>
    </row>
    <row r="3" spans="1:12" x14ac:dyDescent="0.25">
      <c r="A3" s="37" t="s">
        <v>17</v>
      </c>
      <c r="B3" s="30">
        <f>(DATA!B19/100)/L3</f>
        <v>28.945342874180081</v>
      </c>
      <c r="C3" s="30">
        <f>(DATA!C19/100)/L3</f>
        <v>122.79701451003777</v>
      </c>
      <c r="D3" s="30">
        <f>(DATA!D19/100)/L3</f>
        <v>139.19811170741403</v>
      </c>
      <c r="E3" s="30">
        <f>(DATA!E19/100)/L3</f>
        <v>161.08597495527729</v>
      </c>
      <c r="G3" s="37" t="s">
        <v>17</v>
      </c>
      <c r="H3" s="30">
        <f>DATA!H19/100</f>
        <v>1799345</v>
      </c>
      <c r="I3" s="30">
        <f>DATA!I19/100</f>
        <v>5999804.4000000004</v>
      </c>
      <c r="K3" s="20" t="s">
        <v>17</v>
      </c>
      <c r="L3" s="47">
        <v>50310</v>
      </c>
    </row>
    <row r="4" spans="1:12" x14ac:dyDescent="0.25">
      <c r="A4" s="37" t="s">
        <v>9</v>
      </c>
      <c r="B4" s="30">
        <f>(DATA!B12/100)/L4</f>
        <v>29.301598257080609</v>
      </c>
      <c r="C4" s="30">
        <f>(DATA!C12/100)/L4</f>
        <v>100.72910152505447</v>
      </c>
      <c r="D4" s="30">
        <f>(DATA!D12/100)/L4</f>
        <v>101.16886100217866</v>
      </c>
      <c r="E4" s="30">
        <f>(DATA!E12/100)/L4</f>
        <v>149.32853333333333</v>
      </c>
      <c r="G4" s="37" t="s">
        <v>9</v>
      </c>
      <c r="H4" s="30">
        <f>DATA!H12/100</f>
        <v>1426075.4</v>
      </c>
      <c r="I4" s="30">
        <f>DATA!I12/100</f>
        <v>6180649.4000000004</v>
      </c>
      <c r="K4" s="20" t="s">
        <v>9</v>
      </c>
      <c r="L4" s="47">
        <v>57375</v>
      </c>
    </row>
    <row r="5" spans="1:12" x14ac:dyDescent="0.25">
      <c r="A5" s="37" t="s">
        <v>18</v>
      </c>
      <c r="B5" s="30">
        <f>(DATA!B26/100)/L5</f>
        <v>36.861865377565984</v>
      </c>
      <c r="C5" s="30">
        <f>(DATA!C26/100)/L5</f>
        <v>109.92465405058651</v>
      </c>
      <c r="D5" s="30">
        <f>(DATA!D26/100)/L5</f>
        <v>45.712209035923756</v>
      </c>
      <c r="E5" s="30">
        <f>(DATA!E26/100)/L5</f>
        <v>98.251875229105565</v>
      </c>
      <c r="G5" s="37" t="s">
        <v>18</v>
      </c>
      <c r="H5" s="30">
        <f>DATA!H26/100</f>
        <v>7233783.2000000002</v>
      </c>
      <c r="I5" s="30">
        <f>DATA!I26/100</f>
        <v>21419420.600000001</v>
      </c>
      <c r="K5" s="20" t="s">
        <v>18</v>
      </c>
      <c r="L5" s="47">
        <v>174592</v>
      </c>
    </row>
    <row r="6" spans="1:12" x14ac:dyDescent="0.25">
      <c r="A6" s="37" t="s">
        <v>19</v>
      </c>
      <c r="B6" s="30">
        <f>(DATA!B33/100)/L6</f>
        <v>30.920590743309191</v>
      </c>
      <c r="C6" s="30">
        <f>(DATA!C33/100)/L6</f>
        <v>101.16248009451893</v>
      </c>
      <c r="D6" s="30">
        <f>(DATA!D33/100)/L6</f>
        <v>27.553452509374839</v>
      </c>
      <c r="E6" s="30">
        <f>(DATA!E33/100)/L6</f>
        <v>69.212904402321882</v>
      </c>
      <c r="G6" s="37" t="s">
        <v>19</v>
      </c>
      <c r="H6" s="30">
        <f>DATA!H33/100</f>
        <v>26253628</v>
      </c>
      <c r="I6" s="30">
        <f>DATA!I33/100</f>
        <v>111072773.59999999</v>
      </c>
      <c r="K6" s="20" t="s">
        <v>19</v>
      </c>
      <c r="L6" s="47">
        <v>778680</v>
      </c>
    </row>
    <row r="7" spans="1:12" x14ac:dyDescent="0.25">
      <c r="A7" s="37" t="s">
        <v>31</v>
      </c>
      <c r="B7" s="30">
        <f>(DATA!B40/10)/L7</f>
        <v>75.219528198242188</v>
      </c>
      <c r="C7" s="30">
        <f>(DATA!C40/10)/L7</f>
        <v>177.39486185709634</v>
      </c>
      <c r="D7" s="30">
        <f>(DATA!D40/10)/L7</f>
        <v>29.745755513509113</v>
      </c>
      <c r="E7" s="30">
        <f>(DATA!E40/10)/L7</f>
        <v>62.661258273654511</v>
      </c>
      <c r="G7" s="37" t="s">
        <v>31</v>
      </c>
      <c r="H7" s="30">
        <f>DATA!H40/10</f>
        <v>228688058</v>
      </c>
      <c r="I7" s="30">
        <f>DATA!I40/10</f>
        <v>556104290</v>
      </c>
      <c r="K7" s="20" t="s">
        <v>31</v>
      </c>
      <c r="L7" s="47">
        <v>2359296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Blad2</vt:lpstr>
      <vt:lpstr>DATA</vt:lpstr>
      <vt:lpstr>Overall</vt:lpstr>
      <vt:lpstr>Images</vt:lpstr>
      <vt:lpstr>Per 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2020-03-18T15:56:32Z</dcterms:created>
  <dcterms:modified xsi:type="dcterms:W3CDTF">2020-03-25T14:30:42Z</dcterms:modified>
</cp:coreProperties>
</file>