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\HU-Vision-1819-Base-FW-OF\meetrapporten\working\"/>
    </mc:Choice>
  </mc:AlternateContent>
  <xr:revisionPtr revIDLastSave="0" documentId="13_ncr:1_{262E4FFA-7E0E-441D-BB2C-A735CCD84647}" xr6:coauthVersionLast="45" xr6:coauthVersionMax="45" xr10:uidLastSave="{00000000-0000-0000-0000-000000000000}"/>
  <bookViews>
    <workbookView xWindow="-19320" yWindow="-6150" windowWidth="19440" windowHeight="15000" activeTab="1" xr2:uid="{1C29CCC9-7210-421F-8AB7-A3C144CCE502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3" i="2" l="1"/>
  <c r="J33" i="2"/>
  <c r="H33" i="2"/>
  <c r="G33" i="2"/>
  <c r="E33" i="2"/>
  <c r="D33" i="2"/>
  <c r="B33" i="2"/>
  <c r="A33" i="2"/>
  <c r="G9" i="2"/>
  <c r="K9" i="2"/>
  <c r="J9" i="2"/>
  <c r="H9" i="2"/>
  <c r="K21" i="2"/>
  <c r="J21" i="2"/>
  <c r="H21" i="2"/>
  <c r="G21" i="2"/>
  <c r="E21" i="2"/>
  <c r="D21" i="2"/>
  <c r="B21" i="2"/>
  <c r="A21" i="2"/>
  <c r="D9" i="2"/>
  <c r="E9" i="2"/>
  <c r="B9" i="2"/>
  <c r="A9" i="2"/>
  <c r="H20" i="1"/>
  <c r="H19" i="1"/>
  <c r="G19" i="1"/>
  <c r="D19" i="1"/>
  <c r="E19" i="1"/>
  <c r="B19" i="1"/>
  <c r="A19" i="1"/>
  <c r="E8" i="1"/>
  <c r="B8" i="1"/>
  <c r="D8" i="1"/>
  <c r="A8" i="1"/>
  <c r="E34" i="2" l="1"/>
  <c r="B34" i="2"/>
  <c r="H34" i="2"/>
  <c r="K34" i="2"/>
  <c r="K10" i="2"/>
  <c r="H10" i="2"/>
  <c r="H22" i="2"/>
  <c r="K22" i="2"/>
  <c r="E10" i="2"/>
  <c r="E22" i="2"/>
  <c r="B22" i="2"/>
  <c r="B10" i="2"/>
  <c r="E20" i="1"/>
  <c r="E9" i="1"/>
  <c r="B9" i="1"/>
  <c r="B20" i="1"/>
</calcChain>
</file>

<file path=xl/sharedStrings.xml><?xml version="1.0" encoding="utf-8"?>
<sst xmlns="http://schemas.openxmlformats.org/spreadsheetml/2006/main" count="81" uniqueCount="15">
  <si>
    <t>Default</t>
  </si>
  <si>
    <t>Student</t>
  </si>
  <si>
    <t>Student:</t>
  </si>
  <si>
    <t>Default:</t>
  </si>
  <si>
    <t>Non threading</t>
  </si>
  <si>
    <t>Threading</t>
  </si>
  <si>
    <t>Female-3</t>
  </si>
  <si>
    <t>Verbetering:</t>
  </si>
  <si>
    <t>Non Threading</t>
  </si>
  <si>
    <t>Child-1</t>
  </si>
  <si>
    <t>Release</t>
  </si>
  <si>
    <t>Debug</t>
  </si>
  <si>
    <t>unnamed.jpg</t>
  </si>
  <si>
    <t>300x per test</t>
  </si>
  <si>
    <t>10x per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</si>
</sst>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9" fontId="0" fillId="0" borderId="0" xfId="1" applyFont="1"/>
    <xf numFmtId="0" fontId="3" fillId="0" borderId="0" xfId="0" applyFont="1"/>
    <xf numFmtId="9" fontId="0" fillId="3" borderId="2" xfId="1" applyNumberFormat="1" applyFont="1" applyFill="1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4" borderId="0" xfId="0" applyFill="1"/>
    <xf numFmtId="0" fontId="0" fillId="5" borderId="0" xfId="0" applyFill="1"/>
  </cellXfs>
  <cellStyles count="2">
    <cellStyle name="Procent" xfId="1" builtinId="5"/>
    <cellStyle name="Standaard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19786-151E-4A21-B025-DE3AF44220B6}" name="Tabel1" displayName="Tabel1" ref="A2:A8" totalsRowCount="1">
  <autoFilter ref="A2:A7" xr:uid="{75596F40-FAE8-4FE8-9DEA-4FAEEA84696E}">
    <filterColumn colId="0" hiddenButton="1"/>
  </autoFilter>
  <tableColumns count="1">
    <tableColumn id="1" xr3:uid="{DBB76889-4A2A-471E-9B34-BBAFF64E1514}" name="Default" totalsRowFunction="custom">
      <totalsRowFormula>AVERAGE(Tabel1[Default])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BC89E6-54EE-4C76-A515-0576D18D5C09}" name="Tabel5" displayName="Tabel5" ref="D2:D8" totalsRowCount="1">
  <autoFilter ref="D2:D7" xr:uid="{065A526C-0BF1-4C69-A37E-18F3FCDEE2F0}">
    <filterColumn colId="0" hiddenButton="1"/>
  </autoFilter>
  <tableColumns count="1">
    <tableColumn id="1" xr3:uid="{6C0876EF-993E-48B8-B126-D725830F02A5}" name="Default" totalsRowFunction="custom">
      <totalsRowFormula>AVERAGE(Tabel5[Default])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2DC68E-5EB7-40D4-9668-FE52F6D3435B}" name="Tabel27" displayName="Tabel27" ref="B2:B8" totalsRowCount="1">
  <autoFilter ref="B2:B7" xr:uid="{D99CB9DD-FE84-4F87-8944-A3204790F205}"/>
  <tableColumns count="1">
    <tableColumn id="1" xr3:uid="{38F8DF82-EB5A-4CA4-B631-E7CF26FD2226}" name="Student" totalsRowFunction="custom">
      <totalsRowFormula>AVERAGE(Tabel27[Student])</totalsRow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FBA11-0F5D-44E0-AE2A-9BB60D2A62BF}" name="Tabel48" displayName="Tabel48" ref="E2:E8" totalsRowCount="1">
  <autoFilter ref="E2:E7" xr:uid="{2245546C-DFC5-4F86-8942-80C1DF31B0B4}"/>
  <tableColumns count="1">
    <tableColumn id="1" xr3:uid="{06E56A48-399D-4E42-9C85-93325A805BE2}" name="Student" totalsRowFunction="custom">
      <totalsRowFormula>AVERAGE(Tabel48[Student])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03658F-C46B-483F-A1F9-9C8B109ADF2D}" name="Tabel9" displayName="Tabel9" ref="A13:A19" totalsRowCount="1">
  <autoFilter ref="A13:A18" xr:uid="{CBE3E62A-76C9-4999-9800-07CD984896CC}">
    <filterColumn colId="0" hiddenButton="1"/>
  </autoFilter>
  <tableColumns count="1">
    <tableColumn id="1" xr3:uid="{0B1AAC7F-A5A7-401F-8776-3BA430C22AF3}" name="Default:" totalsRowFunction="sum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52B4EE-85D3-47DB-91EA-74123B2D6529}" name="Tabel10" displayName="Tabel10" ref="B13:B19" totalsRowCount="1">
  <autoFilter ref="B13:B18" xr:uid="{29605229-2522-4C5E-93E1-6DF54573102B}">
    <filterColumn colId="0" hiddenButton="1"/>
  </autoFilter>
  <tableColumns count="1">
    <tableColumn id="1" xr3:uid="{D344131A-AE4D-469D-8C0B-493D4C17C44A}" name="Student:" totalsRowFunction="sum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2687F8A-F85C-493B-9562-3C8BD502E4CE}" name="Tabel11" displayName="Tabel11" ref="E13:E19" totalsRowCount="1">
  <autoFilter ref="E13:E18" xr:uid="{C8B78E6E-FE00-4B54-AD24-E72A6619D79A}">
    <filterColumn colId="0" hiddenButton="1"/>
  </autoFilter>
  <tableColumns count="1">
    <tableColumn id="1" xr3:uid="{4DA002F4-B0BA-4A7B-A20E-FB0FBC67F13D}" name="Student:" totalsRowFunction="sum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909DA4A-B887-493C-97A8-40F9EB81DA3E}" name="Tabel12" displayName="Tabel12" ref="D13:D19" totalsRowCount="1">
  <autoFilter ref="D13:D18" xr:uid="{FED99BC3-950B-450B-85DF-121AA1E785BA}">
    <filterColumn colId="0" hiddenButton="1"/>
  </autoFilter>
  <tableColumns count="1">
    <tableColumn id="1" xr3:uid="{EA528AC7-1F65-410E-84E6-087ACACE7B9A}" name="Default:" totalsRowFunction="sum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B260459-D51D-49BF-AD1E-7C209296CDE4}" name="Tabel13" displayName="Tabel13" ref="G13:G19" totalsRowCount="1">
  <autoFilter ref="G13:G18" xr:uid="{79EC38F7-5EA6-4F2A-8C5B-E1DABECAAAFB}">
    <filterColumn colId="0" hiddenButton="1"/>
  </autoFilter>
  <tableColumns count="1">
    <tableColumn id="1" xr3:uid="{86FD42B0-9DBC-42B0-B799-88980CC7EA4A}" name="Default:" totalsRowFunction="sum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CD8D32B-C6DE-41F4-90C3-328BCD31F0C6}" name="Tabel14" displayName="Tabel14" ref="H13:H19" totalsRowCount="1">
  <autoFilter ref="H13:H18" xr:uid="{8A9FE372-4457-4677-AF18-1952A4902E73}">
    <filterColumn colId="0" hiddenButton="1"/>
  </autoFilter>
  <tableColumns count="1">
    <tableColumn id="1" xr3:uid="{1BCB98C4-AE12-45E3-997B-7DD71978D276}" name="Student:" totalsRowFunction="sum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7BFA0E6-3FCF-45AE-A05A-B2D17E3A738F}" name="Tabel15" displayName="Tabel15" ref="A3:B10" totalsRowShown="0">
  <autoFilter ref="A3:B10" xr:uid="{BE3E143C-DEB2-4633-83E0-80361943B712}">
    <filterColumn colId="0" hiddenButton="1"/>
    <filterColumn colId="1" hiddenButton="1"/>
  </autoFilter>
  <tableColumns count="2">
    <tableColumn id="1" xr3:uid="{19B5FA91-22EA-44A9-AB09-5818A8169B06}" name="Student:"/>
    <tableColumn id="2" xr3:uid="{B088C45E-A2E5-439F-AB1F-301D61AC8F82}" name="Default: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01830DD-E454-4555-9983-FDB86923E038}" name="Tabel16" displayName="Tabel16" ref="D3:E9" totalsRowCount="1">
  <autoFilter ref="D3:E8" xr:uid="{2A00552A-CBB2-414E-B057-71CB2304798D}">
    <filterColumn colId="0" hiddenButton="1"/>
    <filterColumn colId="1" hiddenButton="1"/>
  </autoFilter>
  <tableColumns count="2">
    <tableColumn id="1" xr3:uid="{E652C388-393E-43E8-91BD-92530AFA5F64}" name="Student:" totalsRowFunction="custom" totalsRowDxfId="7">
      <totalsRowFormula>AVERAGE(D4:D8)</totalsRowFormula>
    </tableColumn>
    <tableColumn id="2" xr3:uid="{F0067EE3-027E-4D25-BA6B-42A9D362788E}" name="Default:" totalsRowFunction="custom" totalsRowDxfId="6">
      <totalsRowFormula>AVERAGE(E4:E8)</totalsRow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9D5416C-6DE3-4867-BD2F-92A2544D3F2B}" name="Tabel1518" displayName="Tabel1518" ref="G15:H22" totalsRowShown="0">
  <autoFilter ref="G15:H22" xr:uid="{083D47ED-504B-4FD2-AA8D-9761857056D3}">
    <filterColumn colId="0" hiddenButton="1"/>
    <filterColumn colId="1" hiddenButton="1"/>
  </autoFilter>
  <tableColumns count="2">
    <tableColumn id="1" xr3:uid="{530510C5-73AA-4D5A-9883-5B0756F9280F}" name="Student:"/>
    <tableColumn id="2" xr3:uid="{3D41ADDF-05D1-48A9-8314-3037FBFD323E}" name="Default: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2CA1E56-96A6-4F7D-B26A-8300FB356985}" name="Tabel1619" displayName="Tabel1619" ref="J15:K21" totalsRowCount="1">
  <autoFilter ref="J15:K20" xr:uid="{4BE2838E-8A7D-41D8-B86F-F99E01AB9156}">
    <filterColumn colId="0" hiddenButton="1"/>
    <filterColumn colId="1" hiddenButton="1"/>
  </autoFilter>
  <tableColumns count="2">
    <tableColumn id="1" xr3:uid="{5336CD01-4195-4D56-840D-7ABF3BBD6279}" name="Student:" totalsRowFunction="custom" totalsRowDxfId="5">
      <totalsRowFormula>AVERAGE(J16:J20)</totalsRowFormula>
    </tableColumn>
    <tableColumn id="2" xr3:uid="{058A169C-46A9-47E4-A7F8-2C497185984A}" name="Default:" totalsRowFunction="custom" totalsRowDxfId="4">
      <totalsRowFormula>AVERAGE(K16:K20)</totalsRow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30C6154-4F58-4270-BA61-5DE0A90F3A8B}" name="Tabel1520" displayName="Tabel1520" ref="G3:H10" totalsRowShown="0">
  <autoFilter ref="G3:H10" xr:uid="{B4D491F8-1405-4DD1-B596-763432C3B564}">
    <filterColumn colId="0" hiddenButton="1"/>
    <filterColumn colId="1" hiddenButton="1"/>
  </autoFilter>
  <tableColumns count="2">
    <tableColumn id="1" xr3:uid="{351C1372-0869-4151-881C-8A8B19F53AAF}" name="Student:"/>
    <tableColumn id="2" xr3:uid="{FB9C2CEF-121F-4927-86CF-6AD89543F529}" name="Default: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482BFB9-D5F7-499C-8197-3947A91CD5E5}" name="Tabel1621" displayName="Tabel1621" ref="J3:K9" totalsRowCount="1">
  <autoFilter ref="J3:K8" xr:uid="{2C98CADB-8084-4ED6-8842-99F820B27271}">
    <filterColumn colId="0" hiddenButton="1"/>
    <filterColumn colId="1" hiddenButton="1"/>
  </autoFilter>
  <tableColumns count="2">
    <tableColumn id="1" xr3:uid="{0BD7FA9F-7476-4989-8F82-E7C982334035}" name="Student:" totalsRowFunction="custom" totalsRowDxfId="3">
      <totalsRowFormula>AVERAGE(J4:J8)</totalsRowFormula>
    </tableColumn>
    <tableColumn id="2" xr3:uid="{21F75485-A57E-4CE6-B784-48EC2E9122B5}" name="Default:" totalsRowFunction="custom" totalsRowDxfId="2">
      <totalsRowFormula>AVERAGE(K4:K8)</totalsRow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3AE590F-D128-4033-AE10-65BDED1951E0}" name="Tabel151822" displayName="Tabel151822" ref="G27:H34" totalsRowShown="0">
  <autoFilter ref="G27:H34" xr:uid="{93BCE03C-AB6D-4E0D-8C40-945107F37E4F}">
    <filterColumn colId="0" hiddenButton="1"/>
    <filterColumn colId="1" hiddenButton="1"/>
  </autoFilter>
  <tableColumns count="2">
    <tableColumn id="1" xr3:uid="{351FF71F-6D4A-4308-9395-AE896436B823}" name="Student:"/>
    <tableColumn id="2" xr3:uid="{88A952B9-EDEA-4836-B4D3-339F0BFAEC3D}" name="Default: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6A71F23-C41A-416E-A3CD-F98E9D6B344A}" name="Tabel161923" displayName="Tabel161923" ref="J27:K33" totalsRowCount="1">
  <autoFilter ref="J27:K32" xr:uid="{475C02CC-CBBB-458D-BFD1-2C4AE702E72A}">
    <filterColumn colId="0" hiddenButton="1"/>
    <filterColumn colId="1" hiddenButton="1"/>
  </autoFilter>
  <tableColumns count="2">
    <tableColumn id="1" xr3:uid="{E012D110-6B8E-4C4D-B479-C430FBF64F29}" name="Student:" totalsRowFunction="custom" totalsRowDxfId="1">
      <totalsRowFormula>AVERAGE(J28:J32)</totalsRowFormula>
    </tableColumn>
    <tableColumn id="2" xr3:uid="{D858DA1D-CDC5-4841-BD37-58AD2C6F6EF9}" name="Default:" totalsRowFunction="custom" totalsRowDxfId="0">
      <totalsRowFormula>AVERAGE(K28:K32)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7.xml"/><Relationship Id="rId3" Type="http://schemas.openxmlformats.org/officeDocument/2006/relationships/table" Target="../tables/table12.xml"/><Relationship Id="rId7" Type="http://schemas.openxmlformats.org/officeDocument/2006/relationships/table" Target="../tables/table16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Relationship Id="rId9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BF4-CFBE-43DE-836A-D5A3DAD56482}">
  <dimension ref="A1:H20"/>
  <sheetViews>
    <sheetView zoomScale="115" zoomScaleNormal="115" workbookViewId="0">
      <selection activeCell="F9" sqref="F9"/>
    </sheetView>
  </sheetViews>
  <sheetFormatPr defaultRowHeight="15" x14ac:dyDescent="0.25"/>
  <cols>
    <col min="1" max="1" width="18" customWidth="1"/>
    <col min="2" max="2" width="18.7109375" customWidth="1"/>
    <col min="4" max="4" width="18.28515625" customWidth="1"/>
    <col min="5" max="5" width="18.42578125" customWidth="1"/>
    <col min="7" max="7" width="20.42578125" customWidth="1"/>
    <col min="8" max="8" width="18.28515625" customWidth="1"/>
  </cols>
  <sheetData>
    <row r="1" spans="1:8" x14ac:dyDescent="0.25">
      <c r="A1" t="s">
        <v>4</v>
      </c>
      <c r="D1" t="s">
        <v>4</v>
      </c>
    </row>
    <row r="2" spans="1:8" x14ac:dyDescent="0.25">
      <c r="A2" t="s">
        <v>0</v>
      </c>
      <c r="B2" t="s">
        <v>1</v>
      </c>
      <c r="D2" t="s">
        <v>0</v>
      </c>
      <c r="E2" t="s">
        <v>1</v>
      </c>
    </row>
    <row r="3" spans="1:8" x14ac:dyDescent="0.25">
      <c r="A3">
        <v>2749848000</v>
      </c>
      <c r="B3">
        <v>1810264500</v>
      </c>
      <c r="D3">
        <v>2893738500</v>
      </c>
      <c r="E3">
        <v>2035345200</v>
      </c>
    </row>
    <row r="4" spans="1:8" x14ac:dyDescent="0.25">
      <c r="A4">
        <v>2240876900</v>
      </c>
      <c r="B4">
        <v>1912801500</v>
      </c>
      <c r="D4">
        <v>2257994300</v>
      </c>
      <c r="E4">
        <v>2048420100</v>
      </c>
    </row>
    <row r="5" spans="1:8" x14ac:dyDescent="0.25">
      <c r="A5">
        <v>2214771900</v>
      </c>
      <c r="B5">
        <v>1791599800</v>
      </c>
      <c r="D5">
        <v>2252571900</v>
      </c>
      <c r="E5">
        <v>1924862200</v>
      </c>
    </row>
    <row r="6" spans="1:8" x14ac:dyDescent="0.25">
      <c r="A6">
        <v>2213354700</v>
      </c>
      <c r="B6">
        <v>1801846600</v>
      </c>
      <c r="D6">
        <v>2248997400</v>
      </c>
      <c r="E6">
        <v>2042516700</v>
      </c>
    </row>
    <row r="7" spans="1:8" x14ac:dyDescent="0.25">
      <c r="A7">
        <v>2203699000</v>
      </c>
      <c r="B7">
        <v>1773925600</v>
      </c>
      <c r="D7">
        <v>2436216400</v>
      </c>
      <c r="E7">
        <v>1886146000</v>
      </c>
    </row>
    <row r="8" spans="1:8" x14ac:dyDescent="0.25">
      <c r="A8">
        <f>AVERAGE(Tabel1[Default])</f>
        <v>2324510100</v>
      </c>
      <c r="B8">
        <f>AVERAGE(Tabel27[Student])</f>
        <v>1818087600</v>
      </c>
      <c r="D8">
        <f>AVERAGE(Tabel5[Default])</f>
        <v>2417903700</v>
      </c>
      <c r="E8">
        <f>AVERAGE(Tabel48[Student])</f>
        <v>1987458040</v>
      </c>
    </row>
    <row r="9" spans="1:8" x14ac:dyDescent="0.25">
      <c r="B9" s="7">
        <f>(Tabel1[[#Totals],[Default]]/Tabel27[[#Totals],[Student]])</f>
        <v>1.2785468092956578</v>
      </c>
      <c r="E9" s="7">
        <f>(Tabel5[[#Totals],[Default]]/Tabel48[[#Totals],[Student]])</f>
        <v>1.2165810051516861</v>
      </c>
    </row>
    <row r="12" spans="1:8" x14ac:dyDescent="0.25">
      <c r="A12" t="s">
        <v>5</v>
      </c>
      <c r="D12" t="s">
        <v>4</v>
      </c>
      <c r="G12" t="s">
        <v>5</v>
      </c>
    </row>
    <row r="13" spans="1:8" x14ac:dyDescent="0.25">
      <c r="A13" t="s">
        <v>3</v>
      </c>
      <c r="B13" t="s">
        <v>2</v>
      </c>
      <c r="D13" t="s">
        <v>3</v>
      </c>
      <c r="E13" t="s">
        <v>2</v>
      </c>
      <c r="G13" t="s">
        <v>3</v>
      </c>
      <c r="H13" t="s">
        <v>2</v>
      </c>
    </row>
    <row r="14" spans="1:8" x14ac:dyDescent="0.25">
      <c r="A14">
        <v>6663976000</v>
      </c>
      <c r="B14">
        <v>3761317800</v>
      </c>
      <c r="D14">
        <v>6664434200</v>
      </c>
      <c r="E14">
        <v>5259357200</v>
      </c>
      <c r="G14">
        <v>6815187600</v>
      </c>
      <c r="H14">
        <v>3621980100</v>
      </c>
    </row>
    <row r="15" spans="1:8" x14ac:dyDescent="0.25">
      <c r="A15">
        <v>6624800400</v>
      </c>
      <c r="B15">
        <v>3550925000</v>
      </c>
      <c r="D15">
        <v>6652150300</v>
      </c>
      <c r="E15">
        <v>4980766300</v>
      </c>
      <c r="G15">
        <v>6843835600</v>
      </c>
      <c r="H15">
        <v>3339260000</v>
      </c>
    </row>
    <row r="16" spans="1:8" x14ac:dyDescent="0.25">
      <c r="A16">
        <v>6676996500</v>
      </c>
      <c r="B16">
        <v>3475695300</v>
      </c>
      <c r="D16">
        <v>6658231800</v>
      </c>
      <c r="E16">
        <v>5086994800</v>
      </c>
      <c r="G16">
        <v>6812605500</v>
      </c>
      <c r="H16">
        <v>3468200000</v>
      </c>
    </row>
    <row r="17" spans="1:8" x14ac:dyDescent="0.25">
      <c r="A17">
        <v>6726407700</v>
      </c>
      <c r="B17">
        <v>3304438800</v>
      </c>
      <c r="D17">
        <v>6633653100</v>
      </c>
      <c r="E17">
        <v>4943676100</v>
      </c>
      <c r="G17">
        <v>6686450900</v>
      </c>
      <c r="H17">
        <v>3591743500</v>
      </c>
    </row>
    <row r="18" spans="1:8" x14ac:dyDescent="0.25">
      <c r="A18">
        <v>7068702300</v>
      </c>
      <c r="B18">
        <v>3268781200</v>
      </c>
      <c r="D18">
        <v>6594372000</v>
      </c>
      <c r="E18">
        <v>4936383200</v>
      </c>
      <c r="G18">
        <v>6839473700</v>
      </c>
      <c r="H18">
        <v>3671748200</v>
      </c>
    </row>
    <row r="19" spans="1:8" x14ac:dyDescent="0.25">
      <c r="A19">
        <f>SUBTOTAL(109,Tabel9[Default:])</f>
        <v>33760882900</v>
      </c>
      <c r="B19">
        <f>SUBTOTAL(109,Tabel10[Student:])</f>
        <v>17361158100</v>
      </c>
      <c r="D19">
        <f>SUBTOTAL(109,Tabel12[Default:])</f>
        <v>33202841400</v>
      </c>
      <c r="E19">
        <f>SUBTOTAL(109,Tabel11[Student:])</f>
        <v>25207177600</v>
      </c>
      <c r="G19">
        <f>SUBTOTAL(109,Tabel13[Default:])</f>
        <v>33997553300</v>
      </c>
      <c r="H19">
        <f>SUBTOTAL(109,Tabel14[Student:])</f>
        <v>17692931800</v>
      </c>
    </row>
    <row r="20" spans="1:8" x14ac:dyDescent="0.25">
      <c r="B20" s="7">
        <f>(Tabel9[[#Totals],[Default:]]/Tabel10[[#Totals],[Student:]])</f>
        <v>1.9446215918049845</v>
      </c>
      <c r="E20" s="7">
        <f>(Tabel12[[#Totals],[Default:]]/Tabel11[[#Totals],[Student:]])</f>
        <v>1.3171979000140024</v>
      </c>
      <c r="H20" s="7">
        <f>Tabel13[[#Totals],[Default:]]/Tabel14[[#Totals],[Student:]]</f>
        <v>1.9215330553639505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0843-7D6A-4CDE-BD3A-423253252E60}">
  <dimension ref="A1:K34"/>
  <sheetViews>
    <sheetView tabSelected="1" zoomScale="115" zoomScaleNormal="115" workbookViewId="0">
      <selection activeCell="I25" sqref="I25"/>
    </sheetView>
  </sheetViews>
  <sheetFormatPr defaultRowHeight="15" x14ac:dyDescent="0.25"/>
  <cols>
    <col min="1" max="2" width="13.85546875" customWidth="1"/>
    <col min="4" max="5" width="14.5703125" customWidth="1"/>
    <col min="7" max="8" width="14.42578125" customWidth="1"/>
    <col min="10" max="11" width="14.42578125" customWidth="1"/>
  </cols>
  <sheetData>
    <row r="1" spans="1:11" x14ac:dyDescent="0.25">
      <c r="A1" s="15" t="s">
        <v>6</v>
      </c>
      <c r="B1" s="15" t="s">
        <v>10</v>
      </c>
      <c r="C1" s="15" t="s">
        <v>13</v>
      </c>
      <c r="D1" s="15"/>
      <c r="E1" s="15"/>
      <c r="G1" s="15" t="s">
        <v>6</v>
      </c>
      <c r="H1" s="15" t="s">
        <v>11</v>
      </c>
      <c r="I1" s="15" t="s">
        <v>13</v>
      </c>
      <c r="J1" s="15"/>
      <c r="K1" s="15"/>
    </row>
    <row r="2" spans="1:11" x14ac:dyDescent="0.25">
      <c r="A2" s="16" t="s">
        <v>5</v>
      </c>
      <c r="B2" s="16"/>
      <c r="D2" s="16" t="s">
        <v>8</v>
      </c>
      <c r="E2" s="16"/>
      <c r="G2" s="16" t="s">
        <v>5</v>
      </c>
      <c r="H2" s="16"/>
      <c r="J2" s="16" t="s">
        <v>8</v>
      </c>
      <c r="K2" s="16"/>
    </row>
    <row r="3" spans="1:11" x14ac:dyDescent="0.25">
      <c r="A3" t="s">
        <v>2</v>
      </c>
      <c r="B3" t="s">
        <v>3</v>
      </c>
      <c r="D3" t="s">
        <v>2</v>
      </c>
      <c r="E3" t="s">
        <v>3</v>
      </c>
      <c r="G3" t="s">
        <v>2</v>
      </c>
      <c r="H3" t="s">
        <v>3</v>
      </c>
      <c r="J3" t="s">
        <v>2</v>
      </c>
      <c r="K3" t="s">
        <v>3</v>
      </c>
    </row>
    <row r="4" spans="1:11" x14ac:dyDescent="0.25">
      <c r="A4">
        <v>335917400</v>
      </c>
      <c r="B4">
        <v>196144100</v>
      </c>
      <c r="D4">
        <v>211549400</v>
      </c>
      <c r="E4">
        <v>206816600</v>
      </c>
      <c r="G4">
        <v>4611854600</v>
      </c>
      <c r="H4">
        <v>7291424300</v>
      </c>
      <c r="J4">
        <v>5900979300</v>
      </c>
      <c r="K4">
        <v>7425164900</v>
      </c>
    </row>
    <row r="5" spans="1:11" x14ac:dyDescent="0.25">
      <c r="A5">
        <v>267780300</v>
      </c>
      <c r="B5">
        <v>195572600</v>
      </c>
      <c r="D5">
        <v>182038000</v>
      </c>
      <c r="E5">
        <v>228862000</v>
      </c>
      <c r="G5">
        <v>5013481000</v>
      </c>
      <c r="H5">
        <v>7973702600</v>
      </c>
      <c r="J5">
        <v>6668328900</v>
      </c>
      <c r="K5">
        <v>7683531300</v>
      </c>
    </row>
    <row r="6" spans="1:11" x14ac:dyDescent="0.25">
      <c r="A6">
        <v>298591700</v>
      </c>
      <c r="B6">
        <v>199317700</v>
      </c>
      <c r="D6">
        <v>179475000</v>
      </c>
      <c r="E6">
        <v>194630600</v>
      </c>
      <c r="G6">
        <v>4649134000</v>
      </c>
      <c r="H6">
        <v>7185986000</v>
      </c>
      <c r="J6">
        <v>5949688200</v>
      </c>
      <c r="K6">
        <v>7556124700</v>
      </c>
    </row>
    <row r="7" spans="1:11" x14ac:dyDescent="0.25">
      <c r="A7">
        <v>266523800</v>
      </c>
      <c r="B7">
        <v>254173800</v>
      </c>
      <c r="D7">
        <v>195030200</v>
      </c>
      <c r="E7">
        <v>194891700</v>
      </c>
      <c r="G7">
        <v>4519337100</v>
      </c>
      <c r="H7">
        <v>7469733700</v>
      </c>
      <c r="J7">
        <v>5253422400</v>
      </c>
      <c r="K7">
        <v>7088946500</v>
      </c>
    </row>
    <row r="8" spans="1:11" x14ac:dyDescent="0.25">
      <c r="A8" s="10">
        <v>259250500</v>
      </c>
      <c r="B8" s="10">
        <v>221280500</v>
      </c>
      <c r="D8" s="10">
        <v>178325200</v>
      </c>
      <c r="E8" s="10">
        <v>295838800</v>
      </c>
      <c r="G8" s="10">
        <v>4216427400</v>
      </c>
      <c r="H8" s="10">
        <v>7658921600</v>
      </c>
      <c r="J8" s="10">
        <v>5553168500</v>
      </c>
      <c r="K8" s="10">
        <v>7189761800</v>
      </c>
    </row>
    <row r="9" spans="1:11" x14ac:dyDescent="0.25">
      <c r="A9" s="8">
        <f>AVERAGE(A4:A8)</f>
        <v>285612740</v>
      </c>
      <c r="B9" s="8">
        <f>AVERAGE(B4:B8)</f>
        <v>213297740</v>
      </c>
      <c r="C9" s="8"/>
      <c r="D9" s="8">
        <f t="shared" ref="D9:E9" si="0">AVERAGE(D4:D8)</f>
        <v>189283560</v>
      </c>
      <c r="E9" s="8">
        <f t="shared" si="0"/>
        <v>224207940</v>
      </c>
      <c r="G9" s="8">
        <f>AVERAGE(G4:G8)</f>
        <v>4602046820</v>
      </c>
      <c r="H9" s="8">
        <f>AVERAGE(H4:H8)</f>
        <v>7515953640</v>
      </c>
      <c r="I9" s="8"/>
      <c r="J9" s="8">
        <f t="shared" ref="J9" si="1">AVERAGE(J4:J8)</f>
        <v>5865117460</v>
      </c>
      <c r="K9" s="8">
        <f t="shared" ref="K9" si="2">AVERAGE(K4:K8)</f>
        <v>7388705840</v>
      </c>
    </row>
    <row r="10" spans="1:11" x14ac:dyDescent="0.25">
      <c r="A10" t="s">
        <v>7</v>
      </c>
      <c r="B10" s="7">
        <f>(B9/A9)-1</f>
        <v>-0.25319248714185505</v>
      </c>
      <c r="D10" s="3" t="s">
        <v>7</v>
      </c>
      <c r="E10" s="9">
        <f>(E9/D9)-1</f>
        <v>0.18450825840342389</v>
      </c>
      <c r="G10" t="s">
        <v>7</v>
      </c>
      <c r="H10" s="7">
        <f>(H9/G9)-1</f>
        <v>0.63317626568605845</v>
      </c>
      <c r="J10" s="3" t="s">
        <v>7</v>
      </c>
      <c r="K10" s="9">
        <f>(K9/J9)-1</f>
        <v>0.2597711623664567</v>
      </c>
    </row>
    <row r="11" spans="1:11" x14ac:dyDescent="0.25">
      <c r="B11" s="7"/>
    </row>
    <row r="13" spans="1:11" x14ac:dyDescent="0.25">
      <c r="A13" s="15" t="s">
        <v>9</v>
      </c>
      <c r="B13" s="15" t="s">
        <v>10</v>
      </c>
      <c r="C13" s="15" t="s">
        <v>13</v>
      </c>
      <c r="D13" s="15"/>
      <c r="E13" s="15"/>
      <c r="G13" s="15" t="s">
        <v>9</v>
      </c>
      <c r="H13" s="15" t="s">
        <v>11</v>
      </c>
      <c r="I13" s="15" t="s">
        <v>13</v>
      </c>
      <c r="J13" s="15"/>
      <c r="K13" s="15"/>
    </row>
    <row r="14" spans="1:11" x14ac:dyDescent="0.25">
      <c r="A14" s="16" t="s">
        <v>5</v>
      </c>
      <c r="B14" s="16"/>
      <c r="D14" s="16" t="s">
        <v>8</v>
      </c>
      <c r="E14" s="16"/>
      <c r="G14" s="16" t="s">
        <v>5</v>
      </c>
      <c r="H14" s="16"/>
      <c r="J14" s="16" t="s">
        <v>8</v>
      </c>
      <c r="K14" s="16"/>
    </row>
    <row r="15" spans="1:11" x14ac:dyDescent="0.25">
      <c r="A15" s="1" t="s">
        <v>2</v>
      </c>
      <c r="B15" s="2" t="s">
        <v>3</v>
      </c>
      <c r="D15" s="1" t="s">
        <v>2</v>
      </c>
      <c r="E15" s="2" t="s">
        <v>3</v>
      </c>
      <c r="G15" t="s">
        <v>2</v>
      </c>
      <c r="H15" t="s">
        <v>3</v>
      </c>
      <c r="J15" t="s">
        <v>2</v>
      </c>
      <c r="K15" t="s">
        <v>3</v>
      </c>
    </row>
    <row r="16" spans="1:11" x14ac:dyDescent="0.25">
      <c r="A16" s="3">
        <v>305371600</v>
      </c>
      <c r="B16" s="4">
        <v>247349900</v>
      </c>
      <c r="D16" s="3">
        <v>216811100</v>
      </c>
      <c r="E16" s="4">
        <v>228061400</v>
      </c>
      <c r="G16">
        <v>4287135300</v>
      </c>
      <c r="H16">
        <v>7859126700</v>
      </c>
      <c r="J16">
        <v>5830999500</v>
      </c>
      <c r="K16">
        <v>7698816800</v>
      </c>
    </row>
    <row r="17" spans="1:11" x14ac:dyDescent="0.25">
      <c r="A17" s="5">
        <v>288387600</v>
      </c>
      <c r="B17" s="6">
        <v>226101400</v>
      </c>
      <c r="D17" s="5">
        <v>158868100</v>
      </c>
      <c r="E17" s="6">
        <v>262313200</v>
      </c>
      <c r="G17">
        <v>4326778500</v>
      </c>
      <c r="H17">
        <v>7949064800</v>
      </c>
      <c r="J17">
        <v>5473502100</v>
      </c>
      <c r="K17">
        <v>7533303100</v>
      </c>
    </row>
    <row r="18" spans="1:11" x14ac:dyDescent="0.25">
      <c r="A18" s="3">
        <v>259237100</v>
      </c>
      <c r="B18" s="4">
        <v>251726700</v>
      </c>
      <c r="D18" s="3">
        <v>238635600</v>
      </c>
      <c r="E18" s="4">
        <v>206959800</v>
      </c>
      <c r="G18">
        <v>4089096200</v>
      </c>
      <c r="H18">
        <v>7307318500</v>
      </c>
      <c r="J18">
        <v>5641308900</v>
      </c>
      <c r="K18">
        <v>7373062100</v>
      </c>
    </row>
    <row r="19" spans="1:11" x14ac:dyDescent="0.25">
      <c r="A19" s="5">
        <v>268472500</v>
      </c>
      <c r="B19" s="6">
        <v>235236400</v>
      </c>
      <c r="D19" s="5">
        <v>180695000</v>
      </c>
      <c r="E19" s="6">
        <v>267911600</v>
      </c>
      <c r="G19">
        <v>5933491400</v>
      </c>
      <c r="H19">
        <v>7875464400</v>
      </c>
      <c r="J19">
        <v>5656807300</v>
      </c>
      <c r="K19">
        <v>8418957900</v>
      </c>
    </row>
    <row r="20" spans="1:11" x14ac:dyDescent="0.25">
      <c r="A20" s="13">
        <v>279137400</v>
      </c>
      <c r="B20" s="14">
        <v>210283900</v>
      </c>
      <c r="D20" s="13">
        <v>172129700</v>
      </c>
      <c r="E20" s="14">
        <v>193980600</v>
      </c>
      <c r="G20" s="10">
        <v>5204312200</v>
      </c>
      <c r="H20" s="10">
        <v>7459106100</v>
      </c>
      <c r="J20" s="10">
        <v>5461382600</v>
      </c>
      <c r="K20" s="10">
        <v>7253320300</v>
      </c>
    </row>
    <row r="21" spans="1:11" x14ac:dyDescent="0.25">
      <c r="A21" s="11">
        <f>AVERAGE(A16:A20)</f>
        <v>280121240</v>
      </c>
      <c r="B21" s="12">
        <f>AVERAGE(B16:B20)</f>
        <v>234139660</v>
      </c>
      <c r="D21" s="11">
        <f>AVERAGE(D16:D20)</f>
        <v>193427900</v>
      </c>
      <c r="E21" s="12">
        <f>AVERAGE(E16:E20)</f>
        <v>231845320</v>
      </c>
      <c r="G21" s="8">
        <f>AVERAGE(G16:G20)</f>
        <v>4768162720</v>
      </c>
      <c r="H21" s="8">
        <f>AVERAGE(H16:H20)</f>
        <v>7690016100</v>
      </c>
      <c r="I21" s="8"/>
      <c r="J21" s="8">
        <f t="shared" ref="J21" si="3">AVERAGE(J16:J20)</f>
        <v>5612800080</v>
      </c>
      <c r="K21" s="8">
        <f t="shared" ref="K21" si="4">AVERAGE(K16:K20)</f>
        <v>7655492040</v>
      </c>
    </row>
    <row r="22" spans="1:11" x14ac:dyDescent="0.25">
      <c r="A22" s="3" t="s">
        <v>7</v>
      </c>
      <c r="B22" s="9">
        <f>(B21/A21)-1</f>
        <v>-0.16414885211846131</v>
      </c>
      <c r="D22" s="3" t="s">
        <v>7</v>
      </c>
      <c r="E22" s="9">
        <f>(E21/D21)-1</f>
        <v>0.19861364363672451</v>
      </c>
      <c r="G22" t="s">
        <v>7</v>
      </c>
      <c r="H22" s="7">
        <f>(H21/G21)-1</f>
        <v>0.61278390683781025</v>
      </c>
      <c r="J22" s="3" t="s">
        <v>7</v>
      </c>
      <c r="K22" s="9">
        <f>(K21/J21)-1</f>
        <v>0.36393456579340699</v>
      </c>
    </row>
    <row r="25" spans="1:11" x14ac:dyDescent="0.25">
      <c r="A25" s="15" t="s">
        <v>12</v>
      </c>
      <c r="B25" s="15" t="s">
        <v>10</v>
      </c>
      <c r="C25" s="15" t="s">
        <v>14</v>
      </c>
      <c r="D25" s="15"/>
      <c r="E25" s="15"/>
      <c r="G25" s="15" t="s">
        <v>12</v>
      </c>
      <c r="H25" s="15" t="s">
        <v>11</v>
      </c>
      <c r="I25" s="15" t="s">
        <v>14</v>
      </c>
      <c r="J25" s="15"/>
      <c r="K25" s="15"/>
    </row>
    <row r="26" spans="1:11" x14ac:dyDescent="0.25">
      <c r="A26" s="16" t="s">
        <v>5</v>
      </c>
      <c r="B26" s="16"/>
      <c r="D26" s="16" t="s">
        <v>8</v>
      </c>
      <c r="E26" s="16"/>
      <c r="G26" s="16" t="s">
        <v>5</v>
      </c>
      <c r="H26" s="16"/>
      <c r="J26" s="16" t="s">
        <v>8</v>
      </c>
      <c r="K26" s="16"/>
    </row>
    <row r="27" spans="1:11" x14ac:dyDescent="0.25">
      <c r="A27" s="1" t="s">
        <v>2</v>
      </c>
      <c r="B27" s="2" t="s">
        <v>3</v>
      </c>
      <c r="D27" s="1" t="s">
        <v>2</v>
      </c>
      <c r="E27" s="2" t="s">
        <v>3</v>
      </c>
      <c r="G27" t="s">
        <v>2</v>
      </c>
      <c r="H27" t="s">
        <v>3</v>
      </c>
      <c r="J27" t="s">
        <v>2</v>
      </c>
      <c r="K27" t="s">
        <v>3</v>
      </c>
    </row>
    <row r="28" spans="1:11" x14ac:dyDescent="0.25">
      <c r="A28" s="3">
        <v>23000600</v>
      </c>
      <c r="B28" s="4">
        <v>50813900</v>
      </c>
      <c r="D28" s="3">
        <v>24249800</v>
      </c>
      <c r="E28" s="4">
        <v>43922700</v>
      </c>
      <c r="G28">
        <v>567731300</v>
      </c>
      <c r="H28">
        <v>835944100</v>
      </c>
      <c r="J28">
        <v>707997600</v>
      </c>
      <c r="K28">
        <v>1063127800</v>
      </c>
    </row>
    <row r="29" spans="1:11" x14ac:dyDescent="0.25">
      <c r="A29" s="5">
        <v>24167500</v>
      </c>
      <c r="B29" s="6">
        <v>37752200</v>
      </c>
      <c r="D29" s="5">
        <v>29991900</v>
      </c>
      <c r="E29" s="6">
        <v>36343100</v>
      </c>
      <c r="G29">
        <v>406609000</v>
      </c>
      <c r="H29">
        <v>1078707100</v>
      </c>
      <c r="J29">
        <v>631232400</v>
      </c>
      <c r="K29">
        <v>927596300</v>
      </c>
    </row>
    <row r="30" spans="1:11" x14ac:dyDescent="0.25">
      <c r="A30" s="3">
        <v>21726000</v>
      </c>
      <c r="B30" s="4">
        <v>34173300</v>
      </c>
      <c r="D30" s="3">
        <v>27120600</v>
      </c>
      <c r="E30" s="4">
        <v>34717700</v>
      </c>
      <c r="G30">
        <v>508303300</v>
      </c>
      <c r="H30">
        <v>1235951000</v>
      </c>
      <c r="J30">
        <v>741717200</v>
      </c>
      <c r="K30">
        <v>1461018200</v>
      </c>
    </row>
    <row r="31" spans="1:11" x14ac:dyDescent="0.25">
      <c r="A31" s="5">
        <v>22594200</v>
      </c>
      <c r="B31" s="6">
        <v>34024600</v>
      </c>
      <c r="D31" s="5">
        <v>24932200</v>
      </c>
      <c r="E31" s="6">
        <v>33922500</v>
      </c>
      <c r="G31">
        <v>443900800</v>
      </c>
      <c r="H31">
        <v>1102537500</v>
      </c>
      <c r="J31">
        <v>686741200</v>
      </c>
      <c r="K31">
        <v>860500500</v>
      </c>
    </row>
    <row r="32" spans="1:11" x14ac:dyDescent="0.25">
      <c r="A32" s="13">
        <v>26380800</v>
      </c>
      <c r="B32" s="14">
        <v>33743100</v>
      </c>
      <c r="D32" s="13">
        <v>26095100</v>
      </c>
      <c r="E32" s="14">
        <v>37526400</v>
      </c>
      <c r="G32" s="10">
        <v>458927100</v>
      </c>
      <c r="H32" s="10">
        <v>975826900</v>
      </c>
      <c r="J32" s="10">
        <v>683531000</v>
      </c>
      <c r="K32" s="10">
        <v>1139554500</v>
      </c>
    </row>
    <row r="33" spans="1:11" x14ac:dyDescent="0.25">
      <c r="A33" s="11">
        <f>AVERAGE(A28:A32)</f>
        <v>23573820</v>
      </c>
      <c r="B33" s="12">
        <f>AVERAGE(B28:B32)</f>
        <v>38101420</v>
      </c>
      <c r="D33" s="11">
        <f>AVERAGE(D28:D32)</f>
        <v>26477920</v>
      </c>
      <c r="E33" s="12">
        <f>AVERAGE(E28:E32)</f>
        <v>37286480</v>
      </c>
      <c r="G33" s="8">
        <f>AVERAGE(G28:G32)</f>
        <v>477094300</v>
      </c>
      <c r="H33" s="8">
        <f>AVERAGE(H28:H32)</f>
        <v>1045793320</v>
      </c>
      <c r="I33" s="8"/>
      <c r="J33" s="8">
        <f t="shared" ref="J33" si="5">AVERAGE(J28:J32)</f>
        <v>690243880</v>
      </c>
      <c r="K33" s="8">
        <f t="shared" ref="K33" si="6">AVERAGE(K28:K32)</f>
        <v>1090359460</v>
      </c>
    </row>
    <row r="34" spans="1:11" x14ac:dyDescent="0.25">
      <c r="A34" s="3" t="s">
        <v>7</v>
      </c>
      <c r="B34" s="9">
        <f>(B33/A33)-1</f>
        <v>0.61625990187419766</v>
      </c>
      <c r="D34" s="3" t="s">
        <v>7</v>
      </c>
      <c r="E34" s="9">
        <f>(E33/D33)-1</f>
        <v>0.40821031259252982</v>
      </c>
      <c r="G34" t="s">
        <v>7</v>
      </c>
      <c r="H34" s="7">
        <f>(H33/G33)-1</f>
        <v>1.1920054798391009</v>
      </c>
      <c r="J34" s="3" t="s">
        <v>7</v>
      </c>
      <c r="K34" s="9">
        <f>(K33/J33)-1</f>
        <v>0.57967276725437977</v>
      </c>
    </row>
  </sheetData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2020-03-18T15:56:32Z</dcterms:created>
  <dcterms:modified xsi:type="dcterms:W3CDTF">2020-03-19T09:53:11Z</dcterms:modified>
</cp:coreProperties>
</file>