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8_{F0EAA4AB-0226-4302-96C6-C10C71ECC971}" xr6:coauthVersionLast="47" xr6:coauthVersionMax="47" xr10:uidLastSave="{00000000-0000-0000-0000-000000000000}"/>
  <bookViews>
    <workbookView xWindow="-120" yWindow="-120" windowWidth="20730" windowHeight="11160" xr2:uid="{E843BE7E-D890-467B-94CB-D117C04286D1}"/>
  </bookViews>
  <sheets>
    <sheet name="n5" sheetId="47" r:id="rId1"/>
    <sheet name="n6" sheetId="46" r:id="rId2"/>
    <sheet name="n10" sheetId="11" r:id="rId3"/>
    <sheet name="n20" sheetId="51" r:id="rId4"/>
  </sheets>
  <definedNames>
    <definedName name="_xlnm._FilterDatabase" localSheetId="2" hidden="1">'n10'!$A$1:$Z$1743</definedName>
    <definedName name="_xlnm._FilterDatabase" localSheetId="3" hidden="1">'n20'!$A$1:$Y$1753</definedName>
    <definedName name="_xlnm._FilterDatabase" localSheetId="0" hidden="1">'n5'!$A$1:$X$1738</definedName>
    <definedName name="_xlnm._FilterDatabase" localSheetId="1" hidden="1">'n6'!$A$1:$X$1739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7" l="1"/>
  <c r="B10" i="47" s="1"/>
  <c r="B10" i="46"/>
  <c r="B11" i="46" s="1"/>
  <c r="B24" i="51"/>
  <c r="B25" i="51" s="1"/>
  <c r="B14" i="11"/>
  <c r="B15" i="11" s="1"/>
  <c r="N2" i="51" l="1"/>
  <c r="N23" i="51" s="1"/>
  <c r="O13" i="51" s="1"/>
  <c r="N22" i="51"/>
  <c r="B23" i="51"/>
  <c r="B22" i="51"/>
  <c r="D5" i="51" s="1"/>
  <c r="K3" i="51"/>
  <c r="K23" i="51" s="1"/>
  <c r="G2" i="51"/>
  <c r="M7" i="47"/>
  <c r="M8" i="47"/>
  <c r="N4" i="47" s="1"/>
  <c r="B8" i="47"/>
  <c r="B7" i="47"/>
  <c r="D3" i="47" s="1"/>
  <c r="J3" i="47"/>
  <c r="J8" i="47" s="1"/>
  <c r="G2" i="47"/>
  <c r="G3" i="47" s="1"/>
  <c r="M9" i="46"/>
  <c r="N6" i="46" s="1"/>
  <c r="M8" i="46"/>
  <c r="B9" i="46"/>
  <c r="B8" i="46"/>
  <c r="J3" i="46"/>
  <c r="J9" i="46" s="1"/>
  <c r="G2" i="46"/>
  <c r="G3" i="46" s="1"/>
  <c r="G4" i="46" s="1"/>
  <c r="H4" i="46" s="1"/>
  <c r="N2" i="11"/>
  <c r="N13" i="11" s="1"/>
  <c r="O4" i="11" s="1"/>
  <c r="G2" i="11"/>
  <c r="H2" i="11" s="1"/>
  <c r="D2" i="47" l="1"/>
  <c r="E2" i="47" s="1"/>
  <c r="I2" i="47" s="1"/>
  <c r="C4" i="47"/>
  <c r="C5" i="47"/>
  <c r="C6" i="47"/>
  <c r="C3" i="47"/>
  <c r="C2" i="47"/>
  <c r="N3" i="47"/>
  <c r="D3" i="46"/>
  <c r="C5" i="46"/>
  <c r="C6" i="46"/>
  <c r="C3" i="46"/>
  <c r="C7" i="46"/>
  <c r="C4" i="46"/>
  <c r="C2" i="46"/>
  <c r="C3" i="51"/>
  <c r="C7" i="51"/>
  <c r="C11" i="51"/>
  <c r="C15" i="51"/>
  <c r="C19" i="51"/>
  <c r="C4" i="51"/>
  <c r="C8" i="51"/>
  <c r="C12" i="51"/>
  <c r="C16" i="51"/>
  <c r="C20" i="51"/>
  <c r="C5" i="51"/>
  <c r="C9" i="51"/>
  <c r="C13" i="51"/>
  <c r="C17" i="51"/>
  <c r="C21" i="51"/>
  <c r="C6" i="51"/>
  <c r="C10" i="51"/>
  <c r="C14" i="51"/>
  <c r="C18" i="51"/>
  <c r="C2" i="51"/>
  <c r="O10" i="11"/>
  <c r="O5" i="11"/>
  <c r="O2" i="11"/>
  <c r="O6" i="11"/>
  <c r="O13" i="11" s="1"/>
  <c r="O9" i="11"/>
  <c r="O3" i="11"/>
  <c r="N12" i="11"/>
  <c r="O7" i="11"/>
  <c r="L14" i="51"/>
  <c r="L13" i="51"/>
  <c r="L16" i="51"/>
  <c r="L17" i="51"/>
  <c r="L12" i="51"/>
  <c r="L20" i="51"/>
  <c r="K22" i="51"/>
  <c r="D20" i="51"/>
  <c r="D16" i="51"/>
  <c r="D12" i="51"/>
  <c r="D8" i="51"/>
  <c r="D4" i="51"/>
  <c r="D19" i="51"/>
  <c r="D15" i="51"/>
  <c r="D11" i="51"/>
  <c r="D7" i="51"/>
  <c r="D3" i="51"/>
  <c r="D18" i="51"/>
  <c r="D14" i="51"/>
  <c r="D10" i="51"/>
  <c r="D6" i="51"/>
  <c r="D21" i="51"/>
  <c r="D17" i="51"/>
  <c r="D13" i="51"/>
  <c r="D9" i="51"/>
  <c r="O8" i="11"/>
  <c r="J8" i="46"/>
  <c r="J7" i="47"/>
  <c r="D2" i="51"/>
  <c r="E2" i="51" s="1"/>
  <c r="J2" i="51" s="1"/>
  <c r="L19" i="51"/>
  <c r="L15" i="51"/>
  <c r="L11" i="51"/>
  <c r="L18" i="51"/>
  <c r="O15" i="51"/>
  <c r="O18" i="51"/>
  <c r="O14" i="51"/>
  <c r="O20" i="51"/>
  <c r="O16" i="51"/>
  <c r="O12" i="51"/>
  <c r="O19" i="51"/>
  <c r="O11" i="51"/>
  <c r="O17" i="51"/>
  <c r="D4" i="47"/>
  <c r="O2" i="51"/>
  <c r="G3" i="51"/>
  <c r="H2" i="51"/>
  <c r="D6" i="47"/>
  <c r="N5" i="47"/>
  <c r="K5" i="47"/>
  <c r="K3" i="47"/>
  <c r="K4" i="47"/>
  <c r="K2" i="47"/>
  <c r="G4" i="47"/>
  <c r="H3" i="47"/>
  <c r="H2" i="47"/>
  <c r="N2" i="47"/>
  <c r="D5" i="47"/>
  <c r="N2" i="46"/>
  <c r="N4" i="46"/>
  <c r="H2" i="46"/>
  <c r="D2" i="46"/>
  <c r="E2" i="46" s="1"/>
  <c r="I2" i="46" s="1"/>
  <c r="D5" i="46"/>
  <c r="D7" i="46"/>
  <c r="H3" i="46"/>
  <c r="D4" i="46"/>
  <c r="G5" i="46"/>
  <c r="D6" i="46"/>
  <c r="K3" i="46"/>
  <c r="N3" i="46"/>
  <c r="N5" i="46"/>
  <c r="E3" i="47" l="1"/>
  <c r="E4" i="47" s="1"/>
  <c r="C7" i="47"/>
  <c r="C8" i="47" s="1"/>
  <c r="C8" i="46"/>
  <c r="C9" i="46" s="1"/>
  <c r="C22" i="51"/>
  <c r="C23" i="51" s="1"/>
  <c r="P2" i="51"/>
  <c r="E3" i="46"/>
  <c r="E4" i="46" s="1"/>
  <c r="E3" i="51"/>
  <c r="E4" i="51" s="1"/>
  <c r="E5" i="51" s="1"/>
  <c r="E6" i="51" s="1"/>
  <c r="E7" i="51" s="1"/>
  <c r="E8" i="51" s="1"/>
  <c r="E9" i="51" s="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I2" i="51"/>
  <c r="H3" i="51"/>
  <c r="G4" i="51"/>
  <c r="I3" i="51"/>
  <c r="L7" i="51"/>
  <c r="L8" i="51"/>
  <c r="L4" i="51"/>
  <c r="L9" i="51"/>
  <c r="L5" i="51"/>
  <c r="L10" i="51"/>
  <c r="L6" i="51"/>
  <c r="L2" i="51"/>
  <c r="L3" i="51"/>
  <c r="O9" i="51"/>
  <c r="O5" i="51"/>
  <c r="O10" i="51"/>
  <c r="O6" i="51"/>
  <c r="O7" i="51"/>
  <c r="O3" i="51"/>
  <c r="O8" i="51"/>
  <c r="O4" i="51"/>
  <c r="N8" i="47"/>
  <c r="N7" i="47"/>
  <c r="K7" i="47"/>
  <c r="K8" i="47"/>
  <c r="H4" i="47"/>
  <c r="G5" i="47"/>
  <c r="O2" i="47"/>
  <c r="L2" i="47"/>
  <c r="N9" i="46"/>
  <c r="N8" i="46"/>
  <c r="H5" i="46"/>
  <c r="G6" i="46"/>
  <c r="O2" i="46"/>
  <c r="K6" i="46"/>
  <c r="K4" i="46"/>
  <c r="K5" i="46"/>
  <c r="K2" i="46"/>
  <c r="I3" i="47" l="1"/>
  <c r="L3" i="47" s="1"/>
  <c r="E5" i="47"/>
  <c r="E6" i="47" s="1"/>
  <c r="I4" i="47"/>
  <c r="O4" i="47" s="1"/>
  <c r="I3" i="46"/>
  <c r="L3" i="46" s="1"/>
  <c r="L23" i="51"/>
  <c r="J3" i="51"/>
  <c r="P3" i="51" s="1"/>
  <c r="I4" i="51"/>
  <c r="J4" i="51"/>
  <c r="P4" i="51" s="1"/>
  <c r="L2" i="46"/>
  <c r="K9" i="46"/>
  <c r="K8" i="46"/>
  <c r="M2" i="51"/>
  <c r="L22" i="51"/>
  <c r="O23" i="51"/>
  <c r="O22" i="51"/>
  <c r="H4" i="51"/>
  <c r="G5" i="51"/>
  <c r="G6" i="47"/>
  <c r="I5" i="47"/>
  <c r="H5" i="47"/>
  <c r="H7" i="47" s="1"/>
  <c r="H6" i="46"/>
  <c r="H8" i="46" s="1"/>
  <c r="G7" i="46"/>
  <c r="E5" i="46"/>
  <c r="I4" i="46"/>
  <c r="L4" i="47" l="1"/>
  <c r="O3" i="47"/>
  <c r="O3" i="46"/>
  <c r="I5" i="51"/>
  <c r="J5" i="51"/>
  <c r="P5" i="51" s="1"/>
  <c r="M3" i="51"/>
  <c r="M4" i="51"/>
  <c r="H5" i="51"/>
  <c r="G6" i="51"/>
  <c r="J6" i="51" s="1"/>
  <c r="O5" i="47"/>
  <c r="L5" i="47"/>
  <c r="L7" i="47" s="1"/>
  <c r="G7" i="47"/>
  <c r="G8" i="46"/>
  <c r="O4" i="46"/>
  <c r="L4" i="46"/>
  <c r="E6" i="46"/>
  <c r="I5" i="46"/>
  <c r="G7" i="51" l="1"/>
  <c r="J7" i="51" s="1"/>
  <c r="P7" i="51" s="1"/>
  <c r="P6" i="51"/>
  <c r="H6" i="51"/>
  <c r="I6" i="51"/>
  <c r="M5" i="51"/>
  <c r="O7" i="47"/>
  <c r="O8" i="47" s="1"/>
  <c r="O9" i="47" s="1"/>
  <c r="L8" i="47"/>
  <c r="L9" i="47" s="1"/>
  <c r="I7" i="47"/>
  <c r="I8" i="47" s="1"/>
  <c r="I9" i="47" s="1"/>
  <c r="L5" i="46"/>
  <c r="O5" i="46"/>
  <c r="E7" i="46"/>
  <c r="I6" i="46"/>
  <c r="I8" i="46" s="1"/>
  <c r="O12" i="47" l="1"/>
  <c r="O13" i="47" s="1"/>
  <c r="K13" i="47"/>
  <c r="K12" i="47"/>
  <c r="I7" i="51"/>
  <c r="M6" i="51"/>
  <c r="G8" i="51"/>
  <c r="H7" i="51"/>
  <c r="L6" i="46"/>
  <c r="L8" i="46" s="1"/>
  <c r="O6" i="46"/>
  <c r="O8" i="46" s="1"/>
  <c r="K14" i="47" l="1"/>
  <c r="I8" i="51"/>
  <c r="J8" i="51"/>
  <c r="P8" i="51" s="1"/>
  <c r="M7" i="51"/>
  <c r="H8" i="51"/>
  <c r="G9" i="51"/>
  <c r="O9" i="46"/>
  <c r="O10" i="46" s="1"/>
  <c r="I9" i="46"/>
  <c r="I10" i="46" s="1"/>
  <c r="B13" i="11"/>
  <c r="B12" i="11"/>
  <c r="K3" i="11"/>
  <c r="K13" i="11" s="1"/>
  <c r="C4" i="11" l="1"/>
  <c r="C8" i="11"/>
  <c r="C2" i="11"/>
  <c r="C10" i="11"/>
  <c r="C3" i="11"/>
  <c r="C7" i="11"/>
  <c r="C11" i="11"/>
  <c r="C5" i="11"/>
  <c r="C9" i="11"/>
  <c r="C6" i="11"/>
  <c r="I9" i="51"/>
  <c r="J9" i="51"/>
  <c r="P9" i="51" s="1"/>
  <c r="H9" i="51"/>
  <c r="G10" i="51"/>
  <c r="J10" i="51" s="1"/>
  <c r="M8" i="51"/>
  <c r="L9" i="46"/>
  <c r="O12" i="11"/>
  <c r="G3" i="11"/>
  <c r="D11" i="11"/>
  <c r="D2" i="11"/>
  <c r="E2" i="11" s="1"/>
  <c r="D8" i="11"/>
  <c r="D3" i="11"/>
  <c r="I3" i="11" s="1"/>
  <c r="D5" i="11"/>
  <c r="K12" i="11"/>
  <c r="D6" i="11"/>
  <c r="D7" i="11"/>
  <c r="D4" i="11"/>
  <c r="D9" i="11"/>
  <c r="D10" i="11"/>
  <c r="C12" i="11" l="1"/>
  <c r="C13" i="11" s="1"/>
  <c r="G11" i="51"/>
  <c r="J11" i="51" s="1"/>
  <c r="M9" i="51"/>
  <c r="P10" i="51"/>
  <c r="H10" i="51"/>
  <c r="I10" i="51"/>
  <c r="L10" i="46"/>
  <c r="O13" i="46" s="1"/>
  <c r="G4" i="11"/>
  <c r="H3" i="11"/>
  <c r="E3" i="11"/>
  <c r="E4" i="11" s="1"/>
  <c r="E5" i="11" s="1"/>
  <c r="E6" i="11" s="1"/>
  <c r="E7" i="11" s="1"/>
  <c r="E8" i="11" s="1"/>
  <c r="E9" i="11" s="1"/>
  <c r="E10" i="11" s="1"/>
  <c r="E11" i="11" s="1"/>
  <c r="I2" i="11"/>
  <c r="L10" i="11"/>
  <c r="L5" i="11"/>
  <c r="L9" i="11"/>
  <c r="L7" i="11"/>
  <c r="L6" i="11"/>
  <c r="L4" i="11"/>
  <c r="L2" i="11"/>
  <c r="L13" i="11" s="1"/>
  <c r="L8" i="11"/>
  <c r="L3" i="11"/>
  <c r="O14" i="46" l="1"/>
  <c r="K13" i="46"/>
  <c r="K14" i="46"/>
  <c r="G12" i="51"/>
  <c r="J12" i="51" s="1"/>
  <c r="H11" i="51"/>
  <c r="P11" i="51"/>
  <c r="I11" i="51"/>
  <c r="M10" i="51"/>
  <c r="G5" i="11"/>
  <c r="H4" i="11"/>
  <c r="I4" i="11"/>
  <c r="J2" i="11"/>
  <c r="P2" i="11" s="1"/>
  <c r="J3" i="11"/>
  <c r="L12" i="11"/>
  <c r="K15" i="46" l="1"/>
  <c r="I12" i="51"/>
  <c r="M11" i="51"/>
  <c r="G13" i="51"/>
  <c r="J13" i="51" s="1"/>
  <c r="H12" i="51"/>
  <c r="P12" i="51"/>
  <c r="G6" i="11"/>
  <c r="H5" i="11"/>
  <c r="I5" i="11"/>
  <c r="M2" i="11"/>
  <c r="M3" i="11"/>
  <c r="P3" i="11"/>
  <c r="J4" i="11"/>
  <c r="G14" i="51" l="1"/>
  <c r="H13" i="51"/>
  <c r="P13" i="51"/>
  <c r="M12" i="51"/>
  <c r="I13" i="51"/>
  <c r="G7" i="11"/>
  <c r="I7" i="11" s="1"/>
  <c r="H6" i="11"/>
  <c r="I6" i="11"/>
  <c r="M4" i="11"/>
  <c r="P4" i="11"/>
  <c r="J5" i="11"/>
  <c r="J6" i="11"/>
  <c r="I14" i="51" l="1"/>
  <c r="J14" i="51"/>
  <c r="P14" i="51" s="1"/>
  <c r="M13" i="51"/>
  <c r="G15" i="51"/>
  <c r="H14" i="51"/>
  <c r="G8" i="11"/>
  <c r="I8" i="11" s="1"/>
  <c r="H7" i="11"/>
  <c r="M5" i="11"/>
  <c r="P5" i="11"/>
  <c r="J7" i="11"/>
  <c r="M6" i="11"/>
  <c r="P6" i="11"/>
  <c r="I15" i="51" l="1"/>
  <c r="J15" i="51"/>
  <c r="P15" i="51" s="1"/>
  <c r="M14" i="51"/>
  <c r="G16" i="51"/>
  <c r="J16" i="51" s="1"/>
  <c r="H15" i="51"/>
  <c r="G9" i="11"/>
  <c r="I9" i="11" s="1"/>
  <c r="H8" i="11"/>
  <c r="P7" i="11"/>
  <c r="M7" i="11"/>
  <c r="J8" i="11"/>
  <c r="G17" i="51" l="1"/>
  <c r="H16" i="51"/>
  <c r="P16" i="51"/>
  <c r="M15" i="51"/>
  <c r="I16" i="51"/>
  <c r="H9" i="11"/>
  <c r="G10" i="11"/>
  <c r="J9" i="11"/>
  <c r="M8" i="11"/>
  <c r="P8" i="11"/>
  <c r="I17" i="51" l="1"/>
  <c r="J17" i="51"/>
  <c r="P17" i="51" s="1"/>
  <c r="M16" i="51"/>
  <c r="G18" i="51"/>
  <c r="J18" i="51" s="1"/>
  <c r="H17" i="51"/>
  <c r="I10" i="11"/>
  <c r="H10" i="11"/>
  <c r="H12" i="11" s="1"/>
  <c r="G11" i="11"/>
  <c r="I11" i="11" s="1"/>
  <c r="M9" i="11"/>
  <c r="P9" i="11"/>
  <c r="J10" i="11"/>
  <c r="I12" i="11" l="1"/>
  <c r="I13" i="11" s="1"/>
  <c r="G19" i="51"/>
  <c r="I19" i="51" s="1"/>
  <c r="H18" i="51"/>
  <c r="P18" i="51"/>
  <c r="M17" i="51"/>
  <c r="I18" i="51"/>
  <c r="G12" i="11"/>
  <c r="J12" i="11"/>
  <c r="M10" i="11"/>
  <c r="P10" i="11"/>
  <c r="J19" i="51" l="1"/>
  <c r="P19" i="51" s="1"/>
  <c r="M18" i="51"/>
  <c r="G20" i="51"/>
  <c r="J20" i="51" s="1"/>
  <c r="H19" i="51"/>
  <c r="M12" i="11"/>
  <c r="J13" i="11"/>
  <c r="J14" i="11"/>
  <c r="J15" i="11" s="1"/>
  <c r="P12" i="11"/>
  <c r="I20" i="51" l="1"/>
  <c r="I22" i="51" s="1"/>
  <c r="I23" i="51" s="1"/>
  <c r="G21" i="51"/>
  <c r="G22" i="51" s="1"/>
  <c r="H20" i="51"/>
  <c r="H22" i="51" s="1"/>
  <c r="M19" i="51"/>
  <c r="P13" i="11"/>
  <c r="P14" i="11" s="1"/>
  <c r="M13" i="11"/>
  <c r="M14" i="11" s="1"/>
  <c r="L17" i="11" l="1"/>
  <c r="L18" i="11"/>
  <c r="P17" i="11"/>
  <c r="P18" i="11" s="1"/>
  <c r="J22" i="51"/>
  <c r="J24" i="51" s="1"/>
  <c r="J25" i="51" s="1"/>
  <c r="P20" i="51"/>
  <c r="P22" i="51" s="1"/>
  <c r="P23" i="51" s="1"/>
  <c r="P24" i="51" s="1"/>
  <c r="M20" i="51"/>
  <c r="L19" i="11" l="1"/>
  <c r="J23" i="51"/>
  <c r="M22" i="51"/>
  <c r="M23" i="51" s="1"/>
  <c r="M24" i="51" s="1"/>
  <c r="L28" i="51" l="1"/>
  <c r="P27" i="51"/>
  <c r="P28" i="51" s="1"/>
  <c r="L27" i="51"/>
  <c r="L29" i="51" l="1"/>
</calcChain>
</file>

<file path=xl/sharedStrings.xml><?xml version="1.0" encoding="utf-8"?>
<sst xmlns="http://schemas.openxmlformats.org/spreadsheetml/2006/main" count="119" uniqueCount="39">
  <si>
    <t>Gini</t>
  </si>
  <si>
    <t>hi</t>
  </si>
  <si>
    <t>R</t>
  </si>
  <si>
    <t>Income</t>
  </si>
  <si>
    <t>F</t>
  </si>
  <si>
    <t>Mean</t>
  </si>
  <si>
    <t>Sum</t>
  </si>
  <si>
    <t>G</t>
  </si>
  <si>
    <t>E</t>
  </si>
  <si>
    <t>D</t>
  </si>
  <si>
    <t>C</t>
  </si>
  <si>
    <t>B</t>
  </si>
  <si>
    <t>A</t>
  </si>
  <si>
    <t>N</t>
  </si>
  <si>
    <t>xi</t>
  </si>
  <si>
    <t>H</t>
  </si>
  <si>
    <t>J</t>
  </si>
  <si>
    <t>K</t>
  </si>
  <si>
    <t>weights G sk+</t>
  </si>
  <si>
    <t xml:space="preserve"> Gini  sk+</t>
  </si>
  <si>
    <t>weights G sk-</t>
  </si>
  <si>
    <t xml:space="preserve"> Gini sk- </t>
  </si>
  <si>
    <t>pi</t>
  </si>
  <si>
    <t>rev rank -1</t>
  </si>
  <si>
    <t xml:space="preserve"> rank</t>
  </si>
  <si>
    <t>(100/n)*((n*(n-1))/2)</t>
  </si>
  <si>
    <t>L</t>
  </si>
  <si>
    <t>M</t>
  </si>
  <si>
    <t>O</t>
  </si>
  <si>
    <t>P</t>
  </si>
  <si>
    <t>Q</t>
  </si>
  <si>
    <t>S</t>
  </si>
  <si>
    <t>T</t>
  </si>
  <si>
    <t>U</t>
  </si>
  <si>
    <t>SD</t>
  </si>
  <si>
    <t>Skew(Standard)</t>
  </si>
  <si>
    <t>d-metric</t>
  </si>
  <si>
    <t>d-metric $</t>
  </si>
  <si>
    <t xml:space="preserve">Skewness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</si>
</sst>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0.000"/>
    <numFmt numFmtId="166" formatCode="0.000000"/>
    <numFmt numFmtId="167" formatCode="0.00000"/>
    <numFmt numFmtId="168" formatCode="0.0000000"/>
    <numFmt numFmtId="170" formatCode="0.0"/>
    <numFmt numFmtId="178" formatCode="#,##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2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</cellStyleXfs>
  <cellXfs count="81">
    <xf numFmtId="0" fontId="0" fillId="0" borderId="0" xfId="0"/>
    <xf numFmtId="0" fontId="5" fillId="0" borderId="0" xfId="0" applyFont="1"/>
    <xf numFmtId="0" fontId="5" fillId="3" borderId="0" xfId="0" applyFont="1" applyFill="1"/>
    <xf numFmtId="0" fontId="5" fillId="0" borderId="0" xfId="0" applyFont="1" applyProtection="1">
      <protection locked="0" hidden="1"/>
    </xf>
    <xf numFmtId="164" fontId="5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164" fontId="0" fillId="0" borderId="0" xfId="0" applyNumberFormat="1"/>
    <xf numFmtId="0" fontId="5" fillId="0" borderId="5" xfId="0" applyFont="1" applyBorder="1"/>
    <xf numFmtId="0" fontId="6" fillId="4" borderId="1" xfId="2" applyFont="1" applyBorder="1" applyAlignment="1">
      <alignment horizontal="center"/>
    </xf>
    <xf numFmtId="0" fontId="6" fillId="4" borderId="1" xfId="2" applyFont="1" applyBorder="1"/>
    <xf numFmtId="10" fontId="6" fillId="4" borderId="1" xfId="2" applyNumberFormat="1" applyFont="1" applyBorder="1" applyAlignment="1">
      <alignment horizontal="right"/>
    </xf>
    <xf numFmtId="13" fontId="6" fillId="4" borderId="1" xfId="2" applyNumberFormat="1" applyFont="1" applyBorder="1" applyAlignment="1">
      <alignment horizontal="right" vertical="center"/>
    </xf>
    <xf numFmtId="0" fontId="6" fillId="4" borderId="2" xfId="2" applyFont="1" applyBorder="1" applyAlignment="1">
      <alignment horizontal="center"/>
    </xf>
    <xf numFmtId="166" fontId="6" fillId="4" borderId="1" xfId="2" applyNumberFormat="1" applyFont="1" applyBorder="1" applyAlignment="1">
      <alignment horizontal="center"/>
    </xf>
    <xf numFmtId="164" fontId="6" fillId="4" borderId="1" xfId="2" applyNumberFormat="1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4" borderId="4" xfId="2" applyFont="1" applyBorder="1" applyAlignment="1">
      <alignment horizontal="center"/>
    </xf>
    <xf numFmtId="170" fontId="8" fillId="11" borderId="1" xfId="1" applyNumberFormat="1" applyFont="1" applyFill="1" applyAlignment="1">
      <alignment horizontal="right"/>
    </xf>
    <xf numFmtId="166" fontId="6" fillId="4" borderId="1" xfId="2" applyNumberFormat="1" applyFont="1" applyBorder="1" applyAlignment="1">
      <alignment horizontal="right"/>
    </xf>
    <xf numFmtId="166" fontId="6" fillId="4" borderId="2" xfId="2" applyNumberFormat="1" applyFont="1" applyBorder="1" applyAlignment="1">
      <alignment horizontal="right"/>
    </xf>
    <xf numFmtId="166" fontId="6" fillId="4" borderId="4" xfId="2" applyNumberFormat="1" applyFont="1" applyBorder="1" applyAlignment="1">
      <alignment horizontal="right"/>
    </xf>
    <xf numFmtId="164" fontId="6" fillId="4" borderId="1" xfId="2" applyNumberFormat="1" applyFont="1" applyBorder="1" applyAlignment="1">
      <alignment horizontal="right"/>
    </xf>
    <xf numFmtId="0" fontId="6" fillId="4" borderId="6" xfId="2" applyFont="1" applyBorder="1" applyAlignment="1">
      <alignment horizontal="right"/>
    </xf>
    <xf numFmtId="0" fontId="7" fillId="10" borderId="3" xfId="1" applyFont="1" applyFill="1" applyBorder="1" applyAlignment="1">
      <alignment horizontal="center"/>
    </xf>
    <xf numFmtId="1" fontId="7" fillId="10" borderId="1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2" fontId="7" fillId="12" borderId="4" xfId="2" applyNumberFormat="1" applyFont="1" applyFill="1" applyBorder="1" applyAlignment="1">
      <alignment horizontal="right"/>
    </xf>
    <xf numFmtId="2" fontId="7" fillId="12" borderId="1" xfId="2" applyNumberFormat="1" applyFont="1" applyFill="1" applyBorder="1" applyAlignment="1">
      <alignment horizontal="right"/>
    </xf>
    <xf numFmtId="167" fontId="7" fillId="12" borderId="1" xfId="1" applyNumberFormat="1" applyFont="1" applyFill="1" applyBorder="1" applyAlignment="1">
      <alignment horizontal="right"/>
    </xf>
    <xf numFmtId="167" fontId="6" fillId="4" borderId="6" xfId="2" applyNumberFormat="1" applyFont="1" applyBorder="1" applyAlignment="1">
      <alignment horizontal="right"/>
    </xf>
    <xf numFmtId="167" fontId="7" fillId="12" borderId="1" xfId="2" applyNumberFormat="1" applyFont="1" applyFill="1" applyBorder="1" applyAlignment="1">
      <alignment horizontal="right"/>
    </xf>
    <xf numFmtId="167" fontId="8" fillId="13" borderId="1" xfId="2" applyNumberFormat="1" applyFont="1" applyFill="1" applyBorder="1" applyAlignment="1">
      <alignment horizontal="right"/>
    </xf>
    <xf numFmtId="1" fontId="8" fillId="13" borderId="1" xfId="2" applyNumberFormat="1" applyFont="1" applyFill="1" applyBorder="1" applyAlignment="1">
      <alignment horizontal="right"/>
    </xf>
    <xf numFmtId="167" fontId="8" fillId="13" borderId="7" xfId="2" applyNumberFormat="1" applyFont="1" applyFill="1" applyBorder="1" applyAlignment="1">
      <alignment horizontal="right"/>
    </xf>
    <xf numFmtId="10" fontId="8" fillId="13" borderId="1" xfId="1" applyNumberFormat="1" applyFont="1" applyFill="1" applyAlignment="1">
      <alignment horizontal="right"/>
    </xf>
    <xf numFmtId="13" fontId="8" fillId="13" borderId="0" xfId="0" applyNumberFormat="1" applyFont="1" applyFill="1" applyAlignment="1">
      <alignment horizontal="right" vertical="center"/>
    </xf>
    <xf numFmtId="10" fontId="8" fillId="13" borderId="1" xfId="1" applyNumberFormat="1" applyFont="1" applyFill="1" applyAlignment="1">
      <alignment horizontal="right" vertical="center"/>
    </xf>
    <xf numFmtId="167" fontId="8" fillId="13" borderId="1" xfId="1" applyNumberFormat="1" applyFont="1" applyFill="1" applyAlignment="1">
      <alignment horizontal="right"/>
    </xf>
    <xf numFmtId="13" fontId="8" fillId="13" borderId="1" xfId="1" applyNumberFormat="1" applyFont="1" applyFill="1" applyAlignment="1">
      <alignment horizontal="right"/>
    </xf>
    <xf numFmtId="10" fontId="8" fillId="13" borderId="2" xfId="1" applyNumberFormat="1" applyFont="1" applyFill="1" applyBorder="1" applyAlignment="1">
      <alignment horizontal="right"/>
    </xf>
    <xf numFmtId="2" fontId="8" fillId="13" borderId="1" xfId="2" applyNumberFormat="1" applyFont="1" applyFill="1" applyBorder="1" applyAlignment="1">
      <alignment horizontal="right"/>
    </xf>
    <xf numFmtId="2" fontId="8" fillId="13" borderId="1" xfId="1" applyNumberFormat="1" applyFont="1" applyFill="1" applyAlignment="1">
      <alignment horizontal="right" vertical="center"/>
    </xf>
    <xf numFmtId="2" fontId="6" fillId="4" borderId="1" xfId="2" applyNumberFormat="1" applyFont="1" applyBorder="1" applyAlignment="1">
      <alignment horizontal="right" vertical="center"/>
    </xf>
    <xf numFmtId="10" fontId="7" fillId="12" borderId="4" xfId="2" applyNumberFormat="1" applyFont="1" applyFill="1" applyBorder="1" applyAlignment="1">
      <alignment horizontal="right"/>
    </xf>
    <xf numFmtId="13" fontId="7" fillId="12" borderId="4" xfId="2" applyNumberFormat="1" applyFont="1" applyFill="1" applyBorder="1" applyAlignment="1">
      <alignment horizontal="right" vertical="center"/>
    </xf>
    <xf numFmtId="167" fontId="7" fillId="12" borderId="4" xfId="1" applyNumberFormat="1" applyFont="1" applyFill="1" applyBorder="1" applyAlignment="1">
      <alignment horizontal="right"/>
    </xf>
    <xf numFmtId="167" fontId="7" fillId="12" borderId="4" xfId="2" applyNumberFormat="1" applyFont="1" applyFill="1" applyBorder="1" applyAlignment="1">
      <alignment horizontal="right"/>
    </xf>
    <xf numFmtId="1" fontId="7" fillId="12" borderId="8" xfId="2" applyNumberFormat="1" applyFont="1" applyFill="1" applyBorder="1" applyAlignment="1">
      <alignment horizontal="right"/>
    </xf>
    <xf numFmtId="1" fontId="7" fillId="12" borderId="4" xfId="2" applyNumberFormat="1" applyFont="1" applyFill="1" applyBorder="1" applyAlignment="1">
      <alignment horizontal="right"/>
    </xf>
    <xf numFmtId="2" fontId="7" fillId="12" borderId="4" xfId="1" applyNumberFormat="1" applyFont="1" applyFill="1" applyBorder="1" applyAlignment="1">
      <alignment horizontal="right"/>
    </xf>
    <xf numFmtId="1" fontId="7" fillId="12" borderId="1" xfId="2" applyNumberFormat="1" applyFont="1" applyFill="1" applyBorder="1" applyAlignment="1">
      <alignment horizontal="right"/>
    </xf>
    <xf numFmtId="1" fontId="7" fillId="7" borderId="1" xfId="2" applyNumberFormat="1" applyFont="1" applyFill="1" applyBorder="1" applyAlignment="1">
      <alignment horizontal="center"/>
    </xf>
    <xf numFmtId="9" fontId="8" fillId="13" borderId="1" xfId="1" applyNumberFormat="1" applyFont="1" applyFill="1" applyAlignment="1">
      <alignment horizontal="right" vertical="center"/>
    </xf>
    <xf numFmtId="9" fontId="8" fillId="13" borderId="2" xfId="1" applyNumberFormat="1" applyFont="1" applyFill="1" applyBorder="1" applyAlignment="1">
      <alignment horizontal="right" vertical="center"/>
    </xf>
    <xf numFmtId="165" fontId="7" fillId="12" borderId="4" xfId="2" applyNumberFormat="1" applyFont="1" applyFill="1" applyBorder="1" applyAlignment="1">
      <alignment horizontal="right"/>
    </xf>
    <xf numFmtId="165" fontId="7" fillId="12" borderId="1" xfId="2" applyNumberFormat="1" applyFont="1" applyFill="1" applyBorder="1" applyAlignment="1">
      <alignment horizontal="right"/>
    </xf>
    <xf numFmtId="168" fontId="7" fillId="12" borderId="1" xfId="2" applyNumberFormat="1" applyFont="1" applyFill="1" applyBorder="1" applyAlignment="1">
      <alignment horizontal="right"/>
    </xf>
    <xf numFmtId="168" fontId="6" fillId="4" borderId="1" xfId="2" applyNumberFormat="1" applyFont="1" applyBorder="1" applyAlignment="1">
      <alignment horizontal="right"/>
    </xf>
    <xf numFmtId="168" fontId="6" fillId="4" borderId="1" xfId="2" applyNumberFormat="1" applyFont="1" applyBorder="1"/>
    <xf numFmtId="164" fontId="6" fillId="4" borderId="3" xfId="2" applyNumberFormat="1" applyFont="1" applyBorder="1" applyAlignment="1">
      <alignment horizontal="left"/>
    </xf>
    <xf numFmtId="165" fontId="6" fillId="12" borderId="1" xfId="2" applyNumberFormat="1" applyFont="1" applyFill="1" applyBorder="1" applyAlignment="1">
      <alignment horizontal="right"/>
    </xf>
    <xf numFmtId="164" fontId="9" fillId="14" borderId="1" xfId="1" applyNumberFormat="1" applyFont="1" applyFill="1" applyAlignment="1">
      <alignment horizontal="center"/>
    </xf>
    <xf numFmtId="164" fontId="7" fillId="4" borderId="1" xfId="2" applyNumberFormat="1" applyFont="1" applyBorder="1" applyAlignment="1">
      <alignment horizontal="center"/>
    </xf>
    <xf numFmtId="170" fontId="6" fillId="12" borderId="1" xfId="2" applyNumberFormat="1" applyFont="1" applyFill="1" applyBorder="1" applyAlignment="1">
      <alignment horizontal="right"/>
    </xf>
    <xf numFmtId="164" fontId="7" fillId="12" borderId="1" xfId="2" applyNumberFormat="1" applyFont="1" applyFill="1" applyBorder="1" applyAlignment="1">
      <alignment horizontal="right"/>
    </xf>
    <xf numFmtId="164" fontId="7" fillId="12" borderId="4" xfId="2" applyNumberFormat="1" applyFont="1" applyFill="1" applyBorder="1" applyAlignment="1">
      <alignment horizontal="right"/>
    </xf>
    <xf numFmtId="0" fontId="6" fillId="4" borderId="9" xfId="2" applyFont="1" applyBorder="1"/>
    <xf numFmtId="0" fontId="6" fillId="4" borderId="3" xfId="2" applyFont="1" applyBorder="1"/>
    <xf numFmtId="0" fontId="6" fillId="4" borderId="2" xfId="2" applyFont="1" applyBorder="1"/>
    <xf numFmtId="0" fontId="6" fillId="4" borderId="6" xfId="2" applyFont="1" applyBorder="1"/>
    <xf numFmtId="0" fontId="6" fillId="9" borderId="12" xfId="2" applyFont="1" applyFill="1" applyBorder="1" applyAlignment="1">
      <alignment horizontal="center"/>
    </xf>
    <xf numFmtId="0" fontId="6" fillId="9" borderId="10" xfId="2" applyFont="1" applyFill="1" applyBorder="1" applyAlignment="1">
      <alignment horizontal="center"/>
    </xf>
    <xf numFmtId="167" fontId="6" fillId="12" borderId="11" xfId="2" applyNumberFormat="1" applyFont="1" applyFill="1" applyBorder="1" applyAlignment="1">
      <alignment horizontal="right"/>
    </xf>
    <xf numFmtId="167" fontId="6" fillId="12" borderId="13" xfId="2" applyNumberFormat="1" applyFont="1" applyFill="1" applyBorder="1" applyAlignment="1">
      <alignment horizontal="right"/>
    </xf>
    <xf numFmtId="168" fontId="6" fillId="4" borderId="3" xfId="2" applyNumberFormat="1" applyFont="1" applyBorder="1"/>
    <xf numFmtId="0" fontId="6" fillId="9" borderId="14" xfId="2" applyFont="1" applyFill="1" applyBorder="1" applyAlignment="1">
      <alignment horizontal="center"/>
    </xf>
    <xf numFmtId="168" fontId="6" fillId="4" borderId="15" xfId="2" applyNumberFormat="1" applyFont="1" applyBorder="1" applyAlignment="1"/>
    <xf numFmtId="168" fontId="7" fillId="12" borderId="16" xfId="2" applyNumberFormat="1" applyFont="1" applyFill="1" applyBorder="1" applyAlignment="1"/>
    <xf numFmtId="178" fontId="6" fillId="12" borderId="13" xfId="2" applyNumberFormat="1" applyFont="1" applyFill="1" applyBorder="1" applyAlignment="1">
      <alignment horizontal="right"/>
    </xf>
  </cellXfs>
  <cellStyles count="5">
    <cellStyle name="20 % - Akzent1 2" xfId="3" xr:uid="{592C978B-1296-4EA0-B482-0F284C313BD7}"/>
    <cellStyle name="20 % - Akzent5 2" xfId="4" xr:uid="{DB9C6B1F-061F-486A-AE3A-5F66272E71B4}"/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297A-CDBC-45ED-8CF3-32C1ECBB26D0}">
  <sheetPr codeName="Sheet13"/>
  <dimension ref="A1:FBW43"/>
  <sheetViews>
    <sheetView tabSelected="1" zoomScale="106" zoomScaleNormal="106" workbookViewId="0">
      <pane ySplit="1" topLeftCell="A2" activePane="bottomLeft" state="frozen"/>
      <selection activeCell="AD1" sqref="AD1"/>
      <selection pane="bottomLeft" activeCell="O13" sqref="O13"/>
    </sheetView>
  </sheetViews>
  <sheetFormatPr defaultColWidth="11.42578125" defaultRowHeight="21" x14ac:dyDescent="0.35"/>
  <cols>
    <col min="1" max="1" width="11.140625" style="1" customWidth="1"/>
    <col min="2" max="2" width="10.7109375" style="4" customWidth="1"/>
    <col min="3" max="3" width="22.42578125" style="4" customWidth="1"/>
    <col min="4" max="4" width="2.28515625" style="4" customWidth="1"/>
    <col min="5" max="5" width="2.85546875" style="4" customWidth="1"/>
    <col min="6" max="6" width="2.140625" style="4" customWidth="1"/>
    <col min="7" max="7" width="1.42578125" style="4" customWidth="1"/>
    <col min="8" max="8" width="1.85546875" style="4" customWidth="1"/>
    <col min="9" max="9" width="2" style="1" customWidth="1"/>
    <col min="10" max="10" width="7.85546875" style="1" customWidth="1"/>
    <col min="11" max="11" width="17" style="1" customWidth="1"/>
    <col min="12" max="12" width="14.42578125" style="1" customWidth="1"/>
    <col min="13" max="13" width="15.5703125" style="1" customWidth="1"/>
    <col min="14" max="14" width="18.140625" style="1" customWidth="1"/>
    <col min="15" max="15" width="14.42578125" style="1" customWidth="1"/>
    <col min="16" max="16" width="3.7109375" style="1" customWidth="1"/>
    <col min="17" max="17" width="10.85546875" style="1" bestFit="1" customWidth="1"/>
    <col min="18" max="19" width="19.140625" style="1" customWidth="1"/>
    <col min="20" max="20" width="9.5703125" style="1" bestFit="1" customWidth="1"/>
    <col min="21" max="21" width="12.42578125" style="1" bestFit="1" customWidth="1"/>
    <col min="22" max="23" width="18.140625" style="1" customWidth="1"/>
    <col min="24" max="24" width="17.28515625" style="1" customWidth="1"/>
    <col min="25" max="16384" width="11.42578125" style="1"/>
  </cols>
  <sheetData>
    <row r="1" spans="1:4131" x14ac:dyDescent="0.35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6" t="s">
        <v>0</v>
      </c>
      <c r="J1" s="53" t="s">
        <v>24</v>
      </c>
      <c r="K1" s="53" t="s">
        <v>18</v>
      </c>
      <c r="L1" s="53" t="s">
        <v>19</v>
      </c>
      <c r="M1" s="27" t="s">
        <v>23</v>
      </c>
      <c r="N1" s="27" t="s">
        <v>20</v>
      </c>
      <c r="O1" s="27" t="s">
        <v>21</v>
      </c>
      <c r="P1" s="14"/>
      <c r="Q1" s="10"/>
    </row>
    <row r="2" spans="1:4131" x14ac:dyDescent="0.35">
      <c r="A2" s="9" t="s">
        <v>12</v>
      </c>
      <c r="B2" s="19">
        <v>1</v>
      </c>
      <c r="C2" s="19">
        <f>(B2-$B$8)^3</f>
        <v>-1</v>
      </c>
      <c r="D2" s="36">
        <f>B2/B7</f>
        <v>0.1</v>
      </c>
      <c r="E2" s="36">
        <f>D2</f>
        <v>0.1</v>
      </c>
      <c r="F2" s="37">
        <v>0.2</v>
      </c>
      <c r="G2" s="38">
        <f>F2</f>
        <v>0.2</v>
      </c>
      <c r="H2" s="43">
        <f>G2*100</f>
        <v>20</v>
      </c>
      <c r="I2" s="33">
        <f>((G2*100)-(E2*100))</f>
        <v>10</v>
      </c>
      <c r="J2" s="34">
        <v>1</v>
      </c>
      <c r="K2" s="42">
        <f>J2/$J$8</f>
        <v>0.4</v>
      </c>
      <c r="L2" s="33">
        <f t="shared" ref="L2:L5" si="0">I2*K2</f>
        <v>4</v>
      </c>
      <c r="M2" s="34">
        <v>4</v>
      </c>
      <c r="N2" s="42">
        <f>M2/$M$8</f>
        <v>1.6</v>
      </c>
      <c r="O2" s="33">
        <f>I2*N2</f>
        <v>16</v>
      </c>
      <c r="P2" s="14"/>
      <c r="Q2" s="10"/>
    </row>
    <row r="3" spans="1:4131" x14ac:dyDescent="0.35">
      <c r="A3" s="9" t="s">
        <v>11</v>
      </c>
      <c r="B3" s="19">
        <v>1</v>
      </c>
      <c r="C3" s="19">
        <f t="shared" ref="C3:C6" si="1">(B3-$B$8)^3</f>
        <v>-1</v>
      </c>
      <c r="D3" s="36">
        <f>B3/B7</f>
        <v>0.1</v>
      </c>
      <c r="E3" s="36">
        <f>E2+D3</f>
        <v>0.2</v>
      </c>
      <c r="F3" s="37">
        <v>0.2</v>
      </c>
      <c r="G3" s="38">
        <f>F3+G2</f>
        <v>0.4</v>
      </c>
      <c r="H3" s="43">
        <f t="shared" ref="H3:H5" si="2">G3*100</f>
        <v>40</v>
      </c>
      <c r="I3" s="33">
        <f>((G3*100)-(E3*100))</f>
        <v>20</v>
      </c>
      <c r="J3" s="34">
        <f>2</f>
        <v>2</v>
      </c>
      <c r="K3" s="42">
        <f>J3/$J$8</f>
        <v>0.8</v>
      </c>
      <c r="L3" s="33">
        <f t="shared" si="0"/>
        <v>16</v>
      </c>
      <c r="M3" s="34">
        <v>3</v>
      </c>
      <c r="N3" s="42">
        <f>M3/$M$8</f>
        <v>1.2</v>
      </c>
      <c r="O3" s="33">
        <f>I3*N3</f>
        <v>24</v>
      </c>
      <c r="P3" s="14"/>
      <c r="Q3" s="10"/>
    </row>
    <row r="4" spans="1:4131" x14ac:dyDescent="0.35">
      <c r="A4" s="9" t="s">
        <v>10</v>
      </c>
      <c r="B4" s="19">
        <v>1</v>
      </c>
      <c r="C4" s="19">
        <f t="shared" si="1"/>
        <v>-1</v>
      </c>
      <c r="D4" s="36">
        <f>B4/B7</f>
        <v>0.1</v>
      </c>
      <c r="E4" s="36">
        <f>E3+D4</f>
        <v>0.30000000000000004</v>
      </c>
      <c r="F4" s="37">
        <v>0.2</v>
      </c>
      <c r="G4" s="38">
        <f>F4+G3</f>
        <v>0.60000000000000009</v>
      </c>
      <c r="H4" s="43">
        <f t="shared" si="2"/>
        <v>60.000000000000007</v>
      </c>
      <c r="I4" s="33">
        <f>((G4*100)-(E4*100))</f>
        <v>30.000000000000004</v>
      </c>
      <c r="J4" s="34">
        <v>3</v>
      </c>
      <c r="K4" s="42">
        <f>J4/$J$8</f>
        <v>1.2</v>
      </c>
      <c r="L4" s="33">
        <f t="shared" si="0"/>
        <v>36</v>
      </c>
      <c r="M4" s="34">
        <v>2</v>
      </c>
      <c r="N4" s="42">
        <f>M4/$M$8</f>
        <v>0.8</v>
      </c>
      <c r="O4" s="33">
        <f>I4*N4</f>
        <v>24.000000000000004</v>
      </c>
      <c r="P4" s="14"/>
      <c r="Q4" s="10"/>
    </row>
    <row r="5" spans="1:4131" x14ac:dyDescent="0.35">
      <c r="A5" s="9" t="s">
        <v>9</v>
      </c>
      <c r="B5" s="19">
        <v>1</v>
      </c>
      <c r="C5" s="19">
        <f t="shared" si="1"/>
        <v>-1</v>
      </c>
      <c r="D5" s="36">
        <f>B5/B7</f>
        <v>0.1</v>
      </c>
      <c r="E5" s="36">
        <f>E4+D5</f>
        <v>0.4</v>
      </c>
      <c r="F5" s="37">
        <v>0.2</v>
      </c>
      <c r="G5" s="38">
        <f>F5+G4</f>
        <v>0.8</v>
      </c>
      <c r="H5" s="43">
        <f t="shared" si="2"/>
        <v>80</v>
      </c>
      <c r="I5" s="33">
        <f>((G5*100)-(E5*100))</f>
        <v>40</v>
      </c>
      <c r="J5" s="34">
        <v>4</v>
      </c>
      <c r="K5" s="42">
        <f>J5/$J$8</f>
        <v>1.6</v>
      </c>
      <c r="L5" s="33">
        <f t="shared" si="0"/>
        <v>64</v>
      </c>
      <c r="M5" s="34">
        <v>1</v>
      </c>
      <c r="N5" s="42">
        <f>M5/$M$8</f>
        <v>0.4</v>
      </c>
      <c r="O5" s="33">
        <f>I5*N5</f>
        <v>16</v>
      </c>
      <c r="P5" s="14"/>
      <c r="Q5" s="10"/>
    </row>
    <row r="6" spans="1:4131" x14ac:dyDescent="0.35">
      <c r="A6" s="9" t="s">
        <v>8</v>
      </c>
      <c r="B6" s="19">
        <v>6</v>
      </c>
      <c r="C6" s="19">
        <f t="shared" si="1"/>
        <v>64</v>
      </c>
      <c r="D6" s="36">
        <f>B6/B7</f>
        <v>0.6</v>
      </c>
      <c r="E6" s="36">
        <f>E5+D6</f>
        <v>1</v>
      </c>
      <c r="F6" s="37">
        <v>0.2</v>
      </c>
      <c r="G6" s="38">
        <f>F6+G5</f>
        <v>1</v>
      </c>
      <c r="H6" s="33"/>
      <c r="I6" s="33"/>
      <c r="J6" s="33"/>
      <c r="K6" s="33"/>
      <c r="L6" s="33"/>
      <c r="M6" s="33"/>
      <c r="N6" s="33"/>
      <c r="O6" s="33"/>
      <c r="P6" s="20"/>
      <c r="Q6" s="10"/>
    </row>
    <row r="7" spans="1:4131" s="8" customFormat="1" x14ac:dyDescent="0.35">
      <c r="A7" s="18" t="s">
        <v>6</v>
      </c>
      <c r="B7" s="28">
        <f>SUM(B2:B6)</f>
        <v>10</v>
      </c>
      <c r="C7" s="56">
        <f>SUM(C2:C6)</f>
        <v>60</v>
      </c>
      <c r="D7" s="45"/>
      <c r="E7" s="45"/>
      <c r="F7" s="46"/>
      <c r="G7" s="51">
        <f>SUM(G2:G6)</f>
        <v>3</v>
      </c>
      <c r="H7" s="51">
        <f>SUM(H2:H5)</f>
        <v>200</v>
      </c>
      <c r="I7" s="48">
        <f>SUM(I2:I6)</f>
        <v>100</v>
      </c>
      <c r="J7" s="49">
        <f t="shared" ref="J7:O7" si="3">SUM(J2:J5)</f>
        <v>10</v>
      </c>
      <c r="K7" s="28">
        <f t="shared" si="3"/>
        <v>4</v>
      </c>
      <c r="L7" s="48">
        <f t="shared" si="3"/>
        <v>120</v>
      </c>
      <c r="M7" s="50">
        <f t="shared" si="3"/>
        <v>10</v>
      </c>
      <c r="N7" s="28">
        <f t="shared" si="3"/>
        <v>3.9999999999999996</v>
      </c>
      <c r="O7" s="48">
        <f t="shared" si="3"/>
        <v>80</v>
      </c>
      <c r="P7" s="20"/>
      <c r="Q7" s="10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/>
      <c r="AG7" s="1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</row>
    <row r="8" spans="1:4131" x14ac:dyDescent="0.35">
      <c r="A8" s="9" t="s">
        <v>5</v>
      </c>
      <c r="B8" s="29">
        <f>AVERAGE(B2:B6)</f>
        <v>2</v>
      </c>
      <c r="C8" s="57">
        <f>C7/B10</f>
        <v>1.0733126291998989</v>
      </c>
      <c r="D8" s="23"/>
      <c r="E8" s="11"/>
      <c r="F8" s="12"/>
      <c r="G8" s="12"/>
      <c r="H8" s="44"/>
      <c r="I8" s="32">
        <f>I7/H7</f>
        <v>0.5</v>
      </c>
      <c r="J8" s="50">
        <f>AVERAGE(J2:J5)</f>
        <v>2.5</v>
      </c>
      <c r="K8" s="28">
        <f>AVERAGE(K2:K5)</f>
        <v>1</v>
      </c>
      <c r="L8" s="32">
        <f>L7/H7</f>
        <v>0.6</v>
      </c>
      <c r="M8" s="52">
        <f>AVERAGE(M2:M5)</f>
        <v>2.5</v>
      </c>
      <c r="N8" s="29">
        <f>AVERAGE(N2:N5)</f>
        <v>0.99999999999999989</v>
      </c>
      <c r="O8" s="32">
        <f>O7/H7</f>
        <v>0.4</v>
      </c>
      <c r="P8" s="20"/>
      <c r="Q8" s="10"/>
    </row>
    <row r="9" spans="1:4131" s="3" customFormat="1" x14ac:dyDescent="0.35">
      <c r="A9" s="9" t="s">
        <v>34</v>
      </c>
      <c r="B9" s="62">
        <f>_xlfn.STDEV.S(B2:B6)</f>
        <v>2.2360679774997898</v>
      </c>
      <c r="C9" s="24"/>
      <c r="D9" s="24"/>
      <c r="E9" s="24"/>
      <c r="F9" s="24"/>
      <c r="G9" s="24"/>
      <c r="H9" s="24"/>
      <c r="I9" s="58">
        <f>I8*4/5</f>
        <v>0.4</v>
      </c>
      <c r="J9" s="59"/>
      <c r="K9" s="59"/>
      <c r="L9" s="58">
        <f>L8*4/5</f>
        <v>0.48</v>
      </c>
      <c r="M9" s="60"/>
      <c r="N9" s="60"/>
      <c r="O9" s="58">
        <f>O8*4/5</f>
        <v>0.32</v>
      </c>
      <c r="P9" s="20"/>
      <c r="Q9" s="10"/>
      <c r="R9" s="1"/>
      <c r="S9" s="1"/>
      <c r="T9" s="1"/>
      <c r="U9" s="1"/>
      <c r="V9" s="1"/>
      <c r="W9" s="1"/>
      <c r="X9" s="1"/>
      <c r="AA9" s="1"/>
      <c r="AB9" s="1"/>
      <c r="AE9" s="1"/>
    </row>
    <row r="10" spans="1:4131" ht="21.75" thickBot="1" x14ac:dyDescent="0.4">
      <c r="A10" s="10"/>
      <c r="B10" s="62">
        <f>5*((B9)^3)</f>
        <v>55.901699437494756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3"/>
      <c r="S10" s="3"/>
      <c r="T10" s="3"/>
      <c r="U10" s="3"/>
      <c r="V10" s="3"/>
      <c r="W10" s="3"/>
    </row>
    <row r="11" spans="1:4131" ht="21.75" thickBot="1" x14ac:dyDescent="0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77" t="s">
        <v>38</v>
      </c>
      <c r="L11" s="10"/>
      <c r="M11" s="10"/>
      <c r="N11" s="10"/>
      <c r="O11" s="10"/>
      <c r="P11" s="10"/>
      <c r="Q11" s="10"/>
    </row>
    <row r="12" spans="1:4131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78">
        <f>1-((1/L9)*O9)</f>
        <v>0.33333333333333326</v>
      </c>
      <c r="L12" s="60"/>
      <c r="M12" s="10"/>
      <c r="N12" s="73" t="s">
        <v>36</v>
      </c>
      <c r="O12" s="74">
        <f>(5/4)*1.5*(L9-O9)</f>
        <v>0.29999999999999993</v>
      </c>
      <c r="P12" s="10"/>
      <c r="Q12" s="10"/>
    </row>
    <row r="13" spans="1:4131" ht="21.75" thickBot="1" x14ac:dyDescent="0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78">
        <f>((1/O9)*L9)-1</f>
        <v>0.5</v>
      </c>
      <c r="L13" s="10"/>
      <c r="M13" s="10"/>
      <c r="N13" s="72" t="s">
        <v>37</v>
      </c>
      <c r="O13" s="80">
        <f>B7*O12</f>
        <v>2.9999999999999991</v>
      </c>
      <c r="P13" s="10"/>
      <c r="Q13" s="10"/>
    </row>
    <row r="14" spans="1:4131" ht="21.75" thickBot="1" x14ac:dyDescent="0.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79">
        <f>(K12+K13)/1.5</f>
        <v>0.55555555555555547</v>
      </c>
      <c r="L14" s="10"/>
      <c r="M14" s="10"/>
      <c r="N14" s="10"/>
      <c r="O14" s="10"/>
      <c r="P14" s="10"/>
      <c r="Q14" s="10"/>
    </row>
    <row r="15" spans="1:413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35" spans="1:24" x14ac:dyDescent="0.35">
      <c r="A35"/>
      <c r="B35" s="7"/>
      <c r="C35" s="7"/>
      <c r="D35" s="7"/>
      <c r="E35" s="7"/>
      <c r="F35" s="7"/>
      <c r="G35" s="7"/>
      <c r="H35" s="7"/>
      <c r="I35"/>
      <c r="J35"/>
      <c r="K35"/>
      <c r="L35"/>
      <c r="M35"/>
      <c r="N35"/>
      <c r="O35"/>
      <c r="P35"/>
    </row>
    <row r="36" spans="1:24" x14ac:dyDescent="0.35">
      <c r="A36"/>
      <c r="B36" s="7"/>
      <c r="C36" s="7"/>
      <c r="D36" s="7"/>
      <c r="E36" s="7"/>
      <c r="F36" s="7"/>
      <c r="G36" s="7"/>
      <c r="H36" s="7"/>
      <c r="I36"/>
      <c r="J36"/>
      <c r="K36"/>
      <c r="L36"/>
      <c r="M36"/>
      <c r="N36"/>
      <c r="O36"/>
      <c r="P36"/>
    </row>
    <row r="37" spans="1:24" x14ac:dyDescent="0.35">
      <c r="A37"/>
      <c r="B37" s="7"/>
      <c r="C37" s="7"/>
      <c r="D37" s="7"/>
      <c r="E37" s="7"/>
      <c r="F37" s="7"/>
      <c r="G37" s="7"/>
      <c r="H37" s="7"/>
      <c r="I37"/>
      <c r="J37"/>
      <c r="K37"/>
      <c r="L37"/>
      <c r="M37"/>
      <c r="N37"/>
      <c r="O37"/>
      <c r="P37"/>
    </row>
    <row r="38" spans="1:24" s="5" customForma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4" x14ac:dyDescent="0.35">
      <c r="A39"/>
      <c r="B39" s="7"/>
      <c r="C39" s="7"/>
      <c r="D39" s="7"/>
      <c r="E39" s="7"/>
      <c r="F39" s="7"/>
      <c r="G39" s="7"/>
      <c r="H39" s="7"/>
      <c r="I39"/>
      <c r="J39"/>
      <c r="K39"/>
      <c r="L39"/>
      <c r="M39"/>
      <c r="N39"/>
      <c r="O39"/>
      <c r="P39"/>
    </row>
    <row r="40" spans="1:24" customFormat="1" x14ac:dyDescent="0.35">
      <c r="B40" s="7"/>
      <c r="C40" s="7"/>
      <c r="D40" s="7"/>
      <c r="E40" s="7"/>
      <c r="F40" s="7"/>
      <c r="G40" s="7"/>
      <c r="H40" s="7"/>
      <c r="Q40" s="1"/>
      <c r="R40" s="1"/>
      <c r="S40" s="1"/>
      <c r="T40" s="1"/>
      <c r="U40" s="1"/>
      <c r="V40" s="1"/>
      <c r="W40" s="1"/>
      <c r="X40" s="1"/>
    </row>
    <row r="41" spans="1:24" customFormat="1" ht="15" x14ac:dyDescent="0.25">
      <c r="B41" s="7"/>
      <c r="C41" s="7"/>
      <c r="D41" s="7"/>
      <c r="E41" s="7"/>
      <c r="F41" s="7"/>
      <c r="G41" s="7"/>
      <c r="H41" s="7"/>
    </row>
    <row r="42" spans="1:24" customFormat="1" ht="15" x14ac:dyDescent="0.25">
      <c r="B42" s="7"/>
      <c r="C42" s="7"/>
      <c r="D42" s="7"/>
      <c r="E42" s="7"/>
      <c r="F42" s="7"/>
      <c r="G42" s="7"/>
      <c r="H42" s="7"/>
    </row>
    <row r="43" spans="1:24" x14ac:dyDescent="0.35">
      <c r="A43"/>
      <c r="B43" s="7"/>
      <c r="C43" s="7"/>
      <c r="D43" s="7"/>
      <c r="E43" s="7"/>
      <c r="F43" s="7"/>
      <c r="G43" s="7"/>
      <c r="H43" s="7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</sheetData>
  <conditionalFormatting sqref="P1:P8">
    <cfRule type="colorScale" priority="87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P40">
    <cfRule type="colorScale" priority="8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P40">
    <cfRule type="colorScale" priority="87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P40">
    <cfRule type="colorScale" priority="87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194">
      <colorScale>
        <cfvo type="min"/>
        <cfvo type="max"/>
        <color rgb="FFFFEF9C"/>
        <color rgb="FF63BE7B"/>
      </colorScale>
    </cfRule>
  </conditionalFormatting>
  <conditionalFormatting sqref="A37:P40">
    <cfRule type="colorScale" priority="87197">
      <colorScale>
        <cfvo type="min"/>
        <cfvo type="max"/>
        <color rgb="FFF8696B"/>
        <color rgb="FFFCFCFF"/>
      </colorScale>
    </cfRule>
  </conditionalFormatting>
  <conditionalFormatting sqref="A37:P40">
    <cfRule type="colorScale" priority="87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9E78-6549-4A25-BFBF-CFDEB923DC9D}">
  <sheetPr codeName="Sheet12"/>
  <dimension ref="A1:FBW44"/>
  <sheetViews>
    <sheetView zoomScale="106" zoomScaleNormal="106" workbookViewId="0">
      <pane ySplit="1" topLeftCell="A2" activePane="bottomLeft" state="frozen"/>
      <selection activeCell="AD1" sqref="AD1"/>
      <selection pane="bottomLeft" activeCell="F13" sqref="F13"/>
    </sheetView>
  </sheetViews>
  <sheetFormatPr defaultColWidth="11.42578125" defaultRowHeight="21" x14ac:dyDescent="0.35"/>
  <cols>
    <col min="1" max="1" width="11.140625" style="1" customWidth="1"/>
    <col min="2" max="2" width="10.7109375" style="4" customWidth="1"/>
    <col min="3" max="3" width="20.42578125" style="4" customWidth="1"/>
    <col min="4" max="4" width="2.7109375" style="4" customWidth="1"/>
    <col min="5" max="6" width="2.85546875" style="4" customWidth="1"/>
    <col min="7" max="7" width="2.5703125" style="4" customWidth="1"/>
    <col min="8" max="8" width="2" style="4" customWidth="1"/>
    <col min="9" max="9" width="12.7109375" style="1" customWidth="1"/>
    <col min="10" max="10" width="7.85546875" style="1" customWidth="1"/>
    <col min="11" max="11" width="17" style="1" customWidth="1"/>
    <col min="12" max="12" width="14.42578125" style="1" customWidth="1"/>
    <col min="13" max="13" width="15.5703125" style="1" customWidth="1"/>
    <col min="14" max="14" width="18.140625" style="1" customWidth="1"/>
    <col min="15" max="15" width="14.42578125" style="1" customWidth="1"/>
    <col min="16" max="16" width="3.7109375" style="1" customWidth="1"/>
    <col min="17" max="17" width="10.85546875" style="1" bestFit="1" customWidth="1"/>
    <col min="18" max="19" width="19.140625" style="1" customWidth="1"/>
    <col min="20" max="20" width="9.5703125" style="1" bestFit="1" customWidth="1"/>
    <col min="21" max="21" width="12.42578125" style="1" bestFit="1" customWidth="1"/>
    <col min="22" max="23" width="18.140625" style="1" customWidth="1"/>
    <col min="24" max="24" width="17.28515625" style="1" customWidth="1"/>
    <col min="25" max="16384" width="11.42578125" style="1"/>
  </cols>
  <sheetData>
    <row r="1" spans="1:4131" x14ac:dyDescent="0.35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6" t="s">
        <v>0</v>
      </c>
      <c r="J1" s="53" t="s">
        <v>24</v>
      </c>
      <c r="K1" s="53" t="s">
        <v>18</v>
      </c>
      <c r="L1" s="53" t="s">
        <v>19</v>
      </c>
      <c r="M1" s="27" t="s">
        <v>23</v>
      </c>
      <c r="N1" s="27" t="s">
        <v>20</v>
      </c>
      <c r="O1" s="27" t="s">
        <v>21</v>
      </c>
      <c r="P1" s="14"/>
      <c r="Q1" s="10"/>
    </row>
    <row r="2" spans="1:4131" x14ac:dyDescent="0.35">
      <c r="A2" s="9" t="s">
        <v>12</v>
      </c>
      <c r="B2" s="19">
        <v>4</v>
      </c>
      <c r="C2" s="19">
        <f>(B2-$B$9)^3</f>
        <v>-91.125</v>
      </c>
      <c r="D2" s="36">
        <f>B2/B8</f>
        <v>7.8431372549019607E-2</v>
      </c>
      <c r="E2" s="36">
        <f>D2</f>
        <v>7.8431372549019607E-2</v>
      </c>
      <c r="F2" s="37">
        <v>0.16666666666666666</v>
      </c>
      <c r="G2" s="38">
        <f>F2</f>
        <v>0.16666666666666666</v>
      </c>
      <c r="H2" s="43">
        <f>G2*100</f>
        <v>16.666666666666664</v>
      </c>
      <c r="I2" s="33">
        <f>((G2*100)-(E2*100))</f>
        <v>8.823529411764703</v>
      </c>
      <c r="J2" s="34">
        <v>1</v>
      </c>
      <c r="K2" s="42">
        <f>J2/$J$9</f>
        <v>0.33333333333333331</v>
      </c>
      <c r="L2" s="33">
        <f t="shared" ref="L2:L6" si="0">I2*K2</f>
        <v>2.9411764705882342</v>
      </c>
      <c r="M2" s="34">
        <v>5</v>
      </c>
      <c r="N2" s="42">
        <f>M2/$M$9</f>
        <v>1.6666666666666667</v>
      </c>
      <c r="O2" s="33">
        <f>I2*N2</f>
        <v>14.705882352941172</v>
      </c>
      <c r="P2" s="14"/>
      <c r="Q2" s="10"/>
    </row>
    <row r="3" spans="1:4131" x14ac:dyDescent="0.35">
      <c r="A3" s="9" t="s">
        <v>11</v>
      </c>
      <c r="B3" s="19">
        <v>4</v>
      </c>
      <c r="C3" s="19">
        <f t="shared" ref="C3:C7" si="1">(B3-$B$9)^3</f>
        <v>-91.125</v>
      </c>
      <c r="D3" s="36">
        <f>B3/B8</f>
        <v>7.8431372549019607E-2</v>
      </c>
      <c r="E3" s="36">
        <f>E2+D3</f>
        <v>0.15686274509803921</v>
      </c>
      <c r="F3" s="37">
        <v>0.16666666666666666</v>
      </c>
      <c r="G3" s="38">
        <f>F3+G2</f>
        <v>0.33333333333333331</v>
      </c>
      <c r="H3" s="43">
        <f t="shared" ref="H3:H6" si="2">G3*100</f>
        <v>33.333333333333329</v>
      </c>
      <c r="I3" s="33">
        <f>((G3*100)-(E3*100))</f>
        <v>17.647058823529406</v>
      </c>
      <c r="J3" s="34">
        <f>2</f>
        <v>2</v>
      </c>
      <c r="K3" s="42">
        <f>J3/$J$9</f>
        <v>0.66666666666666663</v>
      </c>
      <c r="L3" s="33">
        <f t="shared" si="0"/>
        <v>11.764705882352937</v>
      </c>
      <c r="M3" s="34">
        <v>4</v>
      </c>
      <c r="N3" s="42">
        <f>M3/$M$9</f>
        <v>1.3333333333333333</v>
      </c>
      <c r="O3" s="33">
        <f>I3*N3</f>
        <v>23.529411764705873</v>
      </c>
      <c r="P3" s="14"/>
      <c r="Q3" s="10"/>
    </row>
    <row r="4" spans="1:4131" x14ac:dyDescent="0.35">
      <c r="A4" s="9" t="s">
        <v>10</v>
      </c>
      <c r="B4" s="19">
        <v>4</v>
      </c>
      <c r="C4" s="19">
        <f t="shared" si="1"/>
        <v>-91.125</v>
      </c>
      <c r="D4" s="36">
        <f>B4/B8</f>
        <v>7.8431372549019607E-2</v>
      </c>
      <c r="E4" s="36">
        <f>E3+D4</f>
        <v>0.23529411764705882</v>
      </c>
      <c r="F4" s="37">
        <v>0.16666666666666666</v>
      </c>
      <c r="G4" s="38">
        <f>F4+G3</f>
        <v>0.5</v>
      </c>
      <c r="H4" s="43">
        <f t="shared" si="2"/>
        <v>50</v>
      </c>
      <c r="I4" s="33">
        <f>((G4*100)-(E4*100))</f>
        <v>26.47058823529412</v>
      </c>
      <c r="J4" s="34">
        <v>3</v>
      </c>
      <c r="K4" s="42">
        <f>J4/$J$9</f>
        <v>1</v>
      </c>
      <c r="L4" s="33">
        <f t="shared" si="0"/>
        <v>26.47058823529412</v>
      </c>
      <c r="M4" s="34">
        <v>3</v>
      </c>
      <c r="N4" s="42">
        <f>M4/$M$9</f>
        <v>1</v>
      </c>
      <c r="O4" s="33">
        <f>I4*N4</f>
        <v>26.47058823529412</v>
      </c>
      <c r="P4" s="14"/>
      <c r="Q4" s="10"/>
    </row>
    <row r="5" spans="1:4131" x14ac:dyDescent="0.35">
      <c r="A5" s="9" t="s">
        <v>9</v>
      </c>
      <c r="B5" s="19">
        <v>13</v>
      </c>
      <c r="C5" s="19">
        <f t="shared" si="1"/>
        <v>91.125</v>
      </c>
      <c r="D5" s="36">
        <f>B5/B8</f>
        <v>0.25490196078431371</v>
      </c>
      <c r="E5" s="36">
        <f>E4+D5</f>
        <v>0.49019607843137253</v>
      </c>
      <c r="F5" s="37">
        <v>0.16666666666666666</v>
      </c>
      <c r="G5" s="38">
        <f>F5+G4</f>
        <v>0.66666666666666663</v>
      </c>
      <c r="H5" s="43">
        <f t="shared" si="2"/>
        <v>66.666666666666657</v>
      </c>
      <c r="I5" s="33">
        <f>((G5*100)-(E5*100))</f>
        <v>17.647058823529406</v>
      </c>
      <c r="J5" s="34">
        <v>4</v>
      </c>
      <c r="K5" s="42">
        <f>J5/$J$9</f>
        <v>1.3333333333333333</v>
      </c>
      <c r="L5" s="33">
        <f t="shared" si="0"/>
        <v>23.529411764705873</v>
      </c>
      <c r="M5" s="34">
        <v>2</v>
      </c>
      <c r="N5" s="42">
        <f>M5/$M$9</f>
        <v>0.66666666666666663</v>
      </c>
      <c r="O5" s="33">
        <f>I5*N5</f>
        <v>11.764705882352937</v>
      </c>
      <c r="P5" s="14"/>
      <c r="Q5" s="10"/>
    </row>
    <row r="6" spans="1:4131" x14ac:dyDescent="0.35">
      <c r="A6" s="9" t="s">
        <v>8</v>
      </c>
      <c r="B6" s="19">
        <v>13</v>
      </c>
      <c r="C6" s="19">
        <f t="shared" si="1"/>
        <v>91.125</v>
      </c>
      <c r="D6" s="36">
        <f>B6/B8</f>
        <v>0.25490196078431371</v>
      </c>
      <c r="E6" s="36">
        <f>E5+D6</f>
        <v>0.74509803921568629</v>
      </c>
      <c r="F6" s="37">
        <v>0.16666666666666666</v>
      </c>
      <c r="G6" s="38">
        <f>F6+G5</f>
        <v>0.83333333333333326</v>
      </c>
      <c r="H6" s="43">
        <f t="shared" si="2"/>
        <v>83.333333333333329</v>
      </c>
      <c r="I6" s="33">
        <f>((G6*100)-(E6*100))</f>
        <v>8.8235294117646959</v>
      </c>
      <c r="J6" s="34">
        <v>5</v>
      </c>
      <c r="K6" s="42">
        <f>J6/$J$9</f>
        <v>1.6666666666666667</v>
      </c>
      <c r="L6" s="33">
        <f t="shared" si="0"/>
        <v>14.70588235294116</v>
      </c>
      <c r="M6" s="34">
        <v>1</v>
      </c>
      <c r="N6" s="42">
        <f>M6/$M$9</f>
        <v>0.33333333333333331</v>
      </c>
      <c r="O6" s="33">
        <f>I6*N6</f>
        <v>2.941176470588232</v>
      </c>
      <c r="P6" s="20"/>
      <c r="Q6" s="10"/>
    </row>
    <row r="7" spans="1:4131" x14ac:dyDescent="0.35">
      <c r="A7" s="9" t="s">
        <v>4</v>
      </c>
      <c r="B7" s="19">
        <v>13</v>
      </c>
      <c r="C7" s="19">
        <f t="shared" si="1"/>
        <v>91.125</v>
      </c>
      <c r="D7" s="36">
        <f>B7/B8</f>
        <v>0.25490196078431371</v>
      </c>
      <c r="E7" s="36">
        <f>E6+D7</f>
        <v>1</v>
      </c>
      <c r="F7" s="37">
        <v>0.16666666666666666</v>
      </c>
      <c r="G7" s="54">
        <f>F7+G6</f>
        <v>0.99999999999999989</v>
      </c>
      <c r="H7" s="43"/>
      <c r="I7" s="43"/>
      <c r="J7" s="43"/>
      <c r="K7" s="43"/>
      <c r="L7" s="43"/>
      <c r="M7" s="43"/>
      <c r="N7" s="43"/>
      <c r="O7" s="43"/>
      <c r="P7" s="20"/>
      <c r="Q7" s="10"/>
    </row>
    <row r="8" spans="1:4131" s="8" customFormat="1" x14ac:dyDescent="0.35">
      <c r="A8" s="18" t="s">
        <v>6</v>
      </c>
      <c r="B8" s="28">
        <f>SUM(B2:B7)</f>
        <v>51</v>
      </c>
      <c r="C8" s="28">
        <f>SUM(C2:C7)</f>
        <v>0</v>
      </c>
      <c r="D8" s="45"/>
      <c r="E8" s="45"/>
      <c r="F8" s="46"/>
      <c r="G8" s="51">
        <f>SUM(G2:G7)</f>
        <v>3.5</v>
      </c>
      <c r="H8" s="51">
        <f t="shared" ref="H8:O8" si="3">SUM(H2:H6)</f>
        <v>250</v>
      </c>
      <c r="I8" s="48">
        <f t="shared" si="3"/>
        <v>79.411764705882334</v>
      </c>
      <c r="J8" s="49">
        <f t="shared" si="3"/>
        <v>15</v>
      </c>
      <c r="K8" s="28">
        <f t="shared" si="3"/>
        <v>5</v>
      </c>
      <c r="L8" s="48">
        <f t="shared" si="3"/>
        <v>79.41176470588232</v>
      </c>
      <c r="M8" s="50">
        <f t="shared" si="3"/>
        <v>15</v>
      </c>
      <c r="N8" s="28">
        <f t="shared" si="3"/>
        <v>5</v>
      </c>
      <c r="O8" s="48">
        <f t="shared" si="3"/>
        <v>79.411764705882334</v>
      </c>
      <c r="P8" s="22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/>
      <c r="AG8" s="1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</row>
    <row r="9" spans="1:4131" x14ac:dyDescent="0.35">
      <c r="A9" s="9" t="s">
        <v>5</v>
      </c>
      <c r="B9" s="29">
        <f>AVERAGE(B2:B7)</f>
        <v>8.5</v>
      </c>
      <c r="C9" s="29">
        <f>C8/B11</f>
        <v>0</v>
      </c>
      <c r="D9" s="23"/>
      <c r="E9" s="11"/>
      <c r="F9" s="12"/>
      <c r="G9" s="12"/>
      <c r="H9" s="44"/>
      <c r="I9" s="32">
        <f>I8/H8</f>
        <v>0.31764705882352934</v>
      </c>
      <c r="J9" s="50">
        <f>AVERAGE(J2:J6)</f>
        <v>3</v>
      </c>
      <c r="K9" s="28">
        <f>AVERAGE(K2:K6)</f>
        <v>1</v>
      </c>
      <c r="L9" s="32">
        <f>L8/H8</f>
        <v>0.31764705882352928</v>
      </c>
      <c r="M9" s="52">
        <f>AVERAGE(M2:M6)</f>
        <v>3</v>
      </c>
      <c r="N9" s="29">
        <f>AVERAGE(N2:N6)</f>
        <v>1</v>
      </c>
      <c r="O9" s="32">
        <f>O8/H8</f>
        <v>0.31764705882352934</v>
      </c>
      <c r="P9" s="20"/>
      <c r="Q9" s="10"/>
    </row>
    <row r="10" spans="1:4131" s="3" customFormat="1" x14ac:dyDescent="0.35">
      <c r="A10" s="9" t="s">
        <v>34</v>
      </c>
      <c r="B10" s="29">
        <f>_xlfn.STDEV.S(B2:B7)</f>
        <v>4.9295030175464953</v>
      </c>
      <c r="C10" s="24"/>
      <c r="D10" s="24"/>
      <c r="E10" s="24"/>
      <c r="F10" s="24"/>
      <c r="G10" s="24"/>
      <c r="H10" s="24"/>
      <c r="I10" s="58">
        <f>I9*5/6</f>
        <v>0.26470588235294112</v>
      </c>
      <c r="J10" s="59"/>
      <c r="K10" s="59"/>
      <c r="L10" s="58">
        <f>L9*5/6</f>
        <v>0.26470588235294107</v>
      </c>
      <c r="M10" s="60"/>
      <c r="N10" s="60"/>
      <c r="O10" s="58">
        <f>O9*5/6</f>
        <v>0.26470588235294112</v>
      </c>
      <c r="P10" s="20"/>
      <c r="Q10" s="10"/>
      <c r="R10" s="1"/>
      <c r="S10" s="1"/>
      <c r="T10" s="1"/>
      <c r="U10" s="1"/>
      <c r="V10" s="1"/>
      <c r="W10" s="1"/>
      <c r="X10" s="1"/>
      <c r="AA10" s="1"/>
      <c r="AB10" s="1"/>
      <c r="AE10" s="1"/>
    </row>
    <row r="11" spans="1:4131" ht="21.75" thickBot="1" x14ac:dyDescent="0.4">
      <c r="A11" s="10"/>
      <c r="B11" s="52">
        <f>6*((B10)^3)</f>
        <v>718.72153995827921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3"/>
      <c r="S11" s="3"/>
      <c r="T11" s="3"/>
      <c r="U11" s="3"/>
      <c r="V11" s="3"/>
      <c r="W11" s="3"/>
    </row>
    <row r="12" spans="1:4131" ht="21.75" thickBot="1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77" t="s">
        <v>38</v>
      </c>
      <c r="L12" s="10"/>
      <c r="M12" s="10"/>
      <c r="N12" s="10"/>
      <c r="O12" s="10"/>
      <c r="P12" s="10"/>
      <c r="Q12" s="10"/>
    </row>
    <row r="13" spans="1:4131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78">
        <f>1-((1/L10)*O10)</f>
        <v>0</v>
      </c>
      <c r="L13" s="10"/>
      <c r="M13" s="10"/>
      <c r="N13" s="73" t="s">
        <v>36</v>
      </c>
      <c r="O13" s="74">
        <f>(6/5)*1.5*(L10-O10)</f>
        <v>-9.9920072216264079E-17</v>
      </c>
      <c r="P13" s="10"/>
      <c r="Q13" s="10"/>
    </row>
    <row r="14" spans="1:4131" ht="21.75" thickBot="1" x14ac:dyDescent="0.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78">
        <f>((1/O10)*L10)-1</f>
        <v>0</v>
      </c>
      <c r="L14" s="10"/>
      <c r="M14" s="10"/>
      <c r="N14" s="72" t="s">
        <v>37</v>
      </c>
      <c r="O14" s="80">
        <f>B8*O13</f>
        <v>-5.0959236830294684E-15</v>
      </c>
      <c r="P14" s="10"/>
      <c r="Q14" s="10"/>
    </row>
    <row r="15" spans="1:4131" ht="21.75" thickBot="1" x14ac:dyDescent="0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79">
        <f>(K13+K14)/1.5</f>
        <v>0</v>
      </c>
      <c r="L15" s="10"/>
      <c r="M15" s="10"/>
      <c r="N15" s="10"/>
      <c r="O15" s="10"/>
      <c r="P15" s="10"/>
      <c r="Q15" s="10"/>
    </row>
    <row r="16" spans="1:4131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36" spans="1:24" x14ac:dyDescent="0.35">
      <c r="A36"/>
      <c r="B36" s="7"/>
      <c r="C36" s="7"/>
      <c r="D36" s="7"/>
      <c r="E36" s="7"/>
      <c r="F36" s="7"/>
      <c r="G36" s="7"/>
      <c r="H36" s="7"/>
      <c r="I36"/>
      <c r="J36"/>
      <c r="K36"/>
      <c r="L36"/>
      <c r="M36"/>
      <c r="N36"/>
      <c r="O36"/>
      <c r="P36"/>
    </row>
    <row r="37" spans="1:24" x14ac:dyDescent="0.35">
      <c r="A37"/>
      <c r="B37" s="7"/>
      <c r="C37" s="7"/>
      <c r="D37" s="7"/>
      <c r="E37" s="7"/>
      <c r="F37" s="7"/>
      <c r="G37" s="7"/>
      <c r="H37" s="7"/>
      <c r="I37"/>
      <c r="J37"/>
      <c r="K37"/>
      <c r="L37"/>
      <c r="M37"/>
      <c r="N37"/>
      <c r="O37"/>
      <c r="P37"/>
    </row>
    <row r="38" spans="1:24" x14ac:dyDescent="0.35">
      <c r="A38"/>
      <c r="B38" s="7"/>
      <c r="C38" s="7"/>
      <c r="D38" s="7"/>
      <c r="E38" s="7"/>
      <c r="F38" s="7"/>
      <c r="G38" s="7"/>
      <c r="H38" s="7"/>
      <c r="I38"/>
      <c r="J38"/>
      <c r="K38"/>
      <c r="L38"/>
      <c r="M38"/>
      <c r="N38"/>
      <c r="O38"/>
      <c r="P38"/>
    </row>
    <row r="39" spans="1:24" s="5" customForma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4" x14ac:dyDescent="0.35">
      <c r="A40"/>
      <c r="B40" s="7"/>
      <c r="C40" s="7"/>
      <c r="D40" s="7"/>
      <c r="E40" s="7"/>
      <c r="F40" s="7"/>
      <c r="G40" s="7"/>
      <c r="H40" s="7"/>
      <c r="I40"/>
      <c r="J40"/>
      <c r="K40"/>
      <c r="L40"/>
      <c r="M40"/>
      <c r="N40"/>
      <c r="O40"/>
      <c r="P40"/>
    </row>
    <row r="41" spans="1:24" customFormat="1" x14ac:dyDescent="0.35">
      <c r="B41" s="7"/>
      <c r="C41" s="7"/>
      <c r="D41" s="7"/>
      <c r="E41" s="7"/>
      <c r="F41" s="7"/>
      <c r="G41" s="7"/>
      <c r="H41" s="7"/>
      <c r="Q41" s="1"/>
      <c r="R41" s="1"/>
      <c r="S41" s="1"/>
      <c r="T41" s="1"/>
      <c r="U41" s="1"/>
      <c r="V41" s="1"/>
      <c r="W41" s="1"/>
      <c r="X41" s="1"/>
    </row>
    <row r="42" spans="1:24" customFormat="1" ht="15" x14ac:dyDescent="0.25">
      <c r="B42" s="7"/>
      <c r="C42" s="7"/>
      <c r="D42" s="7"/>
      <c r="E42" s="7"/>
      <c r="F42" s="7"/>
      <c r="G42" s="7"/>
      <c r="H42" s="7"/>
    </row>
    <row r="43" spans="1:24" customFormat="1" ht="15" x14ac:dyDescent="0.25">
      <c r="B43" s="7"/>
      <c r="C43" s="7"/>
      <c r="D43" s="7"/>
      <c r="E43" s="7"/>
      <c r="F43" s="7"/>
      <c r="G43" s="7"/>
      <c r="H43" s="7"/>
    </row>
    <row r="44" spans="1:24" x14ac:dyDescent="0.35">
      <c r="A44"/>
      <c r="B44" s="7"/>
      <c r="C44" s="7"/>
      <c r="D44" s="7"/>
      <c r="E44" s="7"/>
      <c r="F44" s="7"/>
      <c r="G44" s="7"/>
      <c r="H44" s="7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</sheetData>
  <conditionalFormatting sqref="P1:P9">
    <cfRule type="colorScale" priority="8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P41">
    <cfRule type="colorScale" priority="8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41">
    <cfRule type="colorScale" priority="87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41">
    <cfRule type="colorScale" priority="87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38">
      <colorScale>
        <cfvo type="min"/>
        <cfvo type="max"/>
        <color rgb="FFFFEF9C"/>
        <color rgb="FF63BE7B"/>
      </colorScale>
    </cfRule>
  </conditionalFormatting>
  <conditionalFormatting sqref="A38:P41">
    <cfRule type="colorScale" priority="87241">
      <colorScale>
        <cfvo type="min"/>
        <cfvo type="max"/>
        <color rgb="FFF8696B"/>
        <color rgb="FFFCFCFF"/>
      </colorScale>
    </cfRule>
  </conditionalFormatting>
  <conditionalFormatting sqref="A38:P41">
    <cfRule type="colorScale" priority="87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70C8-9655-4476-A865-143C12D6A9DF}">
  <sheetPr codeName="Sheet5"/>
  <dimension ref="A1:FBY48"/>
  <sheetViews>
    <sheetView zoomScale="106" zoomScaleNormal="106" workbookViewId="0">
      <pane ySplit="1" topLeftCell="A7" activePane="bottomLeft" state="frozen"/>
      <selection activeCell="AD1" sqref="AD1"/>
      <selection pane="bottomLeft" activeCell="L19" sqref="L19"/>
    </sheetView>
  </sheetViews>
  <sheetFormatPr defaultColWidth="11.42578125" defaultRowHeight="21" x14ac:dyDescent="0.35"/>
  <cols>
    <col min="1" max="1" width="11.140625" style="1" customWidth="1"/>
    <col min="2" max="2" width="10.7109375" style="4" customWidth="1"/>
    <col min="3" max="3" width="21" style="4" customWidth="1"/>
    <col min="4" max="4" width="1.28515625" style="4" customWidth="1"/>
    <col min="5" max="5" width="1.7109375" style="4" customWidth="1"/>
    <col min="6" max="6" width="1.5703125" style="4" customWidth="1"/>
    <col min="7" max="7" width="1.85546875" style="4" customWidth="1"/>
    <col min="8" max="8" width="0.42578125" style="4" customWidth="1"/>
    <col min="9" max="9" width="2.7109375" style="4" customWidth="1"/>
    <col min="10" max="10" width="1.7109375" style="1" customWidth="1"/>
    <col min="11" max="11" width="7.85546875" style="1" customWidth="1"/>
    <col min="12" max="12" width="17" style="1" customWidth="1"/>
    <col min="13" max="13" width="14.42578125" style="1" customWidth="1"/>
    <col min="14" max="14" width="15.5703125" style="1" customWidth="1"/>
    <col min="15" max="15" width="18.140625" style="1" customWidth="1"/>
    <col min="16" max="16" width="36.7109375" style="1" customWidth="1"/>
    <col min="17" max="17" width="14.42578125" style="1" customWidth="1"/>
    <col min="18" max="18" width="9.5703125" style="1" customWidth="1"/>
    <col min="19" max="19" width="10.85546875" style="1" bestFit="1" customWidth="1"/>
    <col min="20" max="21" width="19.140625" style="1" customWidth="1"/>
    <col min="22" max="22" width="9.5703125" style="1" bestFit="1" customWidth="1"/>
    <col min="23" max="23" width="12.42578125" style="1" bestFit="1" customWidth="1"/>
    <col min="24" max="25" width="18.140625" style="1" customWidth="1"/>
    <col min="26" max="26" width="17.28515625" style="1" customWidth="1"/>
    <col min="27" max="16384" width="11.42578125" style="1"/>
  </cols>
  <sheetData>
    <row r="1" spans="1:4133" x14ac:dyDescent="0.35">
      <c r="A1" s="15" t="s">
        <v>14</v>
      </c>
      <c r="B1" s="15" t="s">
        <v>3</v>
      </c>
      <c r="C1" s="64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5" t="s">
        <v>0</v>
      </c>
      <c r="J1" s="26" t="s">
        <v>0</v>
      </c>
      <c r="K1" s="53" t="s">
        <v>24</v>
      </c>
      <c r="L1" s="53" t="s">
        <v>18</v>
      </c>
      <c r="M1" s="53" t="s">
        <v>19</v>
      </c>
      <c r="N1" s="27" t="s">
        <v>23</v>
      </c>
      <c r="O1" s="27" t="s">
        <v>20</v>
      </c>
      <c r="P1" s="27" t="s">
        <v>21</v>
      </c>
      <c r="Q1" s="10"/>
      <c r="R1" s="14"/>
    </row>
    <row r="2" spans="1:4133" x14ac:dyDescent="0.35">
      <c r="A2" s="9" t="s">
        <v>12</v>
      </c>
      <c r="B2" s="19">
        <v>1</v>
      </c>
      <c r="C2" s="63">
        <f>(B2-$B$13)^3</f>
        <v>-3796.4160000000011</v>
      </c>
      <c r="D2" s="36">
        <f>B2/B12</f>
        <v>6.024096385542169E-3</v>
      </c>
      <c r="E2" s="36">
        <f>D2</f>
        <v>6.024096385542169E-3</v>
      </c>
      <c r="F2" s="37">
        <v>0.1</v>
      </c>
      <c r="G2" s="54">
        <f>F2</f>
        <v>0.1</v>
      </c>
      <c r="H2" s="43">
        <f>G2*100</f>
        <v>10</v>
      </c>
      <c r="I2" s="39">
        <f>G2*D2</f>
        <v>6.0240963855421692E-4</v>
      </c>
      <c r="J2" s="33">
        <f t="shared" ref="J2:J10" si="0">((G2*100)-(E2*100))</f>
        <v>9.3975903614457827</v>
      </c>
      <c r="K2" s="34">
        <v>1</v>
      </c>
      <c r="L2" s="42">
        <f t="shared" ref="L2:L10" si="1">K2/$K$13</f>
        <v>0.2</v>
      </c>
      <c r="M2" s="33">
        <f t="shared" ref="M2:M10" si="2">J2*L2</f>
        <v>1.8795180722891567</v>
      </c>
      <c r="N2" s="34">
        <f>9</f>
        <v>9</v>
      </c>
      <c r="O2" s="42">
        <f>N2/$N$13</f>
        <v>1.8</v>
      </c>
      <c r="P2" s="33">
        <f t="shared" ref="P2:P10" si="3">J2*O2</f>
        <v>16.91566265060241</v>
      </c>
      <c r="Q2" s="10"/>
      <c r="R2" s="14"/>
    </row>
    <row r="3" spans="1:4133" x14ac:dyDescent="0.35">
      <c r="A3" s="9" t="s">
        <v>11</v>
      </c>
      <c r="B3" s="19">
        <v>1</v>
      </c>
      <c r="C3" s="63">
        <f t="shared" ref="C3:C11" si="4">(B3-$B$13)^3</f>
        <v>-3796.4160000000011</v>
      </c>
      <c r="D3" s="36">
        <f>B3/B12</f>
        <v>6.024096385542169E-3</v>
      </c>
      <c r="E3" s="36">
        <f t="shared" ref="E3:E11" si="5">E2+D3</f>
        <v>1.2048192771084338E-2</v>
      </c>
      <c r="F3" s="37">
        <v>0.1</v>
      </c>
      <c r="G3" s="54">
        <f t="shared" ref="G3:G11" si="6">F3+G2</f>
        <v>0.2</v>
      </c>
      <c r="H3" s="43">
        <f t="shared" ref="H3:H10" si="7">G3*100</f>
        <v>20</v>
      </c>
      <c r="I3" s="39">
        <f t="shared" ref="I3:I11" si="8">(G2+G3)*D3</f>
        <v>1.8072289156626509E-3</v>
      </c>
      <c r="J3" s="33">
        <f t="shared" si="0"/>
        <v>18.795180722891565</v>
      </c>
      <c r="K3" s="34">
        <f>2</f>
        <v>2</v>
      </c>
      <c r="L3" s="42">
        <f t="shared" si="1"/>
        <v>0.4</v>
      </c>
      <c r="M3" s="33">
        <f t="shared" si="2"/>
        <v>7.5180722891566267</v>
      </c>
      <c r="N3" s="34">
        <v>8</v>
      </c>
      <c r="O3" s="42">
        <f t="shared" ref="O3:O10" si="9">N3/$N$13</f>
        <v>1.6</v>
      </c>
      <c r="P3" s="33">
        <f t="shared" si="3"/>
        <v>30.072289156626507</v>
      </c>
      <c r="Q3" s="10"/>
      <c r="R3" s="14"/>
    </row>
    <row r="4" spans="1:4133" x14ac:dyDescent="0.35">
      <c r="A4" s="9" t="s">
        <v>10</v>
      </c>
      <c r="B4" s="19">
        <v>4</v>
      </c>
      <c r="C4" s="63">
        <f t="shared" si="4"/>
        <v>-2000.3760000000009</v>
      </c>
      <c r="D4" s="36">
        <f>B4/B12</f>
        <v>2.4096385542168676E-2</v>
      </c>
      <c r="E4" s="36">
        <f t="shared" si="5"/>
        <v>3.6144578313253017E-2</v>
      </c>
      <c r="F4" s="37">
        <v>0.1</v>
      </c>
      <c r="G4" s="54">
        <f t="shared" si="6"/>
        <v>0.30000000000000004</v>
      </c>
      <c r="H4" s="43">
        <f t="shared" si="7"/>
        <v>30.000000000000004</v>
      </c>
      <c r="I4" s="39">
        <f t="shared" si="8"/>
        <v>1.2048192771084338E-2</v>
      </c>
      <c r="J4" s="33">
        <f t="shared" si="0"/>
        <v>26.385542168674704</v>
      </c>
      <c r="K4" s="34">
        <v>3</v>
      </c>
      <c r="L4" s="42">
        <f t="shared" si="1"/>
        <v>0.6</v>
      </c>
      <c r="M4" s="33">
        <f t="shared" si="2"/>
        <v>15.831325301204821</v>
      </c>
      <c r="N4" s="34">
        <v>7</v>
      </c>
      <c r="O4" s="42">
        <f t="shared" si="9"/>
        <v>1.4</v>
      </c>
      <c r="P4" s="33">
        <f t="shared" si="3"/>
        <v>36.939759036144579</v>
      </c>
      <c r="Q4" s="10"/>
      <c r="R4" s="14"/>
    </row>
    <row r="5" spans="1:4133" x14ac:dyDescent="0.35">
      <c r="A5" s="9" t="s">
        <v>9</v>
      </c>
      <c r="B5" s="19">
        <v>4</v>
      </c>
      <c r="C5" s="63">
        <f t="shared" si="4"/>
        <v>-2000.3760000000009</v>
      </c>
      <c r="D5" s="36">
        <f>B5/B12</f>
        <v>2.4096385542168676E-2</v>
      </c>
      <c r="E5" s="36">
        <f t="shared" si="5"/>
        <v>6.0240963855421693E-2</v>
      </c>
      <c r="F5" s="37">
        <v>0.1</v>
      </c>
      <c r="G5" s="54">
        <f t="shared" si="6"/>
        <v>0.4</v>
      </c>
      <c r="H5" s="43">
        <f t="shared" si="7"/>
        <v>40</v>
      </c>
      <c r="I5" s="39">
        <f t="shared" si="8"/>
        <v>1.6867469879518076E-2</v>
      </c>
      <c r="J5" s="33">
        <f t="shared" si="0"/>
        <v>33.975903614457835</v>
      </c>
      <c r="K5" s="34">
        <v>4</v>
      </c>
      <c r="L5" s="42">
        <f t="shared" si="1"/>
        <v>0.8</v>
      </c>
      <c r="M5" s="33">
        <f t="shared" si="2"/>
        <v>27.180722891566269</v>
      </c>
      <c r="N5" s="34">
        <v>6</v>
      </c>
      <c r="O5" s="42">
        <f t="shared" si="9"/>
        <v>1.2</v>
      </c>
      <c r="P5" s="33">
        <f t="shared" si="3"/>
        <v>40.7710843373494</v>
      </c>
      <c r="Q5" s="10"/>
      <c r="R5" s="14"/>
    </row>
    <row r="6" spans="1:4133" x14ac:dyDescent="0.35">
      <c r="A6" s="9" t="s">
        <v>8</v>
      </c>
      <c r="B6" s="19">
        <v>15</v>
      </c>
      <c r="C6" s="63">
        <f t="shared" si="4"/>
        <v>-4.0960000000000107</v>
      </c>
      <c r="D6" s="36">
        <f>B6/B12</f>
        <v>9.036144578313253E-2</v>
      </c>
      <c r="E6" s="36">
        <f t="shared" si="5"/>
        <v>0.15060240963855423</v>
      </c>
      <c r="F6" s="40">
        <v>0.1</v>
      </c>
      <c r="G6" s="54">
        <f t="shared" si="6"/>
        <v>0.5</v>
      </c>
      <c r="H6" s="43">
        <f t="shared" si="7"/>
        <v>50</v>
      </c>
      <c r="I6" s="39">
        <f t="shared" si="8"/>
        <v>8.1325301204819275E-2</v>
      </c>
      <c r="J6" s="33">
        <f t="shared" si="0"/>
        <v>34.939759036144579</v>
      </c>
      <c r="K6" s="34">
        <v>5</v>
      </c>
      <c r="L6" s="42">
        <f t="shared" si="1"/>
        <v>1</v>
      </c>
      <c r="M6" s="33">
        <f t="shared" si="2"/>
        <v>34.939759036144579</v>
      </c>
      <c r="N6" s="34">
        <v>5</v>
      </c>
      <c r="O6" s="42">
        <f t="shared" si="9"/>
        <v>1</v>
      </c>
      <c r="P6" s="33">
        <f t="shared" si="3"/>
        <v>34.939759036144579</v>
      </c>
      <c r="Q6" s="10"/>
      <c r="R6" s="20"/>
    </row>
    <row r="7" spans="1:4133" x14ac:dyDescent="0.35">
      <c r="A7" s="9" t="s">
        <v>4</v>
      </c>
      <c r="B7" s="19">
        <v>15</v>
      </c>
      <c r="C7" s="63">
        <f t="shared" si="4"/>
        <v>-4.0960000000000107</v>
      </c>
      <c r="D7" s="36">
        <f>B7/B12</f>
        <v>9.036144578313253E-2</v>
      </c>
      <c r="E7" s="36">
        <f t="shared" si="5"/>
        <v>0.24096385542168675</v>
      </c>
      <c r="F7" s="40">
        <v>0.1</v>
      </c>
      <c r="G7" s="54">
        <f t="shared" si="6"/>
        <v>0.6</v>
      </c>
      <c r="H7" s="43">
        <f t="shared" si="7"/>
        <v>60</v>
      </c>
      <c r="I7" s="39">
        <f t="shared" si="8"/>
        <v>9.9397590361445784E-2</v>
      </c>
      <c r="J7" s="33">
        <f t="shared" si="0"/>
        <v>35.903614457831324</v>
      </c>
      <c r="K7" s="34">
        <v>6</v>
      </c>
      <c r="L7" s="42">
        <f t="shared" si="1"/>
        <v>1.2</v>
      </c>
      <c r="M7" s="33">
        <f t="shared" si="2"/>
        <v>43.084337349397586</v>
      </c>
      <c r="N7" s="34">
        <v>4</v>
      </c>
      <c r="O7" s="42">
        <f t="shared" si="9"/>
        <v>0.8</v>
      </c>
      <c r="P7" s="33">
        <f t="shared" si="3"/>
        <v>28.722891566265062</v>
      </c>
      <c r="Q7" s="10"/>
      <c r="R7" s="20"/>
    </row>
    <row r="8" spans="1:4133" x14ac:dyDescent="0.35">
      <c r="A8" s="9" t="s">
        <v>7</v>
      </c>
      <c r="B8" s="19">
        <v>26</v>
      </c>
      <c r="C8" s="63">
        <f t="shared" si="4"/>
        <v>830.58399999999961</v>
      </c>
      <c r="D8" s="36">
        <f>B8/B12</f>
        <v>0.15662650602409639</v>
      </c>
      <c r="E8" s="36">
        <f t="shared" si="5"/>
        <v>0.39759036144578314</v>
      </c>
      <c r="F8" s="40">
        <v>0.1</v>
      </c>
      <c r="G8" s="54">
        <f t="shared" si="6"/>
        <v>0.7</v>
      </c>
      <c r="H8" s="43">
        <f t="shared" si="7"/>
        <v>70</v>
      </c>
      <c r="I8" s="39">
        <f t="shared" si="8"/>
        <v>0.20361445783132529</v>
      </c>
      <c r="J8" s="33">
        <f t="shared" si="0"/>
        <v>30.24096385542169</v>
      </c>
      <c r="K8" s="34">
        <v>7</v>
      </c>
      <c r="L8" s="42">
        <f t="shared" si="1"/>
        <v>1.4</v>
      </c>
      <c r="M8" s="33">
        <f t="shared" si="2"/>
        <v>42.337349397590366</v>
      </c>
      <c r="N8" s="34">
        <v>3</v>
      </c>
      <c r="O8" s="42">
        <f t="shared" si="9"/>
        <v>0.6</v>
      </c>
      <c r="P8" s="33">
        <f t="shared" si="3"/>
        <v>18.144578313253014</v>
      </c>
      <c r="Q8" s="10"/>
      <c r="R8" s="20"/>
    </row>
    <row r="9" spans="1:4133" x14ac:dyDescent="0.35">
      <c r="A9" s="9" t="s">
        <v>15</v>
      </c>
      <c r="B9" s="19">
        <v>26</v>
      </c>
      <c r="C9" s="63">
        <f t="shared" si="4"/>
        <v>830.58399999999961</v>
      </c>
      <c r="D9" s="36">
        <f>B9/B12</f>
        <v>0.15662650602409639</v>
      </c>
      <c r="E9" s="36">
        <f t="shared" si="5"/>
        <v>0.55421686746987953</v>
      </c>
      <c r="F9" s="40">
        <v>0.1</v>
      </c>
      <c r="G9" s="54">
        <f t="shared" si="6"/>
        <v>0.79999999999999993</v>
      </c>
      <c r="H9" s="43">
        <f t="shared" si="7"/>
        <v>80</v>
      </c>
      <c r="I9" s="39">
        <f t="shared" si="8"/>
        <v>0.23493975903614459</v>
      </c>
      <c r="J9" s="33">
        <f t="shared" si="0"/>
        <v>24.578313253012048</v>
      </c>
      <c r="K9" s="34">
        <v>8</v>
      </c>
      <c r="L9" s="42">
        <f t="shared" si="1"/>
        <v>1.6</v>
      </c>
      <c r="M9" s="33">
        <f t="shared" si="2"/>
        <v>39.325301204819283</v>
      </c>
      <c r="N9" s="34">
        <v>2</v>
      </c>
      <c r="O9" s="42">
        <f t="shared" si="9"/>
        <v>0.4</v>
      </c>
      <c r="P9" s="33">
        <f t="shared" si="3"/>
        <v>9.8313253012048207</v>
      </c>
      <c r="Q9" s="10"/>
      <c r="R9" s="20"/>
    </row>
    <row r="10" spans="1:4133" x14ac:dyDescent="0.35">
      <c r="A10" s="9" t="s">
        <v>16</v>
      </c>
      <c r="B10" s="19">
        <v>37</v>
      </c>
      <c r="C10" s="63">
        <f t="shared" si="4"/>
        <v>8489.6639999999989</v>
      </c>
      <c r="D10" s="36">
        <f>B10/B12</f>
        <v>0.22289156626506024</v>
      </c>
      <c r="E10" s="36">
        <f t="shared" si="5"/>
        <v>0.77710843373493976</v>
      </c>
      <c r="F10" s="40">
        <v>0.1</v>
      </c>
      <c r="G10" s="54">
        <f t="shared" si="6"/>
        <v>0.89999999999999991</v>
      </c>
      <c r="H10" s="43">
        <f t="shared" si="7"/>
        <v>89.999999999999986</v>
      </c>
      <c r="I10" s="39">
        <f t="shared" si="8"/>
        <v>0.37891566265060234</v>
      </c>
      <c r="J10" s="33">
        <f t="shared" si="0"/>
        <v>12.289156626506013</v>
      </c>
      <c r="K10" s="34">
        <v>9</v>
      </c>
      <c r="L10" s="42">
        <f t="shared" si="1"/>
        <v>1.8</v>
      </c>
      <c r="M10" s="33">
        <f t="shared" si="2"/>
        <v>22.120481927710824</v>
      </c>
      <c r="N10" s="34">
        <v>1</v>
      </c>
      <c r="O10" s="42">
        <f t="shared" si="9"/>
        <v>0.2</v>
      </c>
      <c r="P10" s="33">
        <f t="shared" si="3"/>
        <v>2.457831325301203</v>
      </c>
      <c r="Q10" s="10"/>
      <c r="R10" s="2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</row>
    <row r="11" spans="1:4133" s="2" customFormat="1" x14ac:dyDescent="0.35">
      <c r="A11" s="13" t="s">
        <v>17</v>
      </c>
      <c r="B11" s="19">
        <v>37</v>
      </c>
      <c r="C11" s="63">
        <f t="shared" si="4"/>
        <v>8489.6639999999989</v>
      </c>
      <c r="D11" s="41">
        <f>B11/B12</f>
        <v>0.22289156626506024</v>
      </c>
      <c r="E11" s="41">
        <f t="shared" si="5"/>
        <v>1</v>
      </c>
      <c r="F11" s="40">
        <v>0.1</v>
      </c>
      <c r="G11" s="55">
        <f t="shared" si="6"/>
        <v>0.99999999999999989</v>
      </c>
      <c r="H11" s="35"/>
      <c r="I11" s="39">
        <f t="shared" si="8"/>
        <v>0.42349397590361443</v>
      </c>
      <c r="J11" s="35"/>
      <c r="K11" s="34"/>
      <c r="L11" s="42"/>
      <c r="M11" s="33"/>
      <c r="N11" s="34"/>
      <c r="O11" s="42"/>
      <c r="P11" s="33"/>
      <c r="Q11" s="10"/>
      <c r="R11" s="2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/>
      <c r="AI11" s="1"/>
      <c r="AJ11" s="17"/>
      <c r="AK11" s="17"/>
      <c r="AL11" s="17"/>
      <c r="AM11" s="17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</row>
    <row r="12" spans="1:4133" s="8" customFormat="1" x14ac:dyDescent="0.35">
      <c r="A12" s="18" t="s">
        <v>6</v>
      </c>
      <c r="B12" s="56">
        <f>SUM(B2:B11)</f>
        <v>166</v>
      </c>
      <c r="C12" s="67">
        <f>SUM(C2:C11)</f>
        <v>7038.7199999999939</v>
      </c>
      <c r="D12" s="45"/>
      <c r="E12" s="45"/>
      <c r="F12" s="46"/>
      <c r="G12" s="51">
        <f>SUM(G2:G11)</f>
        <v>5.5</v>
      </c>
      <c r="H12" s="51">
        <f>SUM(H2:H10)</f>
        <v>450</v>
      </c>
      <c r="I12" s="47">
        <f>SUM(I2:I11)</f>
        <v>1.4530120481927711</v>
      </c>
      <c r="J12" s="48">
        <f t="shared" ref="J12:O12" si="10">SUM(J2:J10)</f>
        <v>226.50602409638554</v>
      </c>
      <c r="K12" s="49">
        <f t="shared" si="10"/>
        <v>45</v>
      </c>
      <c r="L12" s="28">
        <f t="shared" si="10"/>
        <v>9</v>
      </c>
      <c r="M12" s="48">
        <f t="shared" si="10"/>
        <v>234.2168674698795</v>
      </c>
      <c r="N12" s="50">
        <f t="shared" si="10"/>
        <v>45</v>
      </c>
      <c r="O12" s="28">
        <f t="shared" si="10"/>
        <v>9</v>
      </c>
      <c r="P12" s="48">
        <f>SUM(P2:P11)</f>
        <v>218.79518072289159</v>
      </c>
      <c r="Q12" s="10"/>
      <c r="R12" s="2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/>
      <c r="AI12" s="1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  <c r="CRX12" s="16"/>
      <c r="CRY12" s="16"/>
      <c r="CRZ12" s="16"/>
      <c r="CSA12" s="16"/>
      <c r="CSB12" s="16"/>
      <c r="CSC12" s="16"/>
      <c r="CSD12" s="16"/>
      <c r="CSE12" s="16"/>
      <c r="CSF12" s="16"/>
      <c r="CSG12" s="16"/>
      <c r="CSH12" s="16"/>
      <c r="CSI12" s="16"/>
      <c r="CSJ12" s="16"/>
      <c r="CSK12" s="16"/>
      <c r="CSL12" s="16"/>
      <c r="CSM12" s="16"/>
      <c r="CSN12" s="16"/>
      <c r="CSO12" s="16"/>
      <c r="CSP12" s="16"/>
      <c r="CSQ12" s="16"/>
      <c r="CSR12" s="16"/>
      <c r="CSS12" s="16"/>
      <c r="CST12" s="16"/>
      <c r="CSU12" s="16"/>
      <c r="CSV12" s="16"/>
      <c r="CSW12" s="16"/>
      <c r="CSX12" s="16"/>
      <c r="CSY12" s="16"/>
      <c r="CSZ12" s="16"/>
      <c r="CTA12" s="16"/>
      <c r="CTB12" s="16"/>
      <c r="CTC12" s="16"/>
      <c r="CTD12" s="16"/>
      <c r="CTE12" s="16"/>
      <c r="CTF12" s="16"/>
      <c r="CTG12" s="16"/>
      <c r="CTH12" s="16"/>
      <c r="CTI12" s="16"/>
      <c r="CTJ12" s="16"/>
      <c r="CTK12" s="16"/>
      <c r="CTL12" s="16"/>
      <c r="CTM12" s="16"/>
      <c r="CTN12" s="16"/>
      <c r="CTO12" s="16"/>
      <c r="CTP12" s="16"/>
      <c r="CTQ12" s="16"/>
      <c r="CTR12" s="16"/>
      <c r="CTS12" s="16"/>
      <c r="CTT12" s="16"/>
      <c r="CTU12" s="16"/>
      <c r="CTV12" s="16"/>
      <c r="CTW12" s="16"/>
      <c r="CTX12" s="16"/>
      <c r="CTY12" s="16"/>
      <c r="CTZ12" s="16"/>
      <c r="CUA12" s="16"/>
      <c r="CUB12" s="16"/>
      <c r="CUC12" s="16"/>
      <c r="CUD12" s="16"/>
      <c r="CUE12" s="16"/>
      <c r="CUF12" s="16"/>
      <c r="CUG12" s="16"/>
      <c r="CUH12" s="16"/>
      <c r="CUI12" s="16"/>
      <c r="CUJ12" s="16"/>
      <c r="CUK12" s="16"/>
      <c r="CUL12" s="16"/>
      <c r="CUM12" s="16"/>
      <c r="CUN12" s="16"/>
      <c r="CUO12" s="16"/>
      <c r="CUP12" s="16"/>
      <c r="CUQ12" s="16"/>
      <c r="CUR12" s="16"/>
      <c r="CUS12" s="16"/>
      <c r="CUT12" s="16"/>
      <c r="CUU12" s="16"/>
      <c r="CUV12" s="16"/>
      <c r="CUW12" s="16"/>
      <c r="CUX12" s="16"/>
      <c r="CUY12" s="16"/>
      <c r="CUZ12" s="16"/>
      <c r="CVA12" s="16"/>
      <c r="CVB12" s="16"/>
      <c r="CVC12" s="16"/>
      <c r="CVD12" s="16"/>
      <c r="CVE12" s="16"/>
      <c r="CVF12" s="16"/>
      <c r="CVG12" s="16"/>
      <c r="CVH12" s="16"/>
      <c r="CVI12" s="16"/>
      <c r="CVJ12" s="16"/>
      <c r="CVK12" s="16"/>
      <c r="CVL12" s="16"/>
      <c r="CVM12" s="16"/>
      <c r="CVN12" s="16"/>
      <c r="CVO12" s="16"/>
      <c r="CVP12" s="16"/>
      <c r="CVQ12" s="16"/>
      <c r="CVR12" s="16"/>
      <c r="CVS12" s="16"/>
      <c r="CVT12" s="16"/>
      <c r="CVU12" s="16"/>
      <c r="CVV12" s="16"/>
      <c r="CVW12" s="16"/>
      <c r="CVX12" s="16"/>
      <c r="CVY12" s="16"/>
      <c r="CVZ12" s="16"/>
      <c r="CWA12" s="16"/>
      <c r="CWB12" s="16"/>
      <c r="CWC12" s="16"/>
      <c r="CWD12" s="16"/>
      <c r="CWE12" s="16"/>
      <c r="CWF12" s="16"/>
      <c r="CWG12" s="16"/>
      <c r="CWH12" s="16"/>
      <c r="CWI12" s="16"/>
      <c r="CWJ12" s="16"/>
      <c r="CWK12" s="16"/>
      <c r="CWL12" s="16"/>
      <c r="CWM12" s="16"/>
      <c r="CWN12" s="16"/>
      <c r="CWO12" s="16"/>
      <c r="CWP12" s="16"/>
      <c r="CWQ12" s="16"/>
      <c r="CWR12" s="16"/>
      <c r="CWS12" s="16"/>
      <c r="CWT12" s="16"/>
      <c r="CWU12" s="16"/>
      <c r="CWV12" s="16"/>
      <c r="CWW12" s="16"/>
      <c r="CWX12" s="16"/>
      <c r="CWY12" s="16"/>
      <c r="CWZ12" s="16"/>
      <c r="CXA12" s="16"/>
      <c r="CXB12" s="16"/>
      <c r="CXC12" s="16"/>
      <c r="CXD12" s="16"/>
      <c r="CXE12" s="16"/>
      <c r="CXF12" s="16"/>
      <c r="CXG12" s="16"/>
      <c r="CXH12" s="16"/>
      <c r="CXI12" s="16"/>
      <c r="CXJ12" s="16"/>
      <c r="CXK12" s="16"/>
      <c r="CXL12" s="16"/>
      <c r="CXM12" s="16"/>
      <c r="CXN12" s="16"/>
      <c r="CXO12" s="16"/>
      <c r="CXP12" s="16"/>
      <c r="CXQ12" s="16"/>
      <c r="CXR12" s="16"/>
      <c r="CXS12" s="16"/>
      <c r="CXT12" s="16"/>
      <c r="CXU12" s="16"/>
      <c r="CXV12" s="16"/>
      <c r="CXW12" s="16"/>
      <c r="CXX12" s="16"/>
      <c r="CXY12" s="16"/>
      <c r="CXZ12" s="16"/>
      <c r="CYA12" s="16"/>
      <c r="CYB12" s="16"/>
      <c r="CYC12" s="16"/>
      <c r="CYD12" s="16"/>
      <c r="CYE12" s="16"/>
      <c r="CYF12" s="16"/>
      <c r="CYG12" s="16"/>
      <c r="CYH12" s="16"/>
      <c r="CYI12" s="16"/>
      <c r="CYJ12" s="16"/>
      <c r="CYK12" s="16"/>
      <c r="CYL12" s="16"/>
      <c r="CYM12" s="16"/>
      <c r="CYN12" s="16"/>
      <c r="CYO12" s="16"/>
      <c r="CYP12" s="16"/>
      <c r="CYQ12" s="16"/>
      <c r="CYR12" s="16"/>
      <c r="CYS12" s="16"/>
      <c r="CYT12" s="16"/>
      <c r="CYU12" s="16"/>
      <c r="CYV12" s="16"/>
      <c r="CYW12" s="16"/>
      <c r="CYX12" s="16"/>
      <c r="CYY12" s="16"/>
      <c r="CYZ12" s="16"/>
      <c r="CZA12" s="16"/>
      <c r="CZB12" s="16"/>
      <c r="CZC12" s="16"/>
      <c r="CZD12" s="16"/>
      <c r="CZE12" s="16"/>
      <c r="CZF12" s="16"/>
      <c r="CZG12" s="16"/>
      <c r="CZH12" s="16"/>
      <c r="CZI12" s="16"/>
      <c r="CZJ12" s="16"/>
      <c r="CZK12" s="16"/>
      <c r="CZL12" s="16"/>
      <c r="CZM12" s="16"/>
      <c r="CZN12" s="16"/>
      <c r="CZO12" s="16"/>
      <c r="CZP12" s="16"/>
      <c r="CZQ12" s="16"/>
      <c r="CZR12" s="16"/>
      <c r="CZS12" s="16"/>
      <c r="CZT12" s="16"/>
      <c r="CZU12" s="16"/>
      <c r="CZV12" s="16"/>
      <c r="CZW12" s="16"/>
      <c r="CZX12" s="16"/>
      <c r="CZY12" s="16"/>
      <c r="CZZ12" s="16"/>
      <c r="DAA12" s="16"/>
      <c r="DAB12" s="16"/>
      <c r="DAC12" s="16"/>
      <c r="DAD12" s="16"/>
      <c r="DAE12" s="16"/>
      <c r="DAF12" s="16"/>
      <c r="DAG12" s="16"/>
      <c r="DAH12" s="16"/>
      <c r="DAI12" s="16"/>
      <c r="DAJ12" s="16"/>
      <c r="DAK12" s="16"/>
      <c r="DAL12" s="16"/>
      <c r="DAM12" s="16"/>
      <c r="DAN12" s="16"/>
      <c r="DAO12" s="16"/>
      <c r="DAP12" s="16"/>
      <c r="DAQ12" s="16"/>
      <c r="DAR12" s="16"/>
      <c r="DAS12" s="16"/>
      <c r="DAT12" s="16"/>
      <c r="DAU12" s="16"/>
      <c r="DAV12" s="16"/>
      <c r="DAW12" s="16"/>
      <c r="DAX12" s="16"/>
      <c r="DAY12" s="16"/>
      <c r="DAZ12" s="16"/>
      <c r="DBA12" s="16"/>
      <c r="DBB12" s="16"/>
      <c r="DBC12" s="16"/>
      <c r="DBD12" s="16"/>
      <c r="DBE12" s="16"/>
      <c r="DBF12" s="16"/>
      <c r="DBG12" s="16"/>
      <c r="DBH12" s="16"/>
      <c r="DBI12" s="16"/>
      <c r="DBJ12" s="16"/>
      <c r="DBK12" s="16"/>
      <c r="DBL12" s="16"/>
      <c r="DBM12" s="16"/>
      <c r="DBN12" s="16"/>
      <c r="DBO12" s="16"/>
      <c r="DBP12" s="16"/>
      <c r="DBQ12" s="16"/>
      <c r="DBR12" s="16"/>
      <c r="DBS12" s="16"/>
      <c r="DBT12" s="16"/>
      <c r="DBU12" s="16"/>
      <c r="DBV12" s="16"/>
      <c r="DBW12" s="16"/>
      <c r="DBX12" s="16"/>
      <c r="DBY12" s="16"/>
      <c r="DBZ12" s="16"/>
      <c r="DCA12" s="16"/>
      <c r="DCB12" s="16"/>
      <c r="DCC12" s="16"/>
      <c r="DCD12" s="16"/>
      <c r="DCE12" s="16"/>
      <c r="DCF12" s="16"/>
      <c r="DCG12" s="16"/>
      <c r="DCH12" s="16"/>
      <c r="DCI12" s="16"/>
      <c r="DCJ12" s="16"/>
      <c r="DCK12" s="16"/>
      <c r="DCL12" s="16"/>
      <c r="DCM12" s="16"/>
      <c r="DCN12" s="16"/>
      <c r="DCO12" s="16"/>
      <c r="DCP12" s="16"/>
      <c r="DCQ12" s="16"/>
      <c r="DCR12" s="16"/>
      <c r="DCS12" s="16"/>
      <c r="DCT12" s="16"/>
      <c r="DCU12" s="16"/>
      <c r="DCV12" s="16"/>
      <c r="DCW12" s="16"/>
      <c r="DCX12" s="16"/>
      <c r="DCY12" s="16"/>
      <c r="DCZ12" s="16"/>
      <c r="DDA12" s="16"/>
      <c r="DDB12" s="16"/>
      <c r="DDC12" s="16"/>
      <c r="DDD12" s="16"/>
      <c r="DDE12" s="16"/>
      <c r="DDF12" s="16"/>
      <c r="DDG12" s="16"/>
      <c r="DDH12" s="16"/>
      <c r="DDI12" s="16"/>
      <c r="DDJ12" s="16"/>
      <c r="DDK12" s="16"/>
      <c r="DDL12" s="16"/>
      <c r="DDM12" s="16"/>
      <c r="DDN12" s="16"/>
      <c r="DDO12" s="16"/>
      <c r="DDP12" s="16"/>
      <c r="DDQ12" s="16"/>
      <c r="DDR12" s="16"/>
      <c r="DDS12" s="16"/>
      <c r="DDT12" s="16"/>
      <c r="DDU12" s="16"/>
      <c r="DDV12" s="16"/>
      <c r="DDW12" s="16"/>
      <c r="DDX12" s="16"/>
      <c r="DDY12" s="16"/>
      <c r="DDZ12" s="16"/>
      <c r="DEA12" s="16"/>
      <c r="DEB12" s="16"/>
      <c r="DEC12" s="16"/>
      <c r="DED12" s="16"/>
      <c r="DEE12" s="16"/>
      <c r="DEF12" s="16"/>
      <c r="DEG12" s="16"/>
      <c r="DEH12" s="16"/>
      <c r="DEI12" s="16"/>
      <c r="DEJ12" s="16"/>
      <c r="DEK12" s="16"/>
      <c r="DEL12" s="16"/>
      <c r="DEM12" s="16"/>
      <c r="DEN12" s="16"/>
      <c r="DEO12" s="16"/>
      <c r="DEP12" s="16"/>
      <c r="DEQ12" s="16"/>
      <c r="DER12" s="16"/>
      <c r="DES12" s="16"/>
      <c r="DET12" s="16"/>
      <c r="DEU12" s="16"/>
      <c r="DEV12" s="16"/>
      <c r="DEW12" s="16"/>
      <c r="DEX12" s="16"/>
      <c r="DEY12" s="16"/>
      <c r="DEZ12" s="16"/>
      <c r="DFA12" s="16"/>
      <c r="DFB12" s="16"/>
      <c r="DFC12" s="16"/>
      <c r="DFD12" s="16"/>
      <c r="DFE12" s="16"/>
      <c r="DFF12" s="16"/>
      <c r="DFG12" s="16"/>
      <c r="DFH12" s="16"/>
      <c r="DFI12" s="16"/>
      <c r="DFJ12" s="16"/>
      <c r="DFK12" s="16"/>
      <c r="DFL12" s="16"/>
      <c r="DFM12" s="16"/>
      <c r="DFN12" s="16"/>
      <c r="DFO12" s="16"/>
      <c r="DFP12" s="16"/>
      <c r="DFQ12" s="16"/>
      <c r="DFR12" s="16"/>
      <c r="DFS12" s="16"/>
      <c r="DFT12" s="16"/>
      <c r="DFU12" s="16"/>
      <c r="DFV12" s="16"/>
      <c r="DFW12" s="16"/>
      <c r="DFX12" s="16"/>
      <c r="DFY12" s="16"/>
      <c r="DFZ12" s="16"/>
      <c r="DGA12" s="16"/>
      <c r="DGB12" s="16"/>
      <c r="DGC12" s="16"/>
      <c r="DGD12" s="16"/>
      <c r="DGE12" s="16"/>
      <c r="DGF12" s="16"/>
      <c r="DGG12" s="16"/>
      <c r="DGH12" s="16"/>
      <c r="DGI12" s="16"/>
      <c r="DGJ12" s="16"/>
      <c r="DGK12" s="16"/>
      <c r="DGL12" s="16"/>
      <c r="DGM12" s="16"/>
      <c r="DGN12" s="16"/>
      <c r="DGO12" s="16"/>
      <c r="DGP12" s="16"/>
      <c r="DGQ12" s="16"/>
      <c r="DGR12" s="16"/>
      <c r="DGS12" s="16"/>
      <c r="DGT12" s="16"/>
      <c r="DGU12" s="16"/>
      <c r="DGV12" s="16"/>
      <c r="DGW12" s="16"/>
      <c r="DGX12" s="16"/>
      <c r="DGY12" s="16"/>
      <c r="DGZ12" s="16"/>
      <c r="DHA12" s="16"/>
      <c r="DHB12" s="16"/>
      <c r="DHC12" s="16"/>
      <c r="DHD12" s="16"/>
      <c r="DHE12" s="16"/>
      <c r="DHF12" s="16"/>
      <c r="DHG12" s="16"/>
      <c r="DHH12" s="16"/>
      <c r="DHI12" s="16"/>
      <c r="DHJ12" s="16"/>
      <c r="DHK12" s="16"/>
      <c r="DHL12" s="16"/>
      <c r="DHM12" s="16"/>
      <c r="DHN12" s="16"/>
      <c r="DHO12" s="16"/>
      <c r="DHP12" s="16"/>
      <c r="DHQ12" s="16"/>
      <c r="DHR12" s="16"/>
      <c r="DHS12" s="16"/>
      <c r="DHT12" s="16"/>
      <c r="DHU12" s="16"/>
      <c r="DHV12" s="16"/>
      <c r="DHW12" s="16"/>
      <c r="DHX12" s="16"/>
      <c r="DHY12" s="16"/>
      <c r="DHZ12" s="16"/>
      <c r="DIA12" s="16"/>
      <c r="DIB12" s="16"/>
      <c r="DIC12" s="16"/>
      <c r="DID12" s="16"/>
      <c r="DIE12" s="16"/>
      <c r="DIF12" s="16"/>
      <c r="DIG12" s="16"/>
      <c r="DIH12" s="16"/>
      <c r="DII12" s="16"/>
      <c r="DIJ12" s="16"/>
      <c r="DIK12" s="16"/>
      <c r="DIL12" s="16"/>
      <c r="DIM12" s="16"/>
      <c r="DIN12" s="16"/>
      <c r="DIO12" s="16"/>
      <c r="DIP12" s="16"/>
      <c r="DIQ12" s="16"/>
      <c r="DIR12" s="16"/>
      <c r="DIS12" s="16"/>
      <c r="DIT12" s="16"/>
      <c r="DIU12" s="16"/>
      <c r="DIV12" s="16"/>
      <c r="DIW12" s="16"/>
      <c r="DIX12" s="16"/>
      <c r="DIY12" s="16"/>
      <c r="DIZ12" s="16"/>
      <c r="DJA12" s="16"/>
      <c r="DJB12" s="16"/>
      <c r="DJC12" s="16"/>
      <c r="DJD12" s="16"/>
      <c r="DJE12" s="16"/>
      <c r="DJF12" s="16"/>
      <c r="DJG12" s="16"/>
      <c r="DJH12" s="16"/>
      <c r="DJI12" s="16"/>
      <c r="DJJ12" s="16"/>
      <c r="DJK12" s="16"/>
      <c r="DJL12" s="16"/>
      <c r="DJM12" s="16"/>
      <c r="DJN12" s="16"/>
      <c r="DJO12" s="16"/>
      <c r="DJP12" s="16"/>
      <c r="DJQ12" s="16"/>
      <c r="DJR12" s="16"/>
      <c r="DJS12" s="16"/>
      <c r="DJT12" s="16"/>
      <c r="DJU12" s="16"/>
      <c r="DJV12" s="16"/>
      <c r="DJW12" s="16"/>
      <c r="DJX12" s="16"/>
      <c r="DJY12" s="16"/>
      <c r="DJZ12" s="16"/>
      <c r="DKA12" s="16"/>
      <c r="DKB12" s="16"/>
      <c r="DKC12" s="16"/>
      <c r="DKD12" s="16"/>
      <c r="DKE12" s="16"/>
      <c r="DKF12" s="16"/>
      <c r="DKG12" s="16"/>
      <c r="DKH12" s="16"/>
      <c r="DKI12" s="16"/>
      <c r="DKJ12" s="16"/>
      <c r="DKK12" s="16"/>
      <c r="DKL12" s="16"/>
      <c r="DKM12" s="16"/>
      <c r="DKN12" s="16"/>
      <c r="DKO12" s="16"/>
      <c r="DKP12" s="16"/>
      <c r="DKQ12" s="16"/>
      <c r="DKR12" s="16"/>
      <c r="DKS12" s="16"/>
      <c r="DKT12" s="16"/>
      <c r="DKU12" s="16"/>
      <c r="DKV12" s="16"/>
      <c r="DKW12" s="16"/>
      <c r="DKX12" s="16"/>
      <c r="DKY12" s="16"/>
      <c r="DKZ12" s="16"/>
      <c r="DLA12" s="16"/>
      <c r="DLB12" s="16"/>
      <c r="DLC12" s="16"/>
      <c r="DLD12" s="16"/>
      <c r="DLE12" s="16"/>
      <c r="DLF12" s="16"/>
      <c r="DLG12" s="16"/>
      <c r="DLH12" s="16"/>
      <c r="DLI12" s="16"/>
      <c r="DLJ12" s="16"/>
      <c r="DLK12" s="16"/>
      <c r="DLL12" s="16"/>
      <c r="DLM12" s="16"/>
      <c r="DLN12" s="16"/>
      <c r="DLO12" s="16"/>
      <c r="DLP12" s="16"/>
      <c r="DLQ12" s="16"/>
      <c r="DLR12" s="16"/>
      <c r="DLS12" s="16"/>
      <c r="DLT12" s="16"/>
      <c r="DLU12" s="16"/>
      <c r="DLV12" s="16"/>
      <c r="DLW12" s="16"/>
      <c r="DLX12" s="16"/>
      <c r="DLY12" s="16"/>
      <c r="DLZ12" s="16"/>
      <c r="DMA12" s="16"/>
      <c r="DMB12" s="16"/>
      <c r="DMC12" s="16"/>
      <c r="DMD12" s="16"/>
      <c r="DME12" s="16"/>
      <c r="DMF12" s="16"/>
      <c r="DMG12" s="16"/>
      <c r="DMH12" s="16"/>
      <c r="DMI12" s="16"/>
      <c r="DMJ12" s="16"/>
      <c r="DMK12" s="16"/>
      <c r="DML12" s="16"/>
      <c r="DMM12" s="16"/>
      <c r="DMN12" s="16"/>
      <c r="DMO12" s="16"/>
      <c r="DMP12" s="16"/>
      <c r="DMQ12" s="16"/>
      <c r="DMR12" s="16"/>
      <c r="DMS12" s="16"/>
      <c r="DMT12" s="16"/>
      <c r="DMU12" s="16"/>
      <c r="DMV12" s="16"/>
      <c r="DMW12" s="16"/>
      <c r="DMX12" s="16"/>
      <c r="DMY12" s="16"/>
      <c r="DMZ12" s="16"/>
      <c r="DNA12" s="16"/>
      <c r="DNB12" s="16"/>
      <c r="DNC12" s="16"/>
      <c r="DND12" s="16"/>
      <c r="DNE12" s="16"/>
      <c r="DNF12" s="16"/>
      <c r="DNG12" s="16"/>
      <c r="DNH12" s="16"/>
      <c r="DNI12" s="16"/>
      <c r="DNJ12" s="16"/>
      <c r="DNK12" s="16"/>
      <c r="DNL12" s="16"/>
      <c r="DNM12" s="16"/>
      <c r="DNN12" s="16"/>
      <c r="DNO12" s="16"/>
      <c r="DNP12" s="16"/>
      <c r="DNQ12" s="16"/>
      <c r="DNR12" s="16"/>
      <c r="DNS12" s="16"/>
      <c r="DNT12" s="16"/>
      <c r="DNU12" s="16"/>
      <c r="DNV12" s="16"/>
      <c r="DNW12" s="16"/>
      <c r="DNX12" s="16"/>
      <c r="DNY12" s="16"/>
      <c r="DNZ12" s="16"/>
      <c r="DOA12" s="16"/>
      <c r="DOB12" s="16"/>
      <c r="DOC12" s="16"/>
      <c r="DOD12" s="16"/>
      <c r="DOE12" s="16"/>
      <c r="DOF12" s="16"/>
      <c r="DOG12" s="16"/>
      <c r="DOH12" s="16"/>
      <c r="DOI12" s="16"/>
      <c r="DOJ12" s="16"/>
      <c r="DOK12" s="16"/>
      <c r="DOL12" s="16"/>
      <c r="DOM12" s="16"/>
      <c r="DON12" s="16"/>
      <c r="DOO12" s="16"/>
      <c r="DOP12" s="16"/>
      <c r="DOQ12" s="16"/>
      <c r="DOR12" s="16"/>
      <c r="DOS12" s="16"/>
      <c r="DOT12" s="16"/>
      <c r="DOU12" s="16"/>
      <c r="DOV12" s="16"/>
      <c r="DOW12" s="16"/>
      <c r="DOX12" s="16"/>
      <c r="DOY12" s="16"/>
      <c r="DOZ12" s="16"/>
      <c r="DPA12" s="16"/>
      <c r="DPB12" s="16"/>
      <c r="DPC12" s="16"/>
      <c r="DPD12" s="16"/>
      <c r="DPE12" s="16"/>
      <c r="DPF12" s="16"/>
      <c r="DPG12" s="16"/>
      <c r="DPH12" s="16"/>
      <c r="DPI12" s="16"/>
      <c r="DPJ12" s="16"/>
      <c r="DPK12" s="16"/>
      <c r="DPL12" s="16"/>
      <c r="DPM12" s="16"/>
      <c r="DPN12" s="16"/>
      <c r="DPO12" s="16"/>
      <c r="DPP12" s="16"/>
      <c r="DPQ12" s="16"/>
      <c r="DPR12" s="16"/>
      <c r="DPS12" s="16"/>
      <c r="DPT12" s="16"/>
      <c r="DPU12" s="16"/>
      <c r="DPV12" s="16"/>
      <c r="DPW12" s="16"/>
      <c r="DPX12" s="16"/>
      <c r="DPY12" s="16"/>
      <c r="DPZ12" s="16"/>
      <c r="DQA12" s="16"/>
      <c r="DQB12" s="16"/>
      <c r="DQC12" s="16"/>
      <c r="DQD12" s="16"/>
      <c r="DQE12" s="16"/>
      <c r="DQF12" s="16"/>
      <c r="DQG12" s="16"/>
      <c r="DQH12" s="16"/>
      <c r="DQI12" s="16"/>
      <c r="DQJ12" s="16"/>
      <c r="DQK12" s="16"/>
      <c r="DQL12" s="16"/>
      <c r="DQM12" s="16"/>
      <c r="DQN12" s="16"/>
      <c r="DQO12" s="16"/>
      <c r="DQP12" s="16"/>
      <c r="DQQ12" s="16"/>
      <c r="DQR12" s="16"/>
      <c r="DQS12" s="16"/>
      <c r="DQT12" s="16"/>
      <c r="DQU12" s="16"/>
      <c r="DQV12" s="16"/>
      <c r="DQW12" s="16"/>
      <c r="DQX12" s="16"/>
      <c r="DQY12" s="16"/>
      <c r="DQZ12" s="16"/>
      <c r="DRA12" s="16"/>
      <c r="DRB12" s="16"/>
      <c r="DRC12" s="16"/>
      <c r="DRD12" s="16"/>
      <c r="DRE12" s="16"/>
      <c r="DRF12" s="16"/>
      <c r="DRG12" s="16"/>
      <c r="DRH12" s="16"/>
      <c r="DRI12" s="16"/>
      <c r="DRJ12" s="16"/>
      <c r="DRK12" s="16"/>
      <c r="DRL12" s="16"/>
      <c r="DRM12" s="16"/>
      <c r="DRN12" s="16"/>
      <c r="DRO12" s="16"/>
      <c r="DRP12" s="16"/>
      <c r="DRQ12" s="16"/>
      <c r="DRR12" s="16"/>
      <c r="DRS12" s="16"/>
      <c r="DRT12" s="16"/>
      <c r="DRU12" s="16"/>
      <c r="DRV12" s="16"/>
      <c r="DRW12" s="16"/>
      <c r="DRX12" s="16"/>
      <c r="DRY12" s="16"/>
      <c r="DRZ12" s="16"/>
      <c r="DSA12" s="16"/>
      <c r="DSB12" s="16"/>
      <c r="DSC12" s="16"/>
      <c r="DSD12" s="16"/>
      <c r="DSE12" s="16"/>
      <c r="DSF12" s="16"/>
      <c r="DSG12" s="16"/>
      <c r="DSH12" s="16"/>
      <c r="DSI12" s="16"/>
      <c r="DSJ12" s="16"/>
      <c r="DSK12" s="16"/>
      <c r="DSL12" s="16"/>
      <c r="DSM12" s="16"/>
      <c r="DSN12" s="16"/>
      <c r="DSO12" s="16"/>
      <c r="DSP12" s="16"/>
      <c r="DSQ12" s="16"/>
      <c r="DSR12" s="16"/>
      <c r="DSS12" s="16"/>
      <c r="DST12" s="16"/>
      <c r="DSU12" s="16"/>
      <c r="DSV12" s="16"/>
      <c r="DSW12" s="16"/>
      <c r="DSX12" s="16"/>
      <c r="DSY12" s="16"/>
      <c r="DSZ12" s="16"/>
      <c r="DTA12" s="16"/>
      <c r="DTB12" s="16"/>
      <c r="DTC12" s="16"/>
      <c r="DTD12" s="16"/>
      <c r="DTE12" s="16"/>
      <c r="DTF12" s="16"/>
      <c r="DTG12" s="16"/>
      <c r="DTH12" s="16"/>
      <c r="DTI12" s="16"/>
      <c r="DTJ12" s="16"/>
      <c r="DTK12" s="16"/>
      <c r="DTL12" s="16"/>
      <c r="DTM12" s="16"/>
      <c r="DTN12" s="16"/>
      <c r="DTO12" s="16"/>
      <c r="DTP12" s="16"/>
      <c r="DTQ12" s="16"/>
      <c r="DTR12" s="16"/>
      <c r="DTS12" s="16"/>
      <c r="DTT12" s="16"/>
      <c r="DTU12" s="16"/>
      <c r="DTV12" s="16"/>
      <c r="DTW12" s="16"/>
      <c r="DTX12" s="16"/>
      <c r="DTY12" s="16"/>
      <c r="DTZ12" s="16"/>
      <c r="DUA12" s="16"/>
      <c r="DUB12" s="16"/>
      <c r="DUC12" s="16"/>
      <c r="DUD12" s="16"/>
      <c r="DUE12" s="16"/>
      <c r="DUF12" s="16"/>
      <c r="DUG12" s="16"/>
      <c r="DUH12" s="16"/>
      <c r="DUI12" s="16"/>
      <c r="DUJ12" s="16"/>
      <c r="DUK12" s="16"/>
      <c r="DUL12" s="16"/>
      <c r="DUM12" s="16"/>
      <c r="DUN12" s="16"/>
      <c r="DUO12" s="16"/>
      <c r="DUP12" s="16"/>
      <c r="DUQ12" s="16"/>
      <c r="DUR12" s="16"/>
      <c r="DUS12" s="16"/>
      <c r="DUT12" s="16"/>
      <c r="DUU12" s="16"/>
      <c r="DUV12" s="16"/>
      <c r="DUW12" s="16"/>
      <c r="DUX12" s="16"/>
      <c r="DUY12" s="16"/>
      <c r="DUZ12" s="16"/>
      <c r="DVA12" s="16"/>
      <c r="DVB12" s="16"/>
      <c r="DVC12" s="16"/>
      <c r="DVD12" s="16"/>
      <c r="DVE12" s="16"/>
      <c r="DVF12" s="16"/>
      <c r="DVG12" s="16"/>
      <c r="DVH12" s="16"/>
      <c r="DVI12" s="16"/>
      <c r="DVJ12" s="16"/>
      <c r="DVK12" s="16"/>
      <c r="DVL12" s="16"/>
      <c r="DVM12" s="16"/>
      <c r="DVN12" s="16"/>
      <c r="DVO12" s="16"/>
      <c r="DVP12" s="16"/>
      <c r="DVQ12" s="16"/>
      <c r="DVR12" s="16"/>
      <c r="DVS12" s="16"/>
      <c r="DVT12" s="16"/>
      <c r="DVU12" s="16"/>
      <c r="DVV12" s="16"/>
      <c r="DVW12" s="16"/>
      <c r="DVX12" s="16"/>
      <c r="DVY12" s="16"/>
      <c r="DVZ12" s="16"/>
      <c r="DWA12" s="16"/>
      <c r="DWB12" s="16"/>
      <c r="DWC12" s="16"/>
      <c r="DWD12" s="16"/>
      <c r="DWE12" s="16"/>
      <c r="DWF12" s="16"/>
      <c r="DWG12" s="16"/>
      <c r="DWH12" s="16"/>
      <c r="DWI12" s="16"/>
      <c r="DWJ12" s="16"/>
      <c r="DWK12" s="16"/>
      <c r="DWL12" s="16"/>
      <c r="DWM12" s="16"/>
      <c r="DWN12" s="16"/>
      <c r="DWO12" s="16"/>
      <c r="DWP12" s="16"/>
      <c r="DWQ12" s="16"/>
      <c r="DWR12" s="16"/>
      <c r="DWS12" s="16"/>
      <c r="DWT12" s="16"/>
      <c r="DWU12" s="16"/>
      <c r="DWV12" s="16"/>
      <c r="DWW12" s="16"/>
      <c r="DWX12" s="16"/>
      <c r="DWY12" s="16"/>
      <c r="DWZ12" s="16"/>
      <c r="DXA12" s="16"/>
      <c r="DXB12" s="16"/>
      <c r="DXC12" s="16"/>
      <c r="DXD12" s="16"/>
      <c r="DXE12" s="16"/>
      <c r="DXF12" s="16"/>
      <c r="DXG12" s="16"/>
      <c r="DXH12" s="16"/>
      <c r="DXI12" s="16"/>
      <c r="DXJ12" s="16"/>
      <c r="DXK12" s="16"/>
      <c r="DXL12" s="16"/>
      <c r="DXM12" s="16"/>
      <c r="DXN12" s="16"/>
      <c r="DXO12" s="16"/>
      <c r="DXP12" s="16"/>
      <c r="DXQ12" s="16"/>
      <c r="DXR12" s="16"/>
      <c r="DXS12" s="16"/>
      <c r="DXT12" s="16"/>
      <c r="DXU12" s="16"/>
      <c r="DXV12" s="16"/>
      <c r="DXW12" s="16"/>
      <c r="DXX12" s="16"/>
      <c r="DXY12" s="16"/>
      <c r="DXZ12" s="16"/>
      <c r="DYA12" s="16"/>
      <c r="DYB12" s="16"/>
      <c r="DYC12" s="16"/>
      <c r="DYD12" s="16"/>
      <c r="DYE12" s="16"/>
      <c r="DYF12" s="16"/>
      <c r="DYG12" s="16"/>
      <c r="DYH12" s="16"/>
      <c r="DYI12" s="16"/>
      <c r="DYJ12" s="16"/>
      <c r="DYK12" s="16"/>
      <c r="DYL12" s="16"/>
      <c r="DYM12" s="16"/>
      <c r="DYN12" s="16"/>
      <c r="DYO12" s="16"/>
      <c r="DYP12" s="16"/>
      <c r="DYQ12" s="16"/>
      <c r="DYR12" s="16"/>
      <c r="DYS12" s="16"/>
      <c r="DYT12" s="16"/>
      <c r="DYU12" s="16"/>
      <c r="DYV12" s="16"/>
      <c r="DYW12" s="16"/>
      <c r="DYX12" s="16"/>
      <c r="DYY12" s="16"/>
      <c r="DYZ12" s="16"/>
      <c r="DZA12" s="16"/>
      <c r="DZB12" s="16"/>
      <c r="DZC12" s="16"/>
      <c r="DZD12" s="16"/>
      <c r="DZE12" s="16"/>
      <c r="DZF12" s="16"/>
      <c r="DZG12" s="16"/>
      <c r="DZH12" s="16"/>
      <c r="DZI12" s="16"/>
      <c r="DZJ12" s="16"/>
      <c r="DZK12" s="16"/>
      <c r="DZL12" s="16"/>
      <c r="DZM12" s="16"/>
      <c r="DZN12" s="16"/>
      <c r="DZO12" s="16"/>
      <c r="DZP12" s="16"/>
      <c r="DZQ12" s="16"/>
      <c r="DZR12" s="16"/>
      <c r="DZS12" s="16"/>
      <c r="DZT12" s="16"/>
      <c r="DZU12" s="16"/>
      <c r="DZV12" s="16"/>
      <c r="DZW12" s="16"/>
      <c r="DZX12" s="16"/>
      <c r="DZY12" s="16"/>
      <c r="DZZ12" s="16"/>
      <c r="EAA12" s="16"/>
      <c r="EAB12" s="16"/>
      <c r="EAC12" s="16"/>
      <c r="EAD12" s="16"/>
      <c r="EAE12" s="16"/>
      <c r="EAF12" s="16"/>
      <c r="EAG12" s="16"/>
      <c r="EAH12" s="16"/>
      <c r="EAI12" s="16"/>
      <c r="EAJ12" s="16"/>
      <c r="EAK12" s="16"/>
      <c r="EAL12" s="16"/>
      <c r="EAM12" s="16"/>
      <c r="EAN12" s="16"/>
      <c r="EAO12" s="16"/>
      <c r="EAP12" s="16"/>
      <c r="EAQ12" s="16"/>
      <c r="EAR12" s="16"/>
      <c r="EAS12" s="16"/>
      <c r="EAT12" s="16"/>
      <c r="EAU12" s="16"/>
      <c r="EAV12" s="16"/>
      <c r="EAW12" s="16"/>
      <c r="EAX12" s="16"/>
      <c r="EAY12" s="16"/>
      <c r="EAZ12" s="16"/>
      <c r="EBA12" s="16"/>
      <c r="EBB12" s="16"/>
      <c r="EBC12" s="16"/>
      <c r="EBD12" s="16"/>
      <c r="EBE12" s="16"/>
      <c r="EBF12" s="16"/>
      <c r="EBG12" s="16"/>
      <c r="EBH12" s="16"/>
      <c r="EBI12" s="16"/>
      <c r="EBJ12" s="16"/>
      <c r="EBK12" s="16"/>
      <c r="EBL12" s="16"/>
      <c r="EBM12" s="16"/>
      <c r="EBN12" s="16"/>
      <c r="EBO12" s="16"/>
      <c r="EBP12" s="16"/>
      <c r="EBQ12" s="16"/>
      <c r="EBR12" s="16"/>
      <c r="EBS12" s="16"/>
      <c r="EBT12" s="16"/>
      <c r="EBU12" s="16"/>
      <c r="EBV12" s="16"/>
      <c r="EBW12" s="16"/>
      <c r="EBX12" s="16"/>
      <c r="EBY12" s="16"/>
      <c r="EBZ12" s="16"/>
      <c r="ECA12" s="16"/>
      <c r="ECB12" s="16"/>
      <c r="ECC12" s="16"/>
      <c r="ECD12" s="16"/>
      <c r="ECE12" s="16"/>
      <c r="ECF12" s="16"/>
      <c r="ECG12" s="16"/>
      <c r="ECH12" s="16"/>
      <c r="ECI12" s="16"/>
      <c r="ECJ12" s="16"/>
      <c r="ECK12" s="16"/>
      <c r="ECL12" s="16"/>
      <c r="ECM12" s="16"/>
      <c r="ECN12" s="16"/>
      <c r="ECO12" s="16"/>
      <c r="ECP12" s="16"/>
      <c r="ECQ12" s="16"/>
      <c r="ECR12" s="16"/>
      <c r="ECS12" s="16"/>
      <c r="ECT12" s="16"/>
      <c r="ECU12" s="16"/>
      <c r="ECV12" s="16"/>
      <c r="ECW12" s="16"/>
      <c r="ECX12" s="16"/>
      <c r="ECY12" s="16"/>
      <c r="ECZ12" s="16"/>
      <c r="EDA12" s="16"/>
      <c r="EDB12" s="16"/>
      <c r="EDC12" s="16"/>
      <c r="EDD12" s="16"/>
      <c r="EDE12" s="16"/>
      <c r="EDF12" s="16"/>
      <c r="EDG12" s="16"/>
      <c r="EDH12" s="16"/>
      <c r="EDI12" s="16"/>
      <c r="EDJ12" s="16"/>
      <c r="EDK12" s="16"/>
      <c r="EDL12" s="16"/>
      <c r="EDM12" s="16"/>
      <c r="EDN12" s="16"/>
      <c r="EDO12" s="16"/>
      <c r="EDP12" s="16"/>
      <c r="EDQ12" s="16"/>
      <c r="EDR12" s="16"/>
      <c r="EDS12" s="16"/>
      <c r="EDT12" s="16"/>
      <c r="EDU12" s="16"/>
      <c r="EDV12" s="16"/>
      <c r="EDW12" s="16"/>
      <c r="EDX12" s="16"/>
      <c r="EDY12" s="16"/>
      <c r="EDZ12" s="16"/>
      <c r="EEA12" s="16"/>
      <c r="EEB12" s="16"/>
      <c r="EEC12" s="16"/>
      <c r="EED12" s="16"/>
      <c r="EEE12" s="16"/>
      <c r="EEF12" s="16"/>
      <c r="EEG12" s="16"/>
      <c r="EEH12" s="16"/>
      <c r="EEI12" s="16"/>
      <c r="EEJ12" s="16"/>
      <c r="EEK12" s="16"/>
      <c r="EEL12" s="16"/>
      <c r="EEM12" s="16"/>
      <c r="EEN12" s="16"/>
      <c r="EEO12" s="16"/>
      <c r="EEP12" s="16"/>
      <c r="EEQ12" s="16"/>
      <c r="EER12" s="16"/>
      <c r="EES12" s="16"/>
      <c r="EET12" s="16"/>
      <c r="EEU12" s="16"/>
      <c r="EEV12" s="16"/>
      <c r="EEW12" s="16"/>
      <c r="EEX12" s="16"/>
      <c r="EEY12" s="16"/>
      <c r="EEZ12" s="16"/>
      <c r="EFA12" s="16"/>
      <c r="EFB12" s="16"/>
      <c r="EFC12" s="16"/>
      <c r="EFD12" s="16"/>
      <c r="EFE12" s="16"/>
      <c r="EFF12" s="16"/>
      <c r="EFG12" s="16"/>
      <c r="EFH12" s="16"/>
      <c r="EFI12" s="16"/>
      <c r="EFJ12" s="16"/>
      <c r="EFK12" s="16"/>
      <c r="EFL12" s="16"/>
      <c r="EFM12" s="16"/>
      <c r="EFN12" s="16"/>
      <c r="EFO12" s="16"/>
      <c r="EFP12" s="16"/>
      <c r="EFQ12" s="16"/>
      <c r="EFR12" s="16"/>
      <c r="EFS12" s="16"/>
      <c r="EFT12" s="16"/>
      <c r="EFU12" s="16"/>
      <c r="EFV12" s="16"/>
      <c r="EFW12" s="16"/>
      <c r="EFX12" s="16"/>
      <c r="EFY12" s="16"/>
      <c r="EFZ12" s="16"/>
      <c r="EGA12" s="16"/>
      <c r="EGB12" s="16"/>
      <c r="EGC12" s="16"/>
      <c r="EGD12" s="16"/>
      <c r="EGE12" s="16"/>
      <c r="EGF12" s="16"/>
      <c r="EGG12" s="16"/>
      <c r="EGH12" s="16"/>
      <c r="EGI12" s="16"/>
      <c r="EGJ12" s="16"/>
      <c r="EGK12" s="16"/>
      <c r="EGL12" s="16"/>
      <c r="EGM12" s="16"/>
      <c r="EGN12" s="16"/>
      <c r="EGO12" s="16"/>
      <c r="EGP12" s="16"/>
      <c r="EGQ12" s="16"/>
      <c r="EGR12" s="16"/>
      <c r="EGS12" s="16"/>
      <c r="EGT12" s="16"/>
      <c r="EGU12" s="16"/>
      <c r="EGV12" s="16"/>
      <c r="EGW12" s="16"/>
      <c r="EGX12" s="16"/>
      <c r="EGY12" s="16"/>
      <c r="EGZ12" s="16"/>
      <c r="EHA12" s="16"/>
      <c r="EHB12" s="16"/>
      <c r="EHC12" s="16"/>
      <c r="EHD12" s="16"/>
      <c r="EHE12" s="16"/>
      <c r="EHF12" s="16"/>
      <c r="EHG12" s="16"/>
      <c r="EHH12" s="16"/>
      <c r="EHI12" s="16"/>
      <c r="EHJ12" s="16"/>
      <c r="EHK12" s="16"/>
      <c r="EHL12" s="16"/>
      <c r="EHM12" s="16"/>
      <c r="EHN12" s="16"/>
      <c r="EHO12" s="16"/>
      <c r="EHP12" s="16"/>
      <c r="EHQ12" s="16"/>
      <c r="EHR12" s="16"/>
      <c r="EHS12" s="16"/>
      <c r="EHT12" s="16"/>
      <c r="EHU12" s="16"/>
      <c r="EHV12" s="16"/>
      <c r="EHW12" s="16"/>
      <c r="EHX12" s="16"/>
      <c r="EHY12" s="16"/>
      <c r="EHZ12" s="16"/>
      <c r="EIA12" s="16"/>
      <c r="EIB12" s="16"/>
      <c r="EIC12" s="16"/>
      <c r="EID12" s="16"/>
      <c r="EIE12" s="16"/>
      <c r="EIF12" s="16"/>
      <c r="EIG12" s="16"/>
      <c r="EIH12" s="16"/>
      <c r="EII12" s="16"/>
      <c r="EIJ12" s="16"/>
      <c r="EIK12" s="16"/>
      <c r="EIL12" s="16"/>
      <c r="EIM12" s="16"/>
      <c r="EIN12" s="16"/>
      <c r="EIO12" s="16"/>
      <c r="EIP12" s="16"/>
      <c r="EIQ12" s="16"/>
      <c r="EIR12" s="16"/>
      <c r="EIS12" s="16"/>
      <c r="EIT12" s="16"/>
      <c r="EIU12" s="16"/>
      <c r="EIV12" s="16"/>
      <c r="EIW12" s="16"/>
      <c r="EIX12" s="16"/>
      <c r="EIY12" s="16"/>
      <c r="EIZ12" s="16"/>
      <c r="EJA12" s="16"/>
      <c r="EJB12" s="16"/>
      <c r="EJC12" s="16"/>
      <c r="EJD12" s="16"/>
      <c r="EJE12" s="16"/>
      <c r="EJF12" s="16"/>
      <c r="EJG12" s="16"/>
      <c r="EJH12" s="16"/>
      <c r="EJI12" s="16"/>
      <c r="EJJ12" s="16"/>
      <c r="EJK12" s="16"/>
      <c r="EJL12" s="16"/>
      <c r="EJM12" s="16"/>
      <c r="EJN12" s="16"/>
      <c r="EJO12" s="16"/>
      <c r="EJP12" s="16"/>
      <c r="EJQ12" s="16"/>
      <c r="EJR12" s="16"/>
      <c r="EJS12" s="16"/>
      <c r="EJT12" s="16"/>
      <c r="EJU12" s="16"/>
      <c r="EJV12" s="16"/>
      <c r="EJW12" s="16"/>
      <c r="EJX12" s="16"/>
      <c r="EJY12" s="16"/>
      <c r="EJZ12" s="16"/>
      <c r="EKA12" s="16"/>
      <c r="EKB12" s="16"/>
      <c r="EKC12" s="16"/>
      <c r="EKD12" s="16"/>
      <c r="EKE12" s="16"/>
      <c r="EKF12" s="16"/>
      <c r="EKG12" s="16"/>
      <c r="EKH12" s="16"/>
      <c r="EKI12" s="16"/>
      <c r="EKJ12" s="16"/>
      <c r="EKK12" s="16"/>
      <c r="EKL12" s="16"/>
      <c r="EKM12" s="16"/>
      <c r="EKN12" s="16"/>
      <c r="EKO12" s="16"/>
      <c r="EKP12" s="16"/>
      <c r="EKQ12" s="16"/>
      <c r="EKR12" s="16"/>
      <c r="EKS12" s="16"/>
      <c r="EKT12" s="16"/>
      <c r="EKU12" s="16"/>
      <c r="EKV12" s="16"/>
      <c r="EKW12" s="16"/>
      <c r="EKX12" s="16"/>
      <c r="EKY12" s="16"/>
      <c r="EKZ12" s="16"/>
      <c r="ELA12" s="16"/>
      <c r="ELB12" s="16"/>
      <c r="ELC12" s="16"/>
      <c r="ELD12" s="16"/>
      <c r="ELE12" s="16"/>
      <c r="ELF12" s="16"/>
      <c r="ELG12" s="16"/>
      <c r="ELH12" s="16"/>
      <c r="ELI12" s="16"/>
      <c r="ELJ12" s="16"/>
      <c r="ELK12" s="16"/>
      <c r="ELL12" s="16"/>
      <c r="ELM12" s="16"/>
      <c r="ELN12" s="16"/>
      <c r="ELO12" s="16"/>
      <c r="ELP12" s="16"/>
      <c r="ELQ12" s="16"/>
      <c r="ELR12" s="16"/>
      <c r="ELS12" s="16"/>
      <c r="ELT12" s="16"/>
      <c r="ELU12" s="16"/>
      <c r="ELV12" s="16"/>
      <c r="ELW12" s="16"/>
      <c r="ELX12" s="16"/>
      <c r="ELY12" s="16"/>
      <c r="ELZ12" s="16"/>
      <c r="EMA12" s="16"/>
      <c r="EMB12" s="16"/>
      <c r="EMC12" s="16"/>
      <c r="EMD12" s="16"/>
      <c r="EME12" s="16"/>
      <c r="EMF12" s="16"/>
      <c r="EMG12" s="16"/>
      <c r="EMH12" s="16"/>
      <c r="EMI12" s="16"/>
      <c r="EMJ12" s="16"/>
      <c r="EMK12" s="16"/>
      <c r="EML12" s="16"/>
      <c r="EMM12" s="16"/>
      <c r="EMN12" s="16"/>
      <c r="EMO12" s="16"/>
      <c r="EMP12" s="16"/>
      <c r="EMQ12" s="16"/>
      <c r="EMR12" s="16"/>
      <c r="EMS12" s="16"/>
      <c r="EMT12" s="16"/>
      <c r="EMU12" s="16"/>
      <c r="EMV12" s="16"/>
      <c r="EMW12" s="16"/>
      <c r="EMX12" s="16"/>
      <c r="EMY12" s="16"/>
      <c r="EMZ12" s="16"/>
      <c r="ENA12" s="16"/>
      <c r="ENB12" s="16"/>
      <c r="ENC12" s="16"/>
      <c r="END12" s="16"/>
      <c r="ENE12" s="16"/>
      <c r="ENF12" s="16"/>
      <c r="ENG12" s="16"/>
      <c r="ENH12" s="16"/>
      <c r="ENI12" s="16"/>
      <c r="ENJ12" s="16"/>
      <c r="ENK12" s="16"/>
      <c r="ENL12" s="16"/>
      <c r="ENM12" s="16"/>
      <c r="ENN12" s="16"/>
      <c r="ENO12" s="16"/>
      <c r="ENP12" s="16"/>
      <c r="ENQ12" s="16"/>
      <c r="ENR12" s="16"/>
      <c r="ENS12" s="16"/>
      <c r="ENT12" s="16"/>
      <c r="ENU12" s="16"/>
      <c r="ENV12" s="16"/>
      <c r="ENW12" s="16"/>
      <c r="ENX12" s="16"/>
      <c r="ENY12" s="16"/>
      <c r="ENZ12" s="16"/>
      <c r="EOA12" s="16"/>
      <c r="EOB12" s="16"/>
      <c r="EOC12" s="16"/>
      <c r="EOD12" s="16"/>
      <c r="EOE12" s="16"/>
      <c r="EOF12" s="16"/>
      <c r="EOG12" s="16"/>
      <c r="EOH12" s="16"/>
      <c r="EOI12" s="16"/>
      <c r="EOJ12" s="16"/>
      <c r="EOK12" s="16"/>
      <c r="EOL12" s="16"/>
      <c r="EOM12" s="16"/>
      <c r="EON12" s="16"/>
      <c r="EOO12" s="16"/>
      <c r="EOP12" s="16"/>
      <c r="EOQ12" s="16"/>
      <c r="EOR12" s="16"/>
      <c r="EOS12" s="16"/>
      <c r="EOT12" s="16"/>
      <c r="EOU12" s="16"/>
      <c r="EOV12" s="16"/>
      <c r="EOW12" s="16"/>
      <c r="EOX12" s="16"/>
      <c r="EOY12" s="16"/>
      <c r="EOZ12" s="16"/>
      <c r="EPA12" s="16"/>
      <c r="EPB12" s="16"/>
      <c r="EPC12" s="16"/>
      <c r="EPD12" s="16"/>
      <c r="EPE12" s="16"/>
      <c r="EPF12" s="16"/>
      <c r="EPG12" s="16"/>
      <c r="EPH12" s="16"/>
      <c r="EPI12" s="16"/>
      <c r="EPJ12" s="16"/>
      <c r="EPK12" s="16"/>
      <c r="EPL12" s="16"/>
      <c r="EPM12" s="16"/>
      <c r="EPN12" s="16"/>
      <c r="EPO12" s="16"/>
      <c r="EPP12" s="16"/>
      <c r="EPQ12" s="16"/>
      <c r="EPR12" s="16"/>
      <c r="EPS12" s="16"/>
      <c r="EPT12" s="16"/>
      <c r="EPU12" s="16"/>
      <c r="EPV12" s="16"/>
      <c r="EPW12" s="16"/>
      <c r="EPX12" s="16"/>
      <c r="EPY12" s="16"/>
      <c r="EPZ12" s="16"/>
      <c r="EQA12" s="16"/>
      <c r="EQB12" s="16"/>
      <c r="EQC12" s="16"/>
      <c r="EQD12" s="16"/>
      <c r="EQE12" s="16"/>
      <c r="EQF12" s="16"/>
      <c r="EQG12" s="16"/>
      <c r="EQH12" s="16"/>
      <c r="EQI12" s="16"/>
      <c r="EQJ12" s="16"/>
      <c r="EQK12" s="16"/>
      <c r="EQL12" s="16"/>
      <c r="EQM12" s="16"/>
      <c r="EQN12" s="16"/>
      <c r="EQO12" s="16"/>
      <c r="EQP12" s="16"/>
      <c r="EQQ12" s="16"/>
      <c r="EQR12" s="16"/>
      <c r="EQS12" s="16"/>
      <c r="EQT12" s="16"/>
      <c r="EQU12" s="16"/>
      <c r="EQV12" s="16"/>
      <c r="EQW12" s="16"/>
      <c r="EQX12" s="16"/>
      <c r="EQY12" s="16"/>
      <c r="EQZ12" s="16"/>
      <c r="ERA12" s="16"/>
      <c r="ERB12" s="16"/>
      <c r="ERC12" s="16"/>
      <c r="ERD12" s="16"/>
      <c r="ERE12" s="16"/>
      <c r="ERF12" s="16"/>
      <c r="ERG12" s="16"/>
      <c r="ERH12" s="16"/>
      <c r="ERI12" s="16"/>
      <c r="ERJ12" s="16"/>
      <c r="ERK12" s="16"/>
      <c r="ERL12" s="16"/>
      <c r="ERM12" s="16"/>
      <c r="ERN12" s="16"/>
      <c r="ERO12" s="16"/>
      <c r="ERP12" s="16"/>
      <c r="ERQ12" s="16"/>
      <c r="ERR12" s="16"/>
      <c r="ERS12" s="16"/>
      <c r="ERT12" s="16"/>
      <c r="ERU12" s="16"/>
      <c r="ERV12" s="16"/>
      <c r="ERW12" s="16"/>
      <c r="ERX12" s="16"/>
      <c r="ERY12" s="16"/>
      <c r="ERZ12" s="16"/>
      <c r="ESA12" s="16"/>
      <c r="ESB12" s="16"/>
      <c r="ESC12" s="16"/>
      <c r="ESD12" s="16"/>
      <c r="ESE12" s="16"/>
      <c r="ESF12" s="16"/>
      <c r="ESG12" s="16"/>
      <c r="ESH12" s="16"/>
      <c r="ESI12" s="16"/>
      <c r="ESJ12" s="16"/>
      <c r="ESK12" s="16"/>
      <c r="ESL12" s="16"/>
      <c r="ESM12" s="16"/>
      <c r="ESN12" s="16"/>
      <c r="ESO12" s="16"/>
      <c r="ESP12" s="16"/>
      <c r="ESQ12" s="16"/>
      <c r="ESR12" s="16"/>
      <c r="ESS12" s="16"/>
      <c r="EST12" s="16"/>
      <c r="ESU12" s="16"/>
      <c r="ESV12" s="16"/>
      <c r="ESW12" s="16"/>
      <c r="ESX12" s="16"/>
      <c r="ESY12" s="16"/>
      <c r="ESZ12" s="16"/>
      <c r="ETA12" s="16"/>
      <c r="ETB12" s="16"/>
      <c r="ETC12" s="16"/>
      <c r="ETD12" s="16"/>
      <c r="ETE12" s="16"/>
      <c r="ETF12" s="16"/>
      <c r="ETG12" s="16"/>
      <c r="ETH12" s="16"/>
      <c r="ETI12" s="16"/>
      <c r="ETJ12" s="16"/>
      <c r="ETK12" s="16"/>
      <c r="ETL12" s="16"/>
      <c r="ETM12" s="16"/>
      <c r="ETN12" s="16"/>
      <c r="ETO12" s="16"/>
      <c r="ETP12" s="16"/>
      <c r="ETQ12" s="16"/>
      <c r="ETR12" s="16"/>
      <c r="ETS12" s="16"/>
      <c r="ETT12" s="16"/>
      <c r="ETU12" s="16"/>
      <c r="ETV12" s="16"/>
      <c r="ETW12" s="16"/>
      <c r="ETX12" s="16"/>
      <c r="ETY12" s="16"/>
      <c r="ETZ12" s="16"/>
      <c r="EUA12" s="16"/>
      <c r="EUB12" s="16"/>
      <c r="EUC12" s="16"/>
      <c r="EUD12" s="16"/>
      <c r="EUE12" s="16"/>
      <c r="EUF12" s="16"/>
      <c r="EUG12" s="16"/>
      <c r="EUH12" s="16"/>
      <c r="EUI12" s="16"/>
      <c r="EUJ12" s="16"/>
      <c r="EUK12" s="16"/>
      <c r="EUL12" s="16"/>
      <c r="EUM12" s="16"/>
      <c r="EUN12" s="16"/>
      <c r="EUO12" s="16"/>
      <c r="EUP12" s="16"/>
      <c r="EUQ12" s="16"/>
      <c r="EUR12" s="16"/>
      <c r="EUS12" s="16"/>
      <c r="EUT12" s="16"/>
      <c r="EUU12" s="16"/>
      <c r="EUV12" s="16"/>
      <c r="EUW12" s="16"/>
      <c r="EUX12" s="16"/>
      <c r="EUY12" s="16"/>
      <c r="EUZ12" s="16"/>
      <c r="EVA12" s="16"/>
      <c r="EVB12" s="16"/>
      <c r="EVC12" s="16"/>
      <c r="EVD12" s="16"/>
      <c r="EVE12" s="16"/>
      <c r="EVF12" s="16"/>
      <c r="EVG12" s="16"/>
      <c r="EVH12" s="16"/>
      <c r="EVI12" s="16"/>
      <c r="EVJ12" s="16"/>
      <c r="EVK12" s="16"/>
      <c r="EVL12" s="16"/>
      <c r="EVM12" s="16"/>
      <c r="EVN12" s="16"/>
      <c r="EVO12" s="16"/>
      <c r="EVP12" s="16"/>
      <c r="EVQ12" s="16"/>
      <c r="EVR12" s="16"/>
      <c r="EVS12" s="16"/>
      <c r="EVT12" s="16"/>
      <c r="EVU12" s="16"/>
      <c r="EVV12" s="16"/>
      <c r="EVW12" s="16"/>
      <c r="EVX12" s="16"/>
      <c r="EVY12" s="16"/>
      <c r="EVZ12" s="16"/>
      <c r="EWA12" s="16"/>
      <c r="EWB12" s="16"/>
      <c r="EWC12" s="16"/>
      <c r="EWD12" s="16"/>
      <c r="EWE12" s="16"/>
      <c r="EWF12" s="16"/>
      <c r="EWG12" s="16"/>
      <c r="EWH12" s="16"/>
      <c r="EWI12" s="16"/>
      <c r="EWJ12" s="16"/>
      <c r="EWK12" s="16"/>
      <c r="EWL12" s="16"/>
      <c r="EWM12" s="16"/>
      <c r="EWN12" s="16"/>
      <c r="EWO12" s="16"/>
      <c r="EWP12" s="16"/>
      <c r="EWQ12" s="16"/>
      <c r="EWR12" s="16"/>
      <c r="EWS12" s="16"/>
      <c r="EWT12" s="16"/>
      <c r="EWU12" s="16"/>
      <c r="EWV12" s="16"/>
      <c r="EWW12" s="16"/>
      <c r="EWX12" s="16"/>
      <c r="EWY12" s="16"/>
      <c r="EWZ12" s="16"/>
      <c r="EXA12" s="16"/>
      <c r="EXB12" s="16"/>
      <c r="EXC12" s="16"/>
      <c r="EXD12" s="16"/>
      <c r="EXE12" s="16"/>
      <c r="EXF12" s="16"/>
      <c r="EXG12" s="16"/>
      <c r="EXH12" s="16"/>
      <c r="EXI12" s="16"/>
      <c r="EXJ12" s="16"/>
      <c r="EXK12" s="16"/>
      <c r="EXL12" s="16"/>
      <c r="EXM12" s="16"/>
      <c r="EXN12" s="16"/>
      <c r="EXO12" s="16"/>
      <c r="EXP12" s="16"/>
      <c r="EXQ12" s="16"/>
      <c r="EXR12" s="16"/>
      <c r="EXS12" s="16"/>
      <c r="EXT12" s="16"/>
      <c r="EXU12" s="16"/>
      <c r="EXV12" s="16"/>
      <c r="EXW12" s="16"/>
      <c r="EXX12" s="16"/>
      <c r="EXY12" s="16"/>
      <c r="EXZ12" s="16"/>
      <c r="EYA12" s="16"/>
      <c r="EYB12" s="16"/>
      <c r="EYC12" s="16"/>
      <c r="EYD12" s="16"/>
      <c r="EYE12" s="16"/>
      <c r="EYF12" s="16"/>
      <c r="EYG12" s="16"/>
      <c r="EYH12" s="16"/>
      <c r="EYI12" s="16"/>
      <c r="EYJ12" s="16"/>
      <c r="EYK12" s="16"/>
      <c r="EYL12" s="16"/>
      <c r="EYM12" s="16"/>
      <c r="EYN12" s="16"/>
      <c r="EYO12" s="16"/>
      <c r="EYP12" s="16"/>
      <c r="EYQ12" s="16"/>
      <c r="EYR12" s="16"/>
      <c r="EYS12" s="16"/>
      <c r="EYT12" s="16"/>
      <c r="EYU12" s="16"/>
      <c r="EYV12" s="16"/>
      <c r="EYW12" s="16"/>
      <c r="EYX12" s="16"/>
      <c r="EYY12" s="16"/>
      <c r="EYZ12" s="16"/>
      <c r="EZA12" s="16"/>
      <c r="EZB12" s="16"/>
      <c r="EZC12" s="16"/>
      <c r="EZD12" s="16"/>
      <c r="EZE12" s="16"/>
      <c r="EZF12" s="16"/>
      <c r="EZG12" s="16"/>
      <c r="EZH12" s="16"/>
      <c r="EZI12" s="16"/>
      <c r="EZJ12" s="16"/>
      <c r="EZK12" s="16"/>
      <c r="EZL12" s="16"/>
      <c r="EZM12" s="16"/>
      <c r="EZN12" s="16"/>
      <c r="EZO12" s="16"/>
      <c r="EZP12" s="16"/>
      <c r="EZQ12" s="16"/>
      <c r="EZR12" s="16"/>
      <c r="EZS12" s="16"/>
      <c r="EZT12" s="16"/>
      <c r="EZU12" s="16"/>
      <c r="EZV12" s="16"/>
      <c r="EZW12" s="16"/>
      <c r="EZX12" s="16"/>
      <c r="EZY12" s="16"/>
      <c r="EZZ12" s="16"/>
      <c r="FAA12" s="16"/>
      <c r="FAB12" s="16"/>
      <c r="FAC12" s="16"/>
      <c r="FAD12" s="16"/>
      <c r="FAE12" s="16"/>
      <c r="FAF12" s="16"/>
      <c r="FAG12" s="16"/>
      <c r="FAH12" s="16"/>
      <c r="FAI12" s="16"/>
      <c r="FAJ12" s="16"/>
      <c r="FAK12" s="16"/>
      <c r="FAL12" s="16"/>
      <c r="FAM12" s="16"/>
      <c r="FAN12" s="16"/>
      <c r="FAO12" s="16"/>
      <c r="FAP12" s="16"/>
      <c r="FAQ12" s="16"/>
      <c r="FAR12" s="16"/>
      <c r="FAS12" s="16"/>
      <c r="FAT12" s="16"/>
      <c r="FAU12" s="16"/>
      <c r="FAV12" s="16"/>
      <c r="FAW12" s="16"/>
      <c r="FAX12" s="16"/>
      <c r="FAY12" s="16"/>
      <c r="FAZ12" s="16"/>
      <c r="FBA12" s="16"/>
      <c r="FBB12" s="16"/>
      <c r="FBC12" s="16"/>
      <c r="FBD12" s="16"/>
      <c r="FBE12" s="16"/>
      <c r="FBF12" s="16"/>
      <c r="FBG12" s="16"/>
      <c r="FBH12" s="16"/>
      <c r="FBI12" s="16"/>
      <c r="FBJ12" s="16"/>
      <c r="FBK12" s="16"/>
      <c r="FBL12" s="16"/>
      <c r="FBM12" s="16"/>
      <c r="FBN12" s="16"/>
      <c r="FBO12" s="16"/>
      <c r="FBP12" s="16"/>
      <c r="FBQ12" s="16"/>
      <c r="FBR12" s="16"/>
      <c r="FBS12" s="16"/>
      <c r="FBT12" s="16"/>
      <c r="FBU12" s="16"/>
      <c r="FBV12" s="16"/>
      <c r="FBW12" s="16"/>
      <c r="FBX12" s="16"/>
      <c r="FBY12" s="16"/>
    </row>
    <row r="13" spans="1:4133" x14ac:dyDescent="0.35">
      <c r="A13" s="9" t="s">
        <v>5</v>
      </c>
      <c r="B13" s="57">
        <f>AVERAGE(B2:B11)</f>
        <v>16.600000000000001</v>
      </c>
      <c r="C13" s="66">
        <f>C12/B15</f>
        <v>0.24508871759348924</v>
      </c>
      <c r="D13" s="23"/>
      <c r="E13" s="11"/>
      <c r="F13" s="12"/>
      <c r="G13" s="12"/>
      <c r="H13" s="44"/>
      <c r="I13" s="30">
        <f>I12-1</f>
        <v>0.45301204819277108</v>
      </c>
      <c r="J13" s="32">
        <f>J12/(((G12)-1)*100)</f>
        <v>0.50334672021419014</v>
      </c>
      <c r="K13" s="50">
        <f>AVERAGE(K2:K10)</f>
        <v>5</v>
      </c>
      <c r="L13" s="28">
        <f>AVERAGE(L2:L10)</f>
        <v>1</v>
      </c>
      <c r="M13" s="32">
        <f>M12/H12</f>
        <v>0.52048192771084334</v>
      </c>
      <c r="N13" s="52">
        <f>AVERAGE(N2:N10)</f>
        <v>5</v>
      </c>
      <c r="O13" s="29">
        <f>AVERAGE(O2:O10)</f>
        <v>1</v>
      </c>
      <c r="P13" s="32">
        <f>P12/H12</f>
        <v>0.48621151271753688</v>
      </c>
      <c r="Q13" s="10"/>
      <c r="R13" s="20"/>
    </row>
    <row r="14" spans="1:4133" s="3" customFormat="1" x14ac:dyDescent="0.35">
      <c r="A14" s="9" t="s">
        <v>34</v>
      </c>
      <c r="B14" s="62">
        <f>_xlfn.STDEV.S(B2:B11)</f>
        <v>14.214233867656901</v>
      </c>
      <c r="C14" s="24"/>
      <c r="D14" s="24"/>
      <c r="E14" s="24"/>
      <c r="F14" s="24"/>
      <c r="G14" s="24"/>
      <c r="H14" s="24"/>
      <c r="I14" s="31"/>
      <c r="J14" s="58">
        <f>J12/H12</f>
        <v>0.50334672021419014</v>
      </c>
      <c r="K14" s="59"/>
      <c r="L14" s="59"/>
      <c r="M14" s="58">
        <f t="shared" ref="M14" si="11">M13*9/10</f>
        <v>0.46843373493975904</v>
      </c>
      <c r="N14" s="60"/>
      <c r="O14" s="60"/>
      <c r="P14" s="58">
        <f t="shared" ref="P14" si="12">P13*9/10</f>
        <v>0.43759036144578323</v>
      </c>
      <c r="Q14" s="10"/>
      <c r="R14" s="20"/>
      <c r="S14" s="1"/>
      <c r="T14" s="1"/>
      <c r="U14" s="1"/>
      <c r="V14" s="1"/>
      <c r="W14" s="1"/>
      <c r="X14" s="1"/>
      <c r="Y14" s="1"/>
      <c r="Z14" s="1"/>
      <c r="AC14" s="1"/>
      <c r="AD14" s="1"/>
      <c r="AG14" s="1"/>
    </row>
    <row r="15" spans="1:4133" ht="21.75" thickBot="1" x14ac:dyDescent="0.4">
      <c r="A15" s="10"/>
      <c r="B15" s="65">
        <f>10*((B14)^3)</f>
        <v>28719.069849941461</v>
      </c>
      <c r="C15" s="10"/>
      <c r="D15" s="10"/>
      <c r="E15" s="10"/>
      <c r="F15" s="10"/>
      <c r="G15" s="10"/>
      <c r="H15" s="10"/>
      <c r="I15" s="10"/>
      <c r="J15" s="58">
        <f>J14*9/10</f>
        <v>0.45301204819277113</v>
      </c>
      <c r="K15" s="10"/>
      <c r="L15" s="70"/>
      <c r="M15" s="10"/>
      <c r="N15" s="10"/>
      <c r="O15" s="70"/>
      <c r="P15" s="70"/>
      <c r="Q15" s="10"/>
      <c r="R15" s="10"/>
      <c r="T15" s="3"/>
      <c r="U15" s="3"/>
      <c r="V15" s="3"/>
      <c r="W15" s="3"/>
      <c r="X15" s="3"/>
      <c r="Y15" s="3"/>
    </row>
    <row r="16" spans="1:4133" ht="21.75" thickBo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68"/>
      <c r="L16" s="77" t="s">
        <v>38</v>
      </c>
      <c r="M16" s="69"/>
      <c r="N16" s="68"/>
      <c r="O16" s="70"/>
      <c r="P16" s="70"/>
      <c r="Q16" s="69"/>
      <c r="R16" s="10"/>
    </row>
    <row r="17" spans="1:18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68"/>
      <c r="L17" s="78">
        <f>1-((1/M14)*P14)</f>
        <v>6.5843621399176766E-2</v>
      </c>
      <c r="M17" s="76"/>
      <c r="N17" s="68"/>
      <c r="O17" s="73" t="s">
        <v>36</v>
      </c>
      <c r="P17" s="74">
        <f>(10/9)*1.5*(M14-P14)</f>
        <v>5.1405622489959689E-2</v>
      </c>
      <c r="Q17" s="69"/>
      <c r="R17" s="10"/>
    </row>
    <row r="18" spans="1:18" ht="21.75" thickBot="1" x14ac:dyDescent="0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68"/>
      <c r="L18" s="78">
        <f>((1/P14)*M14)-1</f>
        <v>7.0484581497797016E-2</v>
      </c>
      <c r="M18" s="69"/>
      <c r="N18" s="68"/>
      <c r="O18" s="72" t="s">
        <v>37</v>
      </c>
      <c r="P18" s="80">
        <f>B12*P17</f>
        <v>8.5333333333333083</v>
      </c>
      <c r="Q18" s="69"/>
      <c r="R18" s="10"/>
    </row>
    <row r="19" spans="1:18" ht="21.75" thickBot="1" x14ac:dyDescent="0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68"/>
      <c r="L19" s="79">
        <f>(L17+L18)/1.5</f>
        <v>9.0885468597982522E-2</v>
      </c>
      <c r="M19" s="69"/>
      <c r="N19" s="10"/>
      <c r="O19" s="71"/>
      <c r="P19" s="71"/>
      <c r="Q19" s="10"/>
      <c r="R19" s="10"/>
    </row>
    <row r="20" spans="1:18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71"/>
      <c r="M20" s="10"/>
      <c r="N20" s="10"/>
      <c r="O20" s="10"/>
      <c r="P20" s="10"/>
      <c r="Q20" s="10"/>
      <c r="R20" s="10"/>
    </row>
    <row r="40" spans="1:26" x14ac:dyDescent="0.35">
      <c r="A40"/>
      <c r="B40" s="7"/>
      <c r="C40" s="7"/>
      <c r="D40" s="7"/>
      <c r="E40" s="7"/>
      <c r="F40" s="7"/>
      <c r="G40" s="7"/>
      <c r="H40" s="7"/>
      <c r="I40" s="7"/>
      <c r="J40"/>
      <c r="K40"/>
      <c r="L40"/>
      <c r="M40"/>
      <c r="N40"/>
      <c r="O40"/>
      <c r="P40"/>
      <c r="Q40"/>
      <c r="R40"/>
    </row>
    <row r="41" spans="1:26" x14ac:dyDescent="0.35">
      <c r="A41"/>
      <c r="B41" s="7"/>
      <c r="C41" s="7"/>
      <c r="D41" s="7"/>
      <c r="E41" s="7"/>
      <c r="F41" s="7"/>
      <c r="G41" s="7"/>
      <c r="H41" s="7"/>
      <c r="I41" s="7"/>
      <c r="J41"/>
      <c r="K41"/>
      <c r="L41"/>
      <c r="M41"/>
      <c r="N41"/>
      <c r="O41"/>
      <c r="P41"/>
      <c r="Q41"/>
      <c r="R41"/>
    </row>
    <row r="42" spans="1:26" x14ac:dyDescent="0.35">
      <c r="A42"/>
      <c r="B42" s="7"/>
      <c r="C42" s="7"/>
      <c r="D42" s="7"/>
      <c r="E42" s="7"/>
      <c r="F42" s="7"/>
      <c r="G42" s="7"/>
      <c r="H42" s="7"/>
      <c r="I42" s="7"/>
      <c r="J42"/>
      <c r="K42"/>
      <c r="L42"/>
      <c r="M42"/>
      <c r="N42"/>
      <c r="O42"/>
      <c r="P42"/>
      <c r="Q42"/>
      <c r="R42"/>
    </row>
    <row r="43" spans="1:26" s="5" customForma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6" x14ac:dyDescent="0.35">
      <c r="A44"/>
      <c r="B44" s="7"/>
      <c r="C44" s="7"/>
      <c r="D44" s="7"/>
      <c r="E44" s="7"/>
      <c r="F44" s="7"/>
      <c r="G44" s="7"/>
      <c r="H44" s="7"/>
      <c r="I44" s="7"/>
      <c r="J44"/>
      <c r="K44"/>
      <c r="L44"/>
      <c r="M44"/>
      <c r="N44"/>
      <c r="O44"/>
      <c r="P44"/>
      <c r="Q44"/>
      <c r="R44"/>
    </row>
    <row r="45" spans="1:26" customFormat="1" x14ac:dyDescent="0.35">
      <c r="B45" s="7"/>
      <c r="C45" s="7"/>
      <c r="D45" s="7"/>
      <c r="E45" s="7"/>
      <c r="F45" s="7"/>
      <c r="G45" s="7"/>
      <c r="H45" s="7"/>
      <c r="I45" s="7"/>
      <c r="S45" s="1"/>
      <c r="T45" s="1"/>
      <c r="U45" s="1"/>
      <c r="V45" s="1"/>
      <c r="W45" s="1"/>
      <c r="X45" s="1"/>
      <c r="Y45" s="1"/>
      <c r="Z45" s="1"/>
    </row>
    <row r="46" spans="1:26" customFormat="1" ht="15" x14ac:dyDescent="0.25">
      <c r="B46" s="7"/>
      <c r="C46" s="7"/>
      <c r="D46" s="7"/>
      <c r="E46" s="7"/>
      <c r="F46" s="7"/>
      <c r="G46" s="7"/>
      <c r="H46" s="7"/>
      <c r="I46" s="7"/>
    </row>
    <row r="47" spans="1:26" customFormat="1" ht="15" x14ac:dyDescent="0.25">
      <c r="B47" s="7"/>
      <c r="C47" s="7"/>
      <c r="D47" s="7"/>
      <c r="E47" s="7"/>
      <c r="F47" s="7"/>
      <c r="G47" s="7"/>
      <c r="H47" s="7"/>
      <c r="I47" s="7"/>
    </row>
    <row r="48" spans="1:26" x14ac:dyDescent="0.35">
      <c r="A48"/>
      <c r="B48" s="7"/>
      <c r="C48" s="7"/>
      <c r="D48" s="7"/>
      <c r="E48" s="7"/>
      <c r="F48" s="7"/>
      <c r="G48" s="7"/>
      <c r="H48" s="7"/>
      <c r="I48" s="7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</sheetData>
  <phoneticPr fontId="3" type="noConversion"/>
  <conditionalFormatting sqref="R1:R13">
    <cfRule type="colorScale" priority="87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R45">
    <cfRule type="colorScale" priority="87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R45">
    <cfRule type="colorScale" priority="8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R45">
    <cfRule type="colorScale" priority="87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86">
      <colorScale>
        <cfvo type="min"/>
        <cfvo type="max"/>
        <color rgb="FFFFEF9C"/>
        <color rgb="FF63BE7B"/>
      </colorScale>
    </cfRule>
  </conditionalFormatting>
  <conditionalFormatting sqref="A42:R45">
    <cfRule type="colorScale" priority="87289">
      <colorScale>
        <cfvo type="min"/>
        <cfvo type="max"/>
        <color rgb="FFF8696B"/>
        <color rgb="FFFCFCFF"/>
      </colorScale>
    </cfRule>
  </conditionalFormatting>
  <conditionalFormatting sqref="A42:R45">
    <cfRule type="colorScale" priority="87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ABC0-A0A7-4346-A08A-0C6B882CE603}">
  <sheetPr codeName="Sheet6"/>
  <dimension ref="A1:FBX58"/>
  <sheetViews>
    <sheetView zoomScale="106" zoomScaleNormal="106" workbookViewId="0">
      <pane ySplit="1" topLeftCell="A19" activePane="bottomLeft" state="frozen"/>
      <selection activeCell="AD1" sqref="AD1"/>
      <selection pane="bottomLeft" activeCell="D28" sqref="D28"/>
    </sheetView>
  </sheetViews>
  <sheetFormatPr defaultColWidth="11.42578125" defaultRowHeight="21" x14ac:dyDescent="0.35"/>
  <cols>
    <col min="1" max="1" width="11.140625" style="1" customWidth="1"/>
    <col min="2" max="2" width="10.7109375" style="4" customWidth="1"/>
    <col min="3" max="3" width="20.5703125" style="4" customWidth="1"/>
    <col min="4" max="4" width="4" style="4" customWidth="1"/>
    <col min="5" max="5" width="4.140625" style="4" customWidth="1"/>
    <col min="6" max="6" width="1.7109375" style="4" customWidth="1"/>
    <col min="7" max="7" width="3.140625" style="4" customWidth="1"/>
    <col min="8" max="8" width="4.7109375" style="4" customWidth="1"/>
    <col min="9" max="9" width="1.42578125" style="4" customWidth="1"/>
    <col min="10" max="10" width="3.5703125" style="1" customWidth="1"/>
    <col min="11" max="11" width="7.85546875" style="1" customWidth="1"/>
    <col min="12" max="12" width="17" style="1" customWidth="1"/>
    <col min="13" max="13" width="14.42578125" style="1" customWidth="1"/>
    <col min="14" max="14" width="15.5703125" style="1" customWidth="1"/>
    <col min="15" max="15" width="18.140625" style="1" customWidth="1"/>
    <col min="16" max="16" width="15.42578125" style="1" customWidth="1"/>
    <col min="17" max="17" width="9.42578125" style="1" customWidth="1"/>
    <col min="18" max="18" width="10.85546875" style="1" bestFit="1" customWidth="1"/>
    <col min="19" max="20" width="19.140625" style="1" customWidth="1"/>
    <col min="21" max="21" width="9.5703125" style="1" bestFit="1" customWidth="1"/>
    <col min="22" max="22" width="12.42578125" style="1" bestFit="1" customWidth="1"/>
    <col min="23" max="24" width="18.140625" style="1" customWidth="1"/>
    <col min="25" max="25" width="17.28515625" style="1" customWidth="1"/>
    <col min="26" max="16384" width="11.42578125" style="1"/>
  </cols>
  <sheetData>
    <row r="1" spans="1:4132" x14ac:dyDescent="0.35">
      <c r="A1" s="15" t="s">
        <v>14</v>
      </c>
      <c r="B1" s="15" t="s">
        <v>3</v>
      </c>
      <c r="C1" s="15" t="s">
        <v>35</v>
      </c>
      <c r="D1" s="15"/>
      <c r="E1" s="15" t="s">
        <v>22</v>
      </c>
      <c r="F1" s="15"/>
      <c r="G1" s="15" t="s">
        <v>1</v>
      </c>
      <c r="H1" s="61" t="s">
        <v>25</v>
      </c>
      <c r="I1" s="25" t="s">
        <v>0</v>
      </c>
      <c r="J1" s="26" t="s">
        <v>0</v>
      </c>
      <c r="K1" s="53" t="s">
        <v>24</v>
      </c>
      <c r="L1" s="53" t="s">
        <v>18</v>
      </c>
      <c r="M1" s="53" t="s">
        <v>19</v>
      </c>
      <c r="N1" s="27" t="s">
        <v>23</v>
      </c>
      <c r="O1" s="27" t="s">
        <v>20</v>
      </c>
      <c r="P1" s="27" t="s">
        <v>21</v>
      </c>
      <c r="Q1" s="14"/>
      <c r="R1" s="10"/>
    </row>
    <row r="2" spans="1:4132" x14ac:dyDescent="0.35">
      <c r="A2" s="9" t="s">
        <v>12</v>
      </c>
      <c r="B2" s="19">
        <v>1</v>
      </c>
      <c r="C2" s="19">
        <f>(B2-$B$23)^3</f>
        <v>-3796.4160000000011</v>
      </c>
      <c r="D2" s="36">
        <f>B2/$B$22</f>
        <v>3.0120481927710845E-3</v>
      </c>
      <c r="E2" s="36">
        <f>D2</f>
        <v>3.0120481927710845E-3</v>
      </c>
      <c r="F2" s="40">
        <v>0.05</v>
      </c>
      <c r="G2" s="54">
        <f>F2</f>
        <v>0.05</v>
      </c>
      <c r="H2" s="43">
        <f>G2*100</f>
        <v>5</v>
      </c>
      <c r="I2" s="39">
        <f>G2*D2</f>
        <v>1.5060240963855423E-4</v>
      </c>
      <c r="J2" s="33">
        <f>((G2*100)-(E2*100))</f>
        <v>4.6987951807228914</v>
      </c>
      <c r="K2" s="34">
        <v>1</v>
      </c>
      <c r="L2" s="42">
        <f t="shared" ref="L2:L10" si="0">K2/$K$23</f>
        <v>0.1</v>
      </c>
      <c r="M2" s="33">
        <f t="shared" ref="M2:M20" si="1">J2*L2</f>
        <v>0.46987951807228917</v>
      </c>
      <c r="N2" s="34">
        <f>19</f>
        <v>19</v>
      </c>
      <c r="O2" s="42">
        <f t="shared" ref="O2:O10" si="2">N2/$N$23</f>
        <v>1.9</v>
      </c>
      <c r="P2" s="33">
        <f>J2*O2</f>
        <v>8.9277108433734931</v>
      </c>
      <c r="Q2" s="14"/>
      <c r="R2" s="10"/>
    </row>
    <row r="3" spans="1:4132" x14ac:dyDescent="0.35">
      <c r="A3" s="9" t="s">
        <v>11</v>
      </c>
      <c r="B3" s="19">
        <v>1</v>
      </c>
      <c r="C3" s="19">
        <f t="shared" ref="C3:C21" si="3">(B3-$B$23)^3</f>
        <v>-3796.4160000000011</v>
      </c>
      <c r="D3" s="36">
        <f t="shared" ref="D3:D21" si="4">B3/$B$22</f>
        <v>3.0120481927710845E-3</v>
      </c>
      <c r="E3" s="36">
        <f>E2+D3</f>
        <v>6.024096385542169E-3</v>
      </c>
      <c r="F3" s="40">
        <v>0.05</v>
      </c>
      <c r="G3" s="54">
        <f t="shared" ref="G3:G10" si="5">F3+G2</f>
        <v>0.1</v>
      </c>
      <c r="H3" s="43">
        <f t="shared" ref="H3:H20" si="6">G3*100</f>
        <v>10</v>
      </c>
      <c r="I3" s="39">
        <f t="shared" ref="I3:I10" si="7">(G2+G3)*D3</f>
        <v>4.5180722891566272E-4</v>
      </c>
      <c r="J3" s="33">
        <f t="shared" ref="J3:J20" si="8">((G3*100)-(E3*100))</f>
        <v>9.3975903614457827</v>
      </c>
      <c r="K3" s="34">
        <f>2</f>
        <v>2</v>
      </c>
      <c r="L3" s="42">
        <f t="shared" si="0"/>
        <v>0.2</v>
      </c>
      <c r="M3" s="33">
        <f t="shared" si="1"/>
        <v>1.8795180722891567</v>
      </c>
      <c r="N3" s="34">
        <v>18</v>
      </c>
      <c r="O3" s="42">
        <f t="shared" si="2"/>
        <v>1.8</v>
      </c>
      <c r="P3" s="33">
        <f t="shared" ref="P3:P20" si="9">J3*O3</f>
        <v>16.91566265060241</v>
      </c>
      <c r="Q3" s="14"/>
      <c r="R3" s="10"/>
    </row>
    <row r="4" spans="1:4132" x14ac:dyDescent="0.35">
      <c r="A4" s="9" t="s">
        <v>10</v>
      </c>
      <c r="B4" s="19">
        <v>1</v>
      </c>
      <c r="C4" s="19">
        <f t="shared" si="3"/>
        <v>-3796.4160000000011</v>
      </c>
      <c r="D4" s="36">
        <f t="shared" si="4"/>
        <v>3.0120481927710845E-3</v>
      </c>
      <c r="E4" s="36">
        <f t="shared" ref="E4:E21" si="10">E3+D4</f>
        <v>9.0361445783132543E-3</v>
      </c>
      <c r="F4" s="40">
        <v>0.05</v>
      </c>
      <c r="G4" s="54">
        <f t="shared" si="5"/>
        <v>0.15000000000000002</v>
      </c>
      <c r="H4" s="43">
        <f t="shared" si="6"/>
        <v>15.000000000000002</v>
      </c>
      <c r="I4" s="39">
        <f t="shared" si="7"/>
        <v>7.5301204819277112E-4</v>
      </c>
      <c r="J4" s="33">
        <f t="shared" si="8"/>
        <v>14.096385542168676</v>
      </c>
      <c r="K4" s="34">
        <v>3</v>
      </c>
      <c r="L4" s="42">
        <f t="shared" si="0"/>
        <v>0.3</v>
      </c>
      <c r="M4" s="33">
        <f t="shared" si="1"/>
        <v>4.2289156626506026</v>
      </c>
      <c r="N4" s="34">
        <v>17</v>
      </c>
      <c r="O4" s="42">
        <f t="shared" si="2"/>
        <v>1.7</v>
      </c>
      <c r="P4" s="33">
        <f t="shared" si="9"/>
        <v>23.963855421686748</v>
      </c>
      <c r="Q4" s="14"/>
      <c r="R4" s="10"/>
    </row>
    <row r="5" spans="1:4132" x14ac:dyDescent="0.35">
      <c r="A5" s="9" t="s">
        <v>9</v>
      </c>
      <c r="B5" s="19">
        <v>1</v>
      </c>
      <c r="C5" s="19">
        <f t="shared" si="3"/>
        <v>-3796.4160000000011</v>
      </c>
      <c r="D5" s="36">
        <f t="shared" si="4"/>
        <v>3.0120481927710845E-3</v>
      </c>
      <c r="E5" s="36">
        <f t="shared" si="10"/>
        <v>1.2048192771084338E-2</v>
      </c>
      <c r="F5" s="40">
        <v>0.05</v>
      </c>
      <c r="G5" s="54">
        <f t="shared" si="5"/>
        <v>0.2</v>
      </c>
      <c r="H5" s="43">
        <f t="shared" si="6"/>
        <v>20</v>
      </c>
      <c r="I5" s="39">
        <f t="shared" si="7"/>
        <v>1.0542168674698797E-3</v>
      </c>
      <c r="J5" s="33">
        <f t="shared" si="8"/>
        <v>18.795180722891565</v>
      </c>
      <c r="K5" s="34">
        <v>4</v>
      </c>
      <c r="L5" s="42">
        <f t="shared" si="0"/>
        <v>0.4</v>
      </c>
      <c r="M5" s="33">
        <f t="shared" si="1"/>
        <v>7.5180722891566267</v>
      </c>
      <c r="N5" s="34">
        <v>16</v>
      </c>
      <c r="O5" s="42">
        <f t="shared" si="2"/>
        <v>1.6</v>
      </c>
      <c r="P5" s="33">
        <f t="shared" si="9"/>
        <v>30.072289156626507</v>
      </c>
      <c r="Q5" s="14"/>
      <c r="R5" s="10"/>
    </row>
    <row r="6" spans="1:4132" x14ac:dyDescent="0.35">
      <c r="A6" s="9" t="s">
        <v>8</v>
      </c>
      <c r="B6" s="19">
        <v>4</v>
      </c>
      <c r="C6" s="19">
        <f t="shared" si="3"/>
        <v>-2000.3760000000009</v>
      </c>
      <c r="D6" s="36">
        <f t="shared" si="4"/>
        <v>1.2048192771084338E-2</v>
      </c>
      <c r="E6" s="36">
        <f t="shared" si="10"/>
        <v>2.4096385542168676E-2</v>
      </c>
      <c r="F6" s="40">
        <v>0.05</v>
      </c>
      <c r="G6" s="54">
        <f t="shared" si="5"/>
        <v>0.25</v>
      </c>
      <c r="H6" s="43">
        <f t="shared" si="6"/>
        <v>25</v>
      </c>
      <c r="I6" s="39">
        <f t="shared" si="7"/>
        <v>5.4216867469879526E-3</v>
      </c>
      <c r="J6" s="33">
        <f t="shared" si="8"/>
        <v>22.590361445783131</v>
      </c>
      <c r="K6" s="34">
        <v>5</v>
      </c>
      <c r="L6" s="42">
        <f t="shared" si="0"/>
        <v>0.5</v>
      </c>
      <c r="M6" s="33">
        <f t="shared" si="1"/>
        <v>11.295180722891565</v>
      </c>
      <c r="N6" s="34">
        <v>15</v>
      </c>
      <c r="O6" s="42">
        <f t="shared" si="2"/>
        <v>1.5</v>
      </c>
      <c r="P6" s="33">
        <f t="shared" si="9"/>
        <v>33.885542168674696</v>
      </c>
      <c r="Q6" s="20"/>
      <c r="R6" s="10"/>
    </row>
    <row r="7" spans="1:4132" x14ac:dyDescent="0.35">
      <c r="A7" s="9" t="s">
        <v>4</v>
      </c>
      <c r="B7" s="19">
        <v>4</v>
      </c>
      <c r="C7" s="19">
        <f t="shared" si="3"/>
        <v>-2000.3760000000009</v>
      </c>
      <c r="D7" s="36">
        <f t="shared" si="4"/>
        <v>1.2048192771084338E-2</v>
      </c>
      <c r="E7" s="36">
        <f t="shared" si="10"/>
        <v>3.6144578313253017E-2</v>
      </c>
      <c r="F7" s="40">
        <v>0.05</v>
      </c>
      <c r="G7" s="54">
        <f t="shared" si="5"/>
        <v>0.3</v>
      </c>
      <c r="H7" s="43">
        <f t="shared" si="6"/>
        <v>30</v>
      </c>
      <c r="I7" s="39">
        <f t="shared" si="7"/>
        <v>6.6265060240963862E-3</v>
      </c>
      <c r="J7" s="33">
        <f t="shared" si="8"/>
        <v>26.385542168674696</v>
      </c>
      <c r="K7" s="34">
        <v>6</v>
      </c>
      <c r="L7" s="42">
        <f t="shared" si="0"/>
        <v>0.6</v>
      </c>
      <c r="M7" s="33">
        <f t="shared" si="1"/>
        <v>15.831325301204817</v>
      </c>
      <c r="N7" s="34">
        <v>14</v>
      </c>
      <c r="O7" s="42">
        <f t="shared" si="2"/>
        <v>1.4</v>
      </c>
      <c r="P7" s="33">
        <f>J7*O7</f>
        <v>36.939759036144572</v>
      </c>
      <c r="Q7" s="20"/>
      <c r="R7" s="10"/>
    </row>
    <row r="8" spans="1:4132" x14ac:dyDescent="0.35">
      <c r="A8" s="9" t="s">
        <v>7</v>
      </c>
      <c r="B8" s="19">
        <v>4</v>
      </c>
      <c r="C8" s="19">
        <f t="shared" si="3"/>
        <v>-2000.3760000000009</v>
      </c>
      <c r="D8" s="36">
        <f t="shared" si="4"/>
        <v>1.2048192771084338E-2</v>
      </c>
      <c r="E8" s="36">
        <f t="shared" si="10"/>
        <v>4.8192771084337352E-2</v>
      </c>
      <c r="F8" s="40">
        <v>0.05</v>
      </c>
      <c r="G8" s="54">
        <f t="shared" si="5"/>
        <v>0.35</v>
      </c>
      <c r="H8" s="43">
        <f t="shared" si="6"/>
        <v>35</v>
      </c>
      <c r="I8" s="39">
        <f t="shared" si="7"/>
        <v>7.8313253012048181E-3</v>
      </c>
      <c r="J8" s="33">
        <f t="shared" si="8"/>
        <v>30.180722891566266</v>
      </c>
      <c r="K8" s="34">
        <v>7</v>
      </c>
      <c r="L8" s="42">
        <f t="shared" si="0"/>
        <v>0.7</v>
      </c>
      <c r="M8" s="33">
        <f t="shared" si="1"/>
        <v>21.126506024096386</v>
      </c>
      <c r="N8" s="34">
        <v>13</v>
      </c>
      <c r="O8" s="42">
        <f t="shared" si="2"/>
        <v>1.3</v>
      </c>
      <c r="P8" s="33">
        <f t="shared" si="9"/>
        <v>39.234939759036145</v>
      </c>
      <c r="Q8" s="20"/>
      <c r="R8" s="10"/>
    </row>
    <row r="9" spans="1:4132" x14ac:dyDescent="0.35">
      <c r="A9" s="9" t="s">
        <v>15</v>
      </c>
      <c r="B9" s="19">
        <v>4</v>
      </c>
      <c r="C9" s="19">
        <f t="shared" si="3"/>
        <v>-2000.3760000000009</v>
      </c>
      <c r="D9" s="36">
        <f t="shared" si="4"/>
        <v>1.2048192771084338E-2</v>
      </c>
      <c r="E9" s="36">
        <f t="shared" si="10"/>
        <v>6.0240963855421686E-2</v>
      </c>
      <c r="F9" s="40">
        <v>0.05</v>
      </c>
      <c r="G9" s="54">
        <f t="shared" si="5"/>
        <v>0.39999999999999997</v>
      </c>
      <c r="H9" s="43">
        <f t="shared" si="6"/>
        <v>40</v>
      </c>
      <c r="I9" s="39">
        <f t="shared" si="7"/>
        <v>9.0361445783132543E-3</v>
      </c>
      <c r="J9" s="33">
        <f t="shared" si="8"/>
        <v>33.975903614457835</v>
      </c>
      <c r="K9" s="34">
        <v>8</v>
      </c>
      <c r="L9" s="42">
        <f t="shared" si="0"/>
        <v>0.8</v>
      </c>
      <c r="M9" s="33">
        <f t="shared" si="1"/>
        <v>27.180722891566269</v>
      </c>
      <c r="N9" s="34">
        <v>12</v>
      </c>
      <c r="O9" s="42">
        <f t="shared" si="2"/>
        <v>1.2</v>
      </c>
      <c r="P9" s="33">
        <f t="shared" si="9"/>
        <v>40.7710843373494</v>
      </c>
      <c r="Q9" s="20"/>
      <c r="R9" s="10"/>
    </row>
    <row r="10" spans="1:4132" x14ac:dyDescent="0.35">
      <c r="A10" s="9" t="s">
        <v>16</v>
      </c>
      <c r="B10" s="19">
        <v>15</v>
      </c>
      <c r="C10" s="19">
        <f t="shared" si="3"/>
        <v>-4.0960000000000107</v>
      </c>
      <c r="D10" s="36">
        <f t="shared" si="4"/>
        <v>4.5180722891566265E-2</v>
      </c>
      <c r="E10" s="36">
        <f t="shared" si="10"/>
        <v>0.10542168674698796</v>
      </c>
      <c r="F10" s="40">
        <v>0.05</v>
      </c>
      <c r="G10" s="54">
        <f t="shared" si="5"/>
        <v>0.44999999999999996</v>
      </c>
      <c r="H10" s="43">
        <f t="shared" si="6"/>
        <v>44.999999999999993</v>
      </c>
      <c r="I10" s="39">
        <f t="shared" si="7"/>
        <v>3.8403614457831317E-2</v>
      </c>
      <c r="J10" s="33">
        <f t="shared" si="8"/>
        <v>34.4578313253012</v>
      </c>
      <c r="K10" s="34">
        <v>9</v>
      </c>
      <c r="L10" s="42">
        <f t="shared" si="0"/>
        <v>0.9</v>
      </c>
      <c r="M10" s="33">
        <f t="shared" si="1"/>
        <v>31.012048192771079</v>
      </c>
      <c r="N10" s="34">
        <v>11</v>
      </c>
      <c r="O10" s="42">
        <f t="shared" si="2"/>
        <v>1.1000000000000001</v>
      </c>
      <c r="P10" s="33">
        <f t="shared" si="9"/>
        <v>37.903614457831324</v>
      </c>
      <c r="Q10" s="20"/>
      <c r="R10" s="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</row>
    <row r="11" spans="1:4132" s="2" customFormat="1" x14ac:dyDescent="0.35">
      <c r="A11" s="9" t="s">
        <v>17</v>
      </c>
      <c r="B11" s="19">
        <v>15</v>
      </c>
      <c r="C11" s="19">
        <f t="shared" si="3"/>
        <v>-4.0960000000000107</v>
      </c>
      <c r="D11" s="36">
        <f t="shared" si="4"/>
        <v>4.5180722891566265E-2</v>
      </c>
      <c r="E11" s="36">
        <f t="shared" si="10"/>
        <v>0.15060240963855423</v>
      </c>
      <c r="F11" s="40">
        <v>0.05</v>
      </c>
      <c r="G11" s="54">
        <f t="shared" ref="G11:G21" si="11">F11+G10</f>
        <v>0.49999999999999994</v>
      </c>
      <c r="H11" s="43">
        <f t="shared" si="6"/>
        <v>49.999999999999993</v>
      </c>
      <c r="I11" s="39">
        <f t="shared" ref="I11:I19" si="12">(G10+G11)*D11</f>
        <v>4.2921686746987951E-2</v>
      </c>
      <c r="J11" s="33">
        <f t="shared" si="8"/>
        <v>34.939759036144572</v>
      </c>
      <c r="K11" s="34">
        <v>10</v>
      </c>
      <c r="L11" s="42">
        <f t="shared" ref="L11:L20" si="13">K11/$K$23</f>
        <v>1</v>
      </c>
      <c r="M11" s="33">
        <f t="shared" si="1"/>
        <v>34.939759036144572</v>
      </c>
      <c r="N11" s="34">
        <v>10</v>
      </c>
      <c r="O11" s="42">
        <f t="shared" ref="O11:O20" si="14">N11/$N$23</f>
        <v>1</v>
      </c>
      <c r="P11" s="33">
        <f t="shared" si="9"/>
        <v>34.939759036144572</v>
      </c>
      <c r="Q11" s="20"/>
      <c r="R11" s="10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/>
      <c r="AH11" s="1"/>
      <c r="AI11" s="17"/>
      <c r="AJ11" s="17"/>
      <c r="AK11" s="17"/>
      <c r="AL11" s="17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</row>
    <row r="12" spans="1:4132" s="2" customFormat="1" x14ac:dyDescent="0.35">
      <c r="A12" s="9" t="s">
        <v>26</v>
      </c>
      <c r="B12" s="19">
        <v>15</v>
      </c>
      <c r="C12" s="19">
        <f t="shared" si="3"/>
        <v>-4.0960000000000107</v>
      </c>
      <c r="D12" s="36">
        <f t="shared" si="4"/>
        <v>4.5180722891566265E-2</v>
      </c>
      <c r="E12" s="36">
        <f t="shared" si="10"/>
        <v>0.1957831325301205</v>
      </c>
      <c r="F12" s="40">
        <v>0.05</v>
      </c>
      <c r="G12" s="54">
        <f t="shared" si="11"/>
        <v>0.54999999999999993</v>
      </c>
      <c r="H12" s="43">
        <f t="shared" si="6"/>
        <v>54.999999999999993</v>
      </c>
      <c r="I12" s="39">
        <f t="shared" si="12"/>
        <v>4.7439759036144571E-2</v>
      </c>
      <c r="J12" s="33">
        <f t="shared" si="8"/>
        <v>35.421686746987945</v>
      </c>
      <c r="K12" s="34">
        <v>11</v>
      </c>
      <c r="L12" s="42">
        <f t="shared" si="13"/>
        <v>1.1000000000000001</v>
      </c>
      <c r="M12" s="33">
        <f t="shared" si="1"/>
        <v>38.963855421686745</v>
      </c>
      <c r="N12" s="34">
        <v>9</v>
      </c>
      <c r="O12" s="42">
        <f t="shared" si="14"/>
        <v>0.9</v>
      </c>
      <c r="P12" s="33">
        <f t="shared" si="9"/>
        <v>31.879518072289152</v>
      </c>
      <c r="Q12" s="20"/>
      <c r="R12" s="10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/>
      <c r="AH12" s="1"/>
      <c r="AI12" s="17"/>
      <c r="AJ12" s="17"/>
      <c r="AK12" s="17"/>
      <c r="AL12" s="17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</row>
    <row r="13" spans="1:4132" s="2" customFormat="1" x14ac:dyDescent="0.35">
      <c r="A13" s="9" t="s">
        <v>27</v>
      </c>
      <c r="B13" s="19">
        <v>15</v>
      </c>
      <c r="C13" s="19">
        <f t="shared" si="3"/>
        <v>-4.0960000000000107</v>
      </c>
      <c r="D13" s="36">
        <f t="shared" si="4"/>
        <v>4.5180722891566265E-2</v>
      </c>
      <c r="E13" s="36">
        <f t="shared" si="10"/>
        <v>0.24096385542168677</v>
      </c>
      <c r="F13" s="40">
        <v>0.05</v>
      </c>
      <c r="G13" s="54">
        <f t="shared" si="11"/>
        <v>0.6</v>
      </c>
      <c r="H13" s="43">
        <f t="shared" si="6"/>
        <v>60</v>
      </c>
      <c r="I13" s="39">
        <f t="shared" si="12"/>
        <v>5.1957831325301199E-2</v>
      </c>
      <c r="J13" s="33">
        <f t="shared" si="8"/>
        <v>35.903614457831324</v>
      </c>
      <c r="K13" s="34">
        <v>12</v>
      </c>
      <c r="L13" s="42">
        <f t="shared" si="13"/>
        <v>1.2</v>
      </c>
      <c r="M13" s="33">
        <f t="shared" si="1"/>
        <v>43.084337349397586</v>
      </c>
      <c r="N13" s="34">
        <v>8</v>
      </c>
      <c r="O13" s="42">
        <f t="shared" si="14"/>
        <v>0.8</v>
      </c>
      <c r="P13" s="33">
        <f t="shared" si="9"/>
        <v>28.722891566265062</v>
      </c>
      <c r="Q13" s="20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/>
      <c r="AH13" s="1"/>
      <c r="AI13" s="17"/>
      <c r="AJ13" s="17"/>
      <c r="AK13" s="17"/>
      <c r="AL13" s="17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</row>
    <row r="14" spans="1:4132" s="2" customFormat="1" x14ac:dyDescent="0.35">
      <c r="A14" s="9" t="s">
        <v>13</v>
      </c>
      <c r="B14" s="19">
        <v>26</v>
      </c>
      <c r="C14" s="19">
        <f t="shared" si="3"/>
        <v>830.58399999999961</v>
      </c>
      <c r="D14" s="36">
        <f t="shared" si="4"/>
        <v>7.8313253012048195E-2</v>
      </c>
      <c r="E14" s="36">
        <f t="shared" si="10"/>
        <v>0.31927710843373497</v>
      </c>
      <c r="F14" s="40">
        <v>0.05</v>
      </c>
      <c r="G14" s="54">
        <f t="shared" si="11"/>
        <v>0.65</v>
      </c>
      <c r="H14" s="43">
        <f t="shared" si="6"/>
        <v>65</v>
      </c>
      <c r="I14" s="39">
        <f t="shared" si="12"/>
        <v>9.7891566265060237E-2</v>
      </c>
      <c r="J14" s="33">
        <f t="shared" si="8"/>
        <v>33.072289156626503</v>
      </c>
      <c r="K14" s="34">
        <v>13</v>
      </c>
      <c r="L14" s="42">
        <f t="shared" si="13"/>
        <v>1.3</v>
      </c>
      <c r="M14" s="33">
        <f t="shared" si="1"/>
        <v>42.993975903614455</v>
      </c>
      <c r="N14" s="34">
        <v>7</v>
      </c>
      <c r="O14" s="42">
        <f t="shared" si="14"/>
        <v>0.7</v>
      </c>
      <c r="P14" s="33">
        <f t="shared" si="9"/>
        <v>23.150602409638552</v>
      </c>
      <c r="Q14" s="20"/>
      <c r="R14" s="10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/>
      <c r="AH14" s="1"/>
      <c r="AI14" s="17"/>
      <c r="AJ14" s="17"/>
      <c r="AK14" s="17"/>
      <c r="AL14" s="17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</row>
    <row r="15" spans="1:4132" s="2" customFormat="1" x14ac:dyDescent="0.35">
      <c r="A15" s="9" t="s">
        <v>28</v>
      </c>
      <c r="B15" s="19">
        <v>26</v>
      </c>
      <c r="C15" s="19">
        <f t="shared" si="3"/>
        <v>830.58399999999961</v>
      </c>
      <c r="D15" s="36">
        <f t="shared" si="4"/>
        <v>7.8313253012048195E-2</v>
      </c>
      <c r="E15" s="36">
        <f t="shared" si="10"/>
        <v>0.39759036144578319</v>
      </c>
      <c r="F15" s="40">
        <v>0.05</v>
      </c>
      <c r="G15" s="54">
        <f t="shared" si="11"/>
        <v>0.70000000000000007</v>
      </c>
      <c r="H15" s="43">
        <f t="shared" si="6"/>
        <v>70</v>
      </c>
      <c r="I15" s="39">
        <f t="shared" si="12"/>
        <v>0.10572289156626508</v>
      </c>
      <c r="J15" s="33">
        <f t="shared" si="8"/>
        <v>30.240963855421683</v>
      </c>
      <c r="K15" s="34">
        <v>14</v>
      </c>
      <c r="L15" s="42">
        <f t="shared" si="13"/>
        <v>1.4</v>
      </c>
      <c r="M15" s="33">
        <f t="shared" si="1"/>
        <v>42.337349397590351</v>
      </c>
      <c r="N15" s="34">
        <v>6</v>
      </c>
      <c r="O15" s="42">
        <f t="shared" si="14"/>
        <v>0.6</v>
      </c>
      <c r="P15" s="33">
        <f t="shared" si="9"/>
        <v>18.14457831325301</v>
      </c>
      <c r="Q15" s="20"/>
      <c r="R15" s="1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/>
      <c r="AH15" s="1"/>
      <c r="AI15" s="17"/>
      <c r="AJ15" s="17"/>
      <c r="AK15" s="17"/>
      <c r="AL15" s="17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</row>
    <row r="16" spans="1:4132" s="2" customFormat="1" x14ac:dyDescent="0.35">
      <c r="A16" s="9" t="s">
        <v>29</v>
      </c>
      <c r="B16" s="19">
        <v>26</v>
      </c>
      <c r="C16" s="19">
        <f t="shared" si="3"/>
        <v>830.58399999999961</v>
      </c>
      <c r="D16" s="36">
        <f t="shared" si="4"/>
        <v>7.8313253012048195E-2</v>
      </c>
      <c r="E16" s="36">
        <f t="shared" si="10"/>
        <v>0.47590361445783136</v>
      </c>
      <c r="F16" s="40">
        <v>0.05</v>
      </c>
      <c r="G16" s="54">
        <f t="shared" si="11"/>
        <v>0.75000000000000011</v>
      </c>
      <c r="H16" s="43">
        <f t="shared" si="6"/>
        <v>75.000000000000014</v>
      </c>
      <c r="I16" s="39">
        <f t="shared" si="12"/>
        <v>0.1135542168674699</v>
      </c>
      <c r="J16" s="33">
        <f t="shared" si="8"/>
        <v>27.409638554216876</v>
      </c>
      <c r="K16" s="34">
        <v>15</v>
      </c>
      <c r="L16" s="42">
        <f t="shared" si="13"/>
        <v>1.5</v>
      </c>
      <c r="M16" s="33">
        <f t="shared" si="1"/>
        <v>41.114457831325311</v>
      </c>
      <c r="N16" s="34">
        <v>5</v>
      </c>
      <c r="O16" s="42">
        <f t="shared" si="14"/>
        <v>0.5</v>
      </c>
      <c r="P16" s="33">
        <f t="shared" si="9"/>
        <v>13.704819277108438</v>
      </c>
      <c r="Q16" s="20"/>
      <c r="R16" s="10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/>
      <c r="AH16" s="1"/>
      <c r="AI16" s="17"/>
      <c r="AJ16" s="17"/>
      <c r="AK16" s="17"/>
      <c r="AL16" s="17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</row>
    <row r="17" spans="1:4132" s="2" customFormat="1" x14ac:dyDescent="0.35">
      <c r="A17" s="9" t="s">
        <v>30</v>
      </c>
      <c r="B17" s="19">
        <v>26</v>
      </c>
      <c r="C17" s="19">
        <f t="shared" si="3"/>
        <v>830.58399999999961</v>
      </c>
      <c r="D17" s="36">
        <f t="shared" si="4"/>
        <v>7.8313253012048195E-2</v>
      </c>
      <c r="E17" s="36">
        <f t="shared" si="10"/>
        <v>0.55421686746987953</v>
      </c>
      <c r="F17" s="40">
        <v>0.05</v>
      </c>
      <c r="G17" s="54">
        <f t="shared" si="11"/>
        <v>0.80000000000000016</v>
      </c>
      <c r="H17" s="43">
        <f t="shared" si="6"/>
        <v>80.000000000000014</v>
      </c>
      <c r="I17" s="39">
        <f t="shared" si="12"/>
        <v>0.12138554216867473</v>
      </c>
      <c r="J17" s="33">
        <f t="shared" si="8"/>
        <v>24.578313253012062</v>
      </c>
      <c r="K17" s="34">
        <v>16</v>
      </c>
      <c r="L17" s="42">
        <f t="shared" si="13"/>
        <v>1.6</v>
      </c>
      <c r="M17" s="33">
        <f t="shared" si="1"/>
        <v>39.325301204819304</v>
      </c>
      <c r="N17" s="34">
        <v>4</v>
      </c>
      <c r="O17" s="42">
        <f t="shared" si="14"/>
        <v>0.4</v>
      </c>
      <c r="P17" s="33">
        <f t="shared" si="9"/>
        <v>9.8313253012048261</v>
      </c>
      <c r="Q17" s="20"/>
      <c r="R17" s="10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/>
      <c r="AH17" s="1"/>
      <c r="AI17" s="17"/>
      <c r="AJ17" s="17"/>
      <c r="AK17" s="17"/>
      <c r="AL17" s="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</row>
    <row r="18" spans="1:4132" s="2" customFormat="1" x14ac:dyDescent="0.35">
      <c r="A18" s="9" t="s">
        <v>2</v>
      </c>
      <c r="B18" s="19">
        <v>37</v>
      </c>
      <c r="C18" s="19">
        <f t="shared" si="3"/>
        <v>8489.6639999999989</v>
      </c>
      <c r="D18" s="36">
        <f t="shared" si="4"/>
        <v>0.11144578313253012</v>
      </c>
      <c r="E18" s="36">
        <f t="shared" si="10"/>
        <v>0.6656626506024097</v>
      </c>
      <c r="F18" s="40">
        <v>0.05</v>
      </c>
      <c r="G18" s="54">
        <f t="shared" si="11"/>
        <v>0.8500000000000002</v>
      </c>
      <c r="H18" s="43">
        <f t="shared" si="6"/>
        <v>85.000000000000014</v>
      </c>
      <c r="I18" s="39">
        <f t="shared" si="12"/>
        <v>0.18388554216867473</v>
      </c>
      <c r="J18" s="33">
        <f t="shared" si="8"/>
        <v>18.433734939759049</v>
      </c>
      <c r="K18" s="34">
        <v>17</v>
      </c>
      <c r="L18" s="42">
        <f t="shared" si="13"/>
        <v>1.7</v>
      </c>
      <c r="M18" s="33">
        <f t="shared" si="1"/>
        <v>31.337349397590383</v>
      </c>
      <c r="N18" s="34">
        <v>3</v>
      </c>
      <c r="O18" s="42">
        <f t="shared" si="14"/>
        <v>0.3</v>
      </c>
      <c r="P18" s="33">
        <f t="shared" si="9"/>
        <v>5.5301204819277148</v>
      </c>
      <c r="Q18" s="20"/>
      <c r="R18" s="1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/>
      <c r="AH18" s="1"/>
      <c r="AI18" s="17"/>
      <c r="AJ18" s="17"/>
      <c r="AK18" s="17"/>
      <c r="AL18" s="17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</row>
    <row r="19" spans="1:4132" s="2" customFormat="1" x14ac:dyDescent="0.35">
      <c r="A19" s="9" t="s">
        <v>31</v>
      </c>
      <c r="B19" s="19">
        <v>37</v>
      </c>
      <c r="C19" s="19">
        <f t="shared" si="3"/>
        <v>8489.6639999999989</v>
      </c>
      <c r="D19" s="36">
        <f t="shared" si="4"/>
        <v>0.11144578313253012</v>
      </c>
      <c r="E19" s="36">
        <f t="shared" si="10"/>
        <v>0.77710843373493987</v>
      </c>
      <c r="F19" s="40">
        <v>0.05</v>
      </c>
      <c r="G19" s="54">
        <f t="shared" si="11"/>
        <v>0.90000000000000024</v>
      </c>
      <c r="H19" s="43">
        <f t="shared" si="6"/>
        <v>90.000000000000028</v>
      </c>
      <c r="I19" s="39">
        <f t="shared" si="12"/>
        <v>0.19503012048192775</v>
      </c>
      <c r="J19" s="33">
        <f t="shared" si="8"/>
        <v>12.289156626506042</v>
      </c>
      <c r="K19" s="34">
        <v>18</v>
      </c>
      <c r="L19" s="42">
        <f t="shared" si="13"/>
        <v>1.8</v>
      </c>
      <c r="M19" s="33">
        <f t="shared" si="1"/>
        <v>22.120481927710877</v>
      </c>
      <c r="N19" s="34">
        <v>2</v>
      </c>
      <c r="O19" s="42">
        <f t="shared" si="14"/>
        <v>0.2</v>
      </c>
      <c r="P19" s="33">
        <f t="shared" si="9"/>
        <v>2.4578313253012087</v>
      </c>
      <c r="Q19" s="20"/>
      <c r="R19" s="1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/>
      <c r="AH19" s="1"/>
      <c r="AI19" s="17"/>
      <c r="AJ19" s="17"/>
      <c r="AK19" s="17"/>
      <c r="AL19" s="17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</row>
    <row r="20" spans="1:4132" s="2" customFormat="1" x14ac:dyDescent="0.35">
      <c r="A20" s="9" t="s">
        <v>32</v>
      </c>
      <c r="B20" s="19">
        <v>37</v>
      </c>
      <c r="C20" s="19">
        <f t="shared" si="3"/>
        <v>8489.6639999999989</v>
      </c>
      <c r="D20" s="36">
        <f t="shared" si="4"/>
        <v>0.11144578313253012</v>
      </c>
      <c r="E20" s="36">
        <f t="shared" si="10"/>
        <v>0.88855421686747005</v>
      </c>
      <c r="F20" s="40">
        <v>0.05</v>
      </c>
      <c r="G20" s="54">
        <f t="shared" si="11"/>
        <v>0.95000000000000029</v>
      </c>
      <c r="H20" s="43">
        <f t="shared" si="6"/>
        <v>95.000000000000028</v>
      </c>
      <c r="I20" s="39">
        <f>(G19+G20)*D20</f>
        <v>0.20617469879518077</v>
      </c>
      <c r="J20" s="33">
        <f t="shared" si="8"/>
        <v>6.144578313253021</v>
      </c>
      <c r="K20" s="34">
        <v>19</v>
      </c>
      <c r="L20" s="42">
        <f t="shared" si="13"/>
        <v>1.9</v>
      </c>
      <c r="M20" s="33">
        <f t="shared" si="1"/>
        <v>11.674698795180738</v>
      </c>
      <c r="N20" s="34">
        <v>1</v>
      </c>
      <c r="O20" s="42">
        <f t="shared" si="14"/>
        <v>0.1</v>
      </c>
      <c r="P20" s="33">
        <f t="shared" si="9"/>
        <v>0.61445783132530218</v>
      </c>
      <c r="Q20" s="20"/>
      <c r="R20" s="1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/>
      <c r="AH20" s="1"/>
      <c r="AI20" s="17"/>
      <c r="AJ20" s="17"/>
      <c r="AK20" s="17"/>
      <c r="AL20" s="17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</row>
    <row r="21" spans="1:4132" s="2" customFormat="1" x14ac:dyDescent="0.35">
      <c r="A21" s="9" t="s">
        <v>33</v>
      </c>
      <c r="B21" s="19">
        <v>37</v>
      </c>
      <c r="C21" s="19">
        <f t="shared" si="3"/>
        <v>8489.6639999999989</v>
      </c>
      <c r="D21" s="36">
        <f t="shared" si="4"/>
        <v>0.11144578313253012</v>
      </c>
      <c r="E21" s="36">
        <f t="shared" si="10"/>
        <v>1.0000000000000002</v>
      </c>
      <c r="F21" s="40">
        <v>0.05</v>
      </c>
      <c r="G21" s="54">
        <f t="shared" si="11"/>
        <v>1.0000000000000002</v>
      </c>
      <c r="H21" s="43"/>
      <c r="I21" s="43"/>
      <c r="J21" s="43"/>
      <c r="K21" s="43"/>
      <c r="L21" s="43"/>
      <c r="M21" s="43"/>
      <c r="N21" s="43"/>
      <c r="O21" s="43"/>
      <c r="P21" s="43"/>
      <c r="Q21" s="20"/>
      <c r="R21" s="1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/>
      <c r="AH21" s="1"/>
      <c r="AI21" s="17"/>
      <c r="AJ21" s="17"/>
      <c r="AK21" s="17"/>
      <c r="AL21" s="17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</row>
    <row r="22" spans="1:4132" s="8" customFormat="1" x14ac:dyDescent="0.35">
      <c r="A22" s="18" t="s">
        <v>6</v>
      </c>
      <c r="B22" s="28">
        <f>SUM(B2:B21)</f>
        <v>332</v>
      </c>
      <c r="C22" s="28">
        <f>SUM(C2:C21)</f>
        <v>14077.439999999981</v>
      </c>
      <c r="D22" s="45"/>
      <c r="E22" s="45"/>
      <c r="F22" s="46"/>
      <c r="G22" s="51">
        <f>SUM(G2:G21)</f>
        <v>10.500000000000002</v>
      </c>
      <c r="H22" s="51">
        <f t="shared" ref="H22:P22" si="15">SUM(H2:H20)</f>
        <v>950</v>
      </c>
      <c r="I22" s="47">
        <f t="shared" si="15"/>
        <v>1.2356927710843373</v>
      </c>
      <c r="J22" s="48">
        <f t="shared" si="15"/>
        <v>453.01204819277115</v>
      </c>
      <c r="K22" s="49">
        <f t="shared" si="15"/>
        <v>190</v>
      </c>
      <c r="L22" s="28">
        <f t="shared" si="15"/>
        <v>18.999999999999996</v>
      </c>
      <c r="M22" s="48">
        <f t="shared" si="15"/>
        <v>468.43373493975912</v>
      </c>
      <c r="N22" s="50">
        <f t="shared" si="15"/>
        <v>190</v>
      </c>
      <c r="O22" s="28">
        <f t="shared" si="15"/>
        <v>19</v>
      </c>
      <c r="P22" s="48">
        <f t="shared" si="15"/>
        <v>437.59036144578306</v>
      </c>
      <c r="Q22" s="20"/>
      <c r="R22" s="1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/>
      <c r="AH22" s="1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  <c r="AML22" s="16"/>
      <c r="AMM22" s="16"/>
      <c r="AMN22" s="16"/>
      <c r="AMO22" s="16"/>
      <c r="AMP22" s="16"/>
      <c r="AMQ22" s="16"/>
      <c r="AMR22" s="16"/>
      <c r="AMS22" s="16"/>
      <c r="AMT22" s="16"/>
      <c r="AMU22" s="16"/>
      <c r="AMV22" s="16"/>
      <c r="AMW22" s="16"/>
      <c r="AMX22" s="16"/>
      <c r="AMY22" s="16"/>
      <c r="AMZ22" s="16"/>
      <c r="ANA22" s="16"/>
      <c r="ANB22" s="16"/>
      <c r="ANC22" s="16"/>
      <c r="AND22" s="16"/>
      <c r="ANE22" s="16"/>
      <c r="ANF22" s="16"/>
      <c r="ANG22" s="16"/>
      <c r="ANH22" s="16"/>
      <c r="ANI22" s="16"/>
      <c r="ANJ22" s="16"/>
      <c r="ANK22" s="16"/>
      <c r="ANL22" s="16"/>
      <c r="ANM22" s="16"/>
      <c r="ANN22" s="16"/>
      <c r="ANO22" s="16"/>
      <c r="ANP22" s="16"/>
      <c r="ANQ22" s="16"/>
      <c r="ANR22" s="16"/>
      <c r="ANS22" s="16"/>
      <c r="ANT22" s="16"/>
      <c r="ANU22" s="16"/>
      <c r="ANV22" s="16"/>
      <c r="ANW22" s="16"/>
      <c r="ANX22" s="16"/>
      <c r="ANY22" s="16"/>
      <c r="ANZ22" s="16"/>
      <c r="AOA22" s="16"/>
      <c r="AOB22" s="16"/>
      <c r="AOC22" s="16"/>
      <c r="AOD22" s="16"/>
      <c r="AOE22" s="16"/>
      <c r="AOF22" s="16"/>
      <c r="AOG22" s="16"/>
      <c r="AOH22" s="16"/>
      <c r="AOI22" s="16"/>
      <c r="AOJ22" s="16"/>
      <c r="AOK22" s="16"/>
      <c r="AOL22" s="16"/>
      <c r="AOM22" s="16"/>
      <c r="AON22" s="16"/>
      <c r="AOO22" s="16"/>
      <c r="AOP22" s="16"/>
      <c r="AOQ22" s="16"/>
      <c r="AOR22" s="16"/>
      <c r="AOS22" s="16"/>
      <c r="AOT22" s="16"/>
      <c r="AOU22" s="16"/>
      <c r="AOV22" s="16"/>
      <c r="AOW22" s="16"/>
      <c r="AOX22" s="16"/>
      <c r="AOY22" s="16"/>
      <c r="AOZ22" s="16"/>
      <c r="APA22" s="16"/>
      <c r="APB22" s="16"/>
      <c r="APC22" s="16"/>
      <c r="APD22" s="16"/>
      <c r="APE22" s="16"/>
      <c r="APF22" s="16"/>
      <c r="APG22" s="16"/>
      <c r="APH22" s="16"/>
      <c r="API22" s="16"/>
      <c r="APJ22" s="16"/>
      <c r="APK22" s="16"/>
      <c r="APL22" s="16"/>
      <c r="APM22" s="16"/>
      <c r="APN22" s="16"/>
      <c r="APO22" s="16"/>
      <c r="APP22" s="16"/>
      <c r="APQ22" s="16"/>
      <c r="APR22" s="16"/>
      <c r="APS22" s="16"/>
      <c r="APT22" s="16"/>
      <c r="APU22" s="16"/>
      <c r="APV22" s="16"/>
      <c r="APW22" s="16"/>
      <c r="APX22" s="16"/>
      <c r="APY22" s="16"/>
      <c r="APZ22" s="16"/>
      <c r="AQA22" s="16"/>
      <c r="AQB22" s="16"/>
      <c r="AQC22" s="16"/>
      <c r="AQD22" s="16"/>
      <c r="AQE22" s="16"/>
      <c r="AQF22" s="16"/>
      <c r="AQG22" s="16"/>
      <c r="AQH22" s="16"/>
      <c r="AQI22" s="16"/>
      <c r="AQJ22" s="16"/>
      <c r="AQK22" s="16"/>
      <c r="AQL22" s="16"/>
      <c r="AQM22" s="16"/>
      <c r="AQN22" s="16"/>
      <c r="AQO22" s="16"/>
      <c r="AQP22" s="16"/>
      <c r="AQQ22" s="16"/>
      <c r="AQR22" s="16"/>
      <c r="AQS22" s="16"/>
      <c r="AQT22" s="16"/>
      <c r="AQU22" s="16"/>
      <c r="AQV22" s="16"/>
      <c r="AQW22" s="16"/>
      <c r="AQX22" s="16"/>
      <c r="AQY22" s="16"/>
      <c r="AQZ22" s="16"/>
      <c r="ARA22" s="16"/>
      <c r="ARB22" s="16"/>
      <c r="ARC22" s="16"/>
      <c r="ARD22" s="16"/>
      <c r="ARE22" s="16"/>
      <c r="ARF22" s="16"/>
      <c r="ARG22" s="16"/>
      <c r="ARH22" s="16"/>
      <c r="ARI22" s="16"/>
      <c r="ARJ22" s="16"/>
      <c r="ARK22" s="16"/>
      <c r="ARL22" s="16"/>
      <c r="ARM22" s="16"/>
      <c r="ARN22" s="16"/>
      <c r="ARO22" s="16"/>
      <c r="ARP22" s="16"/>
      <c r="ARQ22" s="16"/>
      <c r="ARR22" s="16"/>
      <c r="ARS22" s="16"/>
      <c r="ART22" s="16"/>
      <c r="ARU22" s="16"/>
      <c r="ARV22" s="16"/>
      <c r="ARW22" s="16"/>
      <c r="ARX22" s="16"/>
      <c r="ARY22" s="16"/>
      <c r="ARZ22" s="16"/>
      <c r="ASA22" s="16"/>
      <c r="ASB22" s="16"/>
      <c r="ASC22" s="16"/>
      <c r="ASD22" s="16"/>
      <c r="ASE22" s="16"/>
      <c r="ASF22" s="16"/>
      <c r="ASG22" s="16"/>
      <c r="ASH22" s="16"/>
      <c r="ASI22" s="16"/>
      <c r="ASJ22" s="16"/>
      <c r="ASK22" s="16"/>
      <c r="ASL22" s="16"/>
      <c r="ASM22" s="16"/>
      <c r="ASN22" s="16"/>
      <c r="ASO22" s="16"/>
      <c r="ASP22" s="16"/>
      <c r="ASQ22" s="16"/>
      <c r="ASR22" s="16"/>
      <c r="ASS22" s="16"/>
      <c r="AST22" s="16"/>
      <c r="ASU22" s="16"/>
      <c r="ASV22" s="16"/>
      <c r="ASW22" s="16"/>
      <c r="ASX22" s="16"/>
      <c r="ASY22" s="16"/>
      <c r="ASZ22" s="16"/>
      <c r="ATA22" s="16"/>
      <c r="ATB22" s="16"/>
      <c r="ATC22" s="16"/>
      <c r="ATD22" s="16"/>
      <c r="ATE22" s="16"/>
      <c r="ATF22" s="16"/>
      <c r="ATG22" s="16"/>
      <c r="ATH22" s="16"/>
      <c r="ATI22" s="16"/>
      <c r="ATJ22" s="16"/>
      <c r="ATK22" s="16"/>
      <c r="ATL22" s="16"/>
      <c r="ATM22" s="16"/>
      <c r="ATN22" s="16"/>
      <c r="ATO22" s="16"/>
      <c r="ATP22" s="16"/>
      <c r="ATQ22" s="16"/>
      <c r="ATR22" s="16"/>
      <c r="ATS22" s="16"/>
      <c r="ATT22" s="16"/>
      <c r="ATU22" s="16"/>
      <c r="ATV22" s="16"/>
      <c r="ATW22" s="16"/>
      <c r="ATX22" s="16"/>
      <c r="ATY22" s="16"/>
      <c r="ATZ22" s="16"/>
      <c r="AUA22" s="16"/>
      <c r="AUB22" s="16"/>
      <c r="AUC22" s="16"/>
      <c r="AUD22" s="16"/>
      <c r="AUE22" s="16"/>
      <c r="AUF22" s="16"/>
      <c r="AUG22" s="16"/>
      <c r="AUH22" s="16"/>
      <c r="AUI22" s="16"/>
      <c r="AUJ22" s="16"/>
      <c r="AUK22" s="16"/>
      <c r="AUL22" s="16"/>
      <c r="AUM22" s="16"/>
      <c r="AUN22" s="16"/>
      <c r="AUO22" s="16"/>
      <c r="AUP22" s="16"/>
      <c r="AUQ22" s="16"/>
      <c r="AUR22" s="16"/>
      <c r="AUS22" s="16"/>
      <c r="AUT22" s="16"/>
      <c r="AUU22" s="16"/>
      <c r="AUV22" s="16"/>
      <c r="AUW22" s="16"/>
      <c r="AUX22" s="16"/>
      <c r="AUY22" s="16"/>
      <c r="AUZ22" s="16"/>
      <c r="AVA22" s="16"/>
      <c r="AVB22" s="16"/>
      <c r="AVC22" s="16"/>
      <c r="AVD22" s="16"/>
      <c r="AVE22" s="16"/>
      <c r="AVF22" s="16"/>
      <c r="AVG22" s="16"/>
      <c r="AVH22" s="16"/>
      <c r="AVI22" s="16"/>
      <c r="AVJ22" s="16"/>
      <c r="AVK22" s="16"/>
      <c r="AVL22" s="16"/>
      <c r="AVM22" s="16"/>
      <c r="AVN22" s="16"/>
      <c r="AVO22" s="16"/>
      <c r="AVP22" s="16"/>
      <c r="AVQ22" s="16"/>
      <c r="AVR22" s="16"/>
      <c r="AVS22" s="16"/>
      <c r="AVT22" s="16"/>
      <c r="AVU22" s="16"/>
      <c r="AVV22" s="16"/>
      <c r="AVW22" s="16"/>
      <c r="AVX22" s="16"/>
      <c r="AVY22" s="16"/>
      <c r="AVZ22" s="16"/>
      <c r="AWA22" s="16"/>
      <c r="AWB22" s="16"/>
      <c r="AWC22" s="16"/>
      <c r="AWD22" s="16"/>
      <c r="AWE22" s="16"/>
      <c r="AWF22" s="16"/>
      <c r="AWG22" s="16"/>
      <c r="AWH22" s="16"/>
      <c r="AWI22" s="16"/>
      <c r="AWJ22" s="16"/>
      <c r="AWK22" s="16"/>
      <c r="AWL22" s="16"/>
      <c r="AWM22" s="16"/>
      <c r="AWN22" s="16"/>
      <c r="AWO22" s="16"/>
      <c r="AWP22" s="16"/>
      <c r="AWQ22" s="16"/>
      <c r="AWR22" s="16"/>
      <c r="AWS22" s="16"/>
      <c r="AWT22" s="16"/>
      <c r="AWU22" s="16"/>
      <c r="AWV22" s="16"/>
      <c r="AWW22" s="16"/>
      <c r="AWX22" s="16"/>
      <c r="AWY22" s="16"/>
      <c r="AWZ22" s="16"/>
      <c r="AXA22" s="16"/>
      <c r="AXB22" s="16"/>
      <c r="AXC22" s="16"/>
      <c r="AXD22" s="16"/>
      <c r="AXE22" s="16"/>
      <c r="AXF22" s="16"/>
      <c r="AXG22" s="16"/>
      <c r="AXH22" s="16"/>
      <c r="AXI22" s="16"/>
      <c r="AXJ22" s="16"/>
      <c r="AXK22" s="16"/>
      <c r="AXL22" s="16"/>
      <c r="AXM22" s="16"/>
      <c r="AXN22" s="16"/>
      <c r="AXO22" s="16"/>
      <c r="AXP22" s="16"/>
      <c r="AXQ22" s="16"/>
      <c r="AXR22" s="16"/>
      <c r="AXS22" s="16"/>
      <c r="AXT22" s="16"/>
      <c r="AXU22" s="16"/>
      <c r="AXV22" s="16"/>
      <c r="AXW22" s="16"/>
      <c r="AXX22" s="16"/>
      <c r="AXY22" s="16"/>
      <c r="AXZ22" s="16"/>
      <c r="AYA22" s="16"/>
      <c r="AYB22" s="16"/>
      <c r="AYC22" s="16"/>
      <c r="AYD22" s="16"/>
      <c r="AYE22" s="16"/>
      <c r="AYF22" s="16"/>
      <c r="AYG22" s="16"/>
      <c r="AYH22" s="16"/>
      <c r="AYI22" s="16"/>
      <c r="AYJ22" s="16"/>
      <c r="AYK22" s="16"/>
      <c r="AYL22" s="16"/>
      <c r="AYM22" s="16"/>
      <c r="AYN22" s="16"/>
      <c r="AYO22" s="16"/>
      <c r="AYP22" s="16"/>
      <c r="AYQ22" s="16"/>
      <c r="AYR22" s="16"/>
      <c r="AYS22" s="16"/>
      <c r="AYT22" s="16"/>
      <c r="AYU22" s="16"/>
      <c r="AYV22" s="16"/>
      <c r="AYW22" s="16"/>
      <c r="AYX22" s="16"/>
      <c r="AYY22" s="16"/>
      <c r="AYZ22" s="16"/>
      <c r="AZA22" s="16"/>
      <c r="AZB22" s="16"/>
      <c r="AZC22" s="16"/>
      <c r="AZD22" s="16"/>
      <c r="AZE22" s="16"/>
      <c r="AZF22" s="16"/>
      <c r="AZG22" s="16"/>
      <c r="AZH22" s="16"/>
      <c r="AZI22" s="16"/>
      <c r="AZJ22" s="16"/>
      <c r="AZK22" s="16"/>
      <c r="AZL22" s="16"/>
      <c r="AZM22" s="16"/>
      <c r="AZN22" s="16"/>
      <c r="AZO22" s="16"/>
      <c r="AZP22" s="16"/>
      <c r="AZQ22" s="16"/>
      <c r="AZR22" s="16"/>
      <c r="AZS22" s="16"/>
      <c r="AZT22" s="16"/>
      <c r="AZU22" s="16"/>
      <c r="AZV22" s="16"/>
      <c r="AZW22" s="16"/>
      <c r="AZX22" s="16"/>
      <c r="AZY22" s="16"/>
      <c r="AZZ22" s="16"/>
      <c r="BAA22" s="16"/>
      <c r="BAB22" s="16"/>
      <c r="BAC22" s="16"/>
      <c r="BAD22" s="16"/>
      <c r="BAE22" s="16"/>
      <c r="BAF22" s="16"/>
      <c r="BAG22" s="16"/>
      <c r="BAH22" s="16"/>
      <c r="BAI22" s="16"/>
      <c r="BAJ22" s="16"/>
      <c r="BAK22" s="16"/>
      <c r="BAL22" s="16"/>
      <c r="BAM22" s="16"/>
      <c r="BAN22" s="16"/>
      <c r="BAO22" s="16"/>
      <c r="BAP22" s="16"/>
      <c r="BAQ22" s="16"/>
      <c r="BAR22" s="16"/>
      <c r="BAS22" s="16"/>
      <c r="BAT22" s="16"/>
      <c r="BAU22" s="16"/>
      <c r="BAV22" s="16"/>
      <c r="BAW22" s="16"/>
      <c r="BAX22" s="16"/>
      <c r="BAY22" s="16"/>
      <c r="BAZ22" s="16"/>
      <c r="BBA22" s="16"/>
      <c r="BBB22" s="16"/>
      <c r="BBC22" s="16"/>
      <c r="BBD22" s="16"/>
      <c r="BBE22" s="16"/>
      <c r="BBF22" s="16"/>
      <c r="BBG22" s="16"/>
      <c r="BBH22" s="16"/>
      <c r="BBI22" s="16"/>
      <c r="BBJ22" s="16"/>
      <c r="BBK22" s="16"/>
      <c r="BBL22" s="16"/>
      <c r="BBM22" s="16"/>
      <c r="BBN22" s="16"/>
      <c r="BBO22" s="16"/>
      <c r="BBP22" s="16"/>
      <c r="BBQ22" s="16"/>
      <c r="BBR22" s="16"/>
      <c r="BBS22" s="16"/>
      <c r="BBT22" s="16"/>
      <c r="BBU22" s="16"/>
      <c r="BBV22" s="16"/>
      <c r="BBW22" s="16"/>
      <c r="BBX22" s="16"/>
      <c r="BBY22" s="16"/>
      <c r="BBZ22" s="16"/>
      <c r="BCA22" s="16"/>
      <c r="BCB22" s="16"/>
      <c r="BCC22" s="16"/>
      <c r="BCD22" s="16"/>
      <c r="BCE22" s="16"/>
      <c r="BCF22" s="16"/>
      <c r="BCG22" s="16"/>
      <c r="BCH22" s="16"/>
      <c r="BCI22" s="16"/>
      <c r="BCJ22" s="16"/>
      <c r="BCK22" s="16"/>
      <c r="BCL22" s="16"/>
      <c r="BCM22" s="16"/>
      <c r="BCN22" s="16"/>
      <c r="BCO22" s="16"/>
      <c r="BCP22" s="16"/>
      <c r="BCQ22" s="16"/>
      <c r="BCR22" s="16"/>
      <c r="BCS22" s="16"/>
      <c r="BCT22" s="16"/>
      <c r="BCU22" s="16"/>
      <c r="BCV22" s="16"/>
      <c r="BCW22" s="16"/>
      <c r="BCX22" s="16"/>
      <c r="BCY22" s="16"/>
      <c r="BCZ22" s="16"/>
      <c r="BDA22" s="16"/>
      <c r="BDB22" s="16"/>
      <c r="BDC22" s="16"/>
      <c r="BDD22" s="16"/>
      <c r="BDE22" s="16"/>
      <c r="BDF22" s="16"/>
      <c r="BDG22" s="16"/>
      <c r="BDH22" s="16"/>
      <c r="BDI22" s="16"/>
      <c r="BDJ22" s="16"/>
      <c r="BDK22" s="16"/>
      <c r="BDL22" s="16"/>
      <c r="BDM22" s="16"/>
      <c r="BDN22" s="16"/>
      <c r="BDO22" s="16"/>
      <c r="BDP22" s="16"/>
      <c r="BDQ22" s="16"/>
      <c r="BDR22" s="16"/>
      <c r="BDS22" s="16"/>
      <c r="BDT22" s="16"/>
      <c r="BDU22" s="16"/>
      <c r="BDV22" s="16"/>
      <c r="BDW22" s="16"/>
      <c r="BDX22" s="16"/>
      <c r="BDY22" s="16"/>
      <c r="BDZ22" s="16"/>
      <c r="BEA22" s="16"/>
      <c r="BEB22" s="16"/>
      <c r="BEC22" s="16"/>
      <c r="BED22" s="16"/>
      <c r="BEE22" s="16"/>
      <c r="BEF22" s="16"/>
      <c r="BEG22" s="16"/>
      <c r="BEH22" s="16"/>
      <c r="BEI22" s="16"/>
      <c r="BEJ22" s="16"/>
      <c r="BEK22" s="16"/>
      <c r="BEL22" s="16"/>
      <c r="BEM22" s="16"/>
      <c r="BEN22" s="16"/>
      <c r="BEO22" s="16"/>
      <c r="BEP22" s="16"/>
      <c r="BEQ22" s="16"/>
      <c r="BER22" s="16"/>
      <c r="BES22" s="16"/>
      <c r="BET22" s="16"/>
      <c r="BEU22" s="16"/>
      <c r="BEV22" s="16"/>
      <c r="BEW22" s="16"/>
      <c r="BEX22" s="16"/>
      <c r="BEY22" s="16"/>
      <c r="BEZ22" s="16"/>
      <c r="BFA22" s="16"/>
      <c r="BFB22" s="16"/>
      <c r="BFC22" s="16"/>
      <c r="BFD22" s="16"/>
      <c r="BFE22" s="16"/>
      <c r="BFF22" s="16"/>
      <c r="BFG22" s="16"/>
      <c r="BFH22" s="16"/>
      <c r="BFI22" s="16"/>
      <c r="BFJ22" s="16"/>
      <c r="BFK22" s="16"/>
      <c r="BFL22" s="16"/>
      <c r="BFM22" s="16"/>
      <c r="BFN22" s="16"/>
      <c r="BFO22" s="16"/>
      <c r="BFP22" s="16"/>
      <c r="BFQ22" s="16"/>
      <c r="BFR22" s="16"/>
      <c r="BFS22" s="16"/>
      <c r="BFT22" s="16"/>
      <c r="BFU22" s="16"/>
      <c r="BFV22" s="16"/>
      <c r="BFW22" s="16"/>
      <c r="BFX22" s="16"/>
      <c r="BFY22" s="16"/>
      <c r="BFZ22" s="16"/>
      <c r="BGA22" s="16"/>
      <c r="BGB22" s="16"/>
      <c r="BGC22" s="16"/>
      <c r="BGD22" s="16"/>
      <c r="BGE22" s="16"/>
      <c r="BGF22" s="16"/>
      <c r="BGG22" s="16"/>
      <c r="BGH22" s="16"/>
      <c r="BGI22" s="16"/>
      <c r="BGJ22" s="16"/>
      <c r="BGK22" s="16"/>
      <c r="BGL22" s="16"/>
      <c r="BGM22" s="16"/>
      <c r="BGN22" s="16"/>
      <c r="BGO22" s="16"/>
      <c r="BGP22" s="16"/>
      <c r="BGQ22" s="16"/>
      <c r="BGR22" s="16"/>
      <c r="BGS22" s="16"/>
      <c r="BGT22" s="16"/>
      <c r="BGU22" s="16"/>
      <c r="BGV22" s="16"/>
      <c r="BGW22" s="16"/>
      <c r="BGX22" s="16"/>
      <c r="BGY22" s="16"/>
      <c r="BGZ22" s="16"/>
      <c r="BHA22" s="16"/>
      <c r="BHB22" s="16"/>
      <c r="BHC22" s="16"/>
      <c r="BHD22" s="16"/>
      <c r="BHE22" s="16"/>
      <c r="BHF22" s="16"/>
      <c r="BHG22" s="16"/>
      <c r="BHH22" s="16"/>
      <c r="BHI22" s="16"/>
      <c r="BHJ22" s="16"/>
      <c r="BHK22" s="16"/>
      <c r="BHL22" s="16"/>
      <c r="BHM22" s="16"/>
      <c r="BHN22" s="16"/>
      <c r="BHO22" s="16"/>
      <c r="BHP22" s="16"/>
      <c r="BHQ22" s="16"/>
      <c r="BHR22" s="16"/>
      <c r="BHS22" s="16"/>
      <c r="BHT22" s="16"/>
      <c r="BHU22" s="16"/>
      <c r="BHV22" s="16"/>
      <c r="BHW22" s="16"/>
      <c r="BHX22" s="16"/>
      <c r="BHY22" s="16"/>
      <c r="BHZ22" s="16"/>
      <c r="BIA22" s="16"/>
      <c r="BIB22" s="16"/>
      <c r="BIC22" s="16"/>
      <c r="BID22" s="16"/>
      <c r="BIE22" s="16"/>
      <c r="BIF22" s="16"/>
      <c r="BIG22" s="16"/>
      <c r="BIH22" s="16"/>
      <c r="BII22" s="16"/>
      <c r="BIJ22" s="16"/>
      <c r="BIK22" s="16"/>
      <c r="BIL22" s="16"/>
      <c r="BIM22" s="16"/>
      <c r="BIN22" s="16"/>
      <c r="BIO22" s="16"/>
      <c r="BIP22" s="16"/>
      <c r="BIQ22" s="16"/>
      <c r="BIR22" s="16"/>
      <c r="BIS22" s="16"/>
      <c r="BIT22" s="16"/>
      <c r="BIU22" s="16"/>
      <c r="BIV22" s="16"/>
      <c r="BIW22" s="16"/>
      <c r="BIX22" s="16"/>
      <c r="BIY22" s="16"/>
      <c r="BIZ22" s="16"/>
      <c r="BJA22" s="16"/>
      <c r="BJB22" s="16"/>
      <c r="BJC22" s="16"/>
      <c r="BJD22" s="16"/>
      <c r="BJE22" s="16"/>
      <c r="BJF22" s="16"/>
      <c r="BJG22" s="16"/>
      <c r="BJH22" s="16"/>
      <c r="BJI22" s="16"/>
      <c r="BJJ22" s="16"/>
      <c r="BJK22" s="16"/>
      <c r="BJL22" s="16"/>
      <c r="BJM22" s="16"/>
      <c r="BJN22" s="16"/>
      <c r="BJO22" s="16"/>
      <c r="BJP22" s="16"/>
      <c r="BJQ22" s="16"/>
      <c r="BJR22" s="16"/>
      <c r="BJS22" s="16"/>
      <c r="BJT22" s="16"/>
      <c r="BJU22" s="16"/>
      <c r="BJV22" s="16"/>
      <c r="BJW22" s="16"/>
      <c r="BJX22" s="16"/>
      <c r="BJY22" s="16"/>
      <c r="BJZ22" s="16"/>
      <c r="BKA22" s="16"/>
      <c r="BKB22" s="16"/>
      <c r="BKC22" s="16"/>
      <c r="BKD22" s="16"/>
      <c r="BKE22" s="16"/>
      <c r="BKF22" s="16"/>
      <c r="BKG22" s="16"/>
      <c r="BKH22" s="16"/>
      <c r="BKI22" s="16"/>
      <c r="BKJ22" s="16"/>
      <c r="BKK22" s="16"/>
      <c r="BKL22" s="16"/>
      <c r="BKM22" s="16"/>
      <c r="BKN22" s="16"/>
      <c r="BKO22" s="16"/>
      <c r="BKP22" s="16"/>
      <c r="BKQ22" s="16"/>
      <c r="BKR22" s="16"/>
      <c r="BKS22" s="16"/>
      <c r="BKT22" s="16"/>
      <c r="BKU22" s="16"/>
      <c r="BKV22" s="16"/>
      <c r="BKW22" s="16"/>
      <c r="BKX22" s="16"/>
      <c r="BKY22" s="16"/>
      <c r="BKZ22" s="16"/>
      <c r="BLA22" s="16"/>
      <c r="BLB22" s="16"/>
      <c r="BLC22" s="16"/>
      <c r="BLD22" s="16"/>
      <c r="BLE22" s="16"/>
      <c r="BLF22" s="16"/>
      <c r="BLG22" s="16"/>
      <c r="BLH22" s="16"/>
      <c r="BLI22" s="16"/>
      <c r="BLJ22" s="16"/>
      <c r="BLK22" s="16"/>
      <c r="BLL22" s="16"/>
      <c r="BLM22" s="16"/>
      <c r="BLN22" s="16"/>
      <c r="BLO22" s="16"/>
      <c r="BLP22" s="16"/>
      <c r="BLQ22" s="16"/>
      <c r="BLR22" s="16"/>
      <c r="BLS22" s="16"/>
      <c r="BLT22" s="16"/>
      <c r="BLU22" s="16"/>
      <c r="BLV22" s="16"/>
      <c r="BLW22" s="16"/>
      <c r="BLX22" s="16"/>
      <c r="BLY22" s="16"/>
      <c r="BLZ22" s="16"/>
      <c r="BMA22" s="16"/>
      <c r="BMB22" s="16"/>
      <c r="BMC22" s="16"/>
      <c r="BMD22" s="16"/>
      <c r="BME22" s="16"/>
      <c r="BMF22" s="16"/>
      <c r="BMG22" s="16"/>
      <c r="BMH22" s="16"/>
      <c r="BMI22" s="16"/>
      <c r="BMJ22" s="16"/>
      <c r="BMK22" s="16"/>
      <c r="BML22" s="16"/>
      <c r="BMM22" s="16"/>
      <c r="BMN22" s="16"/>
      <c r="BMO22" s="16"/>
      <c r="BMP22" s="16"/>
      <c r="BMQ22" s="16"/>
      <c r="BMR22" s="16"/>
      <c r="BMS22" s="16"/>
      <c r="BMT22" s="16"/>
      <c r="BMU22" s="16"/>
      <c r="BMV22" s="16"/>
      <c r="BMW22" s="16"/>
      <c r="BMX22" s="16"/>
      <c r="BMY22" s="16"/>
      <c r="BMZ22" s="16"/>
      <c r="BNA22" s="16"/>
      <c r="BNB22" s="16"/>
      <c r="BNC22" s="16"/>
      <c r="BND22" s="16"/>
      <c r="BNE22" s="16"/>
      <c r="BNF22" s="16"/>
      <c r="BNG22" s="16"/>
      <c r="BNH22" s="16"/>
      <c r="BNI22" s="16"/>
      <c r="BNJ22" s="16"/>
      <c r="BNK22" s="16"/>
      <c r="BNL22" s="16"/>
      <c r="BNM22" s="16"/>
      <c r="BNN22" s="16"/>
      <c r="BNO22" s="16"/>
      <c r="BNP22" s="16"/>
      <c r="BNQ22" s="16"/>
      <c r="BNR22" s="16"/>
      <c r="BNS22" s="16"/>
      <c r="BNT22" s="16"/>
      <c r="BNU22" s="16"/>
      <c r="BNV22" s="16"/>
      <c r="BNW22" s="16"/>
      <c r="BNX22" s="16"/>
      <c r="BNY22" s="16"/>
      <c r="BNZ22" s="16"/>
      <c r="BOA22" s="16"/>
      <c r="BOB22" s="16"/>
      <c r="BOC22" s="16"/>
      <c r="BOD22" s="16"/>
      <c r="BOE22" s="16"/>
      <c r="BOF22" s="16"/>
      <c r="BOG22" s="16"/>
      <c r="BOH22" s="16"/>
      <c r="BOI22" s="16"/>
      <c r="BOJ22" s="16"/>
      <c r="BOK22" s="16"/>
      <c r="BOL22" s="16"/>
      <c r="BOM22" s="16"/>
      <c r="BON22" s="16"/>
      <c r="BOO22" s="16"/>
      <c r="BOP22" s="16"/>
      <c r="BOQ22" s="16"/>
      <c r="BOR22" s="16"/>
      <c r="BOS22" s="16"/>
      <c r="BOT22" s="16"/>
      <c r="BOU22" s="16"/>
      <c r="BOV22" s="16"/>
      <c r="BOW22" s="16"/>
      <c r="BOX22" s="16"/>
      <c r="BOY22" s="16"/>
      <c r="BOZ22" s="16"/>
      <c r="BPA22" s="16"/>
      <c r="BPB22" s="16"/>
      <c r="BPC22" s="16"/>
      <c r="BPD22" s="16"/>
      <c r="BPE22" s="16"/>
      <c r="BPF22" s="16"/>
      <c r="BPG22" s="16"/>
      <c r="BPH22" s="16"/>
      <c r="BPI22" s="16"/>
      <c r="BPJ22" s="16"/>
      <c r="BPK22" s="16"/>
      <c r="BPL22" s="16"/>
      <c r="BPM22" s="16"/>
      <c r="BPN22" s="16"/>
      <c r="BPO22" s="16"/>
      <c r="BPP22" s="16"/>
      <c r="BPQ22" s="16"/>
      <c r="BPR22" s="16"/>
      <c r="BPS22" s="16"/>
      <c r="BPT22" s="16"/>
      <c r="BPU22" s="16"/>
      <c r="BPV22" s="16"/>
      <c r="BPW22" s="16"/>
      <c r="BPX22" s="16"/>
      <c r="BPY22" s="16"/>
      <c r="BPZ22" s="16"/>
      <c r="BQA22" s="16"/>
      <c r="BQB22" s="16"/>
      <c r="BQC22" s="16"/>
      <c r="BQD22" s="16"/>
      <c r="BQE22" s="16"/>
      <c r="BQF22" s="16"/>
      <c r="BQG22" s="16"/>
      <c r="BQH22" s="16"/>
      <c r="BQI22" s="16"/>
      <c r="BQJ22" s="16"/>
      <c r="BQK22" s="16"/>
      <c r="BQL22" s="16"/>
      <c r="BQM22" s="16"/>
      <c r="BQN22" s="16"/>
      <c r="BQO22" s="16"/>
      <c r="BQP22" s="16"/>
      <c r="BQQ22" s="16"/>
      <c r="BQR22" s="16"/>
      <c r="BQS22" s="16"/>
      <c r="BQT22" s="16"/>
      <c r="BQU22" s="16"/>
      <c r="BQV22" s="16"/>
      <c r="BQW22" s="16"/>
      <c r="BQX22" s="16"/>
      <c r="BQY22" s="16"/>
      <c r="BQZ22" s="16"/>
      <c r="BRA22" s="16"/>
      <c r="BRB22" s="16"/>
      <c r="BRC22" s="16"/>
      <c r="BRD22" s="16"/>
      <c r="BRE22" s="16"/>
      <c r="BRF22" s="16"/>
      <c r="BRG22" s="16"/>
      <c r="BRH22" s="16"/>
      <c r="BRI22" s="16"/>
      <c r="BRJ22" s="16"/>
      <c r="BRK22" s="16"/>
      <c r="BRL22" s="16"/>
      <c r="BRM22" s="16"/>
      <c r="BRN22" s="16"/>
      <c r="BRO22" s="16"/>
      <c r="BRP22" s="16"/>
      <c r="BRQ22" s="16"/>
      <c r="BRR22" s="16"/>
      <c r="BRS22" s="16"/>
      <c r="BRT22" s="16"/>
      <c r="BRU22" s="16"/>
      <c r="BRV22" s="16"/>
      <c r="BRW22" s="16"/>
      <c r="BRX22" s="16"/>
      <c r="BRY22" s="16"/>
      <c r="BRZ22" s="16"/>
      <c r="BSA22" s="16"/>
      <c r="BSB22" s="16"/>
      <c r="BSC22" s="16"/>
      <c r="BSD22" s="16"/>
      <c r="BSE22" s="16"/>
      <c r="BSF22" s="16"/>
      <c r="BSG22" s="16"/>
      <c r="BSH22" s="16"/>
      <c r="BSI22" s="16"/>
      <c r="BSJ22" s="16"/>
      <c r="BSK22" s="16"/>
      <c r="BSL22" s="16"/>
      <c r="BSM22" s="16"/>
      <c r="BSN22" s="16"/>
      <c r="BSO22" s="16"/>
      <c r="BSP22" s="16"/>
      <c r="BSQ22" s="16"/>
      <c r="BSR22" s="16"/>
      <c r="BSS22" s="16"/>
      <c r="BST22" s="16"/>
      <c r="BSU22" s="16"/>
      <c r="BSV22" s="16"/>
      <c r="BSW22" s="16"/>
      <c r="BSX22" s="16"/>
      <c r="BSY22" s="16"/>
      <c r="BSZ22" s="16"/>
      <c r="BTA22" s="16"/>
      <c r="BTB22" s="16"/>
      <c r="BTC22" s="16"/>
      <c r="BTD22" s="16"/>
      <c r="BTE22" s="16"/>
      <c r="BTF22" s="16"/>
      <c r="BTG22" s="16"/>
      <c r="BTH22" s="16"/>
      <c r="BTI22" s="16"/>
      <c r="BTJ22" s="16"/>
      <c r="BTK22" s="16"/>
      <c r="BTL22" s="16"/>
      <c r="BTM22" s="16"/>
      <c r="BTN22" s="16"/>
      <c r="BTO22" s="16"/>
      <c r="BTP22" s="16"/>
      <c r="BTQ22" s="16"/>
      <c r="BTR22" s="16"/>
      <c r="BTS22" s="16"/>
      <c r="BTT22" s="16"/>
      <c r="BTU22" s="16"/>
      <c r="BTV22" s="16"/>
      <c r="BTW22" s="16"/>
      <c r="BTX22" s="16"/>
      <c r="BTY22" s="16"/>
      <c r="BTZ22" s="16"/>
      <c r="BUA22" s="16"/>
      <c r="BUB22" s="16"/>
      <c r="BUC22" s="16"/>
      <c r="BUD22" s="16"/>
      <c r="BUE22" s="16"/>
      <c r="BUF22" s="16"/>
      <c r="BUG22" s="16"/>
      <c r="BUH22" s="16"/>
      <c r="BUI22" s="16"/>
      <c r="BUJ22" s="16"/>
      <c r="BUK22" s="16"/>
      <c r="BUL22" s="16"/>
      <c r="BUM22" s="16"/>
      <c r="BUN22" s="16"/>
      <c r="BUO22" s="16"/>
      <c r="BUP22" s="16"/>
      <c r="BUQ22" s="16"/>
      <c r="BUR22" s="16"/>
      <c r="BUS22" s="16"/>
      <c r="BUT22" s="16"/>
      <c r="BUU22" s="16"/>
      <c r="BUV22" s="16"/>
      <c r="BUW22" s="16"/>
      <c r="BUX22" s="16"/>
      <c r="BUY22" s="16"/>
      <c r="BUZ22" s="16"/>
      <c r="BVA22" s="16"/>
      <c r="BVB22" s="16"/>
      <c r="BVC22" s="16"/>
      <c r="BVD22" s="16"/>
      <c r="BVE22" s="16"/>
      <c r="BVF22" s="16"/>
      <c r="BVG22" s="16"/>
      <c r="BVH22" s="16"/>
      <c r="BVI22" s="16"/>
      <c r="BVJ22" s="16"/>
      <c r="BVK22" s="16"/>
      <c r="BVL22" s="16"/>
      <c r="BVM22" s="16"/>
      <c r="BVN22" s="16"/>
      <c r="BVO22" s="16"/>
      <c r="BVP22" s="16"/>
      <c r="BVQ22" s="16"/>
      <c r="BVR22" s="16"/>
      <c r="BVS22" s="16"/>
      <c r="BVT22" s="16"/>
      <c r="BVU22" s="16"/>
      <c r="BVV22" s="16"/>
      <c r="BVW22" s="16"/>
      <c r="BVX22" s="16"/>
      <c r="BVY22" s="16"/>
      <c r="BVZ22" s="16"/>
      <c r="BWA22" s="16"/>
      <c r="BWB22" s="16"/>
      <c r="BWC22" s="16"/>
      <c r="BWD22" s="16"/>
      <c r="BWE22" s="16"/>
      <c r="BWF22" s="16"/>
      <c r="BWG22" s="16"/>
      <c r="BWH22" s="16"/>
      <c r="BWI22" s="16"/>
      <c r="BWJ22" s="16"/>
      <c r="BWK22" s="16"/>
      <c r="BWL22" s="16"/>
      <c r="BWM22" s="16"/>
      <c r="BWN22" s="16"/>
      <c r="BWO22" s="16"/>
      <c r="BWP22" s="16"/>
      <c r="BWQ22" s="16"/>
      <c r="BWR22" s="16"/>
      <c r="BWS22" s="16"/>
      <c r="BWT22" s="16"/>
      <c r="BWU22" s="16"/>
      <c r="BWV22" s="16"/>
      <c r="BWW22" s="16"/>
      <c r="BWX22" s="16"/>
      <c r="BWY22" s="16"/>
      <c r="BWZ22" s="16"/>
      <c r="BXA22" s="16"/>
      <c r="BXB22" s="16"/>
      <c r="BXC22" s="16"/>
      <c r="BXD22" s="16"/>
      <c r="BXE22" s="16"/>
      <c r="BXF22" s="16"/>
      <c r="BXG22" s="16"/>
      <c r="BXH22" s="16"/>
      <c r="BXI22" s="16"/>
      <c r="BXJ22" s="16"/>
      <c r="BXK22" s="16"/>
      <c r="BXL22" s="16"/>
      <c r="BXM22" s="16"/>
      <c r="BXN22" s="16"/>
      <c r="BXO22" s="16"/>
      <c r="BXP22" s="16"/>
      <c r="BXQ22" s="16"/>
      <c r="BXR22" s="16"/>
      <c r="BXS22" s="16"/>
      <c r="BXT22" s="16"/>
      <c r="BXU22" s="16"/>
      <c r="BXV22" s="16"/>
      <c r="BXW22" s="16"/>
      <c r="BXX22" s="16"/>
      <c r="BXY22" s="16"/>
      <c r="BXZ22" s="16"/>
      <c r="BYA22" s="16"/>
      <c r="BYB22" s="16"/>
      <c r="BYC22" s="16"/>
      <c r="BYD22" s="16"/>
      <c r="BYE22" s="16"/>
      <c r="BYF22" s="16"/>
      <c r="BYG22" s="16"/>
      <c r="BYH22" s="16"/>
      <c r="BYI22" s="16"/>
      <c r="BYJ22" s="16"/>
      <c r="BYK22" s="16"/>
      <c r="BYL22" s="16"/>
      <c r="BYM22" s="16"/>
      <c r="BYN22" s="16"/>
      <c r="BYO22" s="16"/>
      <c r="BYP22" s="16"/>
      <c r="BYQ22" s="16"/>
      <c r="BYR22" s="16"/>
      <c r="BYS22" s="16"/>
      <c r="BYT22" s="16"/>
      <c r="BYU22" s="16"/>
      <c r="BYV22" s="16"/>
      <c r="BYW22" s="16"/>
      <c r="BYX22" s="16"/>
      <c r="BYY22" s="16"/>
      <c r="BYZ22" s="16"/>
      <c r="BZA22" s="16"/>
      <c r="BZB22" s="16"/>
      <c r="BZC22" s="16"/>
      <c r="BZD22" s="16"/>
      <c r="BZE22" s="16"/>
      <c r="BZF22" s="16"/>
      <c r="BZG22" s="16"/>
      <c r="BZH22" s="16"/>
      <c r="BZI22" s="16"/>
      <c r="BZJ22" s="16"/>
      <c r="BZK22" s="16"/>
      <c r="BZL22" s="16"/>
      <c r="BZM22" s="16"/>
      <c r="BZN22" s="16"/>
      <c r="BZO22" s="16"/>
      <c r="BZP22" s="16"/>
      <c r="BZQ22" s="16"/>
      <c r="BZR22" s="16"/>
      <c r="BZS22" s="16"/>
      <c r="BZT22" s="16"/>
      <c r="BZU22" s="16"/>
      <c r="BZV22" s="16"/>
      <c r="BZW22" s="16"/>
      <c r="BZX22" s="16"/>
      <c r="BZY22" s="16"/>
      <c r="BZZ22" s="16"/>
      <c r="CAA22" s="16"/>
      <c r="CAB22" s="16"/>
      <c r="CAC22" s="16"/>
      <c r="CAD22" s="16"/>
      <c r="CAE22" s="16"/>
      <c r="CAF22" s="16"/>
      <c r="CAG22" s="16"/>
      <c r="CAH22" s="16"/>
      <c r="CAI22" s="16"/>
      <c r="CAJ22" s="16"/>
      <c r="CAK22" s="16"/>
      <c r="CAL22" s="16"/>
      <c r="CAM22" s="16"/>
      <c r="CAN22" s="16"/>
      <c r="CAO22" s="16"/>
      <c r="CAP22" s="16"/>
      <c r="CAQ22" s="16"/>
      <c r="CAR22" s="16"/>
      <c r="CAS22" s="16"/>
      <c r="CAT22" s="16"/>
      <c r="CAU22" s="16"/>
      <c r="CAV22" s="16"/>
      <c r="CAW22" s="16"/>
      <c r="CAX22" s="16"/>
      <c r="CAY22" s="16"/>
      <c r="CAZ22" s="16"/>
      <c r="CBA22" s="16"/>
      <c r="CBB22" s="16"/>
      <c r="CBC22" s="16"/>
      <c r="CBD22" s="16"/>
      <c r="CBE22" s="16"/>
      <c r="CBF22" s="16"/>
      <c r="CBG22" s="16"/>
      <c r="CBH22" s="16"/>
      <c r="CBI22" s="16"/>
      <c r="CBJ22" s="16"/>
      <c r="CBK22" s="16"/>
      <c r="CBL22" s="16"/>
      <c r="CBM22" s="16"/>
      <c r="CBN22" s="16"/>
      <c r="CBO22" s="16"/>
      <c r="CBP22" s="16"/>
      <c r="CBQ22" s="16"/>
      <c r="CBR22" s="16"/>
      <c r="CBS22" s="16"/>
      <c r="CBT22" s="16"/>
      <c r="CBU22" s="16"/>
      <c r="CBV22" s="16"/>
      <c r="CBW22" s="16"/>
      <c r="CBX22" s="16"/>
      <c r="CBY22" s="16"/>
      <c r="CBZ22" s="16"/>
      <c r="CCA22" s="16"/>
      <c r="CCB22" s="16"/>
      <c r="CCC22" s="16"/>
      <c r="CCD22" s="16"/>
      <c r="CCE22" s="16"/>
      <c r="CCF22" s="16"/>
      <c r="CCG22" s="16"/>
      <c r="CCH22" s="16"/>
      <c r="CCI22" s="16"/>
      <c r="CCJ22" s="16"/>
      <c r="CCK22" s="16"/>
      <c r="CCL22" s="16"/>
      <c r="CCM22" s="16"/>
      <c r="CCN22" s="16"/>
      <c r="CCO22" s="16"/>
      <c r="CCP22" s="16"/>
      <c r="CCQ22" s="16"/>
      <c r="CCR22" s="16"/>
      <c r="CCS22" s="16"/>
      <c r="CCT22" s="16"/>
      <c r="CCU22" s="16"/>
      <c r="CCV22" s="16"/>
      <c r="CCW22" s="16"/>
      <c r="CCX22" s="16"/>
      <c r="CCY22" s="16"/>
      <c r="CCZ22" s="16"/>
      <c r="CDA22" s="16"/>
      <c r="CDB22" s="16"/>
      <c r="CDC22" s="16"/>
      <c r="CDD22" s="16"/>
      <c r="CDE22" s="16"/>
      <c r="CDF22" s="16"/>
      <c r="CDG22" s="16"/>
      <c r="CDH22" s="16"/>
      <c r="CDI22" s="16"/>
      <c r="CDJ22" s="16"/>
      <c r="CDK22" s="16"/>
      <c r="CDL22" s="16"/>
      <c r="CDM22" s="16"/>
      <c r="CDN22" s="16"/>
      <c r="CDO22" s="16"/>
      <c r="CDP22" s="16"/>
      <c r="CDQ22" s="16"/>
      <c r="CDR22" s="16"/>
      <c r="CDS22" s="16"/>
      <c r="CDT22" s="16"/>
      <c r="CDU22" s="16"/>
      <c r="CDV22" s="16"/>
      <c r="CDW22" s="16"/>
      <c r="CDX22" s="16"/>
      <c r="CDY22" s="16"/>
      <c r="CDZ22" s="16"/>
      <c r="CEA22" s="16"/>
      <c r="CEB22" s="16"/>
      <c r="CEC22" s="16"/>
      <c r="CED22" s="16"/>
      <c r="CEE22" s="16"/>
      <c r="CEF22" s="16"/>
      <c r="CEG22" s="16"/>
      <c r="CEH22" s="16"/>
      <c r="CEI22" s="16"/>
      <c r="CEJ22" s="16"/>
      <c r="CEK22" s="16"/>
      <c r="CEL22" s="16"/>
      <c r="CEM22" s="16"/>
      <c r="CEN22" s="16"/>
      <c r="CEO22" s="16"/>
      <c r="CEP22" s="16"/>
      <c r="CEQ22" s="16"/>
      <c r="CER22" s="16"/>
      <c r="CES22" s="16"/>
      <c r="CET22" s="16"/>
      <c r="CEU22" s="16"/>
      <c r="CEV22" s="16"/>
      <c r="CEW22" s="16"/>
      <c r="CEX22" s="16"/>
      <c r="CEY22" s="16"/>
      <c r="CEZ22" s="16"/>
      <c r="CFA22" s="16"/>
      <c r="CFB22" s="16"/>
      <c r="CFC22" s="16"/>
      <c r="CFD22" s="16"/>
      <c r="CFE22" s="16"/>
      <c r="CFF22" s="16"/>
      <c r="CFG22" s="16"/>
      <c r="CFH22" s="16"/>
      <c r="CFI22" s="16"/>
      <c r="CFJ22" s="16"/>
      <c r="CFK22" s="16"/>
      <c r="CFL22" s="16"/>
      <c r="CFM22" s="16"/>
      <c r="CFN22" s="16"/>
      <c r="CFO22" s="16"/>
      <c r="CFP22" s="16"/>
      <c r="CFQ22" s="16"/>
      <c r="CFR22" s="16"/>
      <c r="CFS22" s="16"/>
      <c r="CFT22" s="16"/>
      <c r="CFU22" s="16"/>
      <c r="CFV22" s="16"/>
      <c r="CFW22" s="16"/>
      <c r="CFX22" s="16"/>
      <c r="CFY22" s="16"/>
      <c r="CFZ22" s="16"/>
      <c r="CGA22" s="16"/>
      <c r="CGB22" s="16"/>
      <c r="CGC22" s="16"/>
      <c r="CGD22" s="16"/>
      <c r="CGE22" s="16"/>
      <c r="CGF22" s="16"/>
      <c r="CGG22" s="16"/>
      <c r="CGH22" s="16"/>
      <c r="CGI22" s="16"/>
      <c r="CGJ22" s="16"/>
      <c r="CGK22" s="16"/>
      <c r="CGL22" s="16"/>
      <c r="CGM22" s="16"/>
      <c r="CGN22" s="16"/>
      <c r="CGO22" s="16"/>
      <c r="CGP22" s="16"/>
      <c r="CGQ22" s="16"/>
      <c r="CGR22" s="16"/>
      <c r="CGS22" s="16"/>
      <c r="CGT22" s="16"/>
      <c r="CGU22" s="16"/>
      <c r="CGV22" s="16"/>
      <c r="CGW22" s="16"/>
      <c r="CGX22" s="16"/>
      <c r="CGY22" s="16"/>
      <c r="CGZ22" s="16"/>
      <c r="CHA22" s="16"/>
      <c r="CHB22" s="16"/>
      <c r="CHC22" s="16"/>
      <c r="CHD22" s="16"/>
      <c r="CHE22" s="16"/>
      <c r="CHF22" s="16"/>
      <c r="CHG22" s="16"/>
      <c r="CHH22" s="16"/>
      <c r="CHI22" s="16"/>
      <c r="CHJ22" s="16"/>
      <c r="CHK22" s="16"/>
      <c r="CHL22" s="16"/>
      <c r="CHM22" s="16"/>
      <c r="CHN22" s="16"/>
      <c r="CHO22" s="16"/>
      <c r="CHP22" s="16"/>
      <c r="CHQ22" s="16"/>
      <c r="CHR22" s="16"/>
      <c r="CHS22" s="16"/>
      <c r="CHT22" s="16"/>
      <c r="CHU22" s="16"/>
      <c r="CHV22" s="16"/>
      <c r="CHW22" s="16"/>
      <c r="CHX22" s="16"/>
      <c r="CHY22" s="16"/>
      <c r="CHZ22" s="16"/>
      <c r="CIA22" s="16"/>
      <c r="CIB22" s="16"/>
      <c r="CIC22" s="16"/>
      <c r="CID22" s="16"/>
      <c r="CIE22" s="16"/>
      <c r="CIF22" s="16"/>
      <c r="CIG22" s="16"/>
      <c r="CIH22" s="16"/>
      <c r="CII22" s="16"/>
      <c r="CIJ22" s="16"/>
      <c r="CIK22" s="16"/>
      <c r="CIL22" s="16"/>
      <c r="CIM22" s="16"/>
      <c r="CIN22" s="16"/>
      <c r="CIO22" s="16"/>
      <c r="CIP22" s="16"/>
      <c r="CIQ22" s="16"/>
      <c r="CIR22" s="16"/>
      <c r="CIS22" s="16"/>
      <c r="CIT22" s="16"/>
      <c r="CIU22" s="16"/>
      <c r="CIV22" s="16"/>
      <c r="CIW22" s="16"/>
      <c r="CIX22" s="16"/>
      <c r="CIY22" s="16"/>
      <c r="CIZ22" s="16"/>
      <c r="CJA22" s="16"/>
      <c r="CJB22" s="16"/>
      <c r="CJC22" s="16"/>
      <c r="CJD22" s="16"/>
      <c r="CJE22" s="16"/>
      <c r="CJF22" s="16"/>
      <c r="CJG22" s="16"/>
      <c r="CJH22" s="16"/>
      <c r="CJI22" s="16"/>
      <c r="CJJ22" s="16"/>
      <c r="CJK22" s="16"/>
      <c r="CJL22" s="16"/>
      <c r="CJM22" s="16"/>
      <c r="CJN22" s="16"/>
      <c r="CJO22" s="16"/>
      <c r="CJP22" s="16"/>
      <c r="CJQ22" s="16"/>
      <c r="CJR22" s="16"/>
      <c r="CJS22" s="16"/>
      <c r="CJT22" s="16"/>
      <c r="CJU22" s="16"/>
      <c r="CJV22" s="16"/>
      <c r="CJW22" s="16"/>
      <c r="CJX22" s="16"/>
      <c r="CJY22" s="16"/>
      <c r="CJZ22" s="16"/>
      <c r="CKA22" s="16"/>
      <c r="CKB22" s="16"/>
      <c r="CKC22" s="16"/>
      <c r="CKD22" s="16"/>
      <c r="CKE22" s="16"/>
      <c r="CKF22" s="16"/>
      <c r="CKG22" s="16"/>
      <c r="CKH22" s="16"/>
      <c r="CKI22" s="16"/>
      <c r="CKJ22" s="16"/>
      <c r="CKK22" s="16"/>
      <c r="CKL22" s="16"/>
      <c r="CKM22" s="16"/>
      <c r="CKN22" s="16"/>
      <c r="CKO22" s="16"/>
      <c r="CKP22" s="16"/>
      <c r="CKQ22" s="16"/>
      <c r="CKR22" s="16"/>
      <c r="CKS22" s="16"/>
      <c r="CKT22" s="16"/>
      <c r="CKU22" s="16"/>
      <c r="CKV22" s="16"/>
      <c r="CKW22" s="16"/>
      <c r="CKX22" s="16"/>
      <c r="CKY22" s="16"/>
      <c r="CKZ22" s="16"/>
      <c r="CLA22" s="16"/>
      <c r="CLB22" s="16"/>
      <c r="CLC22" s="16"/>
      <c r="CLD22" s="16"/>
      <c r="CLE22" s="16"/>
      <c r="CLF22" s="16"/>
      <c r="CLG22" s="16"/>
      <c r="CLH22" s="16"/>
      <c r="CLI22" s="16"/>
      <c r="CLJ22" s="16"/>
      <c r="CLK22" s="16"/>
      <c r="CLL22" s="16"/>
      <c r="CLM22" s="16"/>
      <c r="CLN22" s="16"/>
      <c r="CLO22" s="16"/>
      <c r="CLP22" s="16"/>
      <c r="CLQ22" s="16"/>
      <c r="CLR22" s="16"/>
      <c r="CLS22" s="16"/>
      <c r="CLT22" s="16"/>
      <c r="CLU22" s="16"/>
      <c r="CLV22" s="16"/>
      <c r="CLW22" s="16"/>
      <c r="CLX22" s="16"/>
      <c r="CLY22" s="16"/>
      <c r="CLZ22" s="16"/>
      <c r="CMA22" s="16"/>
      <c r="CMB22" s="16"/>
      <c r="CMC22" s="16"/>
      <c r="CMD22" s="16"/>
      <c r="CME22" s="16"/>
      <c r="CMF22" s="16"/>
      <c r="CMG22" s="16"/>
      <c r="CMH22" s="16"/>
      <c r="CMI22" s="16"/>
      <c r="CMJ22" s="16"/>
      <c r="CMK22" s="16"/>
      <c r="CML22" s="16"/>
      <c r="CMM22" s="16"/>
      <c r="CMN22" s="16"/>
      <c r="CMO22" s="16"/>
      <c r="CMP22" s="16"/>
      <c r="CMQ22" s="16"/>
      <c r="CMR22" s="16"/>
      <c r="CMS22" s="16"/>
      <c r="CMT22" s="16"/>
      <c r="CMU22" s="16"/>
      <c r="CMV22" s="16"/>
      <c r="CMW22" s="16"/>
      <c r="CMX22" s="16"/>
      <c r="CMY22" s="16"/>
      <c r="CMZ22" s="16"/>
      <c r="CNA22" s="16"/>
      <c r="CNB22" s="16"/>
      <c r="CNC22" s="16"/>
      <c r="CND22" s="16"/>
      <c r="CNE22" s="16"/>
      <c r="CNF22" s="16"/>
      <c r="CNG22" s="16"/>
      <c r="CNH22" s="16"/>
      <c r="CNI22" s="16"/>
      <c r="CNJ22" s="16"/>
      <c r="CNK22" s="16"/>
      <c r="CNL22" s="16"/>
      <c r="CNM22" s="16"/>
      <c r="CNN22" s="16"/>
      <c r="CNO22" s="16"/>
      <c r="CNP22" s="16"/>
      <c r="CNQ22" s="16"/>
      <c r="CNR22" s="16"/>
      <c r="CNS22" s="16"/>
      <c r="CNT22" s="16"/>
      <c r="CNU22" s="16"/>
      <c r="CNV22" s="16"/>
      <c r="CNW22" s="16"/>
      <c r="CNX22" s="16"/>
      <c r="CNY22" s="16"/>
      <c r="CNZ22" s="16"/>
      <c r="COA22" s="16"/>
      <c r="COB22" s="16"/>
      <c r="COC22" s="16"/>
      <c r="COD22" s="16"/>
      <c r="COE22" s="16"/>
      <c r="COF22" s="16"/>
      <c r="COG22" s="16"/>
      <c r="COH22" s="16"/>
      <c r="COI22" s="16"/>
      <c r="COJ22" s="16"/>
      <c r="COK22" s="16"/>
      <c r="COL22" s="16"/>
      <c r="COM22" s="16"/>
      <c r="CON22" s="16"/>
      <c r="COO22" s="16"/>
      <c r="COP22" s="16"/>
      <c r="COQ22" s="16"/>
      <c r="COR22" s="16"/>
      <c r="COS22" s="16"/>
      <c r="COT22" s="16"/>
      <c r="COU22" s="16"/>
      <c r="COV22" s="16"/>
      <c r="COW22" s="16"/>
      <c r="COX22" s="16"/>
      <c r="COY22" s="16"/>
      <c r="COZ22" s="16"/>
      <c r="CPA22" s="16"/>
      <c r="CPB22" s="16"/>
      <c r="CPC22" s="16"/>
      <c r="CPD22" s="16"/>
      <c r="CPE22" s="16"/>
      <c r="CPF22" s="16"/>
      <c r="CPG22" s="16"/>
      <c r="CPH22" s="16"/>
      <c r="CPI22" s="16"/>
      <c r="CPJ22" s="16"/>
      <c r="CPK22" s="16"/>
      <c r="CPL22" s="16"/>
      <c r="CPM22" s="16"/>
      <c r="CPN22" s="16"/>
      <c r="CPO22" s="16"/>
      <c r="CPP22" s="16"/>
      <c r="CPQ22" s="16"/>
      <c r="CPR22" s="16"/>
      <c r="CPS22" s="16"/>
      <c r="CPT22" s="16"/>
      <c r="CPU22" s="16"/>
      <c r="CPV22" s="16"/>
      <c r="CPW22" s="16"/>
      <c r="CPX22" s="16"/>
      <c r="CPY22" s="16"/>
      <c r="CPZ22" s="16"/>
      <c r="CQA22" s="16"/>
      <c r="CQB22" s="16"/>
      <c r="CQC22" s="16"/>
      <c r="CQD22" s="16"/>
      <c r="CQE22" s="16"/>
      <c r="CQF22" s="16"/>
      <c r="CQG22" s="16"/>
      <c r="CQH22" s="16"/>
      <c r="CQI22" s="16"/>
      <c r="CQJ22" s="16"/>
      <c r="CQK22" s="16"/>
      <c r="CQL22" s="16"/>
      <c r="CQM22" s="16"/>
      <c r="CQN22" s="16"/>
      <c r="CQO22" s="16"/>
      <c r="CQP22" s="16"/>
      <c r="CQQ22" s="16"/>
      <c r="CQR22" s="16"/>
      <c r="CQS22" s="16"/>
      <c r="CQT22" s="16"/>
      <c r="CQU22" s="16"/>
      <c r="CQV22" s="16"/>
      <c r="CQW22" s="16"/>
      <c r="CQX22" s="16"/>
      <c r="CQY22" s="16"/>
      <c r="CQZ22" s="16"/>
      <c r="CRA22" s="16"/>
      <c r="CRB22" s="16"/>
      <c r="CRC22" s="16"/>
      <c r="CRD22" s="16"/>
      <c r="CRE22" s="16"/>
      <c r="CRF22" s="16"/>
      <c r="CRG22" s="16"/>
      <c r="CRH22" s="16"/>
      <c r="CRI22" s="16"/>
      <c r="CRJ22" s="16"/>
      <c r="CRK22" s="16"/>
      <c r="CRL22" s="16"/>
      <c r="CRM22" s="16"/>
      <c r="CRN22" s="16"/>
      <c r="CRO22" s="16"/>
      <c r="CRP22" s="16"/>
      <c r="CRQ22" s="16"/>
      <c r="CRR22" s="16"/>
      <c r="CRS22" s="16"/>
      <c r="CRT22" s="16"/>
      <c r="CRU22" s="16"/>
      <c r="CRV22" s="16"/>
      <c r="CRW22" s="16"/>
      <c r="CRX22" s="16"/>
      <c r="CRY22" s="16"/>
      <c r="CRZ22" s="16"/>
      <c r="CSA22" s="16"/>
      <c r="CSB22" s="16"/>
      <c r="CSC22" s="16"/>
      <c r="CSD22" s="16"/>
      <c r="CSE22" s="16"/>
      <c r="CSF22" s="16"/>
      <c r="CSG22" s="16"/>
      <c r="CSH22" s="16"/>
      <c r="CSI22" s="16"/>
      <c r="CSJ22" s="16"/>
      <c r="CSK22" s="16"/>
      <c r="CSL22" s="16"/>
      <c r="CSM22" s="16"/>
      <c r="CSN22" s="16"/>
      <c r="CSO22" s="16"/>
      <c r="CSP22" s="16"/>
      <c r="CSQ22" s="16"/>
      <c r="CSR22" s="16"/>
      <c r="CSS22" s="16"/>
      <c r="CST22" s="16"/>
      <c r="CSU22" s="16"/>
      <c r="CSV22" s="16"/>
      <c r="CSW22" s="16"/>
      <c r="CSX22" s="16"/>
      <c r="CSY22" s="16"/>
      <c r="CSZ22" s="16"/>
      <c r="CTA22" s="16"/>
      <c r="CTB22" s="16"/>
      <c r="CTC22" s="16"/>
      <c r="CTD22" s="16"/>
      <c r="CTE22" s="16"/>
      <c r="CTF22" s="16"/>
      <c r="CTG22" s="16"/>
      <c r="CTH22" s="16"/>
      <c r="CTI22" s="16"/>
      <c r="CTJ22" s="16"/>
      <c r="CTK22" s="16"/>
      <c r="CTL22" s="16"/>
      <c r="CTM22" s="16"/>
      <c r="CTN22" s="16"/>
      <c r="CTO22" s="16"/>
      <c r="CTP22" s="16"/>
      <c r="CTQ22" s="16"/>
      <c r="CTR22" s="16"/>
      <c r="CTS22" s="16"/>
      <c r="CTT22" s="16"/>
      <c r="CTU22" s="16"/>
      <c r="CTV22" s="16"/>
      <c r="CTW22" s="16"/>
      <c r="CTX22" s="16"/>
      <c r="CTY22" s="16"/>
      <c r="CTZ22" s="16"/>
      <c r="CUA22" s="16"/>
      <c r="CUB22" s="16"/>
      <c r="CUC22" s="16"/>
      <c r="CUD22" s="16"/>
      <c r="CUE22" s="16"/>
      <c r="CUF22" s="16"/>
      <c r="CUG22" s="16"/>
      <c r="CUH22" s="16"/>
      <c r="CUI22" s="16"/>
      <c r="CUJ22" s="16"/>
      <c r="CUK22" s="16"/>
      <c r="CUL22" s="16"/>
      <c r="CUM22" s="16"/>
      <c r="CUN22" s="16"/>
      <c r="CUO22" s="16"/>
      <c r="CUP22" s="16"/>
      <c r="CUQ22" s="16"/>
      <c r="CUR22" s="16"/>
      <c r="CUS22" s="16"/>
      <c r="CUT22" s="16"/>
      <c r="CUU22" s="16"/>
      <c r="CUV22" s="16"/>
      <c r="CUW22" s="16"/>
      <c r="CUX22" s="16"/>
      <c r="CUY22" s="16"/>
      <c r="CUZ22" s="16"/>
      <c r="CVA22" s="16"/>
      <c r="CVB22" s="16"/>
      <c r="CVC22" s="16"/>
      <c r="CVD22" s="16"/>
      <c r="CVE22" s="16"/>
      <c r="CVF22" s="16"/>
      <c r="CVG22" s="16"/>
      <c r="CVH22" s="16"/>
      <c r="CVI22" s="16"/>
      <c r="CVJ22" s="16"/>
      <c r="CVK22" s="16"/>
      <c r="CVL22" s="16"/>
      <c r="CVM22" s="16"/>
      <c r="CVN22" s="16"/>
      <c r="CVO22" s="16"/>
      <c r="CVP22" s="16"/>
      <c r="CVQ22" s="16"/>
      <c r="CVR22" s="16"/>
      <c r="CVS22" s="16"/>
      <c r="CVT22" s="16"/>
      <c r="CVU22" s="16"/>
      <c r="CVV22" s="16"/>
      <c r="CVW22" s="16"/>
      <c r="CVX22" s="16"/>
      <c r="CVY22" s="16"/>
      <c r="CVZ22" s="16"/>
      <c r="CWA22" s="16"/>
      <c r="CWB22" s="16"/>
      <c r="CWC22" s="16"/>
      <c r="CWD22" s="16"/>
      <c r="CWE22" s="16"/>
      <c r="CWF22" s="16"/>
      <c r="CWG22" s="16"/>
      <c r="CWH22" s="16"/>
      <c r="CWI22" s="16"/>
      <c r="CWJ22" s="16"/>
      <c r="CWK22" s="16"/>
      <c r="CWL22" s="16"/>
      <c r="CWM22" s="16"/>
      <c r="CWN22" s="16"/>
      <c r="CWO22" s="16"/>
      <c r="CWP22" s="16"/>
      <c r="CWQ22" s="16"/>
      <c r="CWR22" s="16"/>
      <c r="CWS22" s="16"/>
      <c r="CWT22" s="16"/>
      <c r="CWU22" s="16"/>
      <c r="CWV22" s="16"/>
      <c r="CWW22" s="16"/>
      <c r="CWX22" s="16"/>
      <c r="CWY22" s="16"/>
      <c r="CWZ22" s="16"/>
      <c r="CXA22" s="16"/>
      <c r="CXB22" s="16"/>
      <c r="CXC22" s="16"/>
      <c r="CXD22" s="16"/>
      <c r="CXE22" s="16"/>
      <c r="CXF22" s="16"/>
      <c r="CXG22" s="16"/>
      <c r="CXH22" s="16"/>
      <c r="CXI22" s="16"/>
      <c r="CXJ22" s="16"/>
      <c r="CXK22" s="16"/>
      <c r="CXL22" s="16"/>
      <c r="CXM22" s="16"/>
      <c r="CXN22" s="16"/>
      <c r="CXO22" s="16"/>
      <c r="CXP22" s="16"/>
      <c r="CXQ22" s="16"/>
      <c r="CXR22" s="16"/>
      <c r="CXS22" s="16"/>
      <c r="CXT22" s="16"/>
      <c r="CXU22" s="16"/>
      <c r="CXV22" s="16"/>
      <c r="CXW22" s="16"/>
      <c r="CXX22" s="16"/>
      <c r="CXY22" s="16"/>
      <c r="CXZ22" s="16"/>
      <c r="CYA22" s="16"/>
      <c r="CYB22" s="16"/>
      <c r="CYC22" s="16"/>
      <c r="CYD22" s="16"/>
      <c r="CYE22" s="16"/>
      <c r="CYF22" s="16"/>
      <c r="CYG22" s="16"/>
      <c r="CYH22" s="16"/>
      <c r="CYI22" s="16"/>
      <c r="CYJ22" s="16"/>
      <c r="CYK22" s="16"/>
      <c r="CYL22" s="16"/>
      <c r="CYM22" s="16"/>
      <c r="CYN22" s="16"/>
      <c r="CYO22" s="16"/>
      <c r="CYP22" s="16"/>
      <c r="CYQ22" s="16"/>
      <c r="CYR22" s="16"/>
      <c r="CYS22" s="16"/>
      <c r="CYT22" s="16"/>
      <c r="CYU22" s="16"/>
      <c r="CYV22" s="16"/>
      <c r="CYW22" s="16"/>
      <c r="CYX22" s="16"/>
      <c r="CYY22" s="16"/>
      <c r="CYZ22" s="16"/>
      <c r="CZA22" s="16"/>
      <c r="CZB22" s="16"/>
      <c r="CZC22" s="16"/>
      <c r="CZD22" s="16"/>
      <c r="CZE22" s="16"/>
      <c r="CZF22" s="16"/>
      <c r="CZG22" s="16"/>
      <c r="CZH22" s="16"/>
      <c r="CZI22" s="16"/>
      <c r="CZJ22" s="16"/>
      <c r="CZK22" s="16"/>
      <c r="CZL22" s="16"/>
      <c r="CZM22" s="16"/>
      <c r="CZN22" s="16"/>
      <c r="CZO22" s="16"/>
      <c r="CZP22" s="16"/>
      <c r="CZQ22" s="16"/>
      <c r="CZR22" s="16"/>
      <c r="CZS22" s="16"/>
      <c r="CZT22" s="16"/>
      <c r="CZU22" s="16"/>
      <c r="CZV22" s="16"/>
      <c r="CZW22" s="16"/>
      <c r="CZX22" s="16"/>
      <c r="CZY22" s="16"/>
      <c r="CZZ22" s="16"/>
      <c r="DAA22" s="16"/>
      <c r="DAB22" s="16"/>
      <c r="DAC22" s="16"/>
      <c r="DAD22" s="16"/>
      <c r="DAE22" s="16"/>
      <c r="DAF22" s="16"/>
      <c r="DAG22" s="16"/>
      <c r="DAH22" s="16"/>
      <c r="DAI22" s="16"/>
      <c r="DAJ22" s="16"/>
      <c r="DAK22" s="16"/>
      <c r="DAL22" s="16"/>
      <c r="DAM22" s="16"/>
      <c r="DAN22" s="16"/>
      <c r="DAO22" s="16"/>
      <c r="DAP22" s="16"/>
      <c r="DAQ22" s="16"/>
      <c r="DAR22" s="16"/>
      <c r="DAS22" s="16"/>
      <c r="DAT22" s="16"/>
      <c r="DAU22" s="16"/>
      <c r="DAV22" s="16"/>
      <c r="DAW22" s="16"/>
      <c r="DAX22" s="16"/>
      <c r="DAY22" s="16"/>
      <c r="DAZ22" s="16"/>
      <c r="DBA22" s="16"/>
      <c r="DBB22" s="16"/>
      <c r="DBC22" s="16"/>
      <c r="DBD22" s="16"/>
      <c r="DBE22" s="16"/>
      <c r="DBF22" s="16"/>
      <c r="DBG22" s="16"/>
      <c r="DBH22" s="16"/>
      <c r="DBI22" s="16"/>
      <c r="DBJ22" s="16"/>
      <c r="DBK22" s="16"/>
      <c r="DBL22" s="16"/>
      <c r="DBM22" s="16"/>
      <c r="DBN22" s="16"/>
      <c r="DBO22" s="16"/>
      <c r="DBP22" s="16"/>
      <c r="DBQ22" s="16"/>
      <c r="DBR22" s="16"/>
      <c r="DBS22" s="16"/>
      <c r="DBT22" s="16"/>
      <c r="DBU22" s="16"/>
      <c r="DBV22" s="16"/>
      <c r="DBW22" s="16"/>
      <c r="DBX22" s="16"/>
      <c r="DBY22" s="16"/>
      <c r="DBZ22" s="16"/>
      <c r="DCA22" s="16"/>
      <c r="DCB22" s="16"/>
      <c r="DCC22" s="16"/>
      <c r="DCD22" s="16"/>
      <c r="DCE22" s="16"/>
      <c r="DCF22" s="16"/>
      <c r="DCG22" s="16"/>
      <c r="DCH22" s="16"/>
      <c r="DCI22" s="16"/>
      <c r="DCJ22" s="16"/>
      <c r="DCK22" s="16"/>
      <c r="DCL22" s="16"/>
      <c r="DCM22" s="16"/>
      <c r="DCN22" s="16"/>
      <c r="DCO22" s="16"/>
      <c r="DCP22" s="16"/>
      <c r="DCQ22" s="16"/>
      <c r="DCR22" s="16"/>
      <c r="DCS22" s="16"/>
      <c r="DCT22" s="16"/>
      <c r="DCU22" s="16"/>
      <c r="DCV22" s="16"/>
      <c r="DCW22" s="16"/>
      <c r="DCX22" s="16"/>
      <c r="DCY22" s="16"/>
      <c r="DCZ22" s="16"/>
      <c r="DDA22" s="16"/>
      <c r="DDB22" s="16"/>
      <c r="DDC22" s="16"/>
      <c r="DDD22" s="16"/>
      <c r="DDE22" s="16"/>
      <c r="DDF22" s="16"/>
      <c r="DDG22" s="16"/>
      <c r="DDH22" s="16"/>
      <c r="DDI22" s="16"/>
      <c r="DDJ22" s="16"/>
      <c r="DDK22" s="16"/>
      <c r="DDL22" s="16"/>
      <c r="DDM22" s="16"/>
      <c r="DDN22" s="16"/>
      <c r="DDO22" s="16"/>
      <c r="DDP22" s="16"/>
      <c r="DDQ22" s="16"/>
      <c r="DDR22" s="16"/>
      <c r="DDS22" s="16"/>
      <c r="DDT22" s="16"/>
      <c r="DDU22" s="16"/>
      <c r="DDV22" s="16"/>
      <c r="DDW22" s="16"/>
      <c r="DDX22" s="16"/>
      <c r="DDY22" s="16"/>
      <c r="DDZ22" s="16"/>
      <c r="DEA22" s="16"/>
      <c r="DEB22" s="16"/>
      <c r="DEC22" s="16"/>
      <c r="DED22" s="16"/>
      <c r="DEE22" s="16"/>
      <c r="DEF22" s="16"/>
      <c r="DEG22" s="16"/>
      <c r="DEH22" s="16"/>
      <c r="DEI22" s="16"/>
      <c r="DEJ22" s="16"/>
      <c r="DEK22" s="16"/>
      <c r="DEL22" s="16"/>
      <c r="DEM22" s="16"/>
      <c r="DEN22" s="16"/>
      <c r="DEO22" s="16"/>
      <c r="DEP22" s="16"/>
      <c r="DEQ22" s="16"/>
      <c r="DER22" s="16"/>
      <c r="DES22" s="16"/>
      <c r="DET22" s="16"/>
      <c r="DEU22" s="16"/>
      <c r="DEV22" s="16"/>
      <c r="DEW22" s="16"/>
      <c r="DEX22" s="16"/>
      <c r="DEY22" s="16"/>
      <c r="DEZ22" s="16"/>
      <c r="DFA22" s="16"/>
      <c r="DFB22" s="16"/>
      <c r="DFC22" s="16"/>
      <c r="DFD22" s="16"/>
      <c r="DFE22" s="16"/>
      <c r="DFF22" s="16"/>
      <c r="DFG22" s="16"/>
      <c r="DFH22" s="16"/>
      <c r="DFI22" s="16"/>
      <c r="DFJ22" s="16"/>
      <c r="DFK22" s="16"/>
      <c r="DFL22" s="16"/>
      <c r="DFM22" s="16"/>
      <c r="DFN22" s="16"/>
      <c r="DFO22" s="16"/>
      <c r="DFP22" s="16"/>
      <c r="DFQ22" s="16"/>
      <c r="DFR22" s="16"/>
      <c r="DFS22" s="16"/>
      <c r="DFT22" s="16"/>
      <c r="DFU22" s="16"/>
      <c r="DFV22" s="16"/>
      <c r="DFW22" s="16"/>
      <c r="DFX22" s="16"/>
      <c r="DFY22" s="16"/>
      <c r="DFZ22" s="16"/>
      <c r="DGA22" s="16"/>
      <c r="DGB22" s="16"/>
      <c r="DGC22" s="16"/>
      <c r="DGD22" s="16"/>
      <c r="DGE22" s="16"/>
      <c r="DGF22" s="16"/>
      <c r="DGG22" s="16"/>
      <c r="DGH22" s="16"/>
      <c r="DGI22" s="16"/>
      <c r="DGJ22" s="16"/>
      <c r="DGK22" s="16"/>
      <c r="DGL22" s="16"/>
      <c r="DGM22" s="16"/>
      <c r="DGN22" s="16"/>
      <c r="DGO22" s="16"/>
      <c r="DGP22" s="16"/>
      <c r="DGQ22" s="16"/>
      <c r="DGR22" s="16"/>
      <c r="DGS22" s="16"/>
      <c r="DGT22" s="16"/>
      <c r="DGU22" s="16"/>
      <c r="DGV22" s="16"/>
      <c r="DGW22" s="16"/>
      <c r="DGX22" s="16"/>
      <c r="DGY22" s="16"/>
      <c r="DGZ22" s="16"/>
      <c r="DHA22" s="16"/>
      <c r="DHB22" s="16"/>
      <c r="DHC22" s="16"/>
      <c r="DHD22" s="16"/>
      <c r="DHE22" s="16"/>
      <c r="DHF22" s="16"/>
      <c r="DHG22" s="16"/>
      <c r="DHH22" s="16"/>
      <c r="DHI22" s="16"/>
      <c r="DHJ22" s="16"/>
      <c r="DHK22" s="16"/>
      <c r="DHL22" s="16"/>
      <c r="DHM22" s="16"/>
      <c r="DHN22" s="16"/>
      <c r="DHO22" s="16"/>
      <c r="DHP22" s="16"/>
      <c r="DHQ22" s="16"/>
      <c r="DHR22" s="16"/>
      <c r="DHS22" s="16"/>
      <c r="DHT22" s="16"/>
      <c r="DHU22" s="16"/>
      <c r="DHV22" s="16"/>
      <c r="DHW22" s="16"/>
      <c r="DHX22" s="16"/>
      <c r="DHY22" s="16"/>
      <c r="DHZ22" s="16"/>
      <c r="DIA22" s="16"/>
      <c r="DIB22" s="16"/>
      <c r="DIC22" s="16"/>
      <c r="DID22" s="16"/>
      <c r="DIE22" s="16"/>
      <c r="DIF22" s="16"/>
      <c r="DIG22" s="16"/>
      <c r="DIH22" s="16"/>
      <c r="DII22" s="16"/>
      <c r="DIJ22" s="16"/>
      <c r="DIK22" s="16"/>
      <c r="DIL22" s="16"/>
      <c r="DIM22" s="16"/>
      <c r="DIN22" s="16"/>
      <c r="DIO22" s="16"/>
      <c r="DIP22" s="16"/>
      <c r="DIQ22" s="16"/>
      <c r="DIR22" s="16"/>
      <c r="DIS22" s="16"/>
      <c r="DIT22" s="16"/>
      <c r="DIU22" s="16"/>
      <c r="DIV22" s="16"/>
      <c r="DIW22" s="16"/>
      <c r="DIX22" s="16"/>
      <c r="DIY22" s="16"/>
      <c r="DIZ22" s="16"/>
      <c r="DJA22" s="16"/>
      <c r="DJB22" s="16"/>
      <c r="DJC22" s="16"/>
      <c r="DJD22" s="16"/>
      <c r="DJE22" s="16"/>
      <c r="DJF22" s="16"/>
      <c r="DJG22" s="16"/>
      <c r="DJH22" s="16"/>
      <c r="DJI22" s="16"/>
      <c r="DJJ22" s="16"/>
      <c r="DJK22" s="16"/>
      <c r="DJL22" s="16"/>
      <c r="DJM22" s="16"/>
      <c r="DJN22" s="16"/>
      <c r="DJO22" s="16"/>
      <c r="DJP22" s="16"/>
      <c r="DJQ22" s="16"/>
      <c r="DJR22" s="16"/>
      <c r="DJS22" s="16"/>
      <c r="DJT22" s="16"/>
      <c r="DJU22" s="16"/>
      <c r="DJV22" s="16"/>
      <c r="DJW22" s="16"/>
      <c r="DJX22" s="16"/>
      <c r="DJY22" s="16"/>
      <c r="DJZ22" s="16"/>
      <c r="DKA22" s="16"/>
      <c r="DKB22" s="16"/>
      <c r="DKC22" s="16"/>
      <c r="DKD22" s="16"/>
      <c r="DKE22" s="16"/>
      <c r="DKF22" s="16"/>
      <c r="DKG22" s="16"/>
      <c r="DKH22" s="16"/>
      <c r="DKI22" s="16"/>
      <c r="DKJ22" s="16"/>
      <c r="DKK22" s="16"/>
      <c r="DKL22" s="16"/>
      <c r="DKM22" s="16"/>
      <c r="DKN22" s="16"/>
      <c r="DKO22" s="16"/>
      <c r="DKP22" s="16"/>
      <c r="DKQ22" s="16"/>
      <c r="DKR22" s="16"/>
      <c r="DKS22" s="16"/>
      <c r="DKT22" s="16"/>
      <c r="DKU22" s="16"/>
      <c r="DKV22" s="16"/>
      <c r="DKW22" s="16"/>
      <c r="DKX22" s="16"/>
      <c r="DKY22" s="16"/>
      <c r="DKZ22" s="16"/>
      <c r="DLA22" s="16"/>
      <c r="DLB22" s="16"/>
      <c r="DLC22" s="16"/>
      <c r="DLD22" s="16"/>
      <c r="DLE22" s="16"/>
      <c r="DLF22" s="16"/>
      <c r="DLG22" s="16"/>
      <c r="DLH22" s="16"/>
      <c r="DLI22" s="16"/>
      <c r="DLJ22" s="16"/>
      <c r="DLK22" s="16"/>
      <c r="DLL22" s="16"/>
      <c r="DLM22" s="16"/>
      <c r="DLN22" s="16"/>
      <c r="DLO22" s="16"/>
      <c r="DLP22" s="16"/>
      <c r="DLQ22" s="16"/>
      <c r="DLR22" s="16"/>
      <c r="DLS22" s="16"/>
      <c r="DLT22" s="16"/>
      <c r="DLU22" s="16"/>
      <c r="DLV22" s="16"/>
      <c r="DLW22" s="16"/>
      <c r="DLX22" s="16"/>
      <c r="DLY22" s="16"/>
      <c r="DLZ22" s="16"/>
      <c r="DMA22" s="16"/>
      <c r="DMB22" s="16"/>
      <c r="DMC22" s="16"/>
      <c r="DMD22" s="16"/>
      <c r="DME22" s="16"/>
      <c r="DMF22" s="16"/>
      <c r="DMG22" s="16"/>
      <c r="DMH22" s="16"/>
      <c r="DMI22" s="16"/>
      <c r="DMJ22" s="16"/>
      <c r="DMK22" s="16"/>
      <c r="DML22" s="16"/>
      <c r="DMM22" s="16"/>
      <c r="DMN22" s="16"/>
      <c r="DMO22" s="16"/>
      <c r="DMP22" s="16"/>
      <c r="DMQ22" s="16"/>
      <c r="DMR22" s="16"/>
      <c r="DMS22" s="16"/>
      <c r="DMT22" s="16"/>
      <c r="DMU22" s="16"/>
      <c r="DMV22" s="16"/>
      <c r="DMW22" s="16"/>
      <c r="DMX22" s="16"/>
      <c r="DMY22" s="16"/>
      <c r="DMZ22" s="16"/>
      <c r="DNA22" s="16"/>
      <c r="DNB22" s="16"/>
      <c r="DNC22" s="16"/>
      <c r="DND22" s="16"/>
      <c r="DNE22" s="16"/>
      <c r="DNF22" s="16"/>
      <c r="DNG22" s="16"/>
      <c r="DNH22" s="16"/>
      <c r="DNI22" s="16"/>
      <c r="DNJ22" s="16"/>
      <c r="DNK22" s="16"/>
      <c r="DNL22" s="16"/>
      <c r="DNM22" s="16"/>
      <c r="DNN22" s="16"/>
      <c r="DNO22" s="16"/>
      <c r="DNP22" s="16"/>
      <c r="DNQ22" s="16"/>
      <c r="DNR22" s="16"/>
      <c r="DNS22" s="16"/>
      <c r="DNT22" s="16"/>
      <c r="DNU22" s="16"/>
      <c r="DNV22" s="16"/>
      <c r="DNW22" s="16"/>
      <c r="DNX22" s="16"/>
      <c r="DNY22" s="16"/>
      <c r="DNZ22" s="16"/>
      <c r="DOA22" s="16"/>
      <c r="DOB22" s="16"/>
      <c r="DOC22" s="16"/>
      <c r="DOD22" s="16"/>
      <c r="DOE22" s="16"/>
      <c r="DOF22" s="16"/>
      <c r="DOG22" s="16"/>
      <c r="DOH22" s="16"/>
      <c r="DOI22" s="16"/>
      <c r="DOJ22" s="16"/>
      <c r="DOK22" s="16"/>
      <c r="DOL22" s="16"/>
      <c r="DOM22" s="16"/>
      <c r="DON22" s="16"/>
      <c r="DOO22" s="16"/>
      <c r="DOP22" s="16"/>
      <c r="DOQ22" s="16"/>
      <c r="DOR22" s="16"/>
      <c r="DOS22" s="16"/>
      <c r="DOT22" s="16"/>
      <c r="DOU22" s="16"/>
      <c r="DOV22" s="16"/>
      <c r="DOW22" s="16"/>
      <c r="DOX22" s="16"/>
      <c r="DOY22" s="16"/>
      <c r="DOZ22" s="16"/>
      <c r="DPA22" s="16"/>
      <c r="DPB22" s="16"/>
      <c r="DPC22" s="16"/>
      <c r="DPD22" s="16"/>
      <c r="DPE22" s="16"/>
      <c r="DPF22" s="16"/>
      <c r="DPG22" s="16"/>
      <c r="DPH22" s="16"/>
      <c r="DPI22" s="16"/>
      <c r="DPJ22" s="16"/>
      <c r="DPK22" s="16"/>
      <c r="DPL22" s="16"/>
      <c r="DPM22" s="16"/>
      <c r="DPN22" s="16"/>
      <c r="DPO22" s="16"/>
      <c r="DPP22" s="16"/>
      <c r="DPQ22" s="16"/>
      <c r="DPR22" s="16"/>
      <c r="DPS22" s="16"/>
      <c r="DPT22" s="16"/>
      <c r="DPU22" s="16"/>
      <c r="DPV22" s="16"/>
      <c r="DPW22" s="16"/>
      <c r="DPX22" s="16"/>
      <c r="DPY22" s="16"/>
      <c r="DPZ22" s="16"/>
      <c r="DQA22" s="16"/>
      <c r="DQB22" s="16"/>
      <c r="DQC22" s="16"/>
      <c r="DQD22" s="16"/>
      <c r="DQE22" s="16"/>
      <c r="DQF22" s="16"/>
      <c r="DQG22" s="16"/>
      <c r="DQH22" s="16"/>
      <c r="DQI22" s="16"/>
      <c r="DQJ22" s="16"/>
      <c r="DQK22" s="16"/>
      <c r="DQL22" s="16"/>
      <c r="DQM22" s="16"/>
      <c r="DQN22" s="16"/>
      <c r="DQO22" s="16"/>
      <c r="DQP22" s="16"/>
      <c r="DQQ22" s="16"/>
      <c r="DQR22" s="16"/>
      <c r="DQS22" s="16"/>
      <c r="DQT22" s="16"/>
      <c r="DQU22" s="16"/>
      <c r="DQV22" s="16"/>
      <c r="DQW22" s="16"/>
      <c r="DQX22" s="16"/>
      <c r="DQY22" s="16"/>
      <c r="DQZ22" s="16"/>
      <c r="DRA22" s="16"/>
      <c r="DRB22" s="16"/>
      <c r="DRC22" s="16"/>
      <c r="DRD22" s="16"/>
      <c r="DRE22" s="16"/>
      <c r="DRF22" s="16"/>
      <c r="DRG22" s="16"/>
      <c r="DRH22" s="16"/>
      <c r="DRI22" s="16"/>
      <c r="DRJ22" s="16"/>
      <c r="DRK22" s="16"/>
      <c r="DRL22" s="16"/>
      <c r="DRM22" s="16"/>
      <c r="DRN22" s="16"/>
      <c r="DRO22" s="16"/>
      <c r="DRP22" s="16"/>
      <c r="DRQ22" s="16"/>
      <c r="DRR22" s="16"/>
      <c r="DRS22" s="16"/>
      <c r="DRT22" s="16"/>
      <c r="DRU22" s="16"/>
      <c r="DRV22" s="16"/>
      <c r="DRW22" s="16"/>
      <c r="DRX22" s="16"/>
      <c r="DRY22" s="16"/>
      <c r="DRZ22" s="16"/>
      <c r="DSA22" s="16"/>
      <c r="DSB22" s="16"/>
      <c r="DSC22" s="16"/>
      <c r="DSD22" s="16"/>
      <c r="DSE22" s="16"/>
      <c r="DSF22" s="16"/>
      <c r="DSG22" s="16"/>
      <c r="DSH22" s="16"/>
      <c r="DSI22" s="16"/>
      <c r="DSJ22" s="16"/>
      <c r="DSK22" s="16"/>
      <c r="DSL22" s="16"/>
      <c r="DSM22" s="16"/>
      <c r="DSN22" s="16"/>
      <c r="DSO22" s="16"/>
      <c r="DSP22" s="16"/>
      <c r="DSQ22" s="16"/>
      <c r="DSR22" s="16"/>
      <c r="DSS22" s="16"/>
      <c r="DST22" s="16"/>
      <c r="DSU22" s="16"/>
      <c r="DSV22" s="16"/>
      <c r="DSW22" s="16"/>
      <c r="DSX22" s="16"/>
      <c r="DSY22" s="16"/>
      <c r="DSZ22" s="16"/>
      <c r="DTA22" s="16"/>
      <c r="DTB22" s="16"/>
      <c r="DTC22" s="16"/>
      <c r="DTD22" s="16"/>
      <c r="DTE22" s="16"/>
      <c r="DTF22" s="16"/>
      <c r="DTG22" s="16"/>
      <c r="DTH22" s="16"/>
      <c r="DTI22" s="16"/>
      <c r="DTJ22" s="16"/>
      <c r="DTK22" s="16"/>
      <c r="DTL22" s="16"/>
      <c r="DTM22" s="16"/>
      <c r="DTN22" s="16"/>
      <c r="DTO22" s="16"/>
      <c r="DTP22" s="16"/>
      <c r="DTQ22" s="16"/>
      <c r="DTR22" s="16"/>
      <c r="DTS22" s="16"/>
      <c r="DTT22" s="16"/>
      <c r="DTU22" s="16"/>
      <c r="DTV22" s="16"/>
      <c r="DTW22" s="16"/>
      <c r="DTX22" s="16"/>
      <c r="DTY22" s="16"/>
      <c r="DTZ22" s="16"/>
      <c r="DUA22" s="16"/>
      <c r="DUB22" s="16"/>
      <c r="DUC22" s="16"/>
      <c r="DUD22" s="16"/>
      <c r="DUE22" s="16"/>
      <c r="DUF22" s="16"/>
      <c r="DUG22" s="16"/>
      <c r="DUH22" s="16"/>
      <c r="DUI22" s="16"/>
      <c r="DUJ22" s="16"/>
      <c r="DUK22" s="16"/>
      <c r="DUL22" s="16"/>
      <c r="DUM22" s="16"/>
      <c r="DUN22" s="16"/>
      <c r="DUO22" s="16"/>
      <c r="DUP22" s="16"/>
      <c r="DUQ22" s="16"/>
      <c r="DUR22" s="16"/>
      <c r="DUS22" s="16"/>
      <c r="DUT22" s="16"/>
      <c r="DUU22" s="16"/>
      <c r="DUV22" s="16"/>
      <c r="DUW22" s="16"/>
      <c r="DUX22" s="16"/>
      <c r="DUY22" s="16"/>
      <c r="DUZ22" s="16"/>
      <c r="DVA22" s="16"/>
      <c r="DVB22" s="16"/>
      <c r="DVC22" s="16"/>
      <c r="DVD22" s="16"/>
      <c r="DVE22" s="16"/>
      <c r="DVF22" s="16"/>
      <c r="DVG22" s="16"/>
      <c r="DVH22" s="16"/>
      <c r="DVI22" s="16"/>
      <c r="DVJ22" s="16"/>
      <c r="DVK22" s="16"/>
      <c r="DVL22" s="16"/>
      <c r="DVM22" s="16"/>
      <c r="DVN22" s="16"/>
      <c r="DVO22" s="16"/>
      <c r="DVP22" s="16"/>
      <c r="DVQ22" s="16"/>
      <c r="DVR22" s="16"/>
      <c r="DVS22" s="16"/>
      <c r="DVT22" s="16"/>
      <c r="DVU22" s="16"/>
      <c r="DVV22" s="16"/>
      <c r="DVW22" s="16"/>
      <c r="DVX22" s="16"/>
      <c r="DVY22" s="16"/>
      <c r="DVZ22" s="16"/>
      <c r="DWA22" s="16"/>
      <c r="DWB22" s="16"/>
      <c r="DWC22" s="16"/>
      <c r="DWD22" s="16"/>
      <c r="DWE22" s="16"/>
      <c r="DWF22" s="16"/>
      <c r="DWG22" s="16"/>
      <c r="DWH22" s="16"/>
      <c r="DWI22" s="16"/>
      <c r="DWJ22" s="16"/>
      <c r="DWK22" s="16"/>
      <c r="DWL22" s="16"/>
      <c r="DWM22" s="16"/>
      <c r="DWN22" s="16"/>
      <c r="DWO22" s="16"/>
      <c r="DWP22" s="16"/>
      <c r="DWQ22" s="16"/>
      <c r="DWR22" s="16"/>
      <c r="DWS22" s="16"/>
      <c r="DWT22" s="16"/>
      <c r="DWU22" s="16"/>
      <c r="DWV22" s="16"/>
      <c r="DWW22" s="16"/>
      <c r="DWX22" s="16"/>
      <c r="DWY22" s="16"/>
      <c r="DWZ22" s="16"/>
      <c r="DXA22" s="16"/>
      <c r="DXB22" s="16"/>
      <c r="DXC22" s="16"/>
      <c r="DXD22" s="16"/>
      <c r="DXE22" s="16"/>
      <c r="DXF22" s="16"/>
      <c r="DXG22" s="16"/>
      <c r="DXH22" s="16"/>
      <c r="DXI22" s="16"/>
      <c r="DXJ22" s="16"/>
      <c r="DXK22" s="16"/>
      <c r="DXL22" s="16"/>
      <c r="DXM22" s="16"/>
      <c r="DXN22" s="16"/>
      <c r="DXO22" s="16"/>
      <c r="DXP22" s="16"/>
      <c r="DXQ22" s="16"/>
      <c r="DXR22" s="16"/>
      <c r="DXS22" s="16"/>
      <c r="DXT22" s="16"/>
      <c r="DXU22" s="16"/>
      <c r="DXV22" s="16"/>
      <c r="DXW22" s="16"/>
      <c r="DXX22" s="16"/>
      <c r="DXY22" s="16"/>
      <c r="DXZ22" s="16"/>
      <c r="DYA22" s="16"/>
      <c r="DYB22" s="16"/>
      <c r="DYC22" s="16"/>
      <c r="DYD22" s="16"/>
      <c r="DYE22" s="16"/>
      <c r="DYF22" s="16"/>
      <c r="DYG22" s="16"/>
      <c r="DYH22" s="16"/>
      <c r="DYI22" s="16"/>
      <c r="DYJ22" s="16"/>
      <c r="DYK22" s="16"/>
      <c r="DYL22" s="16"/>
      <c r="DYM22" s="16"/>
      <c r="DYN22" s="16"/>
      <c r="DYO22" s="16"/>
      <c r="DYP22" s="16"/>
      <c r="DYQ22" s="16"/>
      <c r="DYR22" s="16"/>
      <c r="DYS22" s="16"/>
      <c r="DYT22" s="16"/>
      <c r="DYU22" s="16"/>
      <c r="DYV22" s="16"/>
      <c r="DYW22" s="16"/>
      <c r="DYX22" s="16"/>
      <c r="DYY22" s="16"/>
      <c r="DYZ22" s="16"/>
      <c r="DZA22" s="16"/>
      <c r="DZB22" s="16"/>
      <c r="DZC22" s="16"/>
      <c r="DZD22" s="16"/>
      <c r="DZE22" s="16"/>
      <c r="DZF22" s="16"/>
      <c r="DZG22" s="16"/>
      <c r="DZH22" s="16"/>
      <c r="DZI22" s="16"/>
      <c r="DZJ22" s="16"/>
      <c r="DZK22" s="16"/>
      <c r="DZL22" s="16"/>
      <c r="DZM22" s="16"/>
      <c r="DZN22" s="16"/>
      <c r="DZO22" s="16"/>
      <c r="DZP22" s="16"/>
      <c r="DZQ22" s="16"/>
      <c r="DZR22" s="16"/>
      <c r="DZS22" s="16"/>
      <c r="DZT22" s="16"/>
      <c r="DZU22" s="16"/>
      <c r="DZV22" s="16"/>
      <c r="DZW22" s="16"/>
      <c r="DZX22" s="16"/>
      <c r="DZY22" s="16"/>
      <c r="DZZ22" s="16"/>
      <c r="EAA22" s="16"/>
      <c r="EAB22" s="16"/>
      <c r="EAC22" s="16"/>
      <c r="EAD22" s="16"/>
      <c r="EAE22" s="16"/>
      <c r="EAF22" s="16"/>
      <c r="EAG22" s="16"/>
      <c r="EAH22" s="16"/>
      <c r="EAI22" s="16"/>
      <c r="EAJ22" s="16"/>
      <c r="EAK22" s="16"/>
      <c r="EAL22" s="16"/>
      <c r="EAM22" s="16"/>
      <c r="EAN22" s="16"/>
      <c r="EAO22" s="16"/>
      <c r="EAP22" s="16"/>
      <c r="EAQ22" s="16"/>
      <c r="EAR22" s="16"/>
      <c r="EAS22" s="16"/>
      <c r="EAT22" s="16"/>
      <c r="EAU22" s="16"/>
      <c r="EAV22" s="16"/>
      <c r="EAW22" s="16"/>
      <c r="EAX22" s="16"/>
      <c r="EAY22" s="16"/>
      <c r="EAZ22" s="16"/>
      <c r="EBA22" s="16"/>
      <c r="EBB22" s="16"/>
      <c r="EBC22" s="16"/>
      <c r="EBD22" s="16"/>
      <c r="EBE22" s="16"/>
      <c r="EBF22" s="16"/>
      <c r="EBG22" s="16"/>
      <c r="EBH22" s="16"/>
      <c r="EBI22" s="16"/>
      <c r="EBJ22" s="16"/>
      <c r="EBK22" s="16"/>
      <c r="EBL22" s="16"/>
      <c r="EBM22" s="16"/>
      <c r="EBN22" s="16"/>
      <c r="EBO22" s="16"/>
      <c r="EBP22" s="16"/>
      <c r="EBQ22" s="16"/>
      <c r="EBR22" s="16"/>
      <c r="EBS22" s="16"/>
      <c r="EBT22" s="16"/>
      <c r="EBU22" s="16"/>
      <c r="EBV22" s="16"/>
      <c r="EBW22" s="16"/>
      <c r="EBX22" s="16"/>
      <c r="EBY22" s="16"/>
      <c r="EBZ22" s="16"/>
      <c r="ECA22" s="16"/>
      <c r="ECB22" s="16"/>
      <c r="ECC22" s="16"/>
      <c r="ECD22" s="16"/>
      <c r="ECE22" s="16"/>
      <c r="ECF22" s="16"/>
      <c r="ECG22" s="16"/>
      <c r="ECH22" s="16"/>
      <c r="ECI22" s="16"/>
      <c r="ECJ22" s="16"/>
      <c r="ECK22" s="16"/>
      <c r="ECL22" s="16"/>
      <c r="ECM22" s="16"/>
      <c r="ECN22" s="16"/>
      <c r="ECO22" s="16"/>
      <c r="ECP22" s="16"/>
      <c r="ECQ22" s="16"/>
      <c r="ECR22" s="16"/>
      <c r="ECS22" s="16"/>
      <c r="ECT22" s="16"/>
      <c r="ECU22" s="16"/>
      <c r="ECV22" s="16"/>
      <c r="ECW22" s="16"/>
      <c r="ECX22" s="16"/>
      <c r="ECY22" s="16"/>
      <c r="ECZ22" s="16"/>
      <c r="EDA22" s="16"/>
      <c r="EDB22" s="16"/>
      <c r="EDC22" s="16"/>
      <c r="EDD22" s="16"/>
      <c r="EDE22" s="16"/>
      <c r="EDF22" s="16"/>
      <c r="EDG22" s="16"/>
      <c r="EDH22" s="16"/>
      <c r="EDI22" s="16"/>
      <c r="EDJ22" s="16"/>
      <c r="EDK22" s="16"/>
      <c r="EDL22" s="16"/>
      <c r="EDM22" s="16"/>
      <c r="EDN22" s="16"/>
      <c r="EDO22" s="16"/>
      <c r="EDP22" s="16"/>
      <c r="EDQ22" s="16"/>
      <c r="EDR22" s="16"/>
      <c r="EDS22" s="16"/>
      <c r="EDT22" s="16"/>
      <c r="EDU22" s="16"/>
      <c r="EDV22" s="16"/>
      <c r="EDW22" s="16"/>
      <c r="EDX22" s="16"/>
      <c r="EDY22" s="16"/>
      <c r="EDZ22" s="16"/>
      <c r="EEA22" s="16"/>
      <c r="EEB22" s="16"/>
      <c r="EEC22" s="16"/>
      <c r="EED22" s="16"/>
      <c r="EEE22" s="16"/>
      <c r="EEF22" s="16"/>
      <c r="EEG22" s="16"/>
      <c r="EEH22" s="16"/>
      <c r="EEI22" s="16"/>
      <c r="EEJ22" s="16"/>
      <c r="EEK22" s="16"/>
      <c r="EEL22" s="16"/>
      <c r="EEM22" s="16"/>
      <c r="EEN22" s="16"/>
      <c r="EEO22" s="16"/>
      <c r="EEP22" s="16"/>
      <c r="EEQ22" s="16"/>
      <c r="EER22" s="16"/>
      <c r="EES22" s="16"/>
      <c r="EET22" s="16"/>
      <c r="EEU22" s="16"/>
      <c r="EEV22" s="16"/>
      <c r="EEW22" s="16"/>
      <c r="EEX22" s="16"/>
      <c r="EEY22" s="16"/>
      <c r="EEZ22" s="16"/>
      <c r="EFA22" s="16"/>
      <c r="EFB22" s="16"/>
      <c r="EFC22" s="16"/>
      <c r="EFD22" s="16"/>
      <c r="EFE22" s="16"/>
      <c r="EFF22" s="16"/>
      <c r="EFG22" s="16"/>
      <c r="EFH22" s="16"/>
      <c r="EFI22" s="16"/>
      <c r="EFJ22" s="16"/>
      <c r="EFK22" s="16"/>
      <c r="EFL22" s="16"/>
      <c r="EFM22" s="16"/>
      <c r="EFN22" s="16"/>
      <c r="EFO22" s="16"/>
      <c r="EFP22" s="16"/>
      <c r="EFQ22" s="16"/>
      <c r="EFR22" s="16"/>
      <c r="EFS22" s="16"/>
      <c r="EFT22" s="16"/>
      <c r="EFU22" s="16"/>
      <c r="EFV22" s="16"/>
      <c r="EFW22" s="16"/>
      <c r="EFX22" s="16"/>
      <c r="EFY22" s="16"/>
      <c r="EFZ22" s="16"/>
      <c r="EGA22" s="16"/>
      <c r="EGB22" s="16"/>
      <c r="EGC22" s="16"/>
      <c r="EGD22" s="16"/>
      <c r="EGE22" s="16"/>
      <c r="EGF22" s="16"/>
      <c r="EGG22" s="16"/>
      <c r="EGH22" s="16"/>
      <c r="EGI22" s="16"/>
      <c r="EGJ22" s="16"/>
      <c r="EGK22" s="16"/>
      <c r="EGL22" s="16"/>
      <c r="EGM22" s="16"/>
      <c r="EGN22" s="16"/>
      <c r="EGO22" s="16"/>
      <c r="EGP22" s="16"/>
      <c r="EGQ22" s="16"/>
      <c r="EGR22" s="16"/>
      <c r="EGS22" s="16"/>
      <c r="EGT22" s="16"/>
      <c r="EGU22" s="16"/>
      <c r="EGV22" s="16"/>
      <c r="EGW22" s="16"/>
      <c r="EGX22" s="16"/>
      <c r="EGY22" s="16"/>
      <c r="EGZ22" s="16"/>
      <c r="EHA22" s="16"/>
      <c r="EHB22" s="16"/>
      <c r="EHC22" s="16"/>
      <c r="EHD22" s="16"/>
      <c r="EHE22" s="16"/>
      <c r="EHF22" s="16"/>
      <c r="EHG22" s="16"/>
      <c r="EHH22" s="16"/>
      <c r="EHI22" s="16"/>
      <c r="EHJ22" s="16"/>
      <c r="EHK22" s="16"/>
      <c r="EHL22" s="16"/>
      <c r="EHM22" s="16"/>
      <c r="EHN22" s="16"/>
      <c r="EHO22" s="16"/>
      <c r="EHP22" s="16"/>
      <c r="EHQ22" s="16"/>
      <c r="EHR22" s="16"/>
      <c r="EHS22" s="16"/>
      <c r="EHT22" s="16"/>
      <c r="EHU22" s="16"/>
      <c r="EHV22" s="16"/>
      <c r="EHW22" s="16"/>
      <c r="EHX22" s="16"/>
      <c r="EHY22" s="16"/>
      <c r="EHZ22" s="16"/>
      <c r="EIA22" s="16"/>
      <c r="EIB22" s="16"/>
      <c r="EIC22" s="16"/>
      <c r="EID22" s="16"/>
      <c r="EIE22" s="16"/>
      <c r="EIF22" s="16"/>
      <c r="EIG22" s="16"/>
      <c r="EIH22" s="16"/>
      <c r="EII22" s="16"/>
      <c r="EIJ22" s="16"/>
      <c r="EIK22" s="16"/>
      <c r="EIL22" s="16"/>
      <c r="EIM22" s="16"/>
      <c r="EIN22" s="16"/>
      <c r="EIO22" s="16"/>
      <c r="EIP22" s="16"/>
      <c r="EIQ22" s="16"/>
      <c r="EIR22" s="16"/>
      <c r="EIS22" s="16"/>
      <c r="EIT22" s="16"/>
      <c r="EIU22" s="16"/>
      <c r="EIV22" s="16"/>
      <c r="EIW22" s="16"/>
      <c r="EIX22" s="16"/>
      <c r="EIY22" s="16"/>
      <c r="EIZ22" s="16"/>
      <c r="EJA22" s="16"/>
      <c r="EJB22" s="16"/>
      <c r="EJC22" s="16"/>
      <c r="EJD22" s="16"/>
      <c r="EJE22" s="16"/>
      <c r="EJF22" s="16"/>
      <c r="EJG22" s="16"/>
      <c r="EJH22" s="16"/>
      <c r="EJI22" s="16"/>
      <c r="EJJ22" s="16"/>
      <c r="EJK22" s="16"/>
      <c r="EJL22" s="16"/>
      <c r="EJM22" s="16"/>
      <c r="EJN22" s="16"/>
      <c r="EJO22" s="16"/>
      <c r="EJP22" s="16"/>
      <c r="EJQ22" s="16"/>
      <c r="EJR22" s="16"/>
      <c r="EJS22" s="16"/>
      <c r="EJT22" s="16"/>
      <c r="EJU22" s="16"/>
      <c r="EJV22" s="16"/>
      <c r="EJW22" s="16"/>
      <c r="EJX22" s="16"/>
      <c r="EJY22" s="16"/>
      <c r="EJZ22" s="16"/>
      <c r="EKA22" s="16"/>
      <c r="EKB22" s="16"/>
      <c r="EKC22" s="16"/>
      <c r="EKD22" s="16"/>
      <c r="EKE22" s="16"/>
      <c r="EKF22" s="16"/>
      <c r="EKG22" s="16"/>
      <c r="EKH22" s="16"/>
      <c r="EKI22" s="16"/>
      <c r="EKJ22" s="16"/>
      <c r="EKK22" s="16"/>
      <c r="EKL22" s="16"/>
      <c r="EKM22" s="16"/>
      <c r="EKN22" s="16"/>
      <c r="EKO22" s="16"/>
      <c r="EKP22" s="16"/>
      <c r="EKQ22" s="16"/>
      <c r="EKR22" s="16"/>
      <c r="EKS22" s="16"/>
      <c r="EKT22" s="16"/>
      <c r="EKU22" s="16"/>
      <c r="EKV22" s="16"/>
      <c r="EKW22" s="16"/>
      <c r="EKX22" s="16"/>
      <c r="EKY22" s="16"/>
      <c r="EKZ22" s="16"/>
      <c r="ELA22" s="16"/>
      <c r="ELB22" s="16"/>
      <c r="ELC22" s="16"/>
      <c r="ELD22" s="16"/>
      <c r="ELE22" s="16"/>
      <c r="ELF22" s="16"/>
      <c r="ELG22" s="16"/>
      <c r="ELH22" s="16"/>
      <c r="ELI22" s="16"/>
      <c r="ELJ22" s="16"/>
      <c r="ELK22" s="16"/>
      <c r="ELL22" s="16"/>
      <c r="ELM22" s="16"/>
      <c r="ELN22" s="16"/>
      <c r="ELO22" s="16"/>
      <c r="ELP22" s="16"/>
      <c r="ELQ22" s="16"/>
      <c r="ELR22" s="16"/>
      <c r="ELS22" s="16"/>
      <c r="ELT22" s="16"/>
      <c r="ELU22" s="16"/>
      <c r="ELV22" s="16"/>
      <c r="ELW22" s="16"/>
      <c r="ELX22" s="16"/>
      <c r="ELY22" s="16"/>
      <c r="ELZ22" s="16"/>
      <c r="EMA22" s="16"/>
      <c r="EMB22" s="16"/>
      <c r="EMC22" s="16"/>
      <c r="EMD22" s="16"/>
      <c r="EME22" s="16"/>
      <c r="EMF22" s="16"/>
      <c r="EMG22" s="16"/>
      <c r="EMH22" s="16"/>
      <c r="EMI22" s="16"/>
      <c r="EMJ22" s="16"/>
      <c r="EMK22" s="16"/>
      <c r="EML22" s="16"/>
      <c r="EMM22" s="16"/>
      <c r="EMN22" s="16"/>
      <c r="EMO22" s="16"/>
      <c r="EMP22" s="16"/>
      <c r="EMQ22" s="16"/>
      <c r="EMR22" s="16"/>
      <c r="EMS22" s="16"/>
      <c r="EMT22" s="16"/>
      <c r="EMU22" s="16"/>
      <c r="EMV22" s="16"/>
      <c r="EMW22" s="16"/>
      <c r="EMX22" s="16"/>
      <c r="EMY22" s="16"/>
      <c r="EMZ22" s="16"/>
      <c r="ENA22" s="16"/>
      <c r="ENB22" s="16"/>
      <c r="ENC22" s="16"/>
      <c r="END22" s="16"/>
      <c r="ENE22" s="16"/>
      <c r="ENF22" s="16"/>
      <c r="ENG22" s="16"/>
      <c r="ENH22" s="16"/>
      <c r="ENI22" s="16"/>
      <c r="ENJ22" s="16"/>
      <c r="ENK22" s="16"/>
      <c r="ENL22" s="16"/>
      <c r="ENM22" s="16"/>
      <c r="ENN22" s="16"/>
      <c r="ENO22" s="16"/>
      <c r="ENP22" s="16"/>
      <c r="ENQ22" s="16"/>
      <c r="ENR22" s="16"/>
      <c r="ENS22" s="16"/>
      <c r="ENT22" s="16"/>
      <c r="ENU22" s="16"/>
      <c r="ENV22" s="16"/>
      <c r="ENW22" s="16"/>
      <c r="ENX22" s="16"/>
      <c r="ENY22" s="16"/>
      <c r="ENZ22" s="16"/>
      <c r="EOA22" s="16"/>
      <c r="EOB22" s="16"/>
      <c r="EOC22" s="16"/>
      <c r="EOD22" s="16"/>
      <c r="EOE22" s="16"/>
      <c r="EOF22" s="16"/>
      <c r="EOG22" s="16"/>
      <c r="EOH22" s="16"/>
      <c r="EOI22" s="16"/>
      <c r="EOJ22" s="16"/>
      <c r="EOK22" s="16"/>
      <c r="EOL22" s="16"/>
      <c r="EOM22" s="16"/>
      <c r="EON22" s="16"/>
      <c r="EOO22" s="16"/>
      <c r="EOP22" s="16"/>
      <c r="EOQ22" s="16"/>
      <c r="EOR22" s="16"/>
      <c r="EOS22" s="16"/>
      <c r="EOT22" s="16"/>
      <c r="EOU22" s="16"/>
      <c r="EOV22" s="16"/>
      <c r="EOW22" s="16"/>
      <c r="EOX22" s="16"/>
      <c r="EOY22" s="16"/>
      <c r="EOZ22" s="16"/>
      <c r="EPA22" s="16"/>
      <c r="EPB22" s="16"/>
      <c r="EPC22" s="16"/>
      <c r="EPD22" s="16"/>
      <c r="EPE22" s="16"/>
      <c r="EPF22" s="16"/>
      <c r="EPG22" s="16"/>
      <c r="EPH22" s="16"/>
      <c r="EPI22" s="16"/>
      <c r="EPJ22" s="16"/>
      <c r="EPK22" s="16"/>
      <c r="EPL22" s="16"/>
      <c r="EPM22" s="16"/>
      <c r="EPN22" s="16"/>
      <c r="EPO22" s="16"/>
      <c r="EPP22" s="16"/>
      <c r="EPQ22" s="16"/>
      <c r="EPR22" s="16"/>
      <c r="EPS22" s="16"/>
      <c r="EPT22" s="16"/>
      <c r="EPU22" s="16"/>
      <c r="EPV22" s="16"/>
      <c r="EPW22" s="16"/>
      <c r="EPX22" s="16"/>
      <c r="EPY22" s="16"/>
      <c r="EPZ22" s="16"/>
      <c r="EQA22" s="16"/>
      <c r="EQB22" s="16"/>
      <c r="EQC22" s="16"/>
      <c r="EQD22" s="16"/>
      <c r="EQE22" s="16"/>
      <c r="EQF22" s="16"/>
      <c r="EQG22" s="16"/>
      <c r="EQH22" s="16"/>
      <c r="EQI22" s="16"/>
      <c r="EQJ22" s="16"/>
      <c r="EQK22" s="16"/>
      <c r="EQL22" s="16"/>
      <c r="EQM22" s="16"/>
      <c r="EQN22" s="16"/>
      <c r="EQO22" s="16"/>
      <c r="EQP22" s="16"/>
      <c r="EQQ22" s="16"/>
      <c r="EQR22" s="16"/>
      <c r="EQS22" s="16"/>
      <c r="EQT22" s="16"/>
      <c r="EQU22" s="16"/>
      <c r="EQV22" s="16"/>
      <c r="EQW22" s="16"/>
      <c r="EQX22" s="16"/>
      <c r="EQY22" s="16"/>
      <c r="EQZ22" s="16"/>
      <c r="ERA22" s="16"/>
      <c r="ERB22" s="16"/>
      <c r="ERC22" s="16"/>
      <c r="ERD22" s="16"/>
      <c r="ERE22" s="16"/>
      <c r="ERF22" s="16"/>
      <c r="ERG22" s="16"/>
      <c r="ERH22" s="16"/>
      <c r="ERI22" s="16"/>
      <c r="ERJ22" s="16"/>
      <c r="ERK22" s="16"/>
      <c r="ERL22" s="16"/>
      <c r="ERM22" s="16"/>
      <c r="ERN22" s="16"/>
      <c r="ERO22" s="16"/>
      <c r="ERP22" s="16"/>
      <c r="ERQ22" s="16"/>
      <c r="ERR22" s="16"/>
      <c r="ERS22" s="16"/>
      <c r="ERT22" s="16"/>
      <c r="ERU22" s="16"/>
      <c r="ERV22" s="16"/>
      <c r="ERW22" s="16"/>
      <c r="ERX22" s="16"/>
      <c r="ERY22" s="16"/>
      <c r="ERZ22" s="16"/>
      <c r="ESA22" s="16"/>
      <c r="ESB22" s="16"/>
      <c r="ESC22" s="16"/>
      <c r="ESD22" s="16"/>
      <c r="ESE22" s="16"/>
      <c r="ESF22" s="16"/>
      <c r="ESG22" s="16"/>
      <c r="ESH22" s="16"/>
      <c r="ESI22" s="16"/>
      <c r="ESJ22" s="16"/>
      <c r="ESK22" s="16"/>
      <c r="ESL22" s="16"/>
      <c r="ESM22" s="16"/>
      <c r="ESN22" s="16"/>
      <c r="ESO22" s="16"/>
      <c r="ESP22" s="16"/>
      <c r="ESQ22" s="16"/>
      <c r="ESR22" s="16"/>
      <c r="ESS22" s="16"/>
      <c r="EST22" s="16"/>
      <c r="ESU22" s="16"/>
      <c r="ESV22" s="16"/>
      <c r="ESW22" s="16"/>
      <c r="ESX22" s="16"/>
      <c r="ESY22" s="16"/>
      <c r="ESZ22" s="16"/>
      <c r="ETA22" s="16"/>
      <c r="ETB22" s="16"/>
      <c r="ETC22" s="16"/>
      <c r="ETD22" s="16"/>
      <c r="ETE22" s="16"/>
      <c r="ETF22" s="16"/>
      <c r="ETG22" s="16"/>
      <c r="ETH22" s="16"/>
      <c r="ETI22" s="16"/>
      <c r="ETJ22" s="16"/>
      <c r="ETK22" s="16"/>
      <c r="ETL22" s="16"/>
      <c r="ETM22" s="16"/>
      <c r="ETN22" s="16"/>
      <c r="ETO22" s="16"/>
      <c r="ETP22" s="16"/>
      <c r="ETQ22" s="16"/>
      <c r="ETR22" s="16"/>
      <c r="ETS22" s="16"/>
      <c r="ETT22" s="16"/>
      <c r="ETU22" s="16"/>
      <c r="ETV22" s="16"/>
      <c r="ETW22" s="16"/>
      <c r="ETX22" s="16"/>
      <c r="ETY22" s="16"/>
      <c r="ETZ22" s="16"/>
      <c r="EUA22" s="16"/>
      <c r="EUB22" s="16"/>
      <c r="EUC22" s="16"/>
      <c r="EUD22" s="16"/>
      <c r="EUE22" s="16"/>
      <c r="EUF22" s="16"/>
      <c r="EUG22" s="16"/>
      <c r="EUH22" s="16"/>
      <c r="EUI22" s="16"/>
      <c r="EUJ22" s="16"/>
      <c r="EUK22" s="16"/>
      <c r="EUL22" s="16"/>
      <c r="EUM22" s="16"/>
      <c r="EUN22" s="16"/>
      <c r="EUO22" s="16"/>
      <c r="EUP22" s="16"/>
      <c r="EUQ22" s="16"/>
      <c r="EUR22" s="16"/>
      <c r="EUS22" s="16"/>
      <c r="EUT22" s="16"/>
      <c r="EUU22" s="16"/>
      <c r="EUV22" s="16"/>
      <c r="EUW22" s="16"/>
      <c r="EUX22" s="16"/>
      <c r="EUY22" s="16"/>
      <c r="EUZ22" s="16"/>
      <c r="EVA22" s="16"/>
      <c r="EVB22" s="16"/>
      <c r="EVC22" s="16"/>
      <c r="EVD22" s="16"/>
      <c r="EVE22" s="16"/>
      <c r="EVF22" s="16"/>
      <c r="EVG22" s="16"/>
      <c r="EVH22" s="16"/>
      <c r="EVI22" s="16"/>
      <c r="EVJ22" s="16"/>
      <c r="EVK22" s="16"/>
      <c r="EVL22" s="16"/>
      <c r="EVM22" s="16"/>
      <c r="EVN22" s="16"/>
      <c r="EVO22" s="16"/>
      <c r="EVP22" s="16"/>
      <c r="EVQ22" s="16"/>
      <c r="EVR22" s="16"/>
      <c r="EVS22" s="16"/>
      <c r="EVT22" s="16"/>
      <c r="EVU22" s="16"/>
      <c r="EVV22" s="16"/>
      <c r="EVW22" s="16"/>
      <c r="EVX22" s="16"/>
      <c r="EVY22" s="16"/>
      <c r="EVZ22" s="16"/>
      <c r="EWA22" s="16"/>
      <c r="EWB22" s="16"/>
      <c r="EWC22" s="16"/>
      <c r="EWD22" s="16"/>
      <c r="EWE22" s="16"/>
      <c r="EWF22" s="16"/>
      <c r="EWG22" s="16"/>
      <c r="EWH22" s="16"/>
      <c r="EWI22" s="16"/>
      <c r="EWJ22" s="16"/>
      <c r="EWK22" s="16"/>
      <c r="EWL22" s="16"/>
      <c r="EWM22" s="16"/>
      <c r="EWN22" s="16"/>
      <c r="EWO22" s="16"/>
      <c r="EWP22" s="16"/>
      <c r="EWQ22" s="16"/>
      <c r="EWR22" s="16"/>
      <c r="EWS22" s="16"/>
      <c r="EWT22" s="16"/>
      <c r="EWU22" s="16"/>
      <c r="EWV22" s="16"/>
      <c r="EWW22" s="16"/>
      <c r="EWX22" s="16"/>
      <c r="EWY22" s="16"/>
      <c r="EWZ22" s="16"/>
      <c r="EXA22" s="16"/>
      <c r="EXB22" s="16"/>
      <c r="EXC22" s="16"/>
      <c r="EXD22" s="16"/>
      <c r="EXE22" s="16"/>
      <c r="EXF22" s="16"/>
      <c r="EXG22" s="16"/>
      <c r="EXH22" s="16"/>
      <c r="EXI22" s="16"/>
      <c r="EXJ22" s="16"/>
      <c r="EXK22" s="16"/>
      <c r="EXL22" s="16"/>
      <c r="EXM22" s="16"/>
      <c r="EXN22" s="16"/>
      <c r="EXO22" s="16"/>
      <c r="EXP22" s="16"/>
      <c r="EXQ22" s="16"/>
      <c r="EXR22" s="16"/>
      <c r="EXS22" s="16"/>
      <c r="EXT22" s="16"/>
      <c r="EXU22" s="16"/>
      <c r="EXV22" s="16"/>
      <c r="EXW22" s="16"/>
      <c r="EXX22" s="16"/>
      <c r="EXY22" s="16"/>
      <c r="EXZ22" s="16"/>
      <c r="EYA22" s="16"/>
      <c r="EYB22" s="16"/>
      <c r="EYC22" s="16"/>
      <c r="EYD22" s="16"/>
      <c r="EYE22" s="16"/>
      <c r="EYF22" s="16"/>
      <c r="EYG22" s="16"/>
      <c r="EYH22" s="16"/>
      <c r="EYI22" s="16"/>
      <c r="EYJ22" s="16"/>
      <c r="EYK22" s="16"/>
      <c r="EYL22" s="16"/>
      <c r="EYM22" s="16"/>
      <c r="EYN22" s="16"/>
      <c r="EYO22" s="16"/>
      <c r="EYP22" s="16"/>
      <c r="EYQ22" s="16"/>
      <c r="EYR22" s="16"/>
      <c r="EYS22" s="16"/>
      <c r="EYT22" s="16"/>
      <c r="EYU22" s="16"/>
      <c r="EYV22" s="16"/>
      <c r="EYW22" s="16"/>
      <c r="EYX22" s="16"/>
      <c r="EYY22" s="16"/>
      <c r="EYZ22" s="16"/>
      <c r="EZA22" s="16"/>
      <c r="EZB22" s="16"/>
      <c r="EZC22" s="16"/>
      <c r="EZD22" s="16"/>
      <c r="EZE22" s="16"/>
      <c r="EZF22" s="16"/>
      <c r="EZG22" s="16"/>
      <c r="EZH22" s="16"/>
      <c r="EZI22" s="16"/>
      <c r="EZJ22" s="16"/>
      <c r="EZK22" s="16"/>
      <c r="EZL22" s="16"/>
      <c r="EZM22" s="16"/>
      <c r="EZN22" s="16"/>
      <c r="EZO22" s="16"/>
      <c r="EZP22" s="16"/>
      <c r="EZQ22" s="16"/>
      <c r="EZR22" s="16"/>
      <c r="EZS22" s="16"/>
      <c r="EZT22" s="16"/>
      <c r="EZU22" s="16"/>
      <c r="EZV22" s="16"/>
      <c r="EZW22" s="16"/>
      <c r="EZX22" s="16"/>
      <c r="EZY22" s="16"/>
      <c r="EZZ22" s="16"/>
      <c r="FAA22" s="16"/>
      <c r="FAB22" s="16"/>
      <c r="FAC22" s="16"/>
      <c r="FAD22" s="16"/>
      <c r="FAE22" s="16"/>
      <c r="FAF22" s="16"/>
      <c r="FAG22" s="16"/>
      <c r="FAH22" s="16"/>
      <c r="FAI22" s="16"/>
      <c r="FAJ22" s="16"/>
      <c r="FAK22" s="16"/>
      <c r="FAL22" s="16"/>
      <c r="FAM22" s="16"/>
      <c r="FAN22" s="16"/>
      <c r="FAO22" s="16"/>
      <c r="FAP22" s="16"/>
      <c r="FAQ22" s="16"/>
      <c r="FAR22" s="16"/>
      <c r="FAS22" s="16"/>
      <c r="FAT22" s="16"/>
      <c r="FAU22" s="16"/>
      <c r="FAV22" s="16"/>
      <c r="FAW22" s="16"/>
      <c r="FAX22" s="16"/>
      <c r="FAY22" s="16"/>
      <c r="FAZ22" s="16"/>
      <c r="FBA22" s="16"/>
      <c r="FBB22" s="16"/>
      <c r="FBC22" s="16"/>
      <c r="FBD22" s="16"/>
      <c r="FBE22" s="16"/>
      <c r="FBF22" s="16"/>
      <c r="FBG22" s="16"/>
      <c r="FBH22" s="16"/>
      <c r="FBI22" s="16"/>
      <c r="FBJ22" s="16"/>
      <c r="FBK22" s="16"/>
      <c r="FBL22" s="16"/>
      <c r="FBM22" s="16"/>
      <c r="FBN22" s="16"/>
      <c r="FBO22" s="16"/>
      <c r="FBP22" s="16"/>
      <c r="FBQ22" s="16"/>
      <c r="FBR22" s="16"/>
      <c r="FBS22" s="16"/>
      <c r="FBT22" s="16"/>
      <c r="FBU22" s="16"/>
      <c r="FBV22" s="16"/>
      <c r="FBW22" s="16"/>
      <c r="FBX22" s="16"/>
    </row>
    <row r="23" spans="1:4132" x14ac:dyDescent="0.35">
      <c r="A23" s="9" t="s">
        <v>5</v>
      </c>
      <c r="B23" s="29">
        <f>AVERAGE(B2:B21)</f>
        <v>16.600000000000001</v>
      </c>
      <c r="C23" s="66">
        <f>C22/B25</f>
        <v>0.26579387158664119</v>
      </c>
      <c r="D23" s="23"/>
      <c r="E23" s="11"/>
      <c r="F23" s="12"/>
      <c r="G23" s="12"/>
      <c r="H23" s="44"/>
      <c r="I23" s="30">
        <f>I22-1</f>
        <v>0.23569277108433728</v>
      </c>
      <c r="J23" s="32">
        <f>J22/(((G22)-1)*100)</f>
        <v>0.47685478757133792</v>
      </c>
      <c r="K23" s="50">
        <f>AVERAGE(K2:K20)</f>
        <v>10</v>
      </c>
      <c r="L23" s="28">
        <f>AVERAGE(L2:L20)</f>
        <v>0.99999999999999978</v>
      </c>
      <c r="M23" s="32">
        <f>M22/H22</f>
        <v>0.4930881420418517</v>
      </c>
      <c r="N23" s="52">
        <f>AVERAGE(N2:N20)</f>
        <v>10</v>
      </c>
      <c r="O23" s="29">
        <f>AVERAGE(O2:O20)</f>
        <v>1</v>
      </c>
      <c r="P23" s="32">
        <f>P22/H22</f>
        <v>0.46062143310082426</v>
      </c>
      <c r="Q23" s="20"/>
      <c r="R23" s="10"/>
    </row>
    <row r="24" spans="1:4132" s="3" customFormat="1" x14ac:dyDescent="0.35">
      <c r="A24" s="9" t="s">
        <v>34</v>
      </c>
      <c r="B24" s="29">
        <f>_xlfn.STDEV.S(B2:B21)</f>
        <v>13.835119309777907</v>
      </c>
      <c r="C24" s="24"/>
      <c r="D24" s="24"/>
      <c r="E24" s="24"/>
      <c r="F24" s="24"/>
      <c r="G24" s="24"/>
      <c r="H24" s="24"/>
      <c r="I24" s="31"/>
      <c r="J24" s="58">
        <f>J22/H22</f>
        <v>0.47685478757133803</v>
      </c>
      <c r="K24" s="59"/>
      <c r="L24" s="59"/>
      <c r="M24" s="58">
        <f>M23*19/20</f>
        <v>0.46843373493975909</v>
      </c>
      <c r="N24" s="60"/>
      <c r="O24" s="60"/>
      <c r="P24" s="58">
        <f>P23*19/20</f>
        <v>0.43759036144578306</v>
      </c>
      <c r="Q24" s="20"/>
      <c r="R24" s="10"/>
      <c r="S24" s="1"/>
      <c r="T24" s="1"/>
      <c r="U24" s="1"/>
      <c r="V24" s="1"/>
      <c r="W24" s="1"/>
      <c r="X24" s="1"/>
      <c r="Y24" s="1"/>
      <c r="AB24" s="1"/>
      <c r="AC24" s="1"/>
      <c r="AF24" s="1"/>
    </row>
    <row r="25" spans="1:4132" ht="21.75" thickBot="1" x14ac:dyDescent="0.4">
      <c r="A25" s="10"/>
      <c r="B25" s="29">
        <f>20*((B24)^3)</f>
        <v>52963.74937452664</v>
      </c>
      <c r="C25" s="10"/>
      <c r="D25" s="10"/>
      <c r="E25" s="10"/>
      <c r="F25" s="10"/>
      <c r="G25" s="10"/>
      <c r="H25" s="10"/>
      <c r="I25" s="10"/>
      <c r="J25" s="58">
        <f>J24*19/20</f>
        <v>0.45301204819277113</v>
      </c>
      <c r="K25" s="10"/>
      <c r="L25" s="10"/>
      <c r="M25" s="10"/>
      <c r="N25" s="10"/>
      <c r="O25" s="10"/>
      <c r="P25" s="10"/>
      <c r="Q25" s="10"/>
      <c r="R25" s="10"/>
      <c r="S25" s="3"/>
      <c r="T25" s="3"/>
      <c r="U25" s="3"/>
      <c r="V25" s="3"/>
      <c r="W25" s="3"/>
      <c r="X25" s="3"/>
    </row>
    <row r="26" spans="1:4132" ht="21.75" thickBot="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77" t="s">
        <v>38</v>
      </c>
      <c r="M26" s="10"/>
      <c r="N26" s="10"/>
      <c r="O26" s="10"/>
      <c r="P26" s="10"/>
      <c r="Q26" s="10"/>
      <c r="R26" s="10"/>
    </row>
    <row r="27" spans="1:413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78">
        <f>1-((1/M24)*P24)</f>
        <v>6.5843621399177321E-2</v>
      </c>
      <c r="M27" s="60"/>
      <c r="N27" s="10"/>
      <c r="O27" s="73" t="s">
        <v>36</v>
      </c>
      <c r="P27" s="74">
        <f>(20/19)*1.5*(M24-P24)</f>
        <v>4.8700063411541109E-2</v>
      </c>
      <c r="Q27" s="10"/>
      <c r="R27" s="10"/>
    </row>
    <row r="28" spans="1:4132" ht="21.75" thickBo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78">
        <f>((1/P24)*M24)-1</f>
        <v>7.0484581497797683E-2</v>
      </c>
      <c r="M28" s="10"/>
      <c r="N28" s="10"/>
      <c r="O28" s="72" t="s">
        <v>37</v>
      </c>
      <c r="P28" s="75">
        <f>B22*P27</f>
        <v>16.168421052631647</v>
      </c>
      <c r="Q28" s="10"/>
      <c r="R28" s="10"/>
    </row>
    <row r="29" spans="1:4132" ht="21.75" thickBo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79">
        <f>(L27+L28)/1.5</f>
        <v>9.088546859798334E-2</v>
      </c>
      <c r="M29" s="10"/>
      <c r="N29" s="10"/>
      <c r="O29" s="10"/>
      <c r="P29" s="10"/>
      <c r="Q29" s="10"/>
      <c r="R29" s="10"/>
    </row>
    <row r="30" spans="1:413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50" spans="1:25" x14ac:dyDescent="0.35">
      <c r="A50"/>
      <c r="B50" s="7"/>
      <c r="C50" s="7"/>
      <c r="D50" s="7"/>
      <c r="E50" s="7"/>
      <c r="F50" s="7"/>
      <c r="G50" s="7"/>
      <c r="H50" s="7"/>
      <c r="I50" s="7"/>
      <c r="J50"/>
      <c r="K50"/>
      <c r="L50"/>
      <c r="M50"/>
      <c r="N50"/>
      <c r="O50"/>
      <c r="P50"/>
      <c r="Q50"/>
    </row>
    <row r="51" spans="1:25" x14ac:dyDescent="0.35">
      <c r="A51"/>
      <c r="B51" s="7"/>
      <c r="C51" s="7"/>
      <c r="D51" s="7"/>
      <c r="E51" s="7"/>
      <c r="F51" s="7"/>
      <c r="G51" s="7"/>
      <c r="H51" s="7"/>
      <c r="I51" s="7"/>
      <c r="J51"/>
      <c r="K51"/>
      <c r="L51"/>
      <c r="M51"/>
      <c r="N51"/>
      <c r="O51"/>
      <c r="P51"/>
      <c r="Q51"/>
    </row>
    <row r="52" spans="1:25" x14ac:dyDescent="0.35">
      <c r="A52"/>
      <c r="B52" s="7"/>
      <c r="C52" s="7"/>
      <c r="D52" s="7"/>
      <c r="E52" s="7"/>
      <c r="F52" s="7"/>
      <c r="G52" s="7"/>
      <c r="H52" s="7"/>
      <c r="I52" s="7"/>
      <c r="J52"/>
      <c r="K52"/>
      <c r="L52"/>
      <c r="M52"/>
      <c r="N52"/>
      <c r="O52"/>
      <c r="P52"/>
      <c r="Q52"/>
    </row>
    <row r="53" spans="1:25" s="5" customForma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25" x14ac:dyDescent="0.35">
      <c r="A54"/>
      <c r="B54" s="7"/>
      <c r="C54" s="7"/>
      <c r="D54" s="7"/>
      <c r="E54" s="7"/>
      <c r="F54" s="7"/>
      <c r="G54" s="7"/>
      <c r="H54" s="7"/>
      <c r="I54" s="7"/>
      <c r="J54"/>
      <c r="K54"/>
      <c r="L54"/>
      <c r="M54"/>
      <c r="N54"/>
      <c r="O54"/>
      <c r="P54"/>
      <c r="Q54"/>
    </row>
    <row r="55" spans="1:25" customFormat="1" x14ac:dyDescent="0.35">
      <c r="B55" s="7"/>
      <c r="C55" s="7"/>
      <c r="D55" s="7"/>
      <c r="E55" s="7"/>
      <c r="F55" s="7"/>
      <c r="G55" s="7"/>
      <c r="H55" s="7"/>
      <c r="I55" s="7"/>
      <c r="R55" s="1"/>
      <c r="S55" s="1"/>
      <c r="T55" s="1"/>
      <c r="U55" s="1"/>
      <c r="V55" s="1"/>
      <c r="W55" s="1"/>
      <c r="X55" s="1"/>
      <c r="Y55" s="1"/>
    </row>
    <row r="56" spans="1:25" customFormat="1" ht="15" x14ac:dyDescent="0.25">
      <c r="B56" s="7"/>
      <c r="C56" s="7"/>
      <c r="D56" s="7"/>
      <c r="E56" s="7"/>
      <c r="F56" s="7"/>
      <c r="G56" s="7"/>
      <c r="H56" s="7"/>
      <c r="I56" s="7"/>
    </row>
    <row r="57" spans="1:25" customFormat="1" ht="15" x14ac:dyDescent="0.25">
      <c r="B57" s="7"/>
      <c r="C57" s="7"/>
      <c r="D57" s="7"/>
      <c r="E57" s="7"/>
      <c r="F57" s="7"/>
      <c r="G57" s="7"/>
      <c r="H57" s="7"/>
      <c r="I57" s="7"/>
    </row>
    <row r="58" spans="1:25" x14ac:dyDescent="0.35">
      <c r="A58"/>
      <c r="B58" s="7"/>
      <c r="C58" s="7"/>
      <c r="D58" s="7"/>
      <c r="E58" s="7"/>
      <c r="F58" s="7"/>
      <c r="G58" s="7"/>
      <c r="H58" s="7"/>
      <c r="I58" s="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</sheetData>
  <conditionalFormatting sqref="Q1:Q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Q55">
    <cfRule type="colorScale" priority="8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Q55">
    <cfRule type="colorScale" priority="8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Q55">
    <cfRule type="colorScale" priority="87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93">
      <colorScale>
        <cfvo type="min"/>
        <cfvo type="max"/>
        <color rgb="FFFFEF9C"/>
        <color rgb="FF63BE7B"/>
      </colorScale>
    </cfRule>
  </conditionalFormatting>
  <conditionalFormatting sqref="A52:Q55">
    <cfRule type="colorScale" priority="87296">
      <colorScale>
        <cfvo type="min"/>
        <cfvo type="max"/>
        <color rgb="FFF8696B"/>
        <color rgb="FFFCFCFF"/>
      </colorScale>
    </cfRule>
  </conditionalFormatting>
  <conditionalFormatting sqref="A52:Q55">
    <cfRule type="colorScale" priority="87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n5</vt:lpstr>
      <vt:lpstr>n6</vt:lpstr>
      <vt:lpstr>n10</vt:lpstr>
      <vt:lpstr>n20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Wille</dc:creator>
  <cp:lastModifiedBy>Mario Schlemmer</cp:lastModifiedBy>
  <cp:lastPrinted>2020-11-03T03:46:20Z</cp:lastPrinted>
  <dcterms:created xsi:type="dcterms:W3CDTF">2020-02-17T07:04:57Z</dcterms:created>
  <dcterms:modified xsi:type="dcterms:W3CDTF">2021-12-20T13:52:32Z</dcterms:modified>
</cp:coreProperties>
</file>