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FMJulia\Desktop\Investigacion\Papers\0 Enviados\2024 IEEE RMMV (CSP SMEs)\MO cuting stock\Cutting Stock MO2\"/>
    </mc:Choice>
  </mc:AlternateContent>
  <xr:revisionPtr revIDLastSave="0" documentId="13_ncr:1_{EEA49360-2A74-4ED4-AECA-F41275F20790}" xr6:coauthVersionLast="36" xr6:coauthVersionMax="36" xr10:uidLastSave="{00000000-0000-0000-0000-000000000000}"/>
  <bookViews>
    <workbookView xWindow="0" yWindow="0" windowWidth="28800" windowHeight="12330" activeTab="4" xr2:uid="{00000000-000D-0000-FFFF-FFFF00000000}"/>
  </bookViews>
  <sheets>
    <sheet name="Gral" sheetId="6" r:id="rId1"/>
    <sheet name="Matriz" sheetId="1" r:id="rId2"/>
    <sheet name="Dda" sheetId="4" r:id="rId3"/>
    <sheet name="Disp" sheetId="5" r:id="rId4"/>
    <sheet name="Solutions PF" sheetId="10" r:id="rId5"/>
    <sheet name="Running times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2" l="1"/>
  <c r="E26" i="12"/>
  <c r="D32" i="12" l="1"/>
  <c r="E32" i="12"/>
  <c r="F32" i="12"/>
  <c r="G32" i="12"/>
  <c r="H32" i="12"/>
  <c r="D31" i="12" l="1"/>
  <c r="E31" i="12"/>
  <c r="F31" i="12"/>
  <c r="G31" i="12"/>
  <c r="H31" i="12"/>
  <c r="C31" i="12"/>
  <c r="D30" i="12"/>
  <c r="E30" i="12"/>
  <c r="F30" i="12"/>
  <c r="G30" i="12"/>
  <c r="H30" i="12"/>
  <c r="C30" i="12"/>
  <c r="H29" i="12"/>
  <c r="D29" i="12"/>
  <c r="E29" i="12"/>
  <c r="F29" i="12"/>
  <c r="G29" i="12"/>
  <c r="C29" i="12"/>
  <c r="H28" i="12"/>
  <c r="G28" i="12"/>
  <c r="F28" i="12"/>
  <c r="E28" i="12"/>
  <c r="D28" i="12"/>
  <c r="C28" i="12"/>
  <c r="D27" i="12"/>
  <c r="E27" i="12"/>
  <c r="F27" i="12"/>
  <c r="G27" i="12"/>
  <c r="H27" i="12"/>
  <c r="C27" i="12"/>
  <c r="D26" i="12"/>
  <c r="F26" i="12"/>
  <c r="G26" i="12"/>
  <c r="H26" i="12"/>
  <c r="C26" i="12"/>
  <c r="T163" i="1" l="1"/>
  <c r="Z3" i="1"/>
  <c r="V163" i="1"/>
  <c r="Z7" i="1"/>
  <c r="Z4" i="1"/>
  <c r="Z5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Y163" i="1" l="1"/>
  <c r="X163" i="1"/>
  <c r="W163" i="1"/>
  <c r="U163" i="1"/>
  <c r="S163" i="1"/>
  <c r="R163" i="1"/>
  <c r="Q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P163" i="1"/>
  <c r="C163" i="1"/>
  <c r="AA3" i="1" l="1"/>
  <c r="AD3" i="1" s="1"/>
  <c r="AA11" i="1"/>
  <c r="AA14" i="1"/>
  <c r="AA16" i="1"/>
  <c r="AA19" i="1"/>
  <c r="AA24" i="1"/>
  <c r="AA28" i="1"/>
  <c r="AA32" i="1"/>
  <c r="AA39" i="1"/>
  <c r="AA43" i="1"/>
  <c r="AA47" i="1"/>
  <c r="AA50" i="1"/>
  <c r="AA54" i="1"/>
  <c r="AA58" i="1"/>
  <c r="AA61" i="1"/>
  <c r="AA65" i="1"/>
  <c r="AA69" i="1"/>
  <c r="AA73" i="1"/>
  <c r="AA77" i="1"/>
  <c r="AA81" i="1"/>
  <c r="AA85" i="1"/>
  <c r="AA89" i="1"/>
  <c r="AA92" i="1"/>
  <c r="AA96" i="1"/>
  <c r="AA100" i="1"/>
  <c r="AA104" i="1"/>
  <c r="AA108" i="1"/>
  <c r="AA112" i="1"/>
  <c r="AA116" i="1"/>
  <c r="AA120" i="1"/>
  <c r="AA124" i="1"/>
  <c r="AA128" i="1"/>
  <c r="AA132" i="1"/>
  <c r="AA136" i="1"/>
  <c r="AA140" i="1"/>
  <c r="AA144" i="1"/>
  <c r="AA148" i="1"/>
  <c r="AA152" i="1"/>
  <c r="AA156" i="1"/>
  <c r="AA160" i="1"/>
  <c r="AA4" i="1"/>
  <c r="AA5" i="1"/>
  <c r="AA8" i="1"/>
  <c r="AA12" i="1"/>
  <c r="AA20" i="1"/>
  <c r="AA22" i="1"/>
  <c r="AA25" i="1"/>
  <c r="AA29" i="1"/>
  <c r="AA33" i="1"/>
  <c r="AA36" i="1"/>
  <c r="AA40" i="1"/>
  <c r="AA44" i="1"/>
  <c r="AA51" i="1"/>
  <c r="AA55" i="1"/>
  <c r="AA59" i="1"/>
  <c r="AA62" i="1"/>
  <c r="AA66" i="1"/>
  <c r="AA70" i="1"/>
  <c r="AA74" i="1"/>
  <c r="AA78" i="1"/>
  <c r="AA82" i="1"/>
  <c r="AA86" i="1"/>
  <c r="AA90" i="1"/>
  <c r="AA93" i="1"/>
  <c r="AA97" i="1"/>
  <c r="AA101" i="1"/>
  <c r="AA105" i="1"/>
  <c r="AA109" i="1"/>
  <c r="AA113" i="1"/>
  <c r="AA117" i="1"/>
  <c r="AA121" i="1"/>
  <c r="AA125" i="1"/>
  <c r="AA129" i="1"/>
  <c r="AA133" i="1"/>
  <c r="AA137" i="1"/>
  <c r="AA141" i="1"/>
  <c r="AA145" i="1"/>
  <c r="AA149" i="1"/>
  <c r="AA153" i="1"/>
  <c r="AA157" i="1"/>
  <c r="AA161" i="1"/>
  <c r="AA6" i="1"/>
  <c r="AA9" i="1"/>
  <c r="AA17" i="1"/>
  <c r="AA23" i="1"/>
  <c r="AA26" i="1"/>
  <c r="AA30" i="1"/>
  <c r="AA34" i="1"/>
  <c r="AA37" i="1"/>
  <c r="AA41" i="1"/>
  <c r="AA15" i="1"/>
  <c r="AA27" i="1"/>
  <c r="AA42" i="1"/>
  <c r="AA49" i="1"/>
  <c r="AA57" i="1"/>
  <c r="AA64" i="1"/>
  <c r="AA72" i="1"/>
  <c r="AA80" i="1"/>
  <c r="AA88" i="1"/>
  <c r="AA95" i="1"/>
  <c r="AA103" i="1"/>
  <c r="AA111" i="1"/>
  <c r="AA119" i="1"/>
  <c r="AA127" i="1"/>
  <c r="AA135" i="1"/>
  <c r="AA143" i="1"/>
  <c r="AA151" i="1"/>
  <c r="AA159" i="1"/>
  <c r="AA10" i="1"/>
  <c r="AA46" i="1"/>
  <c r="AA60" i="1"/>
  <c r="AA84" i="1"/>
  <c r="AA107" i="1"/>
  <c r="AA131" i="1"/>
  <c r="AA155" i="1"/>
  <c r="AA38" i="1"/>
  <c r="AA79" i="1"/>
  <c r="AA102" i="1"/>
  <c r="AA126" i="1"/>
  <c r="AA150" i="1"/>
  <c r="AA7" i="1"/>
  <c r="AA18" i="1"/>
  <c r="AA31" i="1"/>
  <c r="AA45" i="1"/>
  <c r="AA52" i="1"/>
  <c r="AA67" i="1"/>
  <c r="AA75" i="1"/>
  <c r="AA83" i="1"/>
  <c r="AA98" i="1"/>
  <c r="AA106" i="1"/>
  <c r="AA114" i="1"/>
  <c r="AA122" i="1"/>
  <c r="AA130" i="1"/>
  <c r="AA138" i="1"/>
  <c r="AA146" i="1"/>
  <c r="AA154" i="1"/>
  <c r="AA162" i="1"/>
  <c r="AA21" i="1"/>
  <c r="AA53" i="1"/>
  <c r="AA76" i="1"/>
  <c r="AA99" i="1"/>
  <c r="AA123" i="1"/>
  <c r="AA147" i="1"/>
  <c r="AA48" i="1"/>
  <c r="AA63" i="1"/>
  <c r="AA87" i="1"/>
  <c r="AA110" i="1"/>
  <c r="AA134" i="1"/>
  <c r="AA158" i="1"/>
  <c r="AA35" i="1"/>
  <c r="AA68" i="1"/>
  <c r="AA91" i="1"/>
  <c r="AA115" i="1"/>
  <c r="AA139" i="1"/>
  <c r="AA13" i="1"/>
  <c r="AA56" i="1"/>
  <c r="AA71" i="1"/>
  <c r="AA94" i="1"/>
  <c r="AA118" i="1"/>
  <c r="AA142" i="1"/>
  <c r="AB139" i="1" l="1"/>
  <c r="AC139" i="1" s="1"/>
  <c r="AD139" i="1"/>
  <c r="AB123" i="1"/>
  <c r="AC123" i="1" s="1"/>
  <c r="AD123" i="1"/>
  <c r="AB106" i="1"/>
  <c r="AC106" i="1" s="1"/>
  <c r="AD106" i="1"/>
  <c r="AB18" i="1"/>
  <c r="AC18" i="1" s="1"/>
  <c r="AD18" i="1"/>
  <c r="AB131" i="1"/>
  <c r="AC131" i="1" s="1"/>
  <c r="AD131" i="1"/>
  <c r="AB111" i="1"/>
  <c r="AC111" i="1" s="1"/>
  <c r="AD111" i="1"/>
  <c r="AB49" i="1"/>
  <c r="AC49" i="1" s="1"/>
  <c r="AD49" i="1"/>
  <c r="AB26" i="1"/>
  <c r="AC26" i="1" s="1"/>
  <c r="AD26" i="1"/>
  <c r="AB149" i="1"/>
  <c r="AC149" i="1" s="1"/>
  <c r="AD149" i="1"/>
  <c r="AB117" i="1"/>
  <c r="AC117" i="1" s="1"/>
  <c r="AD117" i="1"/>
  <c r="AB86" i="1"/>
  <c r="AC86" i="1" s="1"/>
  <c r="AD86" i="1"/>
  <c r="AB55" i="1"/>
  <c r="AC55" i="1" s="1"/>
  <c r="AD55" i="1"/>
  <c r="AB22" i="1"/>
  <c r="AC22" i="1" s="1"/>
  <c r="AD22" i="1"/>
  <c r="AB152" i="1"/>
  <c r="AC152" i="1" s="1"/>
  <c r="AD152" i="1"/>
  <c r="AB120" i="1"/>
  <c r="AC120" i="1" s="1"/>
  <c r="AD120" i="1"/>
  <c r="AB89" i="1"/>
  <c r="AC89" i="1" s="1"/>
  <c r="AD89" i="1"/>
  <c r="AB58" i="1"/>
  <c r="AC58" i="1" s="1"/>
  <c r="AD58" i="1"/>
  <c r="AB11" i="1"/>
  <c r="AC11" i="1" s="1"/>
  <c r="AD11" i="1"/>
  <c r="AB71" i="1"/>
  <c r="AC71" i="1" s="1"/>
  <c r="AD71" i="1"/>
  <c r="AB115" i="1"/>
  <c r="AC115" i="1" s="1"/>
  <c r="AD115" i="1"/>
  <c r="AB158" i="1"/>
  <c r="AC158" i="1" s="1"/>
  <c r="AD158" i="1"/>
  <c r="AB63" i="1"/>
  <c r="AC63" i="1" s="1"/>
  <c r="AD63" i="1"/>
  <c r="AB99" i="1"/>
  <c r="AC99" i="1" s="1"/>
  <c r="AD99" i="1"/>
  <c r="AB162" i="1"/>
  <c r="AC162" i="1" s="1"/>
  <c r="AD162" i="1"/>
  <c r="AB130" i="1"/>
  <c r="AC130" i="1" s="1"/>
  <c r="AD130" i="1"/>
  <c r="AB98" i="1"/>
  <c r="AC98" i="1" s="1"/>
  <c r="AD98" i="1"/>
  <c r="AB52" i="1"/>
  <c r="AC52" i="1" s="1"/>
  <c r="AD52" i="1"/>
  <c r="AB7" i="1"/>
  <c r="AC7" i="1" s="1"/>
  <c r="AD7" i="1"/>
  <c r="AB79" i="1"/>
  <c r="AC79" i="1" s="1"/>
  <c r="AD79" i="1"/>
  <c r="AB107" i="1"/>
  <c r="AC107" i="1" s="1"/>
  <c r="AD107" i="1"/>
  <c r="AB10" i="1"/>
  <c r="AC10" i="1" s="1"/>
  <c r="AD10" i="1"/>
  <c r="AB135" i="1"/>
  <c r="AC135" i="1" s="1"/>
  <c r="AD135" i="1"/>
  <c r="AB103" i="1"/>
  <c r="AC103" i="1" s="1"/>
  <c r="AD103" i="1"/>
  <c r="AB72" i="1"/>
  <c r="AC72" i="1" s="1"/>
  <c r="AD72" i="1"/>
  <c r="AB42" i="1"/>
  <c r="AC42" i="1" s="1"/>
  <c r="AD42" i="1"/>
  <c r="AB37" i="1"/>
  <c r="AC37" i="1" s="1"/>
  <c r="AD37" i="1"/>
  <c r="AB23" i="1"/>
  <c r="AC23" i="1" s="1"/>
  <c r="AD23" i="1"/>
  <c r="AB161" i="1"/>
  <c r="AC161" i="1" s="1"/>
  <c r="AD161" i="1"/>
  <c r="AB145" i="1"/>
  <c r="AC145" i="1" s="1"/>
  <c r="AD145" i="1"/>
  <c r="AB129" i="1"/>
  <c r="AC129" i="1" s="1"/>
  <c r="AD129" i="1"/>
  <c r="AB113" i="1"/>
  <c r="AC113" i="1" s="1"/>
  <c r="AD113" i="1"/>
  <c r="AB97" i="1"/>
  <c r="AC97" i="1" s="1"/>
  <c r="AD97" i="1"/>
  <c r="AB82" i="1"/>
  <c r="AC82" i="1" s="1"/>
  <c r="AD82" i="1"/>
  <c r="AB66" i="1"/>
  <c r="AC66" i="1" s="1"/>
  <c r="AD66" i="1"/>
  <c r="AB51" i="1"/>
  <c r="AC51" i="1" s="1"/>
  <c r="AD51" i="1"/>
  <c r="AB33" i="1"/>
  <c r="AC33" i="1" s="1"/>
  <c r="AD33" i="1"/>
  <c r="AB20" i="1"/>
  <c r="AC20" i="1" s="1"/>
  <c r="AD20" i="1"/>
  <c r="AB4" i="1"/>
  <c r="AC4" i="1" s="1"/>
  <c r="AD4" i="1"/>
  <c r="AB148" i="1"/>
  <c r="AC148" i="1" s="1"/>
  <c r="AD148" i="1"/>
  <c r="AB132" i="1"/>
  <c r="AC132" i="1" s="1"/>
  <c r="AD132" i="1"/>
  <c r="AB116" i="1"/>
  <c r="AC116" i="1" s="1"/>
  <c r="AD116" i="1"/>
  <c r="AB100" i="1"/>
  <c r="AC100" i="1" s="1"/>
  <c r="AD100" i="1"/>
  <c r="AB85" i="1"/>
  <c r="AC85" i="1" s="1"/>
  <c r="AD85" i="1"/>
  <c r="AB69" i="1"/>
  <c r="AC69" i="1" s="1"/>
  <c r="AD69" i="1"/>
  <c r="AB54" i="1"/>
  <c r="AC54" i="1" s="1"/>
  <c r="AD54" i="1"/>
  <c r="AB39" i="1"/>
  <c r="AC39" i="1" s="1"/>
  <c r="AD39" i="1"/>
  <c r="AB19" i="1"/>
  <c r="AC19" i="1" s="1"/>
  <c r="AD19" i="1"/>
  <c r="AB3" i="1"/>
  <c r="AC3" i="1" s="1"/>
  <c r="AB35" i="1"/>
  <c r="AC35" i="1" s="1"/>
  <c r="AD35" i="1"/>
  <c r="AB21" i="1"/>
  <c r="AC21" i="1" s="1"/>
  <c r="AD21" i="1"/>
  <c r="AB67" i="1"/>
  <c r="AC67" i="1" s="1"/>
  <c r="AD67" i="1"/>
  <c r="AB102" i="1"/>
  <c r="AC102" i="1" s="1"/>
  <c r="AD102" i="1"/>
  <c r="AB143" i="1"/>
  <c r="AC143" i="1" s="1"/>
  <c r="AD143" i="1"/>
  <c r="AB80" i="1"/>
  <c r="AC80" i="1" s="1"/>
  <c r="AD80" i="1"/>
  <c r="AB41" i="1"/>
  <c r="AC41" i="1" s="1"/>
  <c r="AD41" i="1"/>
  <c r="AB6" i="1"/>
  <c r="AC6" i="1" s="1"/>
  <c r="AD6" i="1"/>
  <c r="AB133" i="1"/>
  <c r="AC133" i="1" s="1"/>
  <c r="AD133" i="1"/>
  <c r="AB101" i="1"/>
  <c r="AC101" i="1" s="1"/>
  <c r="AD101" i="1"/>
  <c r="AB70" i="1"/>
  <c r="AC70" i="1" s="1"/>
  <c r="AD70" i="1"/>
  <c r="AB36" i="1"/>
  <c r="AC36" i="1" s="1"/>
  <c r="AD36" i="1"/>
  <c r="AB5" i="1"/>
  <c r="AC5" i="1" s="1"/>
  <c r="AD5" i="1"/>
  <c r="AB136" i="1"/>
  <c r="AC136" i="1" s="1"/>
  <c r="AD136" i="1"/>
  <c r="AB104" i="1"/>
  <c r="AC104" i="1" s="1"/>
  <c r="AD104" i="1"/>
  <c r="AB73" i="1"/>
  <c r="AC73" i="1" s="1"/>
  <c r="AD73" i="1"/>
  <c r="AB43" i="1"/>
  <c r="AC43" i="1" s="1"/>
  <c r="AD43" i="1"/>
  <c r="AB24" i="1"/>
  <c r="AC24" i="1" s="1"/>
  <c r="AD24" i="1"/>
  <c r="AB142" i="1"/>
  <c r="AC142" i="1" s="1"/>
  <c r="AD142" i="1"/>
  <c r="AB56" i="1"/>
  <c r="AC56" i="1" s="1"/>
  <c r="AD56" i="1"/>
  <c r="AB91" i="1"/>
  <c r="AC91" i="1" s="1"/>
  <c r="AD91" i="1"/>
  <c r="AB134" i="1"/>
  <c r="AC134" i="1" s="1"/>
  <c r="AD134" i="1"/>
  <c r="AB48" i="1"/>
  <c r="AC48" i="1" s="1"/>
  <c r="AD48" i="1"/>
  <c r="AB76" i="1"/>
  <c r="AC76" i="1" s="1"/>
  <c r="AD76" i="1"/>
  <c r="AB154" i="1"/>
  <c r="AC154" i="1" s="1"/>
  <c r="AD154" i="1"/>
  <c r="AB122" i="1"/>
  <c r="AC122" i="1" s="1"/>
  <c r="AD122" i="1"/>
  <c r="AB83" i="1"/>
  <c r="AC83" i="1" s="1"/>
  <c r="AD83" i="1"/>
  <c r="AB45" i="1"/>
  <c r="AC45" i="1" s="1"/>
  <c r="AD45" i="1"/>
  <c r="AB150" i="1"/>
  <c r="AC150" i="1" s="1"/>
  <c r="AD150" i="1"/>
  <c r="AB38" i="1"/>
  <c r="AC38" i="1" s="1"/>
  <c r="AD38" i="1"/>
  <c r="AB84" i="1"/>
  <c r="AC84" i="1" s="1"/>
  <c r="AD84" i="1"/>
  <c r="AB159" i="1"/>
  <c r="AC159" i="1" s="1"/>
  <c r="AD159" i="1"/>
  <c r="AB127" i="1"/>
  <c r="AC127" i="1" s="1"/>
  <c r="AD127" i="1"/>
  <c r="AB95" i="1"/>
  <c r="AC95" i="1" s="1"/>
  <c r="AD95" i="1"/>
  <c r="AB64" i="1"/>
  <c r="AC64" i="1" s="1"/>
  <c r="AD64" i="1"/>
  <c r="AB27" i="1"/>
  <c r="AC27" i="1" s="1"/>
  <c r="AD27" i="1"/>
  <c r="AB34" i="1"/>
  <c r="AC34" i="1" s="1"/>
  <c r="AD34" i="1"/>
  <c r="AB17" i="1"/>
  <c r="AC17" i="1" s="1"/>
  <c r="AD17" i="1"/>
  <c r="AB157" i="1"/>
  <c r="AC157" i="1" s="1"/>
  <c r="AD157" i="1"/>
  <c r="AB141" i="1"/>
  <c r="AC141" i="1" s="1"/>
  <c r="AD141" i="1"/>
  <c r="AB125" i="1"/>
  <c r="AC125" i="1" s="1"/>
  <c r="AD125" i="1"/>
  <c r="AB109" i="1"/>
  <c r="AC109" i="1" s="1"/>
  <c r="AD109" i="1"/>
  <c r="AB93" i="1"/>
  <c r="AC93" i="1" s="1"/>
  <c r="AD93" i="1"/>
  <c r="AB78" i="1"/>
  <c r="AC78" i="1" s="1"/>
  <c r="AD78" i="1"/>
  <c r="AB62" i="1"/>
  <c r="AC62" i="1" s="1"/>
  <c r="AD62" i="1"/>
  <c r="AB44" i="1"/>
  <c r="AC44" i="1" s="1"/>
  <c r="AD44" i="1"/>
  <c r="AB29" i="1"/>
  <c r="AC29" i="1" s="1"/>
  <c r="AD29" i="1"/>
  <c r="AB12" i="1"/>
  <c r="AC12" i="1" s="1"/>
  <c r="AD12" i="1"/>
  <c r="AB160" i="1"/>
  <c r="AC160" i="1" s="1"/>
  <c r="AD160" i="1"/>
  <c r="AB144" i="1"/>
  <c r="AC144" i="1" s="1"/>
  <c r="AD144" i="1"/>
  <c r="AB128" i="1"/>
  <c r="AC128" i="1" s="1"/>
  <c r="AD128" i="1"/>
  <c r="AB112" i="1"/>
  <c r="AC112" i="1" s="1"/>
  <c r="AD112" i="1"/>
  <c r="AB96" i="1"/>
  <c r="AC96" i="1" s="1"/>
  <c r="AD96" i="1"/>
  <c r="AB81" i="1"/>
  <c r="AC81" i="1" s="1"/>
  <c r="AD81" i="1"/>
  <c r="AB65" i="1"/>
  <c r="AC65" i="1" s="1"/>
  <c r="AD65" i="1"/>
  <c r="AB50" i="1"/>
  <c r="AC50" i="1" s="1"/>
  <c r="AD50" i="1"/>
  <c r="AB32" i="1"/>
  <c r="AC32" i="1" s="1"/>
  <c r="AD32" i="1"/>
  <c r="AB16" i="1"/>
  <c r="AC16" i="1" s="1"/>
  <c r="AD16" i="1"/>
  <c r="AB94" i="1"/>
  <c r="AC94" i="1" s="1"/>
  <c r="AD94" i="1"/>
  <c r="AB87" i="1"/>
  <c r="AC87" i="1" s="1"/>
  <c r="AD87" i="1"/>
  <c r="AB138" i="1"/>
  <c r="AC138" i="1" s="1"/>
  <c r="AD138" i="1"/>
  <c r="AB46" i="1"/>
  <c r="AC46" i="1" s="1"/>
  <c r="AD46" i="1"/>
  <c r="AB118" i="1"/>
  <c r="AC118" i="1" s="1"/>
  <c r="AD118" i="1"/>
  <c r="AB13" i="1"/>
  <c r="AC13" i="1" s="1"/>
  <c r="AD13" i="1"/>
  <c r="AB68" i="1"/>
  <c r="AC68" i="1" s="1"/>
  <c r="AD68" i="1"/>
  <c r="AB110" i="1"/>
  <c r="AC110" i="1" s="1"/>
  <c r="AD110" i="1"/>
  <c r="AB147" i="1"/>
  <c r="AC147" i="1" s="1"/>
  <c r="AD147" i="1"/>
  <c r="AB53" i="1"/>
  <c r="AC53" i="1" s="1"/>
  <c r="AD53" i="1"/>
  <c r="AB146" i="1"/>
  <c r="AC146" i="1" s="1"/>
  <c r="AD146" i="1"/>
  <c r="AB114" i="1"/>
  <c r="AC114" i="1" s="1"/>
  <c r="AD114" i="1"/>
  <c r="AB75" i="1"/>
  <c r="AC75" i="1" s="1"/>
  <c r="AD75" i="1"/>
  <c r="AB31" i="1"/>
  <c r="AC31" i="1" s="1"/>
  <c r="AD31" i="1"/>
  <c r="AB126" i="1"/>
  <c r="AC126" i="1" s="1"/>
  <c r="AD126" i="1"/>
  <c r="AB155" i="1"/>
  <c r="AC155" i="1" s="1"/>
  <c r="AD155" i="1"/>
  <c r="AB60" i="1"/>
  <c r="AC60" i="1" s="1"/>
  <c r="AD60" i="1"/>
  <c r="AB151" i="1"/>
  <c r="AC151" i="1" s="1"/>
  <c r="AD151" i="1"/>
  <c r="AB119" i="1"/>
  <c r="AC119" i="1" s="1"/>
  <c r="AD119" i="1"/>
  <c r="AB88" i="1"/>
  <c r="AC88" i="1" s="1"/>
  <c r="AD88" i="1"/>
  <c r="AB57" i="1"/>
  <c r="AC57" i="1" s="1"/>
  <c r="AD57" i="1"/>
  <c r="AB15" i="1"/>
  <c r="AC15" i="1" s="1"/>
  <c r="AD15" i="1"/>
  <c r="AB30" i="1"/>
  <c r="AC30" i="1" s="1"/>
  <c r="AD30" i="1"/>
  <c r="AB9" i="1"/>
  <c r="AC9" i="1" s="1"/>
  <c r="AD9" i="1"/>
  <c r="AB153" i="1"/>
  <c r="AC153" i="1" s="1"/>
  <c r="AD153" i="1"/>
  <c r="AB137" i="1"/>
  <c r="AC137" i="1" s="1"/>
  <c r="AD137" i="1"/>
  <c r="AB121" i="1"/>
  <c r="AC121" i="1" s="1"/>
  <c r="AD121" i="1"/>
  <c r="AB105" i="1"/>
  <c r="AC105" i="1" s="1"/>
  <c r="AD105" i="1"/>
  <c r="AB90" i="1"/>
  <c r="AC90" i="1" s="1"/>
  <c r="AD90" i="1"/>
  <c r="AB74" i="1"/>
  <c r="AC74" i="1" s="1"/>
  <c r="AD74" i="1"/>
  <c r="AB59" i="1"/>
  <c r="AC59" i="1" s="1"/>
  <c r="AD59" i="1"/>
  <c r="AB40" i="1"/>
  <c r="AC40" i="1" s="1"/>
  <c r="AD40" i="1"/>
  <c r="AB25" i="1"/>
  <c r="AC25" i="1" s="1"/>
  <c r="AD25" i="1"/>
  <c r="AB8" i="1"/>
  <c r="AC8" i="1" s="1"/>
  <c r="AD8" i="1"/>
  <c r="AB156" i="1"/>
  <c r="AC156" i="1" s="1"/>
  <c r="AD156" i="1"/>
  <c r="AB140" i="1"/>
  <c r="AC140" i="1" s="1"/>
  <c r="AD140" i="1"/>
  <c r="AB124" i="1"/>
  <c r="AC124" i="1" s="1"/>
  <c r="AD124" i="1"/>
  <c r="AB108" i="1"/>
  <c r="AC108" i="1" s="1"/>
  <c r="AD108" i="1"/>
  <c r="AB92" i="1"/>
  <c r="AC92" i="1" s="1"/>
  <c r="AD92" i="1"/>
  <c r="AB77" i="1"/>
  <c r="AC77" i="1" s="1"/>
  <c r="AD77" i="1"/>
  <c r="AB61" i="1"/>
  <c r="AC61" i="1" s="1"/>
  <c r="AD61" i="1"/>
  <c r="AB47" i="1"/>
  <c r="AC47" i="1" s="1"/>
  <c r="AD47" i="1"/>
  <c r="AB28" i="1"/>
  <c r="AC28" i="1" s="1"/>
  <c r="AD28" i="1"/>
  <c r="AB14" i="1"/>
  <c r="AC14" i="1" s="1"/>
  <c r="AD14" i="1"/>
</calcChain>
</file>

<file path=xl/sharedStrings.xml><?xml version="1.0" encoding="utf-8"?>
<sst xmlns="http://schemas.openxmlformats.org/spreadsheetml/2006/main" count="821" uniqueCount="267">
  <si>
    <t>Diámetro</t>
  </si>
  <si>
    <t>Pcorte</t>
  </si>
  <si>
    <t>12x30c</t>
  </si>
  <si>
    <t>26x30c</t>
  </si>
  <si>
    <t>24x45c</t>
  </si>
  <si>
    <t>24x60c</t>
  </si>
  <si>
    <t>30x60c</t>
  </si>
  <si>
    <t>24x80c</t>
  </si>
  <si>
    <t>45x100c</t>
  </si>
  <si>
    <t>90x150c</t>
  </si>
  <si>
    <t>95x160c</t>
  </si>
  <si>
    <t>24x180c</t>
  </si>
  <si>
    <t>50x200c</t>
  </si>
  <si>
    <t>80x200c</t>
  </si>
  <si>
    <t>50x300c</t>
  </si>
  <si>
    <t>12x30l</t>
  </si>
  <si>
    <t>24x45l</t>
  </si>
  <si>
    <t>24x60l</t>
  </si>
  <si>
    <t>30x60l</t>
  </si>
  <si>
    <t>24x80l</t>
  </si>
  <si>
    <t>45x100l</t>
  </si>
  <si>
    <t>24x180l</t>
  </si>
  <si>
    <t>50x200l</t>
  </si>
  <si>
    <t>80x200l</t>
  </si>
  <si>
    <t>50x300l</t>
  </si>
  <si>
    <t>Vt(m3)</t>
  </si>
  <si>
    <t>d20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</si>
  <si>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</si>
  <si>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</si>
  <si>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</si>
  <si>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</si>
  <si>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</si>
  <si>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</si>
  <si>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</si>
  <si>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</si>
  <si>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</si>
  <si>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</si>
  <si>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</si>
  <si>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</si>
  <si>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</si>
  <si>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Piezas centrales</t>
  </si>
  <si>
    <t>Piezas laterales</t>
  </si>
  <si>
    <t>Cantidad de diametros</t>
  </si>
  <si>
    <t>Cantidad de patrones</t>
  </si>
  <si>
    <t>Cantidad de productos</t>
  </si>
  <si>
    <t>Demanda</t>
  </si>
  <si>
    <t>wj</t>
  </si>
  <si>
    <t>volumen unit</t>
  </si>
  <si>
    <t>producto m^3</t>
  </si>
  <si>
    <t>Vprod</t>
  </si>
  <si>
    <t>Vperd</t>
  </si>
  <si>
    <t>factor perd</t>
  </si>
  <si>
    <t>rendimiento</t>
  </si>
  <si>
    <t>Costo troza</t>
  </si>
  <si>
    <t>Utilidad</t>
  </si>
  <si>
    <t>Objetivo1</t>
  </si>
  <si>
    <t>Objetivo2</t>
  </si>
  <si>
    <t>precio venta</t>
  </si>
  <si>
    <t>Ingreso productos</t>
  </si>
  <si>
    <t>Instancia 1</t>
  </si>
  <si>
    <t>Instancia 2</t>
  </si>
  <si>
    <t>Instancia 3</t>
  </si>
  <si>
    <t>Instancia 4</t>
  </si>
  <si>
    <t>Instancia 5</t>
  </si>
  <si>
    <t>Instancia 6</t>
  </si>
  <si>
    <t>Instancia1</t>
  </si>
  <si>
    <t>ref obj1</t>
  </si>
  <si>
    <t>ref obj2</t>
  </si>
  <si>
    <t>econst1</t>
  </si>
  <si>
    <t>econst2</t>
  </si>
  <si>
    <t>econst3</t>
  </si>
  <si>
    <t>econst4</t>
  </si>
  <si>
    <t>econst5</t>
  </si>
  <si>
    <t>econst6</t>
  </si>
  <si>
    <t>econst7</t>
  </si>
  <si>
    <t>econst8</t>
  </si>
  <si>
    <t>econst9</t>
  </si>
  <si>
    <t>econst10</t>
  </si>
  <si>
    <t>econst11</t>
  </si>
  <si>
    <t>econst12</t>
  </si>
  <si>
    <t>econst13</t>
  </si>
  <si>
    <t>econst14</t>
  </si>
  <si>
    <t>econst15</t>
  </si>
  <si>
    <t>econst16</t>
  </si>
  <si>
    <t>econst17</t>
  </si>
  <si>
    <t>econst18</t>
  </si>
  <si>
    <t>econst19</t>
  </si>
  <si>
    <t>econst20</t>
  </si>
  <si>
    <t>Instancia6</t>
  </si>
  <si>
    <t>Instancia5</t>
  </si>
  <si>
    <t>Instancia4</t>
  </si>
  <si>
    <t>Instancia3</t>
  </si>
  <si>
    <t>Instancia2</t>
  </si>
  <si>
    <t>corrida</t>
  </si>
  <si>
    <t>econst21</t>
  </si>
  <si>
    <t>econst22</t>
  </si>
  <si>
    <t>d20-P1</t>
  </si>
  <si>
    <t>d20-P2</t>
  </si>
  <si>
    <t>d20-P3</t>
  </si>
  <si>
    <t>d22-P4</t>
  </si>
  <si>
    <t>d22-P5</t>
  </si>
  <si>
    <t>d22-P6</t>
  </si>
  <si>
    <t>d22-P7</t>
  </si>
  <si>
    <t>d22-P8</t>
  </si>
  <si>
    <t>d22-P9</t>
  </si>
  <si>
    <t>d22-P10</t>
  </si>
  <si>
    <t>d22-P11</t>
  </si>
  <si>
    <t>d22-P12</t>
  </si>
  <si>
    <t>d24-P13</t>
  </si>
  <si>
    <t>d24-P14</t>
  </si>
  <si>
    <t>d24-P15</t>
  </si>
  <si>
    <t>d24-P16</t>
  </si>
  <si>
    <t>d24-P17</t>
  </si>
  <si>
    <t>d24-P18</t>
  </si>
  <si>
    <t>d24-P19</t>
  </si>
  <si>
    <t>d24-P20</t>
  </si>
  <si>
    <t>d24-P21</t>
  </si>
  <si>
    <t>d26-P22</t>
  </si>
  <si>
    <t>d26-P23</t>
  </si>
  <si>
    <t>d26-P24</t>
  </si>
  <si>
    <t>d26-P25</t>
  </si>
  <si>
    <t>d26-P26</t>
  </si>
  <si>
    <t>d26-P27</t>
  </si>
  <si>
    <t>d26-P28</t>
  </si>
  <si>
    <t>d26-P29</t>
  </si>
  <si>
    <t>d26-P30</t>
  </si>
  <si>
    <t>d26-P31</t>
  </si>
  <si>
    <t>d26-P32</t>
  </si>
  <si>
    <t>d26-P33</t>
  </si>
  <si>
    <t>d28-P34</t>
  </si>
  <si>
    <t>d28-P35</t>
  </si>
  <si>
    <t>d28-P36</t>
  </si>
  <si>
    <t>d28-P37</t>
  </si>
  <si>
    <t>d28-P38</t>
  </si>
  <si>
    <t>d28-P39</t>
  </si>
  <si>
    <t>d28-P40</t>
  </si>
  <si>
    <t>d28-P41</t>
  </si>
  <si>
    <t>d28-P42</t>
  </si>
  <si>
    <t>d28-P43</t>
  </si>
  <si>
    <t>d28-P44</t>
  </si>
  <si>
    <t>d28-P45</t>
  </si>
  <si>
    <t>d30-P46</t>
  </si>
  <si>
    <t>d30-P47</t>
  </si>
  <si>
    <t>d30-P48</t>
  </si>
  <si>
    <t>d30-P49</t>
  </si>
  <si>
    <t>d30-P50</t>
  </si>
  <si>
    <t>d30-P51</t>
  </si>
  <si>
    <t>d30-P52</t>
  </si>
  <si>
    <t>d30-P53</t>
  </si>
  <si>
    <t>d30-P54</t>
  </si>
  <si>
    <t>d30-P55</t>
  </si>
  <si>
    <t>d30-P56</t>
  </si>
  <si>
    <t>d30-P57</t>
  </si>
  <si>
    <t>d32-P58</t>
  </si>
  <si>
    <t>d32-P59</t>
  </si>
  <si>
    <t>d32-P60</t>
  </si>
  <si>
    <t>d32-P61</t>
  </si>
  <si>
    <t>d32-P62</t>
  </si>
  <si>
    <t>d32-P63</t>
  </si>
  <si>
    <t>d32-P64</t>
  </si>
  <si>
    <t>d32-P65</t>
  </si>
  <si>
    <t>d32-P66</t>
  </si>
  <si>
    <t>d32-P67</t>
  </si>
  <si>
    <t>d32-P68</t>
  </si>
  <si>
    <t>d32-P69</t>
  </si>
  <si>
    <t>d32-P70</t>
  </si>
  <si>
    <t>d34-P71</t>
  </si>
  <si>
    <t>d34-P72</t>
  </si>
  <si>
    <t>d34-P73</t>
  </si>
  <si>
    <t>d34-P74</t>
  </si>
  <si>
    <t>d34-P75</t>
  </si>
  <si>
    <t>d34-P76</t>
  </si>
  <si>
    <t>d34-P77</t>
  </si>
  <si>
    <t>d34-P78</t>
  </si>
  <si>
    <t>d34-P79</t>
  </si>
  <si>
    <t>d34-P80</t>
  </si>
  <si>
    <t>d34-P81</t>
  </si>
  <si>
    <t>d34-P82</t>
  </si>
  <si>
    <t>d34-P83</t>
  </si>
  <si>
    <t>d36-P84</t>
  </si>
  <si>
    <t>d36-P85</t>
  </si>
  <si>
    <t>d36-P86</t>
  </si>
  <si>
    <t>d36-P87</t>
  </si>
  <si>
    <t>d36-P88</t>
  </si>
  <si>
    <t>d36-P89</t>
  </si>
  <si>
    <t>d36-P90</t>
  </si>
  <si>
    <t>d36-P91</t>
  </si>
  <si>
    <t>d36-P92</t>
  </si>
  <si>
    <t>d36-P93</t>
  </si>
  <si>
    <t>d36-P94</t>
  </si>
  <si>
    <t>d36-P95</t>
  </si>
  <si>
    <t>d38-P96</t>
  </si>
  <si>
    <t>d38-P97</t>
  </si>
  <si>
    <t>d38-P98</t>
  </si>
  <si>
    <t>d38-P99</t>
  </si>
  <si>
    <t>d38-P100</t>
  </si>
  <si>
    <t>d38-P101</t>
  </si>
  <si>
    <t>d38-P102</t>
  </si>
  <si>
    <t>d38-P103</t>
  </si>
  <si>
    <t>d38-P104</t>
  </si>
  <si>
    <t>d38-P105</t>
  </si>
  <si>
    <t>d38-P106</t>
  </si>
  <si>
    <t>d38-P107</t>
  </si>
  <si>
    <t>d38-P108</t>
  </si>
  <si>
    <t>d40-P109</t>
  </si>
  <si>
    <t>d40-P110</t>
  </si>
  <si>
    <t>d40-P111</t>
  </si>
  <si>
    <t>d40-P112</t>
  </si>
  <si>
    <t>d40-P113</t>
  </si>
  <si>
    <t>d40-P114</t>
  </si>
  <si>
    <t>d40-P115</t>
  </si>
  <si>
    <t>d40-P116</t>
  </si>
  <si>
    <t>d40-P117</t>
  </si>
  <si>
    <t>d40-P118</t>
  </si>
  <si>
    <t>d40-P119</t>
  </si>
  <si>
    <t>d40-P120</t>
  </si>
  <si>
    <t>d40-P121</t>
  </si>
  <si>
    <t>d42-P122</t>
  </si>
  <si>
    <t>d42-P123</t>
  </si>
  <si>
    <t>d42-P124</t>
  </si>
  <si>
    <t>d42-P125</t>
  </si>
  <si>
    <t>d42-P126</t>
  </si>
  <si>
    <t>d42-P127</t>
  </si>
  <si>
    <t>d42-P128</t>
  </si>
  <si>
    <t>d42-P129</t>
  </si>
  <si>
    <t>d42-P130</t>
  </si>
  <si>
    <t>d42-P131</t>
  </si>
  <si>
    <t>d42-P132</t>
  </si>
  <si>
    <t>d42-P133</t>
  </si>
  <si>
    <t>d42-P134</t>
  </si>
  <si>
    <t>d44-P135</t>
  </si>
  <si>
    <t>d44-P136</t>
  </si>
  <si>
    <t>d44-P137</t>
  </si>
  <si>
    <t>d44-P138</t>
  </si>
  <si>
    <t>d44-P139</t>
  </si>
  <si>
    <t>d44-P140</t>
  </si>
  <si>
    <t>d44-P141</t>
  </si>
  <si>
    <t>d44-P142</t>
  </si>
  <si>
    <t>d44-P143</t>
  </si>
  <si>
    <t>d44-P144</t>
  </si>
  <si>
    <t>d44-P145</t>
  </si>
  <si>
    <t>d44-P146</t>
  </si>
  <si>
    <t>d44-P147</t>
  </si>
  <si>
    <t>d46-P148</t>
  </si>
  <si>
    <t>d46-P149</t>
  </si>
  <si>
    <t>d46-P150</t>
  </si>
  <si>
    <t>d46-P151</t>
  </si>
  <si>
    <t>d46-P152</t>
  </si>
  <si>
    <t>d46-P153</t>
  </si>
  <si>
    <t>d46-P154</t>
  </si>
  <si>
    <t>d46-P155</t>
  </si>
  <si>
    <t>d46-P156</t>
  </si>
  <si>
    <t>d46-P157</t>
  </si>
  <si>
    <t>d46-P158</t>
  </si>
  <si>
    <t>d46-P159</t>
  </si>
  <si>
    <t>d46-P160</t>
  </si>
  <si>
    <t>promedio</t>
  </si>
  <si>
    <t>desv</t>
  </si>
  <si>
    <t>sobre media</t>
  </si>
  <si>
    <t>mediana</t>
  </si>
  <si>
    <t>media 20%pod</t>
  </si>
  <si>
    <t>media 10%pod</t>
  </si>
  <si>
    <t>Desviación estándar (seg.)</t>
  </si>
  <si>
    <t>Media (seg.)</t>
  </si>
  <si>
    <t>Media recortada-10% (seg.)</t>
  </si>
  <si>
    <t>Total (seg.)</t>
  </si>
  <si>
    <t>Cantidad de soluciones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</si>
</sst>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3" fontId="0" fillId="0" borderId="0" xfId="0" applyNumberFormat="1"/>
    <xf numFmtId="164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1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0" borderId="8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Instancia</a:t>
            </a:r>
            <a:r>
              <a:rPr lang="es-CL" baseline="0"/>
              <a:t> 1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PF'!$C$59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PF'!$B$60:$B$72</c:f>
              <c:numCache>
                <c:formatCode>General</c:formatCode>
                <c:ptCount val="13"/>
                <c:pt idx="0">
                  <c:v>11454.2</c:v>
                </c:pt>
                <c:pt idx="1">
                  <c:v>11459.5</c:v>
                </c:pt>
                <c:pt idx="2">
                  <c:v>11519.1</c:v>
                </c:pt>
                <c:pt idx="3">
                  <c:v>11522.3</c:v>
                </c:pt>
                <c:pt idx="4">
                  <c:v>11532.4</c:v>
                </c:pt>
                <c:pt idx="5">
                  <c:v>11542.7</c:v>
                </c:pt>
                <c:pt idx="6">
                  <c:v>11545.8</c:v>
                </c:pt>
                <c:pt idx="7">
                  <c:v>11595</c:v>
                </c:pt>
                <c:pt idx="8">
                  <c:v>11670.5</c:v>
                </c:pt>
                <c:pt idx="9">
                  <c:v>11691.4</c:v>
                </c:pt>
                <c:pt idx="10">
                  <c:v>11697.9</c:v>
                </c:pt>
                <c:pt idx="11">
                  <c:v>11744.9</c:v>
                </c:pt>
                <c:pt idx="12">
                  <c:v>12046.7</c:v>
                </c:pt>
              </c:numCache>
            </c:numRef>
          </c:xVal>
          <c:yVal>
            <c:numRef>
              <c:f>'Solutions PF'!$C$60:$C$72</c:f>
              <c:numCache>
                <c:formatCode>General</c:formatCode>
                <c:ptCount val="13"/>
                <c:pt idx="0">
                  <c:v>877366</c:v>
                </c:pt>
                <c:pt idx="1">
                  <c:v>863501</c:v>
                </c:pt>
                <c:pt idx="2">
                  <c:v>841641</c:v>
                </c:pt>
                <c:pt idx="3">
                  <c:v>841273</c:v>
                </c:pt>
                <c:pt idx="4">
                  <c:v>839583</c:v>
                </c:pt>
                <c:pt idx="5">
                  <c:v>824499</c:v>
                </c:pt>
                <c:pt idx="6">
                  <c:v>823498</c:v>
                </c:pt>
                <c:pt idx="7">
                  <c:v>806789</c:v>
                </c:pt>
                <c:pt idx="8">
                  <c:v>800739</c:v>
                </c:pt>
                <c:pt idx="9">
                  <c:v>794872</c:v>
                </c:pt>
                <c:pt idx="10">
                  <c:v>789767</c:v>
                </c:pt>
                <c:pt idx="11">
                  <c:v>772770</c:v>
                </c:pt>
                <c:pt idx="12">
                  <c:v>767101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9-4B12-BE91-75DE680F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6432"/>
        <c:axId val="547076040"/>
      </c:scatterChart>
      <c:valAx>
        <c:axId val="5470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 de volúmen total (m</a:t>
                </a:r>
                <a:r>
                  <a:rPr lang="es-CL" baseline="30000"/>
                  <a:t>3</a:t>
                </a:r>
                <a:r>
                  <a:rPr lang="es-C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6040"/>
        <c:crosses val="autoZero"/>
        <c:crossBetween val="midCat"/>
      </c:valAx>
      <c:valAx>
        <c:axId val="5470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PF'!$G$59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PF'!$F$60:$F$65</c:f>
              <c:numCache>
                <c:formatCode>General</c:formatCode>
                <c:ptCount val="6"/>
                <c:pt idx="0">
                  <c:v>8851.66</c:v>
                </c:pt>
                <c:pt idx="1">
                  <c:v>8885.91</c:v>
                </c:pt>
                <c:pt idx="2">
                  <c:v>8931.14</c:v>
                </c:pt>
                <c:pt idx="3">
                  <c:v>8975.6299999999992</c:v>
                </c:pt>
                <c:pt idx="4">
                  <c:v>9035.5300000000007</c:v>
                </c:pt>
                <c:pt idx="5">
                  <c:v>9143.4</c:v>
                </c:pt>
              </c:numCache>
            </c:numRef>
          </c:xVal>
          <c:yVal>
            <c:numRef>
              <c:f>'Solutions PF'!$G$60:$G$65</c:f>
              <c:numCache>
                <c:formatCode>General</c:formatCode>
                <c:ptCount val="6"/>
                <c:pt idx="0">
                  <c:v>286790</c:v>
                </c:pt>
                <c:pt idx="1">
                  <c:v>257951</c:v>
                </c:pt>
                <c:pt idx="2">
                  <c:v>242445</c:v>
                </c:pt>
                <c:pt idx="3">
                  <c:v>236242</c:v>
                </c:pt>
                <c:pt idx="4">
                  <c:v>230039</c:v>
                </c:pt>
                <c:pt idx="5">
                  <c:v>226938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6-499C-8DB1-77EF8097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4472"/>
        <c:axId val="547077216"/>
      </c:scatterChart>
      <c:valAx>
        <c:axId val="5470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</a:t>
                </a:r>
                <a:r>
                  <a:rPr lang="es-CL" baseline="0"/>
                  <a:t> de volúmen total (m</a:t>
                </a:r>
                <a:r>
                  <a:rPr lang="es-CL" baseline="30000"/>
                  <a:t>3</a:t>
                </a:r>
                <a:r>
                  <a:rPr lang="es-CL" baseline="0"/>
                  <a:t>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7216"/>
        <c:crosses val="autoZero"/>
        <c:crossBetween val="midCat"/>
      </c:valAx>
      <c:valAx>
        <c:axId val="547077216"/>
        <c:scaling>
          <c:orientation val="minMax"/>
          <c:min val="2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PF'!$K$59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PF'!$J$60:$J$65</c:f>
              <c:numCache>
                <c:formatCode>General</c:formatCode>
                <c:ptCount val="6"/>
                <c:pt idx="0">
                  <c:v>9873.25</c:v>
                </c:pt>
                <c:pt idx="1">
                  <c:v>9886.7999999999993</c:v>
                </c:pt>
                <c:pt idx="2">
                  <c:v>9936.19</c:v>
                </c:pt>
                <c:pt idx="3">
                  <c:v>9975.6</c:v>
                </c:pt>
                <c:pt idx="4">
                  <c:v>10009.299999999999</c:v>
                </c:pt>
                <c:pt idx="5">
                  <c:v>10021.5</c:v>
                </c:pt>
              </c:numCache>
            </c:numRef>
          </c:xVal>
          <c:yVal>
            <c:numRef>
              <c:f>'Solutions PF'!$K$60:$K$65</c:f>
              <c:numCache>
                <c:formatCode>General</c:formatCode>
                <c:ptCount val="6"/>
                <c:pt idx="0">
                  <c:v>388738</c:v>
                </c:pt>
                <c:pt idx="1">
                  <c:v>370849</c:v>
                </c:pt>
                <c:pt idx="2">
                  <c:v>343132</c:v>
                </c:pt>
                <c:pt idx="3">
                  <c:v>335257</c:v>
                </c:pt>
                <c:pt idx="4">
                  <c:v>332299</c:v>
                </c:pt>
                <c:pt idx="5">
                  <c:v>329334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0-46E2-8BD0-9985E157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0552"/>
        <c:axId val="547072120"/>
      </c:scatterChart>
      <c:valAx>
        <c:axId val="54707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 de volúmen total (m</a:t>
                </a:r>
                <a:r>
                  <a:rPr lang="es-CL" baseline="30000"/>
                  <a:t>3</a:t>
                </a:r>
                <a:r>
                  <a:rPr lang="es-C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2120"/>
        <c:crosses val="autoZero"/>
        <c:crossBetween val="midCat"/>
      </c:valAx>
      <c:valAx>
        <c:axId val="5470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PF'!$O$59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PF'!$N$60:$N$62</c:f>
              <c:numCache>
                <c:formatCode>General</c:formatCode>
                <c:ptCount val="3"/>
                <c:pt idx="0">
                  <c:v>11976.5</c:v>
                </c:pt>
                <c:pt idx="1">
                  <c:v>12033</c:v>
                </c:pt>
                <c:pt idx="2">
                  <c:v>12089.3</c:v>
                </c:pt>
              </c:numCache>
            </c:numRef>
          </c:xVal>
          <c:yVal>
            <c:numRef>
              <c:f>'Solutions PF'!$O$60:$O$62</c:f>
              <c:numCache>
                <c:formatCode>General</c:formatCode>
                <c:ptCount val="3"/>
                <c:pt idx="0">
                  <c:v>1035915.36</c:v>
                </c:pt>
                <c:pt idx="1">
                  <c:v>1012811.5175</c:v>
                </c:pt>
                <c:pt idx="2">
                  <c:v>1002433.8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B-4B74-BE0A-0FEC56FA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1336"/>
        <c:axId val="547072512"/>
      </c:scatterChart>
      <c:valAx>
        <c:axId val="54707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 de volúmen total (m</a:t>
                </a:r>
                <a:r>
                  <a:rPr lang="es-CL" baseline="30000"/>
                  <a:t>3</a:t>
                </a:r>
                <a:r>
                  <a:rPr lang="es-C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2512"/>
        <c:crosses val="autoZero"/>
        <c:crossBetween val="midCat"/>
      </c:valAx>
      <c:valAx>
        <c:axId val="5470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Instancia</a:t>
            </a:r>
            <a:r>
              <a:rPr lang="es-CL" baseline="0"/>
              <a:t> 5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PF'!$S$59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PF'!$R$60:$R$66</c:f>
              <c:numCache>
                <c:formatCode>General</c:formatCode>
                <c:ptCount val="7"/>
                <c:pt idx="0">
                  <c:v>8726.4500000000007</c:v>
                </c:pt>
                <c:pt idx="1">
                  <c:v>8730.1200000000008</c:v>
                </c:pt>
                <c:pt idx="2">
                  <c:v>8776.6</c:v>
                </c:pt>
                <c:pt idx="3">
                  <c:v>8822.0499999999993</c:v>
                </c:pt>
                <c:pt idx="4">
                  <c:v>8867.02</c:v>
                </c:pt>
                <c:pt idx="5">
                  <c:v>8912.9599999999991</c:v>
                </c:pt>
                <c:pt idx="6">
                  <c:v>8965.83</c:v>
                </c:pt>
              </c:numCache>
            </c:numRef>
          </c:xVal>
          <c:yVal>
            <c:numRef>
              <c:f>'Solutions PF'!$S$60:$S$66</c:f>
              <c:numCache>
                <c:formatCode>General</c:formatCode>
                <c:ptCount val="7"/>
                <c:pt idx="0">
                  <c:v>254323</c:v>
                </c:pt>
                <c:pt idx="1">
                  <c:v>250775</c:v>
                </c:pt>
                <c:pt idx="2">
                  <c:v>233519</c:v>
                </c:pt>
                <c:pt idx="3">
                  <c:v>221191</c:v>
                </c:pt>
                <c:pt idx="4">
                  <c:v>213791</c:v>
                </c:pt>
                <c:pt idx="5">
                  <c:v>208857</c:v>
                </c:pt>
                <c:pt idx="6">
                  <c:v>206391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F-4273-A82C-6FBB5A93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3296"/>
        <c:axId val="547057224"/>
      </c:scatterChart>
      <c:valAx>
        <c:axId val="5470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 de volúmen total (m</a:t>
                </a:r>
                <a:r>
                  <a:rPr lang="es-CL" baseline="30000"/>
                  <a:t>3</a:t>
                </a:r>
                <a:r>
                  <a:rPr lang="es-C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57224"/>
        <c:crosses val="autoZero"/>
        <c:crossBetween val="midCat"/>
      </c:valAx>
      <c:valAx>
        <c:axId val="547057224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'Solutions PF'!$W$59</c:f>
              <c:strCache>
                <c:ptCount val="1"/>
                <c:pt idx="0">
                  <c:v>Objetivo2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'Solutions PF'!$V$60:$V$64</c:f>
              <c:numCache>
                <c:formatCode>General</c:formatCode>
                <c:ptCount val="5"/>
                <c:pt idx="0">
                  <c:v>11670.5</c:v>
                </c:pt>
                <c:pt idx="1">
                  <c:v>11711.1</c:v>
                </c:pt>
                <c:pt idx="2">
                  <c:v>11770.6</c:v>
                </c:pt>
                <c:pt idx="3">
                  <c:v>11793.1</c:v>
                </c:pt>
                <c:pt idx="4">
                  <c:v>11858.6</c:v>
                </c:pt>
              </c:numCache>
            </c:numRef>
          </c:xVal>
          <c:yVal>
            <c:numRef>
              <c:f>'Solutions PF'!$W$60:$W$64</c:f>
              <c:numCache>
                <c:formatCode>General</c:formatCode>
                <c:ptCount val="5"/>
                <c:pt idx="0">
                  <c:v>998777</c:v>
                </c:pt>
                <c:pt idx="1">
                  <c:v>974536</c:v>
                </c:pt>
                <c:pt idx="2">
                  <c:v>965608</c:v>
                </c:pt>
                <c:pt idx="3">
                  <c:v>958895</c:v>
                </c:pt>
                <c:pt idx="4">
                  <c:v>954433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6-46A7-A35F-2FC5EF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54088"/>
        <c:axId val="547055264"/>
      </c:scatterChart>
      <c:valAx>
        <c:axId val="5470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Pérdida de volúmen</a:t>
                </a:r>
                <a:r>
                  <a:rPr lang="es-CL" baseline="0"/>
                  <a:t> total (m</a:t>
                </a:r>
                <a:r>
                  <a:rPr lang="es-CL" baseline="30000"/>
                  <a:t>3</a:t>
                </a:r>
                <a:r>
                  <a:rPr lang="es-CL" baseline="0"/>
                  <a:t>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55264"/>
        <c:crosses val="autoZero"/>
        <c:crossBetween val="midCat"/>
      </c:valAx>
      <c:valAx>
        <c:axId val="5470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Perjuicio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05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72</xdr:row>
      <xdr:rowOff>175260</xdr:rowOff>
    </xdr:from>
    <xdr:to>
      <xdr:col>5</xdr:col>
      <xdr:colOff>670560</xdr:colOff>
      <xdr:row>87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679973</xdr:colOff>
      <xdr:row>72</xdr:row>
      <xdr:rowOff>175260</xdr:rowOff>
    </xdr:from>
    <xdr:to>
      <xdr:col>11</xdr:col>
      <xdr:colOff>497093</xdr:colOff>
      <xdr:row>87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88</xdr:row>
      <xdr:rowOff>0</xdr:rowOff>
    </xdr:from>
    <xdr:to>
      <xdr:col>5</xdr:col>
      <xdr:colOff>670560</xdr:colOff>
      <xdr:row>103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678180</xdr:colOff>
      <xdr:row>88</xdr:row>
      <xdr:rowOff>0</xdr:rowOff>
    </xdr:from>
    <xdr:to>
      <xdr:col>11</xdr:col>
      <xdr:colOff>495300</xdr:colOff>
      <xdr:row>103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61408</xdr:colOff>
      <xdr:row>103</xdr:row>
      <xdr:rowOff>7620</xdr:rowOff>
    </xdr:from>
    <xdr:to>
      <xdr:col>5</xdr:col>
      <xdr:colOff>671008</xdr:colOff>
      <xdr:row>118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678180</xdr:colOff>
      <xdr:row>103</xdr:row>
      <xdr:rowOff>7620</xdr:rowOff>
    </xdr:from>
    <xdr:to>
      <xdr:col>11</xdr:col>
      <xdr:colOff>495300</xdr:colOff>
      <xdr:row>118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27.42578125" customWidth="1"/>
  </cols>
  <sheetData>
    <row r="1" spans="1:2" x14ac:dyDescent="0.25">
      <c r="A1" t="s">
        <v>42</v>
      </c>
      <c r="B1">
        <v>14</v>
      </c>
    </row>
    <row r="2" spans="1:2" x14ac:dyDescent="0.25">
      <c r="A2" t="s">
        <v>43</v>
      </c>
      <c r="B2">
        <v>160</v>
      </c>
    </row>
    <row r="3" spans="1:2" x14ac:dyDescent="0.25">
      <c r="A3" t="s">
        <v>44</v>
      </c>
      <c r="B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4"/>
  <sheetViews>
    <sheetView zoomScale="85" zoomScaleNormal="85" workbookViewId="0">
      <pane xSplit="2" ySplit="2" topLeftCell="M135" activePane="bottomRight" state="frozen"/>
      <selection pane="topRight" activeCell="C1" sqref="C1"/>
      <selection pane="bottomLeft" activeCell="A3" sqref="A3"/>
      <selection pane="bottomRight" activeCell="Z138" sqref="Z138"/>
    </sheetView>
  </sheetViews>
  <sheetFormatPr baseColWidth="10" defaultRowHeight="15" x14ac:dyDescent="0.25"/>
  <cols>
    <col min="3" max="29" width="9.5703125" customWidth="1"/>
  </cols>
  <sheetData>
    <row r="1" spans="1:34" x14ac:dyDescent="0.25">
      <c r="C1" s="25" t="s">
        <v>40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 t="s">
        <v>41</v>
      </c>
      <c r="Q1" s="26"/>
      <c r="R1" s="26"/>
      <c r="S1" s="26"/>
      <c r="T1" s="26"/>
      <c r="U1" s="26"/>
      <c r="V1" s="26"/>
      <c r="W1" s="26"/>
      <c r="X1" s="26"/>
      <c r="Y1" s="26"/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t="s">
        <v>25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58</v>
      </c>
      <c r="AG2" t="s">
        <v>54</v>
      </c>
    </row>
    <row r="3" spans="1:34" x14ac:dyDescent="0.25">
      <c r="A3" t="s">
        <v>26</v>
      </c>
      <c r="B3" t="s">
        <v>96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4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>(MID(A3,2,2)^2)*3/10000</f>
        <v>0.12</v>
      </c>
      <c r="AA3">
        <f t="shared" ref="AA3:AA34" si="0">SUMPRODUCT(C3:Y3,$C$163:$Y$163)</f>
        <v>5.9399999999999994E-2</v>
      </c>
      <c r="AB3">
        <f>Z3-AA3</f>
        <v>6.0600000000000001E-2</v>
      </c>
      <c r="AC3" s="4">
        <f>AB3/Z3</f>
        <v>0.505</v>
      </c>
      <c r="AD3" s="6">
        <f>AA3/Z3</f>
        <v>0.495</v>
      </c>
      <c r="AE3" s="6"/>
      <c r="AG3" s="6"/>
    </row>
    <row r="4" spans="1:34" x14ac:dyDescent="0.25">
      <c r="A4" t="s">
        <v>26</v>
      </c>
      <c r="B4" t="s">
        <v>97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ref="Z4:Z47" si="1">(MID(A4,2,2)^2)*3/10000</f>
        <v>0.12</v>
      </c>
      <c r="AA4">
        <f t="shared" si="0"/>
        <v>5.9399999999999994E-2</v>
      </c>
      <c r="AB4">
        <f t="shared" ref="AB4:AB47" si="2">Z4-AA4</f>
        <v>6.0600000000000001E-2</v>
      </c>
      <c r="AC4" s="4">
        <f>AB4/Z4</f>
        <v>0.505</v>
      </c>
      <c r="AD4" s="6">
        <f t="shared" ref="AD4:AD67" si="3">AA4/Z4</f>
        <v>0.495</v>
      </c>
      <c r="AE4" s="6"/>
      <c r="AG4" s="6"/>
    </row>
    <row r="5" spans="1:34" x14ac:dyDescent="0.25">
      <c r="A5" t="s">
        <v>26</v>
      </c>
      <c r="B5" t="s">
        <v>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1"/>
        <v>0.12</v>
      </c>
      <c r="AA5">
        <f t="shared" si="0"/>
        <v>6.1440000000000002E-2</v>
      </c>
      <c r="AB5">
        <f t="shared" si="2"/>
        <v>5.8559999999999994E-2</v>
      </c>
      <c r="AC5" s="4">
        <f t="shared" ref="AC5:AC47" si="4">AB5/Z5</f>
        <v>0.48799999999999999</v>
      </c>
      <c r="AD5" s="6">
        <f t="shared" si="3"/>
        <v>0.51200000000000001</v>
      </c>
      <c r="AE5" s="6"/>
      <c r="AG5" s="6"/>
    </row>
    <row r="6" spans="1:34" x14ac:dyDescent="0.25">
      <c r="A6" t="s">
        <v>27</v>
      </c>
      <c r="B6" t="s">
        <v>99</v>
      </c>
      <c r="C6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2</v>
      </c>
      <c r="V6">
        <v>2</v>
      </c>
      <c r="W6">
        <v>0</v>
      </c>
      <c r="X6">
        <v>0</v>
      </c>
      <c r="Y6">
        <v>0</v>
      </c>
      <c r="Z6">
        <f t="shared" si="1"/>
        <v>0.1452</v>
      </c>
      <c r="AA6">
        <f t="shared" si="0"/>
        <v>7.0199999999999999E-2</v>
      </c>
      <c r="AB6">
        <f t="shared" si="2"/>
        <v>7.4999999999999997E-2</v>
      </c>
      <c r="AC6" s="4">
        <f t="shared" si="4"/>
        <v>0.51652892561983466</v>
      </c>
      <c r="AD6" s="6">
        <f t="shared" si="3"/>
        <v>0.48347107438016529</v>
      </c>
      <c r="AE6" s="6"/>
      <c r="AG6" s="6"/>
    </row>
    <row r="7" spans="1:34" x14ac:dyDescent="0.25">
      <c r="A7" t="s">
        <v>27</v>
      </c>
      <c r="B7" t="s">
        <v>100</v>
      </c>
      <c r="C7">
        <v>0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f>(MID(A7,2,2)^2)*3/10000</f>
        <v>0.1452</v>
      </c>
      <c r="AA7">
        <f t="shared" si="0"/>
        <v>6.93E-2</v>
      </c>
      <c r="AB7">
        <f t="shared" si="2"/>
        <v>7.5899999999999995E-2</v>
      </c>
      <c r="AC7" s="4">
        <f t="shared" si="4"/>
        <v>0.52272727272727271</v>
      </c>
      <c r="AD7" s="6">
        <f t="shared" si="3"/>
        <v>0.47727272727272729</v>
      </c>
      <c r="AE7" s="6"/>
      <c r="AG7" s="6"/>
    </row>
    <row r="8" spans="1:34" x14ac:dyDescent="0.25">
      <c r="A8" t="s">
        <v>27</v>
      </c>
      <c r="B8" t="s">
        <v>101</v>
      </c>
      <c r="C8">
        <v>0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0</v>
      </c>
      <c r="Z8">
        <f t="shared" si="1"/>
        <v>0.1452</v>
      </c>
      <c r="AA8">
        <f t="shared" si="0"/>
        <v>7.2000000000000008E-2</v>
      </c>
      <c r="AB8">
        <f t="shared" si="2"/>
        <v>7.3199999999999987E-2</v>
      </c>
      <c r="AC8" s="4">
        <f t="shared" si="4"/>
        <v>0.50413223140495855</v>
      </c>
      <c r="AD8" s="6">
        <f t="shared" si="3"/>
        <v>0.49586776859504139</v>
      </c>
      <c r="AE8" s="6"/>
      <c r="AG8" s="6"/>
    </row>
    <row r="9" spans="1:34" x14ac:dyDescent="0.25">
      <c r="A9" t="s">
        <v>27</v>
      </c>
      <c r="B9" t="s">
        <v>102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4</v>
      </c>
      <c r="S9">
        <v>0</v>
      </c>
      <c r="T9">
        <v>2</v>
      </c>
      <c r="U9">
        <v>0</v>
      </c>
      <c r="V9">
        <v>2</v>
      </c>
      <c r="W9">
        <v>0</v>
      </c>
      <c r="X9">
        <v>0</v>
      </c>
      <c r="Y9">
        <v>0</v>
      </c>
      <c r="Z9">
        <f t="shared" si="1"/>
        <v>0.1452</v>
      </c>
      <c r="AA9">
        <f t="shared" si="0"/>
        <v>7.3080000000000006E-2</v>
      </c>
      <c r="AB9">
        <f>Z9-AA9</f>
        <v>7.211999999999999E-2</v>
      </c>
      <c r="AC9" s="4">
        <f t="shared" si="4"/>
        <v>0.49669421487603299</v>
      </c>
      <c r="AD9" s="6">
        <f t="shared" si="3"/>
        <v>0.50330578512396695</v>
      </c>
      <c r="AE9" s="6"/>
      <c r="AG9" s="6"/>
    </row>
    <row r="10" spans="1:34" x14ac:dyDescent="0.25">
      <c r="A10" t="s">
        <v>27</v>
      </c>
      <c r="B10" t="s">
        <v>103</v>
      </c>
      <c r="C10">
        <v>0</v>
      </c>
      <c r="D10">
        <v>0</v>
      </c>
      <c r="E10">
        <v>0</v>
      </c>
      <c r="F10">
        <v>0</v>
      </c>
      <c r="G1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1"/>
        <v>0.1452</v>
      </c>
      <c r="AA10">
        <f t="shared" si="0"/>
        <v>6.948E-2</v>
      </c>
      <c r="AB10">
        <f t="shared" si="2"/>
        <v>7.5719999999999996E-2</v>
      </c>
      <c r="AC10" s="4">
        <f t="shared" si="4"/>
        <v>0.52148760330578514</v>
      </c>
      <c r="AD10" s="6">
        <f t="shared" si="3"/>
        <v>0.47851239669421491</v>
      </c>
      <c r="AE10" s="6"/>
      <c r="AG10" s="6"/>
    </row>
    <row r="11" spans="1:34" x14ac:dyDescent="0.25">
      <c r="A11" t="s">
        <v>27</v>
      </c>
      <c r="B11" t="s">
        <v>104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1"/>
        <v>0.1452</v>
      </c>
      <c r="AA11">
        <f t="shared" si="0"/>
        <v>7.0019999999999999E-2</v>
      </c>
      <c r="AB11">
        <f t="shared" si="2"/>
        <v>7.5179999999999997E-2</v>
      </c>
      <c r="AC11" s="4">
        <f t="shared" si="4"/>
        <v>0.51776859504132233</v>
      </c>
      <c r="AD11" s="6">
        <f t="shared" si="3"/>
        <v>0.48223140495867767</v>
      </c>
      <c r="AE11" s="6"/>
      <c r="AG11" s="6"/>
    </row>
    <row r="12" spans="1:34" x14ac:dyDescent="0.25">
      <c r="A12" t="s">
        <v>27</v>
      </c>
      <c r="B12" t="s">
        <v>105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1"/>
        <v>0.1452</v>
      </c>
      <c r="AA12">
        <f t="shared" si="0"/>
        <v>7.6139999999999999E-2</v>
      </c>
      <c r="AB12">
        <f t="shared" si="2"/>
        <v>6.9059999999999996E-2</v>
      </c>
      <c r="AC12" s="4">
        <f t="shared" si="4"/>
        <v>0.47561983471074382</v>
      </c>
      <c r="AD12" s="6">
        <f t="shared" si="3"/>
        <v>0.52438016528925624</v>
      </c>
      <c r="AE12" s="6"/>
      <c r="AG12" s="6"/>
      <c r="AH12" s="6"/>
    </row>
    <row r="13" spans="1:34" x14ac:dyDescent="0.25">
      <c r="A13" t="s">
        <v>27</v>
      </c>
      <c r="B13" t="s">
        <v>106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4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1"/>
        <v>0.1452</v>
      </c>
      <c r="AA13">
        <f t="shared" si="0"/>
        <v>7.0199999999999999E-2</v>
      </c>
      <c r="AB13">
        <f t="shared" si="2"/>
        <v>7.4999999999999997E-2</v>
      </c>
      <c r="AC13" s="4">
        <f t="shared" si="4"/>
        <v>0.51652892561983466</v>
      </c>
      <c r="AD13" s="6">
        <f t="shared" si="3"/>
        <v>0.48347107438016529</v>
      </c>
      <c r="AE13" s="6"/>
      <c r="AG13" s="6"/>
      <c r="AH13" s="6"/>
    </row>
    <row r="14" spans="1:34" x14ac:dyDescent="0.25">
      <c r="A14" t="s">
        <v>27</v>
      </c>
      <c r="B14" t="s">
        <v>107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0</v>
      </c>
      <c r="X14">
        <v>0</v>
      </c>
      <c r="Y14">
        <v>0</v>
      </c>
      <c r="Z14">
        <f t="shared" si="1"/>
        <v>0.1452</v>
      </c>
      <c r="AA14">
        <f t="shared" si="0"/>
        <v>6.9599999999999995E-2</v>
      </c>
      <c r="AB14">
        <f t="shared" si="2"/>
        <v>7.5600000000000001E-2</v>
      </c>
      <c r="AC14" s="4">
        <f t="shared" si="4"/>
        <v>0.52066115702479343</v>
      </c>
      <c r="AD14" s="6">
        <f t="shared" si="3"/>
        <v>0.47933884297520657</v>
      </c>
      <c r="AE14" s="6"/>
      <c r="AG14" s="6"/>
    </row>
    <row r="15" spans="1:34" x14ac:dyDescent="0.25">
      <c r="A15" t="s">
        <v>28</v>
      </c>
      <c r="B15" t="s">
        <v>108</v>
      </c>
      <c r="C15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f t="shared" si="1"/>
        <v>0.17280000000000001</v>
      </c>
      <c r="AA15">
        <f t="shared" si="0"/>
        <v>8.1719999999999987E-2</v>
      </c>
      <c r="AB15">
        <f t="shared" si="2"/>
        <v>9.1080000000000022E-2</v>
      </c>
      <c r="AC15" s="4">
        <f t="shared" si="4"/>
        <v>0.52708333333333346</v>
      </c>
      <c r="AD15" s="6">
        <f t="shared" si="3"/>
        <v>0.47291666666666654</v>
      </c>
      <c r="AE15" s="6"/>
      <c r="AG15" s="6"/>
    </row>
    <row r="16" spans="1:34" x14ac:dyDescent="0.25">
      <c r="A16" t="s">
        <v>28</v>
      </c>
      <c r="B16" t="s">
        <v>109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2</v>
      </c>
      <c r="U16">
        <v>0</v>
      </c>
      <c r="V16">
        <v>4</v>
      </c>
      <c r="W16">
        <v>0</v>
      </c>
      <c r="X16">
        <v>0</v>
      </c>
      <c r="Y16">
        <v>0</v>
      </c>
      <c r="Z16">
        <f t="shared" si="1"/>
        <v>0.17280000000000001</v>
      </c>
      <c r="AA16">
        <f t="shared" si="0"/>
        <v>8.4239999999999995E-2</v>
      </c>
      <c r="AB16">
        <f t="shared" si="2"/>
        <v>8.8560000000000014E-2</v>
      </c>
      <c r="AC16" s="4">
        <f t="shared" si="4"/>
        <v>0.51250000000000007</v>
      </c>
      <c r="AD16" s="6">
        <f t="shared" si="3"/>
        <v>0.48749999999999993</v>
      </c>
      <c r="AE16" s="6"/>
      <c r="AG16" s="6"/>
    </row>
    <row r="17" spans="1:33" x14ac:dyDescent="0.25">
      <c r="A17" t="s">
        <v>28</v>
      </c>
      <c r="B17" t="s">
        <v>110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2</v>
      </c>
      <c r="V17">
        <v>2</v>
      </c>
      <c r="W17">
        <v>0</v>
      </c>
      <c r="X17">
        <v>0</v>
      </c>
      <c r="Y17">
        <v>0</v>
      </c>
      <c r="Z17">
        <f t="shared" si="1"/>
        <v>0.17280000000000001</v>
      </c>
      <c r="AA17">
        <f t="shared" si="0"/>
        <v>8.9639999999999997E-2</v>
      </c>
      <c r="AB17">
        <f t="shared" si="2"/>
        <v>8.3160000000000012E-2</v>
      </c>
      <c r="AC17" s="4">
        <f t="shared" si="4"/>
        <v>0.48125000000000007</v>
      </c>
      <c r="AD17" s="6">
        <f t="shared" si="3"/>
        <v>0.51874999999999993</v>
      </c>
      <c r="AE17" s="6"/>
      <c r="AG17" s="6"/>
    </row>
    <row r="18" spans="1:33" x14ac:dyDescent="0.25">
      <c r="A18" t="s">
        <v>28</v>
      </c>
      <c r="B18" t="s">
        <v>111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f t="shared" si="1"/>
        <v>0.17280000000000001</v>
      </c>
      <c r="AA18">
        <f t="shared" si="0"/>
        <v>8.9639999999999997E-2</v>
      </c>
      <c r="AB18">
        <f t="shared" si="2"/>
        <v>8.3160000000000012E-2</v>
      </c>
      <c r="AC18" s="4">
        <f t="shared" si="4"/>
        <v>0.48125000000000007</v>
      </c>
      <c r="AD18" s="6">
        <f t="shared" si="3"/>
        <v>0.51874999999999993</v>
      </c>
      <c r="AE18" s="6"/>
      <c r="AG18" s="6"/>
    </row>
    <row r="19" spans="1:33" x14ac:dyDescent="0.25">
      <c r="A19" t="s">
        <v>28</v>
      </c>
      <c r="B19" t="s">
        <v>112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2</v>
      </c>
      <c r="W19">
        <v>0</v>
      </c>
      <c r="X19">
        <v>0</v>
      </c>
      <c r="Y19">
        <v>0</v>
      </c>
      <c r="Z19">
        <f t="shared" si="1"/>
        <v>0.17280000000000001</v>
      </c>
      <c r="AA19">
        <f t="shared" si="0"/>
        <v>8.5680000000000006E-2</v>
      </c>
      <c r="AB19">
        <f t="shared" si="2"/>
        <v>8.7120000000000003E-2</v>
      </c>
      <c r="AC19" s="4">
        <f t="shared" si="4"/>
        <v>0.50416666666666665</v>
      </c>
      <c r="AD19" s="6">
        <f t="shared" si="3"/>
        <v>0.49583333333333335</v>
      </c>
      <c r="AE19" s="6"/>
      <c r="AG19" s="6"/>
    </row>
    <row r="20" spans="1:33" x14ac:dyDescent="0.25">
      <c r="A20" t="s">
        <v>28</v>
      </c>
      <c r="B20" t="s">
        <v>113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1"/>
        <v>0.17280000000000001</v>
      </c>
      <c r="AA20">
        <f t="shared" si="0"/>
        <v>8.5319999999999993E-2</v>
      </c>
      <c r="AB20">
        <f t="shared" si="2"/>
        <v>8.7480000000000016E-2</v>
      </c>
      <c r="AC20" s="4">
        <f t="shared" si="4"/>
        <v>0.50625000000000009</v>
      </c>
      <c r="AD20" s="6">
        <f t="shared" si="3"/>
        <v>0.49374999999999991</v>
      </c>
      <c r="AE20" s="6"/>
      <c r="AG20" s="6"/>
    </row>
    <row r="21" spans="1:33" x14ac:dyDescent="0.25">
      <c r="A21" t="s">
        <v>28</v>
      </c>
      <c r="B21" t="s">
        <v>114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1"/>
        <v>0.17280000000000001</v>
      </c>
      <c r="AA21">
        <f t="shared" si="0"/>
        <v>8.6280000000000009E-2</v>
      </c>
      <c r="AB21">
        <f t="shared" si="2"/>
        <v>8.652E-2</v>
      </c>
      <c r="AC21" s="4">
        <f t="shared" si="4"/>
        <v>0.50069444444444444</v>
      </c>
      <c r="AD21" s="6">
        <f t="shared" si="3"/>
        <v>0.49930555555555556</v>
      </c>
      <c r="AE21" s="6"/>
      <c r="AG21" s="6"/>
    </row>
    <row r="22" spans="1:33" x14ac:dyDescent="0.25">
      <c r="A22" t="s">
        <v>28</v>
      </c>
      <c r="B22" t="s">
        <v>115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4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1"/>
        <v>0.17280000000000001</v>
      </c>
      <c r="AA22">
        <f t="shared" si="0"/>
        <v>9.1319999999999998E-2</v>
      </c>
      <c r="AB22">
        <f t="shared" si="2"/>
        <v>8.1480000000000011E-2</v>
      </c>
      <c r="AC22" s="4">
        <f t="shared" si="4"/>
        <v>0.47152777777777782</v>
      </c>
      <c r="AD22" s="6">
        <f t="shared" si="3"/>
        <v>0.52847222222222223</v>
      </c>
      <c r="AE22" s="6"/>
      <c r="AG22" s="6"/>
    </row>
    <row r="23" spans="1:33" x14ac:dyDescent="0.25">
      <c r="A23" t="s">
        <v>28</v>
      </c>
      <c r="B23" t="s">
        <v>116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4</v>
      </c>
      <c r="Q23">
        <v>0</v>
      </c>
      <c r="R23">
        <v>0</v>
      </c>
      <c r="S23">
        <v>0</v>
      </c>
      <c r="T23">
        <v>2</v>
      </c>
      <c r="U23">
        <v>0</v>
      </c>
      <c r="V23">
        <v>2</v>
      </c>
      <c r="W23">
        <v>0</v>
      </c>
      <c r="X23">
        <v>0</v>
      </c>
      <c r="Y23">
        <v>0</v>
      </c>
      <c r="Z23">
        <f t="shared" si="1"/>
        <v>0.17280000000000001</v>
      </c>
      <c r="AA23">
        <f t="shared" si="0"/>
        <v>8.9759999999999993E-2</v>
      </c>
      <c r="AB23">
        <f t="shared" si="2"/>
        <v>8.3040000000000017E-2</v>
      </c>
      <c r="AC23" s="4">
        <f t="shared" si="4"/>
        <v>0.48055555555555562</v>
      </c>
      <c r="AD23" s="6">
        <f t="shared" si="3"/>
        <v>0.51944444444444438</v>
      </c>
      <c r="AE23" s="6"/>
      <c r="AG23" s="6"/>
    </row>
    <row r="24" spans="1:33" x14ac:dyDescent="0.25">
      <c r="A24" t="s">
        <v>29</v>
      </c>
      <c r="B24" t="s">
        <v>117</v>
      </c>
      <c r="C24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2</v>
      </c>
      <c r="U24">
        <v>0</v>
      </c>
      <c r="V24">
        <v>0</v>
      </c>
      <c r="W24">
        <v>2</v>
      </c>
      <c r="X24">
        <v>0</v>
      </c>
      <c r="Y24">
        <v>0</v>
      </c>
      <c r="Z24">
        <f t="shared" si="1"/>
        <v>0.20280000000000001</v>
      </c>
      <c r="AA24">
        <f t="shared" si="0"/>
        <v>9.7439999999999999E-2</v>
      </c>
      <c r="AB24">
        <f t="shared" si="2"/>
        <v>0.10536000000000001</v>
      </c>
      <c r="AC24" s="4">
        <f t="shared" si="4"/>
        <v>0.51952662721893494</v>
      </c>
      <c r="AD24" s="6">
        <f t="shared" si="3"/>
        <v>0.48047337278106506</v>
      </c>
      <c r="AE24" s="6"/>
      <c r="AG24" s="6"/>
    </row>
    <row r="25" spans="1:33" x14ac:dyDescent="0.25">
      <c r="A25" t="s">
        <v>29</v>
      </c>
      <c r="B25" t="s">
        <v>118</v>
      </c>
      <c r="C25">
        <v>0</v>
      </c>
      <c r="D25">
        <v>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2</v>
      </c>
      <c r="U25">
        <v>0</v>
      </c>
      <c r="V25">
        <v>0</v>
      </c>
      <c r="W25">
        <v>2</v>
      </c>
      <c r="X25">
        <v>0</v>
      </c>
      <c r="Y25">
        <v>0</v>
      </c>
      <c r="Z25">
        <f t="shared" si="1"/>
        <v>0.20280000000000001</v>
      </c>
      <c r="AA25">
        <f t="shared" si="0"/>
        <v>9.672E-2</v>
      </c>
      <c r="AB25">
        <f t="shared" si="2"/>
        <v>0.10608000000000001</v>
      </c>
      <c r="AC25" s="4">
        <f t="shared" si="4"/>
        <v>0.52307692307692311</v>
      </c>
      <c r="AD25" s="6">
        <f t="shared" si="3"/>
        <v>0.47692307692307689</v>
      </c>
      <c r="AE25" s="6"/>
      <c r="AG25" s="6"/>
    </row>
    <row r="26" spans="1:33" x14ac:dyDescent="0.25">
      <c r="A26" t="s">
        <v>29</v>
      </c>
      <c r="B26" t="s">
        <v>119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2</v>
      </c>
      <c r="X26">
        <v>0</v>
      </c>
      <c r="Y26">
        <v>0</v>
      </c>
      <c r="Z26">
        <f t="shared" si="1"/>
        <v>0.20280000000000001</v>
      </c>
      <c r="AA26">
        <f t="shared" si="0"/>
        <v>0.10284</v>
      </c>
      <c r="AB26">
        <f t="shared" si="2"/>
        <v>9.9960000000000007E-2</v>
      </c>
      <c r="AC26" s="4">
        <f t="shared" si="4"/>
        <v>0.49289940828402368</v>
      </c>
      <c r="AD26" s="6">
        <f t="shared" si="3"/>
        <v>0.50710059171597632</v>
      </c>
      <c r="AE26" s="6"/>
      <c r="AG26" s="6"/>
    </row>
    <row r="27" spans="1:33" x14ac:dyDescent="0.25">
      <c r="A27" t="s">
        <v>29</v>
      </c>
      <c r="B27" t="s">
        <v>120</v>
      </c>
      <c r="C27">
        <v>0</v>
      </c>
      <c r="D27">
        <v>0</v>
      </c>
      <c r="E27">
        <v>0</v>
      </c>
      <c r="F27">
        <v>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4</v>
      </c>
      <c r="W27">
        <v>0</v>
      </c>
      <c r="X27">
        <v>0</v>
      </c>
      <c r="Y27">
        <v>0</v>
      </c>
      <c r="Z27">
        <f t="shared" si="1"/>
        <v>0.20280000000000001</v>
      </c>
      <c r="AA27">
        <f t="shared" si="0"/>
        <v>0.10224</v>
      </c>
      <c r="AB27">
        <f t="shared" si="2"/>
        <v>0.10056000000000001</v>
      </c>
      <c r="AC27" s="4">
        <f t="shared" si="4"/>
        <v>0.4958579881656805</v>
      </c>
      <c r="AD27" s="6">
        <f t="shared" si="3"/>
        <v>0.5041420118343195</v>
      </c>
      <c r="AE27" s="6"/>
      <c r="AG27" s="6"/>
    </row>
    <row r="28" spans="1:33" x14ac:dyDescent="0.25">
      <c r="A28" t="s">
        <v>29</v>
      </c>
      <c r="B28" t="s">
        <v>121</v>
      </c>
      <c r="C28">
        <v>0</v>
      </c>
      <c r="D28">
        <v>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2</v>
      </c>
      <c r="U28">
        <v>0</v>
      </c>
      <c r="V28">
        <v>4</v>
      </c>
      <c r="W28">
        <v>0</v>
      </c>
      <c r="X28">
        <v>0</v>
      </c>
      <c r="Y28">
        <v>0</v>
      </c>
      <c r="Z28">
        <f t="shared" si="1"/>
        <v>0.20280000000000001</v>
      </c>
      <c r="AA28">
        <f t="shared" si="0"/>
        <v>0.10224</v>
      </c>
      <c r="AB28">
        <f t="shared" si="2"/>
        <v>0.10056000000000001</v>
      </c>
      <c r="AC28" s="4">
        <f t="shared" si="4"/>
        <v>0.4958579881656805</v>
      </c>
      <c r="AD28" s="6">
        <f t="shared" si="3"/>
        <v>0.5041420118343195</v>
      </c>
      <c r="AE28" s="6"/>
      <c r="AG28" s="6"/>
    </row>
    <row r="29" spans="1:33" x14ac:dyDescent="0.25">
      <c r="A29" t="s">
        <v>29</v>
      </c>
      <c r="B29" t="s">
        <v>122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2</v>
      </c>
      <c r="V29">
        <v>2</v>
      </c>
      <c r="W29">
        <v>0</v>
      </c>
      <c r="X29">
        <v>0</v>
      </c>
      <c r="Y29">
        <v>0</v>
      </c>
      <c r="Z29">
        <f t="shared" si="1"/>
        <v>0.20280000000000001</v>
      </c>
      <c r="AA29">
        <f t="shared" si="0"/>
        <v>0.10188</v>
      </c>
      <c r="AB29">
        <f t="shared" si="2"/>
        <v>0.10092000000000001</v>
      </c>
      <c r="AC29" s="4">
        <f t="shared" si="4"/>
        <v>0.49763313609467458</v>
      </c>
      <c r="AD29" s="6">
        <f t="shared" si="3"/>
        <v>0.50236686390532537</v>
      </c>
      <c r="AE29" s="6"/>
      <c r="AG29" s="6"/>
    </row>
    <row r="30" spans="1:33" x14ac:dyDescent="0.25">
      <c r="A30" t="s">
        <v>29</v>
      </c>
      <c r="B30" t="s">
        <v>123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2</v>
      </c>
      <c r="S30">
        <v>0</v>
      </c>
      <c r="T30">
        <v>2</v>
      </c>
      <c r="U30">
        <v>0</v>
      </c>
      <c r="V30">
        <v>2</v>
      </c>
      <c r="W30">
        <v>0</v>
      </c>
      <c r="X30">
        <v>0</v>
      </c>
      <c r="Y30">
        <v>0</v>
      </c>
      <c r="Z30">
        <f t="shared" si="1"/>
        <v>0.20280000000000001</v>
      </c>
      <c r="AA30">
        <f t="shared" si="0"/>
        <v>0.10224</v>
      </c>
      <c r="AB30">
        <f t="shared" si="2"/>
        <v>0.10056000000000001</v>
      </c>
      <c r="AC30" s="4">
        <f t="shared" si="4"/>
        <v>0.4958579881656805</v>
      </c>
      <c r="AD30" s="6">
        <f t="shared" si="3"/>
        <v>0.5041420118343195</v>
      </c>
      <c r="AE30" s="6"/>
      <c r="AG30" s="6"/>
    </row>
    <row r="31" spans="1:33" x14ac:dyDescent="0.25">
      <c r="A31" t="s">
        <v>29</v>
      </c>
      <c r="B31" t="s">
        <v>124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1"/>
        <v>0.20280000000000001</v>
      </c>
      <c r="AA31">
        <f t="shared" si="0"/>
        <v>0.1062</v>
      </c>
      <c r="AB31">
        <f t="shared" si="2"/>
        <v>9.6600000000000005E-2</v>
      </c>
      <c r="AC31" s="4">
        <f t="shared" si="4"/>
        <v>0.47633136094674555</v>
      </c>
      <c r="AD31" s="6">
        <f t="shared" si="3"/>
        <v>0.52366863905325445</v>
      </c>
      <c r="AE31" s="6"/>
      <c r="AG31" s="6"/>
    </row>
    <row r="32" spans="1:33" x14ac:dyDescent="0.25">
      <c r="A32" t="s">
        <v>29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2</v>
      </c>
      <c r="Q32">
        <v>2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1"/>
        <v>0.20280000000000001</v>
      </c>
      <c r="AA32">
        <f t="shared" si="0"/>
        <v>0.11136</v>
      </c>
      <c r="AB32">
        <f t="shared" si="2"/>
        <v>9.1440000000000007E-2</v>
      </c>
      <c r="AC32" s="4">
        <f t="shared" si="4"/>
        <v>0.45088757396449708</v>
      </c>
      <c r="AD32" s="6">
        <f t="shared" si="3"/>
        <v>0.54911242603550292</v>
      </c>
      <c r="AE32" s="6"/>
      <c r="AG32" s="6"/>
    </row>
    <row r="33" spans="1:33" x14ac:dyDescent="0.25">
      <c r="A33" t="s">
        <v>29</v>
      </c>
      <c r="B33" t="s">
        <v>126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1"/>
        <v>0.20280000000000001</v>
      </c>
      <c r="AA33">
        <f t="shared" si="0"/>
        <v>0.10332</v>
      </c>
      <c r="AB33">
        <f t="shared" si="2"/>
        <v>9.9480000000000013E-2</v>
      </c>
      <c r="AC33" s="4">
        <f t="shared" si="4"/>
        <v>0.49053254437869825</v>
      </c>
      <c r="AD33" s="6">
        <f t="shared" si="3"/>
        <v>0.50946745562130169</v>
      </c>
      <c r="AE33" s="6"/>
      <c r="AG33" s="6"/>
    </row>
    <row r="34" spans="1:33" x14ac:dyDescent="0.25">
      <c r="A34" t="s">
        <v>29</v>
      </c>
      <c r="B34" t="s">
        <v>127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2</v>
      </c>
      <c r="U34">
        <v>0</v>
      </c>
      <c r="V34">
        <v>2</v>
      </c>
      <c r="W34">
        <v>0</v>
      </c>
      <c r="X34">
        <v>0</v>
      </c>
      <c r="Y34">
        <v>0</v>
      </c>
      <c r="Z34">
        <f t="shared" si="1"/>
        <v>0.20280000000000001</v>
      </c>
      <c r="AA34">
        <f t="shared" si="0"/>
        <v>0.10176</v>
      </c>
      <c r="AB34">
        <f t="shared" si="2"/>
        <v>0.10104</v>
      </c>
      <c r="AC34" s="4">
        <f t="shared" si="4"/>
        <v>0.49822485207100592</v>
      </c>
      <c r="AD34" s="6">
        <f t="shared" si="3"/>
        <v>0.50177514792899403</v>
      </c>
      <c r="AE34" s="6"/>
      <c r="AG34" s="6"/>
    </row>
    <row r="35" spans="1:33" x14ac:dyDescent="0.25">
      <c r="A35" t="s">
        <v>29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W35">
        <v>0</v>
      </c>
      <c r="X35">
        <v>0</v>
      </c>
      <c r="Y35">
        <v>0</v>
      </c>
      <c r="Z35">
        <f t="shared" si="1"/>
        <v>0.20280000000000001</v>
      </c>
      <c r="AA35">
        <f t="shared" ref="AA35:AA66" si="5">SUMPRODUCT(C35:Y35,$C$163:$Y$163)</f>
        <v>0.10308</v>
      </c>
      <c r="AB35">
        <f t="shared" si="2"/>
        <v>9.9720000000000003E-2</v>
      </c>
      <c r="AC35" s="4">
        <f t="shared" si="4"/>
        <v>0.49171597633136094</v>
      </c>
      <c r="AD35" s="6">
        <f t="shared" si="3"/>
        <v>0.50828402366863901</v>
      </c>
      <c r="AE35" s="6"/>
      <c r="AG35" s="6"/>
    </row>
    <row r="36" spans="1:33" x14ac:dyDescent="0.25">
      <c r="A36" t="s">
        <v>30</v>
      </c>
      <c r="B36" t="s">
        <v>129</v>
      </c>
      <c r="C36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2</v>
      </c>
      <c r="W36">
        <v>2</v>
      </c>
      <c r="X36">
        <v>0</v>
      </c>
      <c r="Y36">
        <v>0</v>
      </c>
      <c r="Z36">
        <f t="shared" si="1"/>
        <v>0.23519999999999999</v>
      </c>
      <c r="AA36">
        <f t="shared" si="5"/>
        <v>0.11688</v>
      </c>
      <c r="AB36">
        <f t="shared" si="2"/>
        <v>0.11831999999999999</v>
      </c>
      <c r="AC36" s="4">
        <f t="shared" si="4"/>
        <v>0.50306122448979596</v>
      </c>
      <c r="AD36" s="6">
        <f t="shared" si="3"/>
        <v>0.4969387755102041</v>
      </c>
      <c r="AE36" s="6"/>
      <c r="AG36" s="6"/>
    </row>
    <row r="37" spans="1:33" x14ac:dyDescent="0.25">
      <c r="A37" t="s">
        <v>30</v>
      </c>
      <c r="B37" t="s">
        <v>130</v>
      </c>
      <c r="C37">
        <v>0</v>
      </c>
      <c r="D37">
        <v>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2</v>
      </c>
      <c r="W37">
        <v>2</v>
      </c>
      <c r="X37">
        <v>0</v>
      </c>
      <c r="Y37">
        <v>0</v>
      </c>
      <c r="Z37">
        <f t="shared" si="1"/>
        <v>0.23519999999999999</v>
      </c>
      <c r="AA37">
        <f t="shared" si="5"/>
        <v>0.11849999999999999</v>
      </c>
      <c r="AB37">
        <f t="shared" si="2"/>
        <v>0.1167</v>
      </c>
      <c r="AC37" s="4">
        <f t="shared" si="4"/>
        <v>0.49617346938775508</v>
      </c>
      <c r="AD37" s="6">
        <f t="shared" si="3"/>
        <v>0.50382653061224492</v>
      </c>
      <c r="AE37" s="6"/>
      <c r="AG37" s="6"/>
    </row>
    <row r="38" spans="1:33" x14ac:dyDescent="0.25">
      <c r="A38" t="s">
        <v>30</v>
      </c>
      <c r="B38" t="s">
        <v>131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2</v>
      </c>
      <c r="X38">
        <v>0</v>
      </c>
      <c r="Y38">
        <v>0</v>
      </c>
      <c r="Z38">
        <f t="shared" si="1"/>
        <v>0.23519999999999999</v>
      </c>
      <c r="AA38">
        <f t="shared" si="5"/>
        <v>0.11939999999999999</v>
      </c>
      <c r="AB38">
        <f t="shared" si="2"/>
        <v>0.1158</v>
      </c>
      <c r="AC38" s="4">
        <f t="shared" si="4"/>
        <v>0.49234693877551022</v>
      </c>
      <c r="AD38" s="6">
        <f t="shared" si="3"/>
        <v>0.50765306122448983</v>
      </c>
      <c r="AE38" s="6"/>
      <c r="AG38" s="6"/>
    </row>
    <row r="39" spans="1:33" x14ac:dyDescent="0.25">
      <c r="A39" t="s">
        <v>30</v>
      </c>
      <c r="B39" t="s">
        <v>132</v>
      </c>
      <c r="C39">
        <v>0</v>
      </c>
      <c r="D39">
        <v>0</v>
      </c>
      <c r="E39">
        <v>0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  <c r="S39">
        <v>4</v>
      </c>
      <c r="T39">
        <v>2</v>
      </c>
      <c r="U39">
        <v>0</v>
      </c>
      <c r="V39">
        <v>0</v>
      </c>
      <c r="W39">
        <v>2</v>
      </c>
      <c r="X39">
        <v>0</v>
      </c>
      <c r="Y39">
        <v>0</v>
      </c>
      <c r="Z39">
        <f t="shared" si="1"/>
        <v>0.23519999999999999</v>
      </c>
      <c r="AA39">
        <f t="shared" si="5"/>
        <v>0.11688</v>
      </c>
      <c r="AB39">
        <f t="shared" si="2"/>
        <v>0.11831999999999999</v>
      </c>
      <c r="AC39" s="4">
        <f t="shared" si="4"/>
        <v>0.50306122448979596</v>
      </c>
      <c r="AD39" s="6">
        <f t="shared" si="3"/>
        <v>0.4969387755102041</v>
      </c>
      <c r="AE39" s="6"/>
      <c r="AG39" s="6"/>
    </row>
    <row r="40" spans="1:33" x14ac:dyDescent="0.25">
      <c r="A40" t="s">
        <v>30</v>
      </c>
      <c r="B40" t="s">
        <v>133</v>
      </c>
      <c r="C40">
        <v>0</v>
      </c>
      <c r="D40">
        <v>0</v>
      </c>
      <c r="E40">
        <v>0</v>
      </c>
      <c r="F40">
        <v>0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2</v>
      </c>
      <c r="X40">
        <v>0</v>
      </c>
      <c r="Y40">
        <v>0</v>
      </c>
      <c r="Z40">
        <f t="shared" si="1"/>
        <v>0.23519999999999999</v>
      </c>
      <c r="AA40">
        <f t="shared" si="5"/>
        <v>0.11688000000000001</v>
      </c>
      <c r="AB40">
        <f t="shared" si="2"/>
        <v>0.11831999999999998</v>
      </c>
      <c r="AC40" s="4">
        <f t="shared" si="4"/>
        <v>0.50306122448979584</v>
      </c>
      <c r="AD40" s="6">
        <f t="shared" si="3"/>
        <v>0.49693877551020416</v>
      </c>
      <c r="AE40" s="6"/>
      <c r="AG40" s="6"/>
    </row>
    <row r="41" spans="1:33" x14ac:dyDescent="0.25">
      <c r="A41" t="s">
        <v>30</v>
      </c>
      <c r="B41" t="s">
        <v>134</v>
      </c>
      <c r="C41">
        <v>0</v>
      </c>
      <c r="D41">
        <v>0</v>
      </c>
      <c r="E41">
        <v>0</v>
      </c>
      <c r="F41">
        <v>0</v>
      </c>
      <c r="G41">
        <v>0</v>
      </c>
      <c r="H41">
        <v>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2</v>
      </c>
      <c r="U41">
        <v>0</v>
      </c>
      <c r="V41">
        <v>4</v>
      </c>
      <c r="W41">
        <v>0</v>
      </c>
      <c r="X41">
        <v>0</v>
      </c>
      <c r="Y41">
        <v>0</v>
      </c>
      <c r="Z41">
        <f t="shared" si="1"/>
        <v>0.23519999999999999</v>
      </c>
      <c r="AA41">
        <f t="shared" si="5"/>
        <v>0.11736000000000001</v>
      </c>
      <c r="AB41">
        <f t="shared" si="2"/>
        <v>0.11783999999999999</v>
      </c>
      <c r="AC41" s="4">
        <f t="shared" si="4"/>
        <v>0.50102040816326532</v>
      </c>
      <c r="AD41" s="6">
        <f t="shared" si="3"/>
        <v>0.49897959183673474</v>
      </c>
      <c r="AE41" s="6"/>
      <c r="AG41" s="6"/>
    </row>
    <row r="42" spans="1:33" x14ac:dyDescent="0.25">
      <c r="A42" t="s">
        <v>30</v>
      </c>
      <c r="B42" t="s">
        <v>135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0</v>
      </c>
      <c r="X42">
        <v>0</v>
      </c>
      <c r="Y42">
        <v>0</v>
      </c>
      <c r="Z42">
        <f t="shared" si="1"/>
        <v>0.23519999999999999</v>
      </c>
      <c r="AA42">
        <f t="shared" si="5"/>
        <v>0.12257999999999999</v>
      </c>
      <c r="AB42">
        <f t="shared" si="2"/>
        <v>0.11262</v>
      </c>
      <c r="AC42" s="4">
        <f t="shared" si="4"/>
        <v>0.47882653061224489</v>
      </c>
      <c r="AD42" s="6">
        <f t="shared" si="3"/>
        <v>0.52117346938775511</v>
      </c>
      <c r="AE42" s="6"/>
      <c r="AG42" s="6"/>
    </row>
    <row r="43" spans="1:33" x14ac:dyDescent="0.25">
      <c r="A43" t="s">
        <v>30</v>
      </c>
      <c r="B43" t="s">
        <v>136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4</v>
      </c>
      <c r="U43">
        <v>0</v>
      </c>
      <c r="V43">
        <v>2</v>
      </c>
      <c r="W43">
        <v>0</v>
      </c>
      <c r="X43">
        <v>0</v>
      </c>
      <c r="Y43">
        <v>0</v>
      </c>
      <c r="Z43">
        <f t="shared" si="1"/>
        <v>0.23519999999999999</v>
      </c>
      <c r="AA43">
        <f t="shared" si="5"/>
        <v>0.13212000000000002</v>
      </c>
      <c r="AB43">
        <f t="shared" si="2"/>
        <v>0.10307999999999998</v>
      </c>
      <c r="AC43" s="4">
        <f t="shared" si="4"/>
        <v>0.43826530612244891</v>
      </c>
      <c r="AD43" s="6">
        <f t="shared" si="3"/>
        <v>0.56173469387755115</v>
      </c>
      <c r="AE43" s="6"/>
      <c r="AG43" s="6"/>
    </row>
    <row r="44" spans="1:33" x14ac:dyDescent="0.25">
      <c r="A44" t="s">
        <v>30</v>
      </c>
      <c r="B44" t="s">
        <v>137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4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1"/>
        <v>0.23519999999999999</v>
      </c>
      <c r="AA44">
        <f t="shared" si="5"/>
        <v>0.12072000000000001</v>
      </c>
      <c r="AB44">
        <f t="shared" si="2"/>
        <v>0.11447999999999998</v>
      </c>
      <c r="AC44" s="4">
        <f t="shared" si="4"/>
        <v>0.48673469387755097</v>
      </c>
      <c r="AD44" s="6">
        <f t="shared" si="3"/>
        <v>0.51326530612244903</v>
      </c>
      <c r="AE44" s="6"/>
      <c r="AG44" s="6"/>
    </row>
    <row r="45" spans="1:33" x14ac:dyDescent="0.25">
      <c r="A45" t="s">
        <v>30</v>
      </c>
      <c r="B45" t="s">
        <v>138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1"/>
        <v>0.23519999999999999</v>
      </c>
      <c r="AA45">
        <f t="shared" si="5"/>
        <v>2.8799999999999999E-2</v>
      </c>
      <c r="AB45">
        <f t="shared" si="2"/>
        <v>0.2064</v>
      </c>
      <c r="AC45" s="4">
        <f t="shared" si="4"/>
        <v>0.87755102040816324</v>
      </c>
      <c r="AD45" s="6">
        <f t="shared" si="3"/>
        <v>0.12244897959183673</v>
      </c>
      <c r="AE45" s="6"/>
      <c r="AG45" s="6"/>
    </row>
    <row r="46" spans="1:33" x14ac:dyDescent="0.25">
      <c r="A46" t="s">
        <v>30</v>
      </c>
      <c r="B46" t="s">
        <v>139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1"/>
        <v>0.23519999999999999</v>
      </c>
      <c r="AA46">
        <f t="shared" si="5"/>
        <v>0.12852</v>
      </c>
      <c r="AB46">
        <f t="shared" si="2"/>
        <v>0.10668</v>
      </c>
      <c r="AC46" s="4">
        <f t="shared" si="4"/>
        <v>0.45357142857142857</v>
      </c>
      <c r="AD46" s="6">
        <f t="shared" si="3"/>
        <v>0.54642857142857137</v>
      </c>
      <c r="AE46" s="6"/>
      <c r="AG46" s="6"/>
    </row>
    <row r="47" spans="1:33" x14ac:dyDescent="0.25">
      <c r="A47" t="s">
        <v>30</v>
      </c>
      <c r="B47" t="s">
        <v>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4</v>
      </c>
      <c r="U47">
        <v>0</v>
      </c>
      <c r="V47">
        <v>4</v>
      </c>
      <c r="W47">
        <v>0</v>
      </c>
      <c r="X47">
        <v>0</v>
      </c>
      <c r="Y47">
        <v>0</v>
      </c>
      <c r="Z47">
        <f t="shared" si="1"/>
        <v>0.23519999999999999</v>
      </c>
      <c r="AA47">
        <f t="shared" si="5"/>
        <v>0.12288</v>
      </c>
      <c r="AB47">
        <f t="shared" si="2"/>
        <v>0.11231999999999999</v>
      </c>
      <c r="AC47" s="4">
        <f t="shared" si="4"/>
        <v>0.47755102040816322</v>
      </c>
      <c r="AD47" s="6">
        <f t="shared" si="3"/>
        <v>0.52244897959183678</v>
      </c>
      <c r="AE47" s="6"/>
      <c r="AG47" s="6"/>
    </row>
    <row r="48" spans="1:33" x14ac:dyDescent="0.25">
      <c r="A48" t="s">
        <v>31</v>
      </c>
      <c r="B48" t="s">
        <v>141</v>
      </c>
      <c r="C48">
        <v>19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2</v>
      </c>
      <c r="U48">
        <v>0</v>
      </c>
      <c r="V48">
        <v>0</v>
      </c>
      <c r="W48">
        <v>0</v>
      </c>
      <c r="X48">
        <v>2</v>
      </c>
      <c r="Y48">
        <v>0</v>
      </c>
      <c r="Z48">
        <f t="shared" ref="Z48:Z109" si="6">(MID(A48,2,2)^2)*3/10000</f>
        <v>0.27</v>
      </c>
      <c r="AA48">
        <f t="shared" si="5"/>
        <v>0.13020000000000001</v>
      </c>
      <c r="AB48">
        <f t="shared" ref="AB48:AB109" si="7">Z48-AA48</f>
        <v>0.13980000000000001</v>
      </c>
      <c r="AC48" s="4">
        <f t="shared" ref="AC48:AC109" si="8">AB48/Z48</f>
        <v>0.51777777777777778</v>
      </c>
      <c r="AD48" s="6">
        <f t="shared" si="3"/>
        <v>0.48222222222222222</v>
      </c>
      <c r="AE48" s="6"/>
      <c r="AG48" s="6"/>
    </row>
    <row r="49" spans="1:33" x14ac:dyDescent="0.25">
      <c r="A49" t="s">
        <v>31</v>
      </c>
      <c r="B49" t="s">
        <v>142</v>
      </c>
      <c r="C49">
        <v>0</v>
      </c>
      <c r="D49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0</v>
      </c>
      <c r="X49">
        <v>2</v>
      </c>
      <c r="Y49">
        <v>0</v>
      </c>
      <c r="Z49">
        <f t="shared" si="6"/>
        <v>0.27</v>
      </c>
      <c r="AA49">
        <f t="shared" si="5"/>
        <v>0.13308</v>
      </c>
      <c r="AB49">
        <f t="shared" si="7"/>
        <v>0.13692000000000001</v>
      </c>
      <c r="AC49" s="4">
        <f t="shared" si="8"/>
        <v>0.50711111111111118</v>
      </c>
      <c r="AD49" s="6">
        <f t="shared" si="3"/>
        <v>0.49288888888888888</v>
      </c>
      <c r="AE49" s="6"/>
      <c r="AG49" s="6"/>
    </row>
    <row r="50" spans="1:33" x14ac:dyDescent="0.25">
      <c r="A50" t="s">
        <v>31</v>
      </c>
      <c r="B50" t="s">
        <v>143</v>
      </c>
      <c r="C50">
        <v>0</v>
      </c>
      <c r="D50">
        <v>0</v>
      </c>
      <c r="E50">
        <v>10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2</v>
      </c>
      <c r="Y50">
        <v>0</v>
      </c>
      <c r="Z50">
        <f t="shared" si="6"/>
        <v>0.27</v>
      </c>
      <c r="AA50">
        <f t="shared" si="5"/>
        <v>0.13991999999999999</v>
      </c>
      <c r="AB50">
        <f t="shared" si="7"/>
        <v>0.13008000000000003</v>
      </c>
      <c r="AC50" s="4">
        <f t="shared" si="8"/>
        <v>0.48177777777777786</v>
      </c>
      <c r="AD50" s="6">
        <f t="shared" si="3"/>
        <v>0.51822222222222214</v>
      </c>
      <c r="AE50" s="6"/>
      <c r="AG50" s="6"/>
    </row>
    <row r="51" spans="1:33" x14ac:dyDescent="0.25">
      <c r="A51" t="s">
        <v>31</v>
      </c>
      <c r="B51" t="s">
        <v>144</v>
      </c>
      <c r="C51">
        <v>0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2</v>
      </c>
      <c r="U51">
        <v>0</v>
      </c>
      <c r="V51">
        <v>2</v>
      </c>
      <c r="W51">
        <v>2</v>
      </c>
      <c r="X51">
        <v>0</v>
      </c>
      <c r="Y51">
        <v>0</v>
      </c>
      <c r="Z51">
        <f t="shared" si="6"/>
        <v>0.27</v>
      </c>
      <c r="AA51">
        <f t="shared" si="5"/>
        <v>0.14279999999999998</v>
      </c>
      <c r="AB51">
        <f t="shared" si="7"/>
        <v>0.12720000000000004</v>
      </c>
      <c r="AC51" s="4">
        <f t="shared" si="8"/>
        <v>0.4711111111111112</v>
      </c>
      <c r="AD51" s="6">
        <f t="shared" si="3"/>
        <v>0.52888888888888874</v>
      </c>
      <c r="AE51" s="6"/>
      <c r="AG51" s="6"/>
    </row>
    <row r="52" spans="1:33" x14ac:dyDescent="0.25">
      <c r="A52" t="s">
        <v>31</v>
      </c>
      <c r="B52" t="s">
        <v>145</v>
      </c>
      <c r="C52">
        <v>0</v>
      </c>
      <c r="D52">
        <v>0</v>
      </c>
      <c r="E52">
        <v>0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2</v>
      </c>
      <c r="U52">
        <v>0</v>
      </c>
      <c r="V52">
        <v>2</v>
      </c>
      <c r="W52">
        <v>2</v>
      </c>
      <c r="X52">
        <v>0</v>
      </c>
      <c r="Y52">
        <v>0</v>
      </c>
      <c r="Z52">
        <f t="shared" si="6"/>
        <v>0.27</v>
      </c>
      <c r="AA52">
        <f t="shared" si="5"/>
        <v>0.14388000000000001</v>
      </c>
      <c r="AB52">
        <f t="shared" si="7"/>
        <v>0.12612000000000001</v>
      </c>
      <c r="AC52" s="4">
        <f t="shared" si="8"/>
        <v>0.46711111111111114</v>
      </c>
      <c r="AD52" s="6">
        <f t="shared" si="3"/>
        <v>0.53288888888888886</v>
      </c>
      <c r="AE52" s="6"/>
      <c r="AG52" s="6"/>
    </row>
    <row r="53" spans="1:33" x14ac:dyDescent="0.25">
      <c r="A53" t="s">
        <v>31</v>
      </c>
      <c r="B53" t="s">
        <v>146</v>
      </c>
      <c r="C53">
        <v>0</v>
      </c>
      <c r="D53">
        <v>0</v>
      </c>
      <c r="E53">
        <v>0</v>
      </c>
      <c r="F53">
        <v>0</v>
      </c>
      <c r="G53">
        <v>0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2</v>
      </c>
      <c r="X53">
        <v>0</v>
      </c>
      <c r="Y53">
        <v>0</v>
      </c>
      <c r="Z53">
        <f t="shared" si="6"/>
        <v>0.27</v>
      </c>
      <c r="AA53">
        <f t="shared" si="5"/>
        <v>0.13128000000000001</v>
      </c>
      <c r="AB53">
        <f t="shared" si="7"/>
        <v>0.13872000000000001</v>
      </c>
      <c r="AC53" s="4">
        <f t="shared" si="8"/>
        <v>0.51377777777777778</v>
      </c>
      <c r="AD53" s="6">
        <f t="shared" si="3"/>
        <v>0.48622222222222222</v>
      </c>
      <c r="AE53" s="6"/>
      <c r="AG53" s="6"/>
    </row>
    <row r="54" spans="1:33" x14ac:dyDescent="0.25">
      <c r="A54" t="s">
        <v>31</v>
      </c>
      <c r="B54" t="s">
        <v>147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2</v>
      </c>
      <c r="U54">
        <v>0</v>
      </c>
      <c r="V54">
        <v>0</v>
      </c>
      <c r="W54">
        <v>2</v>
      </c>
      <c r="X54">
        <v>0</v>
      </c>
      <c r="Y54">
        <v>0</v>
      </c>
      <c r="Z54">
        <f t="shared" si="6"/>
        <v>0.27</v>
      </c>
      <c r="AA54">
        <f t="shared" si="5"/>
        <v>0.14118</v>
      </c>
      <c r="AB54">
        <f t="shared" si="7"/>
        <v>0.12882000000000002</v>
      </c>
      <c r="AC54" s="4">
        <f t="shared" si="8"/>
        <v>0.47711111111111115</v>
      </c>
      <c r="AD54" s="6">
        <f t="shared" si="3"/>
        <v>0.52288888888888885</v>
      </c>
      <c r="AE54" s="6"/>
      <c r="AG54" s="6"/>
    </row>
    <row r="55" spans="1:33" x14ac:dyDescent="0.25">
      <c r="A55" t="s">
        <v>31</v>
      </c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4</v>
      </c>
      <c r="Q55">
        <v>0</v>
      </c>
      <c r="R55">
        <v>0</v>
      </c>
      <c r="S55">
        <v>0</v>
      </c>
      <c r="T55">
        <v>4</v>
      </c>
      <c r="U55">
        <v>0</v>
      </c>
      <c r="V55">
        <v>2</v>
      </c>
      <c r="W55">
        <v>0</v>
      </c>
      <c r="X55">
        <v>0</v>
      </c>
      <c r="Y55">
        <v>0</v>
      </c>
      <c r="Z55">
        <f t="shared" si="6"/>
        <v>0.27</v>
      </c>
      <c r="AA55">
        <f t="shared" si="5"/>
        <v>0.13428000000000001</v>
      </c>
      <c r="AB55">
        <f t="shared" si="7"/>
        <v>0.13572000000000001</v>
      </c>
      <c r="AC55" s="4">
        <f t="shared" si="8"/>
        <v>0.50266666666666671</v>
      </c>
      <c r="AD55" s="6">
        <f t="shared" si="3"/>
        <v>0.49733333333333335</v>
      </c>
      <c r="AE55" s="6"/>
      <c r="AG55" s="6"/>
    </row>
    <row r="56" spans="1:33" x14ac:dyDescent="0.25">
      <c r="A56" t="s">
        <v>31</v>
      </c>
      <c r="B56" t="s">
        <v>149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4</v>
      </c>
      <c r="U56">
        <v>0</v>
      </c>
      <c r="V56">
        <v>2</v>
      </c>
      <c r="W56">
        <v>0</v>
      </c>
      <c r="X56">
        <v>0</v>
      </c>
      <c r="Y56">
        <v>0</v>
      </c>
      <c r="Z56">
        <f t="shared" si="6"/>
        <v>0.27</v>
      </c>
      <c r="AA56">
        <f t="shared" si="5"/>
        <v>0.14232</v>
      </c>
      <c r="AB56">
        <f t="shared" si="7"/>
        <v>0.12768000000000002</v>
      </c>
      <c r="AC56" s="4">
        <f t="shared" si="8"/>
        <v>0.47288888888888891</v>
      </c>
      <c r="AD56" s="6">
        <f t="shared" si="3"/>
        <v>0.52711111111111109</v>
      </c>
      <c r="AE56" s="6"/>
      <c r="AG56" s="6"/>
    </row>
    <row r="57" spans="1:33" x14ac:dyDescent="0.25">
      <c r="A57" t="s">
        <v>31</v>
      </c>
      <c r="B57" t="s">
        <v>150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6"/>
        <v>0.27</v>
      </c>
      <c r="AA57">
        <f t="shared" si="5"/>
        <v>4.2480000000000004E-2</v>
      </c>
      <c r="AB57">
        <f t="shared" si="7"/>
        <v>0.22752</v>
      </c>
      <c r="AC57" s="4">
        <f t="shared" si="8"/>
        <v>0.84266666666666656</v>
      </c>
      <c r="AD57" s="6">
        <f t="shared" si="3"/>
        <v>0.15733333333333333</v>
      </c>
      <c r="AE57" s="6"/>
      <c r="AG57" s="6"/>
    </row>
    <row r="58" spans="1:33" x14ac:dyDescent="0.25">
      <c r="A58" t="s">
        <v>31</v>
      </c>
      <c r="B58" t="s">
        <v>151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4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6"/>
        <v>0.27</v>
      </c>
      <c r="AA58">
        <f t="shared" si="5"/>
        <v>0.1452</v>
      </c>
      <c r="AB58">
        <f t="shared" si="7"/>
        <v>0.12480000000000002</v>
      </c>
      <c r="AC58" s="4">
        <f t="shared" si="8"/>
        <v>0.46222222222222226</v>
      </c>
      <c r="AD58" s="6">
        <f t="shared" si="3"/>
        <v>0.53777777777777769</v>
      </c>
      <c r="AE58" s="6"/>
      <c r="AG58" s="6"/>
    </row>
    <row r="59" spans="1:33" x14ac:dyDescent="0.25">
      <c r="A59" t="s">
        <v>31</v>
      </c>
      <c r="B59" t="s">
        <v>152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2</v>
      </c>
      <c r="Q59">
        <v>0</v>
      </c>
      <c r="R59">
        <v>0</v>
      </c>
      <c r="S59">
        <v>0</v>
      </c>
      <c r="T59">
        <v>4</v>
      </c>
      <c r="U59">
        <v>0</v>
      </c>
      <c r="V59">
        <v>2</v>
      </c>
      <c r="W59">
        <v>0</v>
      </c>
      <c r="X59">
        <v>0</v>
      </c>
      <c r="Y59">
        <v>0</v>
      </c>
      <c r="Z59">
        <f t="shared" si="6"/>
        <v>0.27</v>
      </c>
      <c r="AA59">
        <f t="shared" si="5"/>
        <v>0.14712</v>
      </c>
      <c r="AB59">
        <f t="shared" si="7"/>
        <v>0.12288000000000002</v>
      </c>
      <c r="AC59" s="4">
        <f t="shared" si="8"/>
        <v>0.45511111111111113</v>
      </c>
      <c r="AD59" s="6">
        <f t="shared" si="3"/>
        <v>0.54488888888888887</v>
      </c>
      <c r="AE59" s="6"/>
      <c r="AG59" s="6"/>
    </row>
    <row r="60" spans="1:33" x14ac:dyDescent="0.25">
      <c r="A60" t="s">
        <v>32</v>
      </c>
      <c r="B60" t="s">
        <v>153</v>
      </c>
      <c r="C60">
        <v>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2</v>
      </c>
      <c r="W60">
        <v>0</v>
      </c>
      <c r="X60">
        <v>2</v>
      </c>
      <c r="Y60">
        <v>0</v>
      </c>
      <c r="Z60">
        <f t="shared" si="6"/>
        <v>0.30719999999999997</v>
      </c>
      <c r="AA60">
        <f t="shared" si="5"/>
        <v>0.15216000000000002</v>
      </c>
      <c r="AB60">
        <f t="shared" si="7"/>
        <v>0.15503999999999996</v>
      </c>
      <c r="AC60" s="4">
        <f t="shared" si="8"/>
        <v>0.50468749999999984</v>
      </c>
      <c r="AD60" s="6">
        <f t="shared" si="3"/>
        <v>0.4953125000000001</v>
      </c>
      <c r="AE60" s="6"/>
      <c r="AG60" s="6"/>
    </row>
    <row r="61" spans="1:33" x14ac:dyDescent="0.25">
      <c r="A61" t="s">
        <v>32</v>
      </c>
      <c r="B61" t="s">
        <v>154</v>
      </c>
      <c r="C61">
        <v>0</v>
      </c>
      <c r="D61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2</v>
      </c>
      <c r="Y61">
        <v>0</v>
      </c>
      <c r="Z61">
        <f t="shared" si="6"/>
        <v>0.30719999999999997</v>
      </c>
      <c r="AA61">
        <f t="shared" si="5"/>
        <v>0.15179999999999999</v>
      </c>
      <c r="AB61">
        <f t="shared" si="7"/>
        <v>0.15539999999999998</v>
      </c>
      <c r="AC61" s="4">
        <f t="shared" si="8"/>
        <v>0.505859375</v>
      </c>
      <c r="AD61" s="6">
        <f t="shared" si="3"/>
        <v>0.494140625</v>
      </c>
      <c r="AE61" s="6"/>
      <c r="AG61" s="6"/>
    </row>
    <row r="62" spans="1:33" x14ac:dyDescent="0.25">
      <c r="A62" t="s">
        <v>32</v>
      </c>
      <c r="B62" t="s">
        <v>155</v>
      </c>
      <c r="C62">
        <v>0</v>
      </c>
      <c r="D62">
        <v>0</v>
      </c>
      <c r="E62">
        <v>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2</v>
      </c>
      <c r="Y62">
        <v>0</v>
      </c>
      <c r="Z62">
        <f t="shared" si="6"/>
        <v>0.30719999999999997</v>
      </c>
      <c r="AA62">
        <f t="shared" si="5"/>
        <v>0.14532</v>
      </c>
      <c r="AB62">
        <f t="shared" si="7"/>
        <v>0.16187999999999997</v>
      </c>
      <c r="AC62" s="4">
        <f t="shared" si="8"/>
        <v>0.52695312499999991</v>
      </c>
      <c r="AD62" s="6">
        <f t="shared" si="3"/>
        <v>0.47304687500000003</v>
      </c>
      <c r="AE62" s="6"/>
      <c r="AG62" s="6"/>
    </row>
    <row r="63" spans="1:33" x14ac:dyDescent="0.25">
      <c r="A63" t="s">
        <v>32</v>
      </c>
      <c r="B63" t="s">
        <v>156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</v>
      </c>
      <c r="T63">
        <v>2</v>
      </c>
      <c r="U63">
        <v>0</v>
      </c>
      <c r="V63">
        <v>0</v>
      </c>
      <c r="W63">
        <v>0</v>
      </c>
      <c r="X63">
        <v>2</v>
      </c>
      <c r="Y63">
        <v>0</v>
      </c>
      <c r="Z63">
        <f t="shared" si="6"/>
        <v>0.30719999999999997</v>
      </c>
      <c r="AA63">
        <f t="shared" si="5"/>
        <v>0.15720000000000001</v>
      </c>
      <c r="AB63">
        <f t="shared" si="7"/>
        <v>0.14999999999999997</v>
      </c>
      <c r="AC63" s="4">
        <f t="shared" si="8"/>
        <v>0.48828124999999994</v>
      </c>
      <c r="AD63" s="6">
        <f t="shared" si="3"/>
        <v>0.51171875000000011</v>
      </c>
      <c r="AE63" s="6"/>
      <c r="AG63" s="6"/>
    </row>
    <row r="64" spans="1:33" x14ac:dyDescent="0.25">
      <c r="A64" t="s">
        <v>32</v>
      </c>
      <c r="B64" t="s">
        <v>157</v>
      </c>
      <c r="C64">
        <v>0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</v>
      </c>
      <c r="S64">
        <v>0</v>
      </c>
      <c r="T64">
        <v>2</v>
      </c>
      <c r="U64">
        <v>0</v>
      </c>
      <c r="V64">
        <v>0</v>
      </c>
      <c r="W64">
        <v>0</v>
      </c>
      <c r="X64">
        <v>2</v>
      </c>
      <c r="Y64">
        <v>0</v>
      </c>
      <c r="Z64">
        <f t="shared" si="6"/>
        <v>0.30719999999999997</v>
      </c>
      <c r="AA64">
        <f t="shared" si="5"/>
        <v>0.15720000000000001</v>
      </c>
      <c r="AB64">
        <f t="shared" si="7"/>
        <v>0.14999999999999997</v>
      </c>
      <c r="AC64" s="4">
        <f t="shared" si="8"/>
        <v>0.48828124999999994</v>
      </c>
      <c r="AD64" s="6">
        <f t="shared" si="3"/>
        <v>0.51171875000000011</v>
      </c>
      <c r="AE64" s="6"/>
      <c r="AG64" s="6"/>
    </row>
    <row r="65" spans="1:33" x14ac:dyDescent="0.25">
      <c r="A65" t="s">
        <v>32</v>
      </c>
      <c r="B65" t="s">
        <v>158</v>
      </c>
      <c r="C65">
        <v>0</v>
      </c>
      <c r="D65">
        <v>0</v>
      </c>
      <c r="E65">
        <v>0</v>
      </c>
      <c r="F65">
        <v>0</v>
      </c>
      <c r="G65">
        <v>0</v>
      </c>
      <c r="H65">
        <v>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2</v>
      </c>
      <c r="W65">
        <v>2</v>
      </c>
      <c r="X65">
        <v>0</v>
      </c>
      <c r="Y65">
        <v>0</v>
      </c>
      <c r="Z65">
        <f t="shared" si="6"/>
        <v>0.30719999999999997</v>
      </c>
      <c r="AA65">
        <f t="shared" si="5"/>
        <v>0.1608</v>
      </c>
      <c r="AB65">
        <f t="shared" si="7"/>
        <v>0.14639999999999997</v>
      </c>
      <c r="AC65" s="4">
        <f t="shared" si="8"/>
        <v>0.47656249999999994</v>
      </c>
      <c r="AD65" s="6">
        <f t="shared" si="3"/>
        <v>0.5234375</v>
      </c>
      <c r="AE65" s="6"/>
      <c r="AG65" s="6"/>
    </row>
    <row r="66" spans="1:33" x14ac:dyDescent="0.25">
      <c r="A66" t="s">
        <v>32</v>
      </c>
      <c r="B66" t="s">
        <v>159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2</v>
      </c>
      <c r="U66">
        <v>0</v>
      </c>
      <c r="V66">
        <v>0</v>
      </c>
      <c r="W66">
        <v>2</v>
      </c>
      <c r="X66">
        <v>0</v>
      </c>
      <c r="Y66">
        <v>0</v>
      </c>
      <c r="Z66">
        <f t="shared" si="6"/>
        <v>0.30719999999999997</v>
      </c>
      <c r="AA66">
        <f t="shared" si="5"/>
        <v>0.15467999999999998</v>
      </c>
      <c r="AB66">
        <f t="shared" si="7"/>
        <v>0.15251999999999999</v>
      </c>
      <c r="AC66" s="4">
        <f t="shared" si="8"/>
        <v>0.49648437500000003</v>
      </c>
      <c r="AD66" s="6">
        <f t="shared" si="3"/>
        <v>0.50351562500000002</v>
      </c>
      <c r="AE66" s="6"/>
      <c r="AG66" s="6"/>
    </row>
    <row r="67" spans="1:33" x14ac:dyDescent="0.25">
      <c r="A67" t="s">
        <v>32</v>
      </c>
      <c r="B67" t="s">
        <v>160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2</v>
      </c>
      <c r="U67">
        <v>2</v>
      </c>
      <c r="V67">
        <v>2</v>
      </c>
      <c r="W67">
        <v>0</v>
      </c>
      <c r="X67">
        <v>0</v>
      </c>
      <c r="Y67">
        <v>0</v>
      </c>
      <c r="Z67">
        <f t="shared" si="6"/>
        <v>0.30719999999999997</v>
      </c>
      <c r="AA67">
        <f t="shared" ref="AA67:AA98" si="9">SUMPRODUCT(C67:Y67,$C$163:$Y$163)</f>
        <v>0.14976</v>
      </c>
      <c r="AB67">
        <f t="shared" si="7"/>
        <v>0.15743999999999997</v>
      </c>
      <c r="AC67" s="4">
        <f t="shared" si="8"/>
        <v>0.51249999999999996</v>
      </c>
      <c r="AD67" s="6">
        <f t="shared" si="3"/>
        <v>0.48750000000000004</v>
      </c>
      <c r="AE67" s="6"/>
      <c r="AG67" s="6"/>
    </row>
    <row r="68" spans="1:33" x14ac:dyDescent="0.25">
      <c r="A68" t="s">
        <v>32</v>
      </c>
      <c r="B68" t="s">
        <v>161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2</v>
      </c>
      <c r="U68">
        <v>2</v>
      </c>
      <c r="V68">
        <v>2</v>
      </c>
      <c r="W68">
        <v>0</v>
      </c>
      <c r="X68">
        <v>0</v>
      </c>
      <c r="Y68">
        <v>0</v>
      </c>
      <c r="Z68">
        <f t="shared" si="6"/>
        <v>0.30719999999999997</v>
      </c>
      <c r="AA68">
        <f t="shared" si="9"/>
        <v>0.1578</v>
      </c>
      <c r="AB68">
        <f t="shared" si="7"/>
        <v>0.14939999999999998</v>
      </c>
      <c r="AC68" s="4">
        <f t="shared" si="8"/>
        <v>0.48632812499999994</v>
      </c>
      <c r="AD68" s="6">
        <f t="shared" ref="AD68:AD131" si="10">AA68/Z68</f>
        <v>0.513671875</v>
      </c>
      <c r="AE68" s="6"/>
      <c r="AG68" s="6"/>
    </row>
    <row r="69" spans="1:33" x14ac:dyDescent="0.25">
      <c r="A69" t="s">
        <v>32</v>
      </c>
      <c r="B69" t="s">
        <v>162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2</v>
      </c>
      <c r="W69">
        <v>0</v>
      </c>
      <c r="X69">
        <v>0</v>
      </c>
      <c r="Y69">
        <v>0</v>
      </c>
      <c r="Z69">
        <f t="shared" si="6"/>
        <v>0.30719999999999997</v>
      </c>
      <c r="AA69">
        <f t="shared" si="9"/>
        <v>0.1656</v>
      </c>
      <c r="AB69">
        <f t="shared" si="7"/>
        <v>0.14159999999999998</v>
      </c>
      <c r="AC69" s="4">
        <f t="shared" si="8"/>
        <v>0.46093749999999994</v>
      </c>
      <c r="AD69" s="6">
        <f t="shared" si="10"/>
        <v>0.5390625</v>
      </c>
      <c r="AE69" s="6"/>
      <c r="AG69" s="6"/>
    </row>
    <row r="70" spans="1:33" x14ac:dyDescent="0.25">
      <c r="A70" t="s">
        <v>32</v>
      </c>
      <c r="B70" t="s">
        <v>163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2</v>
      </c>
      <c r="Q70">
        <v>2</v>
      </c>
      <c r="R70">
        <v>0</v>
      </c>
      <c r="S70">
        <v>0</v>
      </c>
      <c r="T70">
        <v>2</v>
      </c>
      <c r="U70">
        <v>0</v>
      </c>
      <c r="V70">
        <v>2</v>
      </c>
      <c r="W70">
        <v>0</v>
      </c>
      <c r="X70">
        <v>2</v>
      </c>
      <c r="Y70">
        <v>0</v>
      </c>
      <c r="Z70">
        <f t="shared" si="6"/>
        <v>0.30719999999999997</v>
      </c>
      <c r="AA70">
        <f t="shared" si="9"/>
        <v>0.17208000000000001</v>
      </c>
      <c r="AB70">
        <f t="shared" si="7"/>
        <v>0.13511999999999996</v>
      </c>
      <c r="AC70" s="4">
        <f t="shared" si="8"/>
        <v>0.43984374999999992</v>
      </c>
      <c r="AD70" s="6">
        <f t="shared" si="10"/>
        <v>0.56015625000000013</v>
      </c>
      <c r="AE70" s="6"/>
      <c r="AG70" s="6"/>
    </row>
    <row r="71" spans="1:33" x14ac:dyDescent="0.25">
      <c r="A71" t="s">
        <v>32</v>
      </c>
      <c r="B71" t="s">
        <v>164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2</v>
      </c>
      <c r="R71">
        <v>0</v>
      </c>
      <c r="S71">
        <v>0</v>
      </c>
      <c r="T71">
        <v>2</v>
      </c>
      <c r="U71">
        <v>0</v>
      </c>
      <c r="V71">
        <v>4</v>
      </c>
      <c r="W71">
        <v>2</v>
      </c>
      <c r="X71">
        <v>0</v>
      </c>
      <c r="Y71">
        <v>0</v>
      </c>
      <c r="Z71">
        <f t="shared" si="6"/>
        <v>0.30719999999999997</v>
      </c>
      <c r="AA71">
        <f t="shared" si="9"/>
        <v>0.17784</v>
      </c>
      <c r="AB71">
        <f t="shared" si="7"/>
        <v>0.12935999999999998</v>
      </c>
      <c r="AC71" s="4">
        <f t="shared" si="8"/>
        <v>0.42109374999999993</v>
      </c>
      <c r="AD71" s="6">
        <f t="shared" si="10"/>
        <v>0.57890625000000007</v>
      </c>
      <c r="AE71" s="6"/>
      <c r="AG71" s="6"/>
    </row>
    <row r="72" spans="1:33" x14ac:dyDescent="0.25">
      <c r="A72" t="s">
        <v>32</v>
      </c>
      <c r="B72" t="s">
        <v>165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2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2</v>
      </c>
      <c r="Y72">
        <v>0</v>
      </c>
      <c r="Z72">
        <f t="shared" si="6"/>
        <v>0.30719999999999997</v>
      </c>
      <c r="AA72">
        <f t="shared" si="9"/>
        <v>0.15468000000000001</v>
      </c>
      <c r="AB72">
        <f t="shared" si="7"/>
        <v>0.15251999999999996</v>
      </c>
      <c r="AC72" s="4">
        <f t="shared" si="8"/>
        <v>0.49648437499999992</v>
      </c>
      <c r="AD72" s="6">
        <f t="shared" si="10"/>
        <v>0.50351562500000013</v>
      </c>
      <c r="AE72" s="6"/>
      <c r="AG72" s="6"/>
    </row>
    <row r="73" spans="1:33" x14ac:dyDescent="0.25">
      <c r="A73" t="s">
        <v>33</v>
      </c>
      <c r="B73" t="s">
        <v>166</v>
      </c>
      <c r="C73">
        <v>22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2</v>
      </c>
      <c r="X73">
        <v>0</v>
      </c>
      <c r="Y73">
        <v>2</v>
      </c>
      <c r="Z73">
        <f t="shared" si="6"/>
        <v>0.3468</v>
      </c>
      <c r="AA73">
        <f t="shared" si="9"/>
        <v>0.18744</v>
      </c>
      <c r="AB73">
        <f t="shared" si="7"/>
        <v>0.15936</v>
      </c>
      <c r="AC73" s="4">
        <f t="shared" si="8"/>
        <v>0.45951557093425605</v>
      </c>
      <c r="AD73" s="6">
        <f t="shared" si="10"/>
        <v>0.5404844290657439</v>
      </c>
      <c r="AE73" s="6"/>
      <c r="AG73" s="6"/>
    </row>
    <row r="74" spans="1:33" x14ac:dyDescent="0.25">
      <c r="A74" t="s">
        <v>33</v>
      </c>
      <c r="B74" t="s">
        <v>167</v>
      </c>
      <c r="C74">
        <v>0</v>
      </c>
      <c r="D74">
        <v>11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>
        <v>0</v>
      </c>
      <c r="V74">
        <v>0</v>
      </c>
      <c r="W74">
        <v>2</v>
      </c>
      <c r="X74">
        <v>0</v>
      </c>
      <c r="Y74">
        <v>2</v>
      </c>
      <c r="Z74">
        <f t="shared" si="6"/>
        <v>0.3468</v>
      </c>
      <c r="AA74">
        <f t="shared" si="9"/>
        <v>0.18725999999999998</v>
      </c>
      <c r="AB74">
        <f t="shared" si="7"/>
        <v>0.15954000000000002</v>
      </c>
      <c r="AC74" s="4">
        <f t="shared" si="8"/>
        <v>0.46003460207612462</v>
      </c>
      <c r="AD74" s="6">
        <f t="shared" si="10"/>
        <v>0.53996539792387543</v>
      </c>
      <c r="AE74" s="6"/>
      <c r="AG74" s="6"/>
    </row>
    <row r="75" spans="1:33" x14ac:dyDescent="0.25">
      <c r="A75" t="s">
        <v>33</v>
      </c>
      <c r="B75" t="s">
        <v>168</v>
      </c>
      <c r="C75">
        <v>0</v>
      </c>
      <c r="D75">
        <v>0</v>
      </c>
      <c r="E75">
        <v>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</v>
      </c>
      <c r="U75">
        <v>0</v>
      </c>
      <c r="V75">
        <v>2</v>
      </c>
      <c r="W75">
        <v>0</v>
      </c>
      <c r="X75">
        <v>2</v>
      </c>
      <c r="Y75">
        <v>0</v>
      </c>
      <c r="Z75">
        <f t="shared" si="6"/>
        <v>0.3468</v>
      </c>
      <c r="AA75">
        <f t="shared" si="9"/>
        <v>0.17232</v>
      </c>
      <c r="AB75">
        <f t="shared" si="7"/>
        <v>0.17448</v>
      </c>
      <c r="AC75" s="4">
        <f t="shared" si="8"/>
        <v>0.50311418685121112</v>
      </c>
      <c r="AD75" s="6">
        <f t="shared" si="10"/>
        <v>0.49688581314878894</v>
      </c>
      <c r="AE75" s="6"/>
      <c r="AG75" s="6"/>
    </row>
    <row r="76" spans="1:33" x14ac:dyDescent="0.25">
      <c r="A76" t="s">
        <v>33</v>
      </c>
      <c r="B76" t="s">
        <v>169</v>
      </c>
      <c r="C76">
        <v>0</v>
      </c>
      <c r="D76">
        <v>0</v>
      </c>
      <c r="E76">
        <v>0</v>
      </c>
      <c r="F76">
        <v>12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4</v>
      </c>
      <c r="W76">
        <v>2</v>
      </c>
      <c r="X76">
        <v>0</v>
      </c>
      <c r="Y76">
        <v>0</v>
      </c>
      <c r="Z76">
        <f t="shared" si="6"/>
        <v>0.3468</v>
      </c>
      <c r="AA76">
        <f t="shared" si="9"/>
        <v>0.16583999999999999</v>
      </c>
      <c r="AB76">
        <f t="shared" si="7"/>
        <v>0.18096000000000001</v>
      </c>
      <c r="AC76" s="4">
        <f t="shared" si="8"/>
        <v>0.52179930795847751</v>
      </c>
      <c r="AD76" s="6">
        <f t="shared" si="10"/>
        <v>0.47820069204152243</v>
      </c>
      <c r="AE76" s="6"/>
      <c r="AG76" s="6"/>
    </row>
    <row r="77" spans="1:33" x14ac:dyDescent="0.25">
      <c r="A77" t="s">
        <v>33</v>
      </c>
      <c r="B77" t="s">
        <v>170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0</v>
      </c>
      <c r="R77">
        <v>6</v>
      </c>
      <c r="S77">
        <v>0</v>
      </c>
      <c r="T77">
        <v>0</v>
      </c>
      <c r="U77">
        <v>0</v>
      </c>
      <c r="V77">
        <v>4</v>
      </c>
      <c r="W77">
        <v>2</v>
      </c>
      <c r="X77">
        <v>0</v>
      </c>
      <c r="Y77">
        <v>0</v>
      </c>
      <c r="Z77">
        <f t="shared" si="6"/>
        <v>0.3468</v>
      </c>
      <c r="AA77">
        <f t="shared" si="9"/>
        <v>0.16692000000000001</v>
      </c>
      <c r="AB77">
        <f t="shared" si="7"/>
        <v>0.17987999999999998</v>
      </c>
      <c r="AC77" s="4">
        <f t="shared" si="8"/>
        <v>0.51868512110726639</v>
      </c>
      <c r="AD77" s="6">
        <f t="shared" si="10"/>
        <v>0.48131487889273361</v>
      </c>
      <c r="AE77" s="6"/>
      <c r="AG77" s="6"/>
    </row>
    <row r="78" spans="1:33" x14ac:dyDescent="0.25">
      <c r="A78" t="s">
        <v>33</v>
      </c>
      <c r="B78" t="s">
        <v>171</v>
      </c>
      <c r="C78">
        <v>0</v>
      </c>
      <c r="D78">
        <v>0</v>
      </c>
      <c r="E78">
        <v>0</v>
      </c>
      <c r="F78">
        <v>0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2</v>
      </c>
      <c r="U78">
        <v>0</v>
      </c>
      <c r="V78">
        <v>0</v>
      </c>
      <c r="W78">
        <v>0</v>
      </c>
      <c r="X78">
        <v>2</v>
      </c>
      <c r="Y78">
        <v>0</v>
      </c>
      <c r="Z78">
        <f t="shared" si="6"/>
        <v>0.3468</v>
      </c>
      <c r="AA78">
        <f t="shared" si="9"/>
        <v>0.17376000000000003</v>
      </c>
      <c r="AB78">
        <f t="shared" si="7"/>
        <v>0.17303999999999997</v>
      </c>
      <c r="AC78" s="4">
        <f t="shared" si="8"/>
        <v>0.4989619377162629</v>
      </c>
      <c r="AD78" s="6">
        <f t="shared" si="10"/>
        <v>0.50103806228373715</v>
      </c>
      <c r="AE78" s="6"/>
      <c r="AG78" s="6"/>
    </row>
    <row r="79" spans="1:33" x14ac:dyDescent="0.25">
      <c r="A79" t="s">
        <v>33</v>
      </c>
      <c r="B79" t="s">
        <v>172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2</v>
      </c>
      <c r="U79">
        <v>0</v>
      </c>
      <c r="V79">
        <v>2</v>
      </c>
      <c r="W79">
        <v>2</v>
      </c>
      <c r="X79">
        <v>0</v>
      </c>
      <c r="Y79">
        <v>0</v>
      </c>
      <c r="Z79">
        <f t="shared" si="6"/>
        <v>0.3468</v>
      </c>
      <c r="AA79">
        <f t="shared" si="9"/>
        <v>0.18059999999999998</v>
      </c>
      <c r="AB79">
        <f t="shared" si="7"/>
        <v>0.16620000000000001</v>
      </c>
      <c r="AC79" s="4">
        <f t="shared" si="8"/>
        <v>0.47923875432525959</v>
      </c>
      <c r="AD79" s="6">
        <f t="shared" si="10"/>
        <v>0.52076124567474047</v>
      </c>
      <c r="AE79" s="6"/>
      <c r="AG79" s="6"/>
    </row>
    <row r="80" spans="1:33" x14ac:dyDescent="0.25">
      <c r="A80" t="s">
        <v>33</v>
      </c>
      <c r="B80" t="s">
        <v>173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2</v>
      </c>
      <c r="X80">
        <v>0</v>
      </c>
      <c r="Y80">
        <v>0</v>
      </c>
      <c r="Z80">
        <f t="shared" si="6"/>
        <v>0.3468</v>
      </c>
      <c r="AA80">
        <f t="shared" si="9"/>
        <v>0.19517999999999999</v>
      </c>
      <c r="AB80">
        <f t="shared" si="7"/>
        <v>0.15162</v>
      </c>
      <c r="AC80" s="4">
        <f t="shared" si="8"/>
        <v>0.43719723183391007</v>
      </c>
      <c r="AD80" s="6">
        <f t="shared" si="10"/>
        <v>0.56280276816608998</v>
      </c>
      <c r="AE80" s="6"/>
      <c r="AG80" s="6"/>
    </row>
    <row r="81" spans="1:33" x14ac:dyDescent="0.25">
      <c r="A81" t="s">
        <v>33</v>
      </c>
      <c r="B81" t="s">
        <v>174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2</v>
      </c>
      <c r="S81">
        <v>0</v>
      </c>
      <c r="T81">
        <v>0</v>
      </c>
      <c r="U81">
        <v>0</v>
      </c>
      <c r="V81">
        <v>4</v>
      </c>
      <c r="W81">
        <v>0</v>
      </c>
      <c r="X81">
        <v>0</v>
      </c>
      <c r="Y81">
        <v>0</v>
      </c>
      <c r="Z81">
        <f t="shared" si="6"/>
        <v>0.3468</v>
      </c>
      <c r="AA81">
        <f t="shared" si="9"/>
        <v>0.10824</v>
      </c>
      <c r="AB81">
        <f t="shared" si="7"/>
        <v>0.23855999999999999</v>
      </c>
      <c r="AC81" s="4">
        <f t="shared" si="8"/>
        <v>0.68788927335640138</v>
      </c>
      <c r="AD81" s="6">
        <f t="shared" si="10"/>
        <v>0.31211072664359862</v>
      </c>
      <c r="AE81" s="6"/>
      <c r="AG81" s="6"/>
    </row>
    <row r="82" spans="1:33" x14ac:dyDescent="0.25">
      <c r="A82" t="s">
        <v>33</v>
      </c>
      <c r="B82" t="s">
        <v>175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0</v>
      </c>
      <c r="P82">
        <v>2</v>
      </c>
      <c r="Q82">
        <v>0</v>
      </c>
      <c r="R82">
        <v>2</v>
      </c>
      <c r="S82">
        <v>0</v>
      </c>
      <c r="T82">
        <v>2</v>
      </c>
      <c r="U82">
        <v>0</v>
      </c>
      <c r="V82">
        <v>2</v>
      </c>
      <c r="W82">
        <v>0</v>
      </c>
      <c r="X82">
        <v>0</v>
      </c>
      <c r="Y82">
        <v>0</v>
      </c>
      <c r="Z82">
        <f t="shared" si="6"/>
        <v>0.3468</v>
      </c>
      <c r="AA82">
        <f t="shared" si="9"/>
        <v>0.17784</v>
      </c>
      <c r="AB82">
        <f t="shared" si="7"/>
        <v>0.16896</v>
      </c>
      <c r="AC82" s="4">
        <f t="shared" si="8"/>
        <v>0.48719723183391006</v>
      </c>
      <c r="AD82" s="6">
        <f t="shared" si="10"/>
        <v>0.51280276816608994</v>
      </c>
      <c r="AE82" s="6"/>
      <c r="AG82" s="6"/>
    </row>
    <row r="83" spans="1:33" x14ac:dyDescent="0.25">
      <c r="A83" t="s">
        <v>33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</v>
      </c>
      <c r="U83">
        <v>0</v>
      </c>
      <c r="V83">
        <v>2</v>
      </c>
      <c r="W83">
        <v>0</v>
      </c>
      <c r="X83">
        <v>0</v>
      </c>
      <c r="Y83">
        <v>0</v>
      </c>
      <c r="Z83">
        <f t="shared" si="6"/>
        <v>0.3468</v>
      </c>
      <c r="AA83">
        <f t="shared" si="9"/>
        <v>0.19896</v>
      </c>
      <c r="AB83">
        <f t="shared" si="7"/>
        <v>0.14784</v>
      </c>
      <c r="AC83" s="4">
        <f t="shared" si="8"/>
        <v>0.42629757785467126</v>
      </c>
      <c r="AD83" s="6">
        <f t="shared" si="10"/>
        <v>0.57370242214532874</v>
      </c>
      <c r="AE83" s="6"/>
      <c r="AG83" s="6"/>
    </row>
    <row r="84" spans="1:33" x14ac:dyDescent="0.25">
      <c r="A84" t="s">
        <v>33</v>
      </c>
      <c r="B84" t="s">
        <v>177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4</v>
      </c>
      <c r="U84">
        <v>0</v>
      </c>
      <c r="V84">
        <v>2</v>
      </c>
      <c r="W84">
        <v>0</v>
      </c>
      <c r="X84">
        <v>0</v>
      </c>
      <c r="Y84">
        <v>0</v>
      </c>
      <c r="Z84">
        <f t="shared" si="6"/>
        <v>0.3468</v>
      </c>
      <c r="AA84">
        <f t="shared" si="9"/>
        <v>0.19296000000000002</v>
      </c>
      <c r="AB84">
        <f t="shared" si="7"/>
        <v>0.15383999999999998</v>
      </c>
      <c r="AC84" s="4">
        <f t="shared" si="8"/>
        <v>0.44359861591695493</v>
      </c>
      <c r="AD84" s="6">
        <f t="shared" si="10"/>
        <v>0.55640138408304507</v>
      </c>
      <c r="AE84" s="6"/>
      <c r="AG84" s="6"/>
    </row>
    <row r="85" spans="1:33" x14ac:dyDescent="0.25">
      <c r="A85" t="s">
        <v>33</v>
      </c>
      <c r="B85" t="s">
        <v>178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2</v>
      </c>
      <c r="Q85">
        <v>0</v>
      </c>
      <c r="R85">
        <v>0</v>
      </c>
      <c r="S85">
        <v>0</v>
      </c>
      <c r="T85">
        <v>2</v>
      </c>
      <c r="U85">
        <v>0</v>
      </c>
      <c r="V85">
        <v>2</v>
      </c>
      <c r="W85">
        <v>2</v>
      </c>
      <c r="X85">
        <v>0</v>
      </c>
      <c r="Y85">
        <v>0</v>
      </c>
      <c r="Z85">
        <f t="shared" si="6"/>
        <v>0.3468</v>
      </c>
      <c r="AA85">
        <f t="shared" si="9"/>
        <v>0.18959999999999999</v>
      </c>
      <c r="AB85">
        <f t="shared" si="7"/>
        <v>0.15720000000000001</v>
      </c>
      <c r="AC85" s="4">
        <f t="shared" si="8"/>
        <v>0.45328719723183392</v>
      </c>
      <c r="AD85" s="6">
        <f t="shared" si="10"/>
        <v>0.54671280276816603</v>
      </c>
      <c r="AE85" s="6"/>
      <c r="AG85" s="6"/>
    </row>
    <row r="86" spans="1:33" x14ac:dyDescent="0.25">
      <c r="A86" t="s">
        <v>34</v>
      </c>
      <c r="B86" t="s">
        <v>179</v>
      </c>
      <c r="C86">
        <v>23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2</v>
      </c>
      <c r="W86">
        <v>2</v>
      </c>
      <c r="X86">
        <v>0</v>
      </c>
      <c r="Y86">
        <v>2</v>
      </c>
      <c r="Z86">
        <f t="shared" si="6"/>
        <v>0.38879999999999998</v>
      </c>
      <c r="AA86">
        <f t="shared" si="9"/>
        <v>0.20291999999999999</v>
      </c>
      <c r="AB86">
        <f t="shared" si="7"/>
        <v>0.18587999999999999</v>
      </c>
      <c r="AC86" s="4">
        <f t="shared" si="8"/>
        <v>0.47808641975308641</v>
      </c>
      <c r="AD86" s="6">
        <f t="shared" si="10"/>
        <v>0.52191358024691359</v>
      </c>
      <c r="AE86" s="6"/>
      <c r="AG86" s="6"/>
    </row>
    <row r="87" spans="1:33" x14ac:dyDescent="0.25">
      <c r="A87" t="s">
        <v>34</v>
      </c>
      <c r="B87" t="s">
        <v>180</v>
      </c>
      <c r="C87">
        <v>0</v>
      </c>
      <c r="D87">
        <v>12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2</v>
      </c>
      <c r="X87">
        <v>0</v>
      </c>
      <c r="Y87">
        <v>2</v>
      </c>
      <c r="Z87">
        <f t="shared" si="6"/>
        <v>0.38879999999999998</v>
      </c>
      <c r="AA87">
        <f t="shared" si="9"/>
        <v>0.20616000000000001</v>
      </c>
      <c r="AB87">
        <f t="shared" si="7"/>
        <v>0.18263999999999997</v>
      </c>
      <c r="AC87" s="4">
        <f t="shared" si="8"/>
        <v>0.46975308641975305</v>
      </c>
      <c r="AD87" s="6">
        <f t="shared" si="10"/>
        <v>0.530246913580247</v>
      </c>
      <c r="AE87" s="6"/>
      <c r="AG87" s="6"/>
    </row>
    <row r="88" spans="1:33" x14ac:dyDescent="0.25">
      <c r="A88" t="s">
        <v>34</v>
      </c>
      <c r="B88" t="s">
        <v>181</v>
      </c>
      <c r="C88">
        <v>0</v>
      </c>
      <c r="D88">
        <v>0</v>
      </c>
      <c r="E88">
        <v>12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2</v>
      </c>
      <c r="X88">
        <v>0</v>
      </c>
      <c r="Y88">
        <v>2</v>
      </c>
      <c r="Z88">
        <f t="shared" si="6"/>
        <v>0.38879999999999998</v>
      </c>
      <c r="AA88">
        <f t="shared" si="9"/>
        <v>0.20255999999999999</v>
      </c>
      <c r="AB88">
        <f t="shared" si="7"/>
        <v>0.18623999999999999</v>
      </c>
      <c r="AC88" s="4">
        <f t="shared" si="8"/>
        <v>0.47901234567901235</v>
      </c>
      <c r="AD88" s="6">
        <f t="shared" si="10"/>
        <v>0.5209876543209877</v>
      </c>
      <c r="AE88" s="6"/>
      <c r="AG88" s="6"/>
    </row>
    <row r="89" spans="1:33" x14ac:dyDescent="0.25">
      <c r="A89" t="s">
        <v>34</v>
      </c>
      <c r="B89" t="s">
        <v>182</v>
      </c>
      <c r="C89">
        <v>0</v>
      </c>
      <c r="D89">
        <v>0</v>
      </c>
      <c r="E89">
        <v>0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</v>
      </c>
      <c r="T89">
        <v>2</v>
      </c>
      <c r="U89">
        <v>0</v>
      </c>
      <c r="V89">
        <v>0</v>
      </c>
      <c r="W89">
        <v>2</v>
      </c>
      <c r="X89">
        <v>0</v>
      </c>
      <c r="Y89">
        <v>2</v>
      </c>
      <c r="Z89">
        <f t="shared" si="6"/>
        <v>0.38879999999999998</v>
      </c>
      <c r="AA89">
        <f t="shared" si="9"/>
        <v>0.21768000000000001</v>
      </c>
      <c r="AB89">
        <f t="shared" si="7"/>
        <v>0.17111999999999997</v>
      </c>
      <c r="AC89" s="4">
        <f t="shared" si="8"/>
        <v>0.44012345679012338</v>
      </c>
      <c r="AD89" s="6">
        <f t="shared" si="10"/>
        <v>0.55987654320987656</v>
      </c>
      <c r="AE89" s="6"/>
      <c r="AG89" s="6"/>
    </row>
    <row r="90" spans="1:33" x14ac:dyDescent="0.25">
      <c r="A90" t="s">
        <v>34</v>
      </c>
      <c r="B90" t="s">
        <v>183</v>
      </c>
      <c r="C90">
        <v>0</v>
      </c>
      <c r="D90">
        <v>0</v>
      </c>
      <c r="E90">
        <v>0</v>
      </c>
      <c r="F90">
        <v>0</v>
      </c>
      <c r="G90">
        <v>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2</v>
      </c>
      <c r="U90">
        <v>0</v>
      </c>
      <c r="V90">
        <v>0</v>
      </c>
      <c r="W90">
        <v>2</v>
      </c>
      <c r="X90">
        <v>0</v>
      </c>
      <c r="Y90">
        <v>2</v>
      </c>
      <c r="Z90">
        <f t="shared" si="6"/>
        <v>0.38879999999999998</v>
      </c>
      <c r="AA90">
        <f t="shared" si="9"/>
        <v>0.21659999999999999</v>
      </c>
      <c r="AB90">
        <f t="shared" si="7"/>
        <v>0.17219999999999999</v>
      </c>
      <c r="AC90" s="4">
        <f t="shared" si="8"/>
        <v>0.44290123456790126</v>
      </c>
      <c r="AD90" s="6">
        <f t="shared" si="10"/>
        <v>0.5570987654320988</v>
      </c>
      <c r="AE90" s="6"/>
      <c r="AG90" s="6"/>
    </row>
    <row r="91" spans="1:33" x14ac:dyDescent="0.25">
      <c r="A91" t="s">
        <v>34</v>
      </c>
      <c r="B91" t="s">
        <v>184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</v>
      </c>
      <c r="U91">
        <v>0</v>
      </c>
      <c r="V91">
        <v>0</v>
      </c>
      <c r="W91">
        <v>0</v>
      </c>
      <c r="X91">
        <v>2</v>
      </c>
      <c r="Y91">
        <v>0</v>
      </c>
      <c r="Z91">
        <f t="shared" si="6"/>
        <v>0.38879999999999998</v>
      </c>
      <c r="AA91">
        <f t="shared" si="9"/>
        <v>0.20202000000000001</v>
      </c>
      <c r="AB91">
        <f t="shared" si="7"/>
        <v>0.18677999999999997</v>
      </c>
      <c r="AC91" s="4">
        <f t="shared" si="8"/>
        <v>0.48040123456790118</v>
      </c>
      <c r="AD91" s="6">
        <f t="shared" si="10"/>
        <v>0.51959876543209882</v>
      </c>
      <c r="AE91" s="6"/>
      <c r="AG91" s="6"/>
    </row>
    <row r="92" spans="1:33" x14ac:dyDescent="0.25">
      <c r="A92" t="s">
        <v>34</v>
      </c>
      <c r="B92" t="s">
        <v>185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0</v>
      </c>
      <c r="R92">
        <v>0</v>
      </c>
      <c r="S92">
        <v>0</v>
      </c>
      <c r="T92">
        <v>4</v>
      </c>
      <c r="U92">
        <v>0</v>
      </c>
      <c r="V92">
        <v>0</v>
      </c>
      <c r="W92">
        <v>2</v>
      </c>
      <c r="X92">
        <v>0</v>
      </c>
      <c r="Y92">
        <v>0</v>
      </c>
      <c r="Z92">
        <f t="shared" si="6"/>
        <v>0.38879999999999998</v>
      </c>
      <c r="AA92">
        <f t="shared" si="9"/>
        <v>0.20669999999999999</v>
      </c>
      <c r="AB92">
        <f t="shared" si="7"/>
        <v>0.18209999999999998</v>
      </c>
      <c r="AC92" s="4">
        <f t="shared" si="8"/>
        <v>0.46836419753086417</v>
      </c>
      <c r="AD92" s="6">
        <f t="shared" si="10"/>
        <v>0.53163580246913578</v>
      </c>
      <c r="AE92" s="6"/>
      <c r="AG92" s="6"/>
    </row>
    <row r="93" spans="1:33" x14ac:dyDescent="0.25">
      <c r="A93" t="s">
        <v>34</v>
      </c>
      <c r="B93" t="s">
        <v>186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2</v>
      </c>
      <c r="U93">
        <v>0</v>
      </c>
      <c r="V93">
        <v>0</v>
      </c>
      <c r="W93">
        <v>2</v>
      </c>
      <c r="X93">
        <v>0</v>
      </c>
      <c r="Y93">
        <v>0</v>
      </c>
      <c r="Z93">
        <f t="shared" si="6"/>
        <v>0.38879999999999998</v>
      </c>
      <c r="AA93">
        <f t="shared" si="9"/>
        <v>0.21480000000000002</v>
      </c>
      <c r="AB93">
        <f t="shared" si="7"/>
        <v>0.17399999999999996</v>
      </c>
      <c r="AC93" s="4">
        <f t="shared" si="8"/>
        <v>0.4475308641975308</v>
      </c>
      <c r="AD93" s="6">
        <f t="shared" si="10"/>
        <v>0.55246913580246926</v>
      </c>
      <c r="AE93" s="6"/>
      <c r="AG93" s="6"/>
    </row>
    <row r="94" spans="1:33" x14ac:dyDescent="0.25">
      <c r="A94" t="s">
        <v>34</v>
      </c>
      <c r="B94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2</v>
      </c>
      <c r="U94">
        <v>0</v>
      </c>
      <c r="V94">
        <v>0</v>
      </c>
      <c r="W94">
        <v>2</v>
      </c>
      <c r="X94">
        <v>0</v>
      </c>
      <c r="Y94">
        <v>0</v>
      </c>
      <c r="Z94">
        <f t="shared" si="6"/>
        <v>0.38879999999999998</v>
      </c>
      <c r="AA94">
        <f t="shared" si="9"/>
        <v>0.12551999999999999</v>
      </c>
      <c r="AB94">
        <f t="shared" si="7"/>
        <v>0.26327999999999996</v>
      </c>
      <c r="AC94" s="4">
        <f t="shared" si="8"/>
        <v>0.67716049382716037</v>
      </c>
      <c r="AD94" s="6">
        <f t="shared" si="10"/>
        <v>0.32283950617283952</v>
      </c>
      <c r="AE94" s="6"/>
      <c r="AG94" s="6"/>
    </row>
    <row r="95" spans="1:33" x14ac:dyDescent="0.25">
      <c r="A95" t="s">
        <v>34</v>
      </c>
      <c r="B95" t="s">
        <v>188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4</v>
      </c>
      <c r="U95">
        <v>0</v>
      </c>
      <c r="V95">
        <v>2</v>
      </c>
      <c r="W95">
        <v>0</v>
      </c>
      <c r="X95">
        <v>2</v>
      </c>
      <c r="Y95">
        <v>0</v>
      </c>
      <c r="Z95">
        <f t="shared" si="6"/>
        <v>0.38879999999999998</v>
      </c>
      <c r="AA95">
        <f t="shared" si="9"/>
        <v>0.20712</v>
      </c>
      <c r="AB95">
        <f t="shared" si="7"/>
        <v>0.18167999999999998</v>
      </c>
      <c r="AC95" s="4">
        <f t="shared" si="8"/>
        <v>0.46728395061728395</v>
      </c>
      <c r="AD95" s="6">
        <f t="shared" si="10"/>
        <v>0.53271604938271611</v>
      </c>
      <c r="AE95" s="6"/>
      <c r="AG95" s="6"/>
    </row>
    <row r="96" spans="1:33" x14ac:dyDescent="0.25">
      <c r="A96" t="s">
        <v>34</v>
      </c>
      <c r="B96" t="s">
        <v>189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0</v>
      </c>
      <c r="P96">
        <v>2</v>
      </c>
      <c r="Q96">
        <v>0</v>
      </c>
      <c r="R96">
        <v>0</v>
      </c>
      <c r="S96">
        <v>0</v>
      </c>
      <c r="T96">
        <v>4</v>
      </c>
      <c r="U96">
        <v>0</v>
      </c>
      <c r="V96">
        <v>2</v>
      </c>
      <c r="W96">
        <v>2</v>
      </c>
      <c r="X96">
        <v>0</v>
      </c>
      <c r="Y96">
        <v>0</v>
      </c>
      <c r="Z96">
        <f t="shared" si="6"/>
        <v>0.38879999999999998</v>
      </c>
      <c r="AA96">
        <f t="shared" si="9"/>
        <v>0.20712</v>
      </c>
      <c r="AB96">
        <f t="shared" si="7"/>
        <v>0.18167999999999998</v>
      </c>
      <c r="AC96" s="4">
        <f t="shared" si="8"/>
        <v>0.46728395061728395</v>
      </c>
      <c r="AD96" s="6">
        <f t="shared" si="10"/>
        <v>0.53271604938271611</v>
      </c>
      <c r="AE96" s="6"/>
      <c r="AG96" s="6"/>
    </row>
    <row r="97" spans="1:33" x14ac:dyDescent="0.25">
      <c r="A97" t="s">
        <v>34</v>
      </c>
      <c r="B97" t="s">
        <v>190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</v>
      </c>
      <c r="P97">
        <v>4</v>
      </c>
      <c r="Q97">
        <v>0</v>
      </c>
      <c r="R97">
        <v>0</v>
      </c>
      <c r="S97">
        <v>0</v>
      </c>
      <c r="T97">
        <v>2</v>
      </c>
      <c r="U97">
        <v>0</v>
      </c>
      <c r="V97">
        <v>0</v>
      </c>
      <c r="W97">
        <v>2</v>
      </c>
      <c r="X97">
        <v>0</v>
      </c>
      <c r="Y97">
        <v>0</v>
      </c>
      <c r="Z97">
        <f t="shared" si="6"/>
        <v>0.38879999999999998</v>
      </c>
      <c r="AA97">
        <f t="shared" si="9"/>
        <v>0.21084</v>
      </c>
      <c r="AB97">
        <f t="shared" si="7"/>
        <v>0.17795999999999998</v>
      </c>
      <c r="AC97" s="4">
        <f t="shared" si="8"/>
        <v>0.45771604938271604</v>
      </c>
      <c r="AD97" s="6">
        <f t="shared" si="10"/>
        <v>0.54228395061728396</v>
      </c>
      <c r="AE97" s="6"/>
      <c r="AG97" s="6"/>
    </row>
    <row r="98" spans="1:33" x14ac:dyDescent="0.25">
      <c r="A98" t="s">
        <v>35</v>
      </c>
      <c r="B98" t="s">
        <v>191</v>
      </c>
      <c r="C98">
        <v>24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2</v>
      </c>
      <c r="Y98">
        <v>2</v>
      </c>
      <c r="Z98">
        <f t="shared" si="6"/>
        <v>0.43319999999999997</v>
      </c>
      <c r="AA98">
        <f t="shared" si="9"/>
        <v>0.22344</v>
      </c>
      <c r="AB98">
        <f t="shared" si="7"/>
        <v>0.20975999999999997</v>
      </c>
      <c r="AC98" s="4">
        <f t="shared" si="8"/>
        <v>0.48421052631578942</v>
      </c>
      <c r="AD98" s="6">
        <f t="shared" si="10"/>
        <v>0.51578947368421058</v>
      </c>
      <c r="AE98" s="6"/>
      <c r="AG98" s="6"/>
    </row>
    <row r="99" spans="1:33" x14ac:dyDescent="0.25">
      <c r="A99" t="s">
        <v>35</v>
      </c>
      <c r="B99" t="s">
        <v>192</v>
      </c>
      <c r="C99">
        <v>0</v>
      </c>
      <c r="D99">
        <v>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v>0</v>
      </c>
      <c r="W99">
        <v>0</v>
      </c>
      <c r="X99">
        <v>2</v>
      </c>
      <c r="Y99">
        <v>2</v>
      </c>
      <c r="Z99">
        <f t="shared" si="6"/>
        <v>0.43319999999999997</v>
      </c>
      <c r="AA99">
        <f t="shared" ref="AA99:AA130" si="11">SUMPRODUCT(C99:Y99,$C$163:$Y$163)</f>
        <v>0.22559999999999999</v>
      </c>
      <c r="AB99">
        <f t="shared" si="7"/>
        <v>0.20759999999999998</v>
      </c>
      <c r="AC99" s="4">
        <f t="shared" si="8"/>
        <v>0.47922437673130192</v>
      </c>
      <c r="AD99" s="6">
        <f t="shared" si="10"/>
        <v>0.52077562326869808</v>
      </c>
      <c r="AE99" s="6"/>
      <c r="AG99" s="6"/>
    </row>
    <row r="100" spans="1:33" x14ac:dyDescent="0.25">
      <c r="A100" t="s">
        <v>35</v>
      </c>
      <c r="B100" t="s">
        <v>193</v>
      </c>
      <c r="C100">
        <v>0</v>
      </c>
      <c r="D100">
        <v>0</v>
      </c>
      <c r="E100">
        <v>13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2</v>
      </c>
      <c r="X100">
        <v>0</v>
      </c>
      <c r="Y100">
        <v>2</v>
      </c>
      <c r="Z100">
        <f t="shared" si="6"/>
        <v>0.43319999999999997</v>
      </c>
      <c r="AA100">
        <f t="shared" si="11"/>
        <v>0.22452</v>
      </c>
      <c r="AB100">
        <f t="shared" si="7"/>
        <v>0.20867999999999998</v>
      </c>
      <c r="AC100" s="4">
        <f t="shared" si="8"/>
        <v>0.48171745152354567</v>
      </c>
      <c r="AD100" s="6">
        <f t="shared" si="10"/>
        <v>0.51828254847645427</v>
      </c>
      <c r="AE100" s="6"/>
      <c r="AG100" s="6"/>
    </row>
    <row r="101" spans="1:33" x14ac:dyDescent="0.25">
      <c r="A101" t="s">
        <v>35</v>
      </c>
      <c r="B101" t="s">
        <v>194</v>
      </c>
      <c r="C101">
        <v>0</v>
      </c>
      <c r="D101">
        <v>0</v>
      </c>
      <c r="E101">
        <v>0</v>
      </c>
      <c r="F101">
        <v>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2</v>
      </c>
      <c r="T101">
        <v>2</v>
      </c>
      <c r="U101">
        <v>0</v>
      </c>
      <c r="V101">
        <v>0</v>
      </c>
      <c r="W101">
        <v>2</v>
      </c>
      <c r="X101">
        <v>0</v>
      </c>
      <c r="Y101">
        <v>2</v>
      </c>
      <c r="Z101">
        <f t="shared" si="6"/>
        <v>0.43319999999999997</v>
      </c>
      <c r="AA101">
        <f t="shared" si="11"/>
        <v>0.222</v>
      </c>
      <c r="AB101">
        <f t="shared" si="7"/>
        <v>0.21119999999999997</v>
      </c>
      <c r="AC101" s="4">
        <f t="shared" si="8"/>
        <v>0.48753462603878112</v>
      </c>
      <c r="AD101" s="6">
        <f t="shared" si="10"/>
        <v>0.51246537396121883</v>
      </c>
      <c r="AE101" s="6"/>
      <c r="AG101" s="6"/>
    </row>
    <row r="102" spans="1:33" x14ac:dyDescent="0.25">
      <c r="A102" t="s">
        <v>35</v>
      </c>
      <c r="B102" t="s">
        <v>195</v>
      </c>
      <c r="C102">
        <v>0</v>
      </c>
      <c r="D102">
        <v>0</v>
      </c>
      <c r="E102">
        <v>0</v>
      </c>
      <c r="F102">
        <v>0</v>
      </c>
      <c r="G102">
        <v>11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2</v>
      </c>
      <c r="U102">
        <v>0</v>
      </c>
      <c r="V102">
        <v>0</v>
      </c>
      <c r="W102">
        <v>2</v>
      </c>
      <c r="X102">
        <v>0</v>
      </c>
      <c r="Y102">
        <v>2</v>
      </c>
      <c r="Z102">
        <f t="shared" si="6"/>
        <v>0.43319999999999997</v>
      </c>
      <c r="AA102">
        <f t="shared" si="11"/>
        <v>0.22308</v>
      </c>
      <c r="AB102">
        <f t="shared" si="7"/>
        <v>0.21011999999999997</v>
      </c>
      <c r="AC102" s="4">
        <f t="shared" si="8"/>
        <v>0.48504155124653736</v>
      </c>
      <c r="AD102" s="6">
        <f t="shared" si="10"/>
        <v>0.51495844875346264</v>
      </c>
      <c r="AE102" s="6"/>
      <c r="AG102" s="6"/>
    </row>
    <row r="103" spans="1:33" x14ac:dyDescent="0.25">
      <c r="A103" t="s">
        <v>35</v>
      </c>
      <c r="B103" t="s">
        <v>196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2</v>
      </c>
      <c r="X103">
        <v>0</v>
      </c>
      <c r="Y103">
        <v>2</v>
      </c>
      <c r="Z103">
        <f t="shared" si="6"/>
        <v>0.43319999999999997</v>
      </c>
      <c r="AA103">
        <f t="shared" si="11"/>
        <v>0.2364</v>
      </c>
      <c r="AB103">
        <f t="shared" si="7"/>
        <v>0.19679999999999997</v>
      </c>
      <c r="AC103" s="4">
        <f t="shared" si="8"/>
        <v>0.45429362880886426</v>
      </c>
      <c r="AD103" s="6">
        <f t="shared" si="10"/>
        <v>0.54570637119113574</v>
      </c>
      <c r="AE103" s="6"/>
      <c r="AG103" s="6"/>
    </row>
    <row r="104" spans="1:33" x14ac:dyDescent="0.25">
      <c r="A104" t="s">
        <v>35</v>
      </c>
      <c r="B104" t="s">
        <v>197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0</v>
      </c>
      <c r="X104">
        <v>0</v>
      </c>
      <c r="Y104">
        <v>2</v>
      </c>
      <c r="Z104">
        <f t="shared" si="6"/>
        <v>0.43319999999999997</v>
      </c>
      <c r="AA104">
        <f t="shared" si="11"/>
        <v>0.24066000000000001</v>
      </c>
      <c r="AB104">
        <f t="shared" si="7"/>
        <v>0.19253999999999996</v>
      </c>
      <c r="AC104" s="4">
        <f t="shared" si="8"/>
        <v>0.4444598337950138</v>
      </c>
      <c r="AD104" s="6">
        <f t="shared" si="10"/>
        <v>0.55554016620498625</v>
      </c>
      <c r="AE104" s="6"/>
      <c r="AG104" s="6"/>
    </row>
    <row r="105" spans="1:33" x14ac:dyDescent="0.25">
      <c r="A105" t="s">
        <v>35</v>
      </c>
      <c r="B105" t="s">
        <v>198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2</v>
      </c>
      <c r="S105">
        <v>0</v>
      </c>
      <c r="T105">
        <v>2</v>
      </c>
      <c r="U105">
        <v>0</v>
      </c>
      <c r="V105">
        <v>2</v>
      </c>
      <c r="W105">
        <v>2</v>
      </c>
      <c r="X105">
        <v>0</v>
      </c>
      <c r="Y105">
        <v>0</v>
      </c>
      <c r="Z105">
        <f t="shared" si="6"/>
        <v>0.43319999999999997</v>
      </c>
      <c r="AA105">
        <f t="shared" si="11"/>
        <v>0.22974</v>
      </c>
      <c r="AB105">
        <f t="shared" si="7"/>
        <v>0.20345999999999997</v>
      </c>
      <c r="AC105" s="4">
        <f t="shared" si="8"/>
        <v>0.46966759002770081</v>
      </c>
      <c r="AD105" s="6">
        <f t="shared" si="10"/>
        <v>0.53033240997229925</v>
      </c>
      <c r="AE105" s="6"/>
      <c r="AG105" s="6"/>
    </row>
    <row r="106" spans="1:33" x14ac:dyDescent="0.25">
      <c r="A106" t="s">
        <v>35</v>
      </c>
      <c r="B106" t="s">
        <v>199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2</v>
      </c>
      <c r="U106">
        <v>0</v>
      </c>
      <c r="V106">
        <v>2</v>
      </c>
      <c r="W106">
        <v>2</v>
      </c>
      <c r="X106">
        <v>0</v>
      </c>
      <c r="Y106">
        <v>0</v>
      </c>
      <c r="Z106">
        <f t="shared" si="6"/>
        <v>0.43319999999999997</v>
      </c>
      <c r="AA106">
        <f t="shared" si="11"/>
        <v>0.2364</v>
      </c>
      <c r="AB106">
        <f t="shared" si="7"/>
        <v>0.19679999999999997</v>
      </c>
      <c r="AC106" s="4">
        <f t="shared" si="8"/>
        <v>0.45429362880886426</v>
      </c>
      <c r="AD106" s="6">
        <f t="shared" si="10"/>
        <v>0.54570637119113574</v>
      </c>
      <c r="AE106" s="6"/>
      <c r="AG106" s="6"/>
    </row>
    <row r="107" spans="1:33" x14ac:dyDescent="0.25">
      <c r="A107" t="s">
        <v>35</v>
      </c>
      <c r="B107" t="s">
        <v>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0</v>
      </c>
      <c r="W107">
        <v>2</v>
      </c>
      <c r="X107">
        <v>0</v>
      </c>
      <c r="Y107">
        <v>0</v>
      </c>
      <c r="Z107">
        <f t="shared" si="6"/>
        <v>0.43319999999999997</v>
      </c>
      <c r="AA107">
        <f t="shared" si="11"/>
        <v>0.13847999999999999</v>
      </c>
      <c r="AB107">
        <f t="shared" si="7"/>
        <v>0.29471999999999998</v>
      </c>
      <c r="AC107" s="4">
        <f t="shared" si="8"/>
        <v>0.68033240997229916</v>
      </c>
      <c r="AD107" s="6">
        <f t="shared" si="10"/>
        <v>0.31966759002770084</v>
      </c>
      <c r="AE107" s="6"/>
      <c r="AG107" s="6"/>
    </row>
    <row r="108" spans="1:33" x14ac:dyDescent="0.25">
      <c r="A108" t="s">
        <v>35</v>
      </c>
      <c r="B108" t="s">
        <v>201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2</v>
      </c>
      <c r="U108">
        <v>0</v>
      </c>
      <c r="V108">
        <v>2</v>
      </c>
      <c r="W108">
        <v>2</v>
      </c>
      <c r="X108">
        <v>0</v>
      </c>
      <c r="Y108">
        <v>0</v>
      </c>
      <c r="Z108">
        <f t="shared" si="6"/>
        <v>0.43319999999999997</v>
      </c>
      <c r="AA108">
        <f t="shared" si="11"/>
        <v>0.24959999999999999</v>
      </c>
      <c r="AB108">
        <f t="shared" si="7"/>
        <v>0.18359999999999999</v>
      </c>
      <c r="AC108" s="4">
        <f t="shared" si="8"/>
        <v>0.42382271468144045</v>
      </c>
      <c r="AD108" s="6">
        <f t="shared" si="10"/>
        <v>0.57617728531855961</v>
      </c>
      <c r="AE108" s="6"/>
      <c r="AG108" s="6"/>
    </row>
    <row r="109" spans="1:33" x14ac:dyDescent="0.25">
      <c r="A109" t="s">
        <v>35</v>
      </c>
      <c r="B109" t="s">
        <v>202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</v>
      </c>
      <c r="U109">
        <v>0</v>
      </c>
      <c r="V109">
        <v>2</v>
      </c>
      <c r="W109">
        <v>2</v>
      </c>
      <c r="X109">
        <v>0</v>
      </c>
      <c r="Y109">
        <v>0</v>
      </c>
      <c r="Z109">
        <f t="shared" si="6"/>
        <v>0.43319999999999997</v>
      </c>
      <c r="AA109">
        <f t="shared" si="11"/>
        <v>0.25296000000000002</v>
      </c>
      <c r="AB109">
        <f t="shared" si="7"/>
        <v>0.18023999999999996</v>
      </c>
      <c r="AC109" s="4">
        <f t="shared" si="8"/>
        <v>0.41606648199445978</v>
      </c>
      <c r="AD109" s="6">
        <f t="shared" si="10"/>
        <v>0.58393351800554028</v>
      </c>
      <c r="AE109" s="6"/>
      <c r="AG109" s="6"/>
    </row>
    <row r="110" spans="1:33" x14ac:dyDescent="0.25">
      <c r="A110" t="s">
        <v>35</v>
      </c>
      <c r="B110" t="s">
        <v>203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2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4</v>
      </c>
      <c r="W110">
        <v>0</v>
      </c>
      <c r="X110">
        <v>0</v>
      </c>
      <c r="Y110">
        <v>0</v>
      </c>
      <c r="Z110">
        <f t="shared" ref="Z110:Z162" si="12">(MID(A110,2,2)^2)*3/10000</f>
        <v>0.43319999999999997</v>
      </c>
      <c r="AA110">
        <f t="shared" si="11"/>
        <v>0.24551999999999999</v>
      </c>
      <c r="AB110">
        <f t="shared" ref="AB110:AB162" si="13">Z110-AA110</f>
        <v>0.18767999999999999</v>
      </c>
      <c r="AC110" s="4">
        <f t="shared" ref="AC110:AC162" si="14">AB110/Z110</f>
        <v>0.43324099722991688</v>
      </c>
      <c r="AD110" s="6">
        <f t="shared" si="10"/>
        <v>0.56675900277008306</v>
      </c>
      <c r="AE110" s="6"/>
      <c r="AG110" s="6"/>
    </row>
    <row r="111" spans="1:33" x14ac:dyDescent="0.25">
      <c r="A111" t="s">
        <v>36</v>
      </c>
      <c r="B111" t="s">
        <v>204</v>
      </c>
      <c r="C111">
        <v>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2</v>
      </c>
      <c r="W111">
        <v>0</v>
      </c>
      <c r="X111">
        <v>0</v>
      </c>
      <c r="Y111">
        <v>4</v>
      </c>
      <c r="Z111">
        <f t="shared" si="12"/>
        <v>0.48</v>
      </c>
      <c r="AA111">
        <f t="shared" si="11"/>
        <v>0.24659999999999999</v>
      </c>
      <c r="AB111">
        <f t="shared" si="13"/>
        <v>0.2334</v>
      </c>
      <c r="AC111" s="4">
        <f t="shared" si="14"/>
        <v>0.48625000000000002</v>
      </c>
      <c r="AD111" s="6">
        <f t="shared" si="10"/>
        <v>0.51375000000000004</v>
      </c>
      <c r="AE111" s="6"/>
      <c r="AG111" s="6"/>
    </row>
    <row r="112" spans="1:33" x14ac:dyDescent="0.25">
      <c r="A112" t="s">
        <v>36</v>
      </c>
      <c r="B112" t="s">
        <v>205</v>
      </c>
      <c r="C112">
        <v>0</v>
      </c>
      <c r="D112">
        <v>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2</v>
      </c>
      <c r="U112">
        <v>0</v>
      </c>
      <c r="V112">
        <v>2</v>
      </c>
      <c r="W112">
        <v>0</v>
      </c>
      <c r="X112">
        <v>0</v>
      </c>
      <c r="Y112">
        <v>4</v>
      </c>
      <c r="Z112">
        <f t="shared" si="12"/>
        <v>0.48</v>
      </c>
      <c r="AA112">
        <f t="shared" si="11"/>
        <v>0.25002000000000002</v>
      </c>
      <c r="AB112">
        <f t="shared" si="13"/>
        <v>0.22997999999999996</v>
      </c>
      <c r="AC112" s="4">
        <f t="shared" si="14"/>
        <v>0.47912499999999991</v>
      </c>
      <c r="AD112" s="6">
        <f t="shared" si="10"/>
        <v>0.52087500000000009</v>
      </c>
      <c r="AE112" s="6"/>
      <c r="AG112" s="6"/>
    </row>
    <row r="113" spans="1:33" x14ac:dyDescent="0.25">
      <c r="A113" t="s">
        <v>36</v>
      </c>
      <c r="B113" t="s">
        <v>206</v>
      </c>
      <c r="C113">
        <v>0</v>
      </c>
      <c r="D113">
        <v>0</v>
      </c>
      <c r="E113">
        <v>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2</v>
      </c>
      <c r="Y113">
        <v>2</v>
      </c>
      <c r="Z113">
        <f t="shared" si="12"/>
        <v>0.48</v>
      </c>
      <c r="AA113">
        <f t="shared" si="11"/>
        <v>0.24288000000000001</v>
      </c>
      <c r="AB113">
        <f t="shared" si="13"/>
        <v>0.23711999999999997</v>
      </c>
      <c r="AC113" s="4">
        <f t="shared" si="14"/>
        <v>0.49399999999999994</v>
      </c>
      <c r="AD113" s="6">
        <f t="shared" si="10"/>
        <v>0.50600000000000001</v>
      </c>
      <c r="AE113" s="6"/>
      <c r="AG113" s="6"/>
    </row>
    <row r="114" spans="1:33" x14ac:dyDescent="0.25">
      <c r="A114" t="s">
        <v>36</v>
      </c>
      <c r="B114" t="s">
        <v>207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10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2</v>
      </c>
      <c r="Z114">
        <f t="shared" si="12"/>
        <v>0.48</v>
      </c>
      <c r="AA114">
        <f t="shared" si="11"/>
        <v>0.25080000000000002</v>
      </c>
      <c r="AB114">
        <f t="shared" si="13"/>
        <v>0.22919999999999996</v>
      </c>
      <c r="AC114" s="4">
        <f t="shared" si="14"/>
        <v>0.47749999999999992</v>
      </c>
      <c r="AD114" s="6">
        <f t="shared" si="10"/>
        <v>0.52250000000000008</v>
      </c>
      <c r="AE114" s="6"/>
      <c r="AG114" s="6"/>
    </row>
    <row r="115" spans="1:33" x14ac:dyDescent="0.25">
      <c r="A115" t="s">
        <v>36</v>
      </c>
      <c r="B115" t="s">
        <v>208</v>
      </c>
      <c r="C115">
        <v>0</v>
      </c>
      <c r="D115">
        <v>0</v>
      </c>
      <c r="E115">
        <v>0</v>
      </c>
      <c r="F115">
        <v>0</v>
      </c>
      <c r="G115">
        <v>10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0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2</v>
      </c>
      <c r="Z115">
        <f t="shared" si="12"/>
        <v>0.48</v>
      </c>
      <c r="AA115">
        <f t="shared" si="11"/>
        <v>0.25080000000000002</v>
      </c>
      <c r="AB115">
        <f t="shared" si="13"/>
        <v>0.22919999999999996</v>
      </c>
      <c r="AC115" s="4">
        <f t="shared" si="14"/>
        <v>0.47749999999999992</v>
      </c>
      <c r="AD115" s="6">
        <f t="shared" si="10"/>
        <v>0.52250000000000008</v>
      </c>
      <c r="AE115" s="6"/>
      <c r="AG115" s="6"/>
    </row>
    <row r="116" spans="1:33" x14ac:dyDescent="0.25">
      <c r="A116" t="s">
        <v>36</v>
      </c>
      <c r="B116" t="s">
        <v>209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0</v>
      </c>
      <c r="W116">
        <v>2</v>
      </c>
      <c r="X116">
        <v>0</v>
      </c>
      <c r="Y116">
        <v>2</v>
      </c>
      <c r="Z116">
        <f t="shared" si="12"/>
        <v>0.48</v>
      </c>
      <c r="AA116">
        <f t="shared" si="11"/>
        <v>0.24432000000000001</v>
      </c>
      <c r="AB116">
        <f t="shared" si="13"/>
        <v>0.23567999999999997</v>
      </c>
      <c r="AC116" s="4">
        <f t="shared" si="14"/>
        <v>0.49099999999999994</v>
      </c>
      <c r="AD116" s="6">
        <f t="shared" si="10"/>
        <v>0.50900000000000001</v>
      </c>
      <c r="AE116" s="6"/>
      <c r="AG116" s="6"/>
    </row>
    <row r="117" spans="1:33" x14ac:dyDescent="0.25">
      <c r="A117" t="s">
        <v>36</v>
      </c>
      <c r="B117" t="s">
        <v>210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0</v>
      </c>
      <c r="W117">
        <v>2</v>
      </c>
      <c r="X117">
        <v>0</v>
      </c>
      <c r="Y117">
        <v>2</v>
      </c>
      <c r="Z117">
        <f t="shared" si="12"/>
        <v>0.48</v>
      </c>
      <c r="AA117">
        <f t="shared" si="11"/>
        <v>0.25817999999999997</v>
      </c>
      <c r="AB117">
        <f t="shared" si="13"/>
        <v>0.22182000000000002</v>
      </c>
      <c r="AC117" s="4">
        <f t="shared" si="14"/>
        <v>0.46212500000000006</v>
      </c>
      <c r="AD117" s="6">
        <f t="shared" si="10"/>
        <v>0.53787499999999999</v>
      </c>
      <c r="AE117" s="6"/>
      <c r="AG117" s="6"/>
    </row>
    <row r="118" spans="1:33" x14ac:dyDescent="0.25">
      <c r="A118" t="s">
        <v>36</v>
      </c>
      <c r="B118" t="s">
        <v>211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2</v>
      </c>
      <c r="V118">
        <v>0</v>
      </c>
      <c r="W118">
        <v>0</v>
      </c>
      <c r="X118">
        <v>2</v>
      </c>
      <c r="Y118">
        <v>0</v>
      </c>
      <c r="Z118">
        <f t="shared" si="12"/>
        <v>0.48</v>
      </c>
      <c r="AA118">
        <f t="shared" si="11"/>
        <v>0.25602000000000003</v>
      </c>
      <c r="AB118">
        <f t="shared" si="13"/>
        <v>0.22397999999999996</v>
      </c>
      <c r="AC118" s="4">
        <f t="shared" si="14"/>
        <v>0.4666249999999999</v>
      </c>
      <c r="AD118" s="6">
        <f t="shared" si="10"/>
        <v>0.53337500000000004</v>
      </c>
      <c r="AE118" s="6"/>
      <c r="AG118" s="6"/>
    </row>
    <row r="119" spans="1:33" x14ac:dyDescent="0.25">
      <c r="A119" t="s">
        <v>36</v>
      </c>
      <c r="B119" t="s">
        <v>212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4</v>
      </c>
      <c r="U119">
        <v>0</v>
      </c>
      <c r="V119">
        <v>0</v>
      </c>
      <c r="W119">
        <v>0</v>
      </c>
      <c r="X119">
        <v>2</v>
      </c>
      <c r="Y119">
        <v>0</v>
      </c>
      <c r="Z119">
        <f t="shared" si="12"/>
        <v>0.48</v>
      </c>
      <c r="AA119">
        <f t="shared" si="11"/>
        <v>0.25800000000000001</v>
      </c>
      <c r="AB119">
        <f t="shared" si="13"/>
        <v>0.22199999999999998</v>
      </c>
      <c r="AC119" s="4">
        <f t="shared" si="14"/>
        <v>0.46249999999999997</v>
      </c>
      <c r="AD119" s="6">
        <f t="shared" si="10"/>
        <v>0.53750000000000009</v>
      </c>
      <c r="AE119" s="6"/>
      <c r="AG119" s="6"/>
    </row>
    <row r="120" spans="1:33" x14ac:dyDescent="0.25">
      <c r="A120" t="s">
        <v>36</v>
      </c>
      <c r="B120" t="s">
        <v>213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12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0</v>
      </c>
      <c r="S120">
        <v>0</v>
      </c>
      <c r="T120">
        <v>2</v>
      </c>
      <c r="U120">
        <v>0</v>
      </c>
      <c r="V120">
        <v>2</v>
      </c>
      <c r="W120">
        <v>2</v>
      </c>
      <c r="X120">
        <v>0</v>
      </c>
      <c r="Y120">
        <v>0</v>
      </c>
      <c r="Z120">
        <f t="shared" si="12"/>
        <v>0.48</v>
      </c>
      <c r="AA120">
        <f t="shared" si="11"/>
        <v>0.25512000000000001</v>
      </c>
      <c r="AB120">
        <f t="shared" si="13"/>
        <v>0.22487999999999997</v>
      </c>
      <c r="AC120" s="4">
        <f t="shared" si="14"/>
        <v>0.46849999999999997</v>
      </c>
      <c r="AD120" s="6">
        <f t="shared" si="10"/>
        <v>0.53150000000000008</v>
      </c>
      <c r="AE120" s="6"/>
      <c r="AG120" s="6"/>
    </row>
    <row r="121" spans="1:33" x14ac:dyDescent="0.25">
      <c r="A121" t="s">
        <v>36</v>
      </c>
      <c r="B121" t="s">
        <v>214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</v>
      </c>
      <c r="U121">
        <v>0</v>
      </c>
      <c r="V121">
        <v>0</v>
      </c>
      <c r="W121">
        <v>2</v>
      </c>
      <c r="X121">
        <v>2</v>
      </c>
      <c r="Y121">
        <v>0</v>
      </c>
      <c r="Z121">
        <f t="shared" si="12"/>
        <v>0.48</v>
      </c>
      <c r="AA121">
        <f t="shared" si="11"/>
        <v>0.26904</v>
      </c>
      <c r="AB121">
        <f t="shared" si="13"/>
        <v>0.21095999999999998</v>
      </c>
      <c r="AC121" s="4">
        <f t="shared" si="14"/>
        <v>0.4395</v>
      </c>
      <c r="AD121" s="6">
        <f t="shared" si="10"/>
        <v>0.5605</v>
      </c>
      <c r="AE121" s="6"/>
      <c r="AG121" s="6"/>
    </row>
    <row r="122" spans="1:33" x14ac:dyDescent="0.25">
      <c r="A122" t="s">
        <v>36</v>
      </c>
      <c r="B122" t="s">
        <v>215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2</v>
      </c>
      <c r="U122">
        <v>0</v>
      </c>
      <c r="V122">
        <v>0</v>
      </c>
      <c r="W122">
        <v>2</v>
      </c>
      <c r="X122">
        <v>0</v>
      </c>
      <c r="Y122">
        <v>0</v>
      </c>
      <c r="Z122">
        <f t="shared" si="12"/>
        <v>0.48</v>
      </c>
      <c r="AA122">
        <f t="shared" si="11"/>
        <v>0.27216000000000001</v>
      </c>
      <c r="AB122">
        <f t="shared" si="13"/>
        <v>0.20783999999999997</v>
      </c>
      <c r="AC122" s="4">
        <f t="shared" si="14"/>
        <v>0.43299999999999994</v>
      </c>
      <c r="AD122" s="6">
        <f t="shared" si="10"/>
        <v>0.56700000000000006</v>
      </c>
      <c r="AE122" s="6"/>
      <c r="AG122" s="6"/>
    </row>
    <row r="123" spans="1:33" x14ac:dyDescent="0.25">
      <c r="A123" t="s">
        <v>36</v>
      </c>
      <c r="B123" t="s">
        <v>216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</v>
      </c>
      <c r="P123">
        <v>2</v>
      </c>
      <c r="Q123">
        <v>0</v>
      </c>
      <c r="R123">
        <v>0</v>
      </c>
      <c r="S123">
        <v>0</v>
      </c>
      <c r="T123">
        <v>4</v>
      </c>
      <c r="U123">
        <v>0</v>
      </c>
      <c r="V123">
        <v>0</v>
      </c>
      <c r="W123">
        <v>2</v>
      </c>
      <c r="X123">
        <v>0</v>
      </c>
      <c r="Y123">
        <v>0</v>
      </c>
      <c r="Z123">
        <f t="shared" si="12"/>
        <v>0.48</v>
      </c>
      <c r="AA123">
        <f t="shared" si="11"/>
        <v>0.26519999999999999</v>
      </c>
      <c r="AB123">
        <f t="shared" si="13"/>
        <v>0.21479999999999999</v>
      </c>
      <c r="AC123" s="4">
        <f t="shared" si="14"/>
        <v>0.44750000000000001</v>
      </c>
      <c r="AD123" s="6">
        <f t="shared" si="10"/>
        <v>0.55249999999999999</v>
      </c>
      <c r="AE123" s="6"/>
      <c r="AG123" s="6"/>
    </row>
    <row r="124" spans="1:33" x14ac:dyDescent="0.25">
      <c r="A124" t="s">
        <v>37</v>
      </c>
      <c r="B124" t="s">
        <v>217</v>
      </c>
      <c r="C124">
        <v>27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0</v>
      </c>
      <c r="T124">
        <v>0</v>
      </c>
      <c r="U124">
        <v>0</v>
      </c>
      <c r="V124">
        <v>0</v>
      </c>
      <c r="W124">
        <v>2</v>
      </c>
      <c r="X124">
        <v>0</v>
      </c>
      <c r="Y124">
        <v>4</v>
      </c>
      <c r="Z124">
        <f t="shared" si="12"/>
        <v>0.5292</v>
      </c>
      <c r="AA124">
        <f t="shared" si="11"/>
        <v>0.27779999999999999</v>
      </c>
      <c r="AB124">
        <f t="shared" si="13"/>
        <v>0.25140000000000001</v>
      </c>
      <c r="AC124" s="4">
        <f t="shared" si="14"/>
        <v>0.47505668934240364</v>
      </c>
      <c r="AD124" s="6">
        <f t="shared" si="10"/>
        <v>0.52494331065759636</v>
      </c>
      <c r="AE124" s="6"/>
      <c r="AG124" s="6"/>
    </row>
    <row r="125" spans="1:33" x14ac:dyDescent="0.25">
      <c r="A125" t="s">
        <v>37</v>
      </c>
      <c r="B125" t="s">
        <v>218</v>
      </c>
      <c r="C125">
        <v>0</v>
      </c>
      <c r="D125">
        <v>14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4</v>
      </c>
      <c r="Z125">
        <f t="shared" si="12"/>
        <v>0.5292</v>
      </c>
      <c r="AA125">
        <f t="shared" si="11"/>
        <v>0.27923999999999999</v>
      </c>
      <c r="AB125">
        <f t="shared" si="13"/>
        <v>0.24996000000000002</v>
      </c>
      <c r="AC125" s="4">
        <f t="shared" si="14"/>
        <v>0.47233560090702953</v>
      </c>
      <c r="AD125" s="6">
        <f t="shared" si="10"/>
        <v>0.52766439909297047</v>
      </c>
      <c r="AE125" s="6"/>
      <c r="AG125" s="6"/>
    </row>
    <row r="126" spans="1:33" x14ac:dyDescent="0.25">
      <c r="A126" t="s">
        <v>37</v>
      </c>
      <c r="B126" t="s">
        <v>219</v>
      </c>
      <c r="C126">
        <v>0</v>
      </c>
      <c r="D126">
        <v>0</v>
      </c>
      <c r="E126">
        <v>15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</v>
      </c>
      <c r="W126">
        <v>0</v>
      </c>
      <c r="X126">
        <v>0</v>
      </c>
      <c r="Y126">
        <v>4</v>
      </c>
      <c r="Z126">
        <f t="shared" si="12"/>
        <v>0.5292</v>
      </c>
      <c r="AA126">
        <f t="shared" si="11"/>
        <v>0.28259999999999996</v>
      </c>
      <c r="AB126">
        <f t="shared" si="13"/>
        <v>0.24660000000000004</v>
      </c>
      <c r="AC126" s="4">
        <f t="shared" si="14"/>
        <v>0.4659863945578232</v>
      </c>
      <c r="AD126" s="6">
        <f t="shared" si="10"/>
        <v>0.5340136054421768</v>
      </c>
      <c r="AE126" s="6"/>
      <c r="AG126" s="6"/>
    </row>
    <row r="127" spans="1:33" x14ac:dyDescent="0.25">
      <c r="A127" t="s">
        <v>37</v>
      </c>
      <c r="B127" t="s">
        <v>220</v>
      </c>
      <c r="C127">
        <v>0</v>
      </c>
      <c r="D127">
        <v>0</v>
      </c>
      <c r="E127">
        <v>0</v>
      </c>
      <c r="F127">
        <v>15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</v>
      </c>
      <c r="U127">
        <v>0</v>
      </c>
      <c r="V127">
        <v>2</v>
      </c>
      <c r="W127">
        <v>0</v>
      </c>
      <c r="X127">
        <v>0</v>
      </c>
      <c r="Y127">
        <v>4</v>
      </c>
      <c r="Z127">
        <f t="shared" si="12"/>
        <v>0.5292</v>
      </c>
      <c r="AA127">
        <f t="shared" si="11"/>
        <v>0.28223999999999999</v>
      </c>
      <c r="AB127">
        <f t="shared" si="13"/>
        <v>0.24696000000000001</v>
      </c>
      <c r="AC127" s="4">
        <f t="shared" si="14"/>
        <v>0.46666666666666667</v>
      </c>
      <c r="AD127" s="6">
        <f t="shared" si="10"/>
        <v>0.53333333333333333</v>
      </c>
      <c r="AE127" s="6"/>
      <c r="AG127" s="6"/>
    </row>
    <row r="128" spans="1:33" x14ac:dyDescent="0.25">
      <c r="A128" t="s">
        <v>37</v>
      </c>
      <c r="B128" t="s">
        <v>221</v>
      </c>
      <c r="C128">
        <v>0</v>
      </c>
      <c r="D128">
        <v>0</v>
      </c>
      <c r="E128">
        <v>0</v>
      </c>
      <c r="F128">
        <v>0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</v>
      </c>
      <c r="S128">
        <v>0</v>
      </c>
      <c r="T128">
        <v>2</v>
      </c>
      <c r="U128">
        <v>0</v>
      </c>
      <c r="V128">
        <v>2</v>
      </c>
      <c r="W128">
        <v>0</v>
      </c>
      <c r="X128">
        <v>0</v>
      </c>
      <c r="Y128">
        <v>4</v>
      </c>
      <c r="Z128">
        <f t="shared" si="12"/>
        <v>0.5292</v>
      </c>
      <c r="AA128">
        <f t="shared" si="11"/>
        <v>0.28332000000000002</v>
      </c>
      <c r="AB128">
        <f t="shared" si="13"/>
        <v>0.24587999999999999</v>
      </c>
      <c r="AC128" s="4">
        <f t="shared" si="14"/>
        <v>0.46462585034013604</v>
      </c>
      <c r="AD128" s="6">
        <f t="shared" si="10"/>
        <v>0.53537414965986396</v>
      </c>
      <c r="AE128" s="6"/>
      <c r="AG128" s="6"/>
    </row>
    <row r="129" spans="1:33" x14ac:dyDescent="0.25">
      <c r="A129" t="s">
        <v>37</v>
      </c>
      <c r="B129" t="s">
        <v>222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2</v>
      </c>
      <c r="Z129">
        <f t="shared" si="12"/>
        <v>0.5292</v>
      </c>
      <c r="AA129">
        <f t="shared" si="11"/>
        <v>0.27168000000000003</v>
      </c>
      <c r="AB129">
        <f t="shared" si="13"/>
        <v>0.25751999999999997</v>
      </c>
      <c r="AC129" s="4">
        <f t="shared" si="14"/>
        <v>0.48662131519274371</v>
      </c>
      <c r="AD129" s="6">
        <f t="shared" si="10"/>
        <v>0.51337868480725635</v>
      </c>
      <c r="AE129" s="6"/>
      <c r="AG129" s="6"/>
    </row>
    <row r="130" spans="1:33" x14ac:dyDescent="0.25">
      <c r="A130" t="s">
        <v>37</v>
      </c>
      <c r="B130" t="s">
        <v>223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2</v>
      </c>
      <c r="X130">
        <v>0</v>
      </c>
      <c r="Y130">
        <v>2</v>
      </c>
      <c r="Z130">
        <f t="shared" si="12"/>
        <v>0.5292</v>
      </c>
      <c r="AA130">
        <f t="shared" si="11"/>
        <v>0.28608</v>
      </c>
      <c r="AB130">
        <f t="shared" si="13"/>
        <v>0.24312</v>
      </c>
      <c r="AC130" s="4">
        <f t="shared" si="14"/>
        <v>0.45941043083900229</v>
      </c>
      <c r="AD130" s="6">
        <f t="shared" si="10"/>
        <v>0.54058956916099776</v>
      </c>
      <c r="AE130" s="6"/>
      <c r="AG130" s="6"/>
    </row>
    <row r="131" spans="1:33" x14ac:dyDescent="0.25">
      <c r="A131" t="s">
        <v>37</v>
      </c>
      <c r="B131" t="s">
        <v>224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</v>
      </c>
      <c r="W131">
        <v>0</v>
      </c>
      <c r="X131">
        <v>0</v>
      </c>
      <c r="Y131">
        <v>2</v>
      </c>
      <c r="Z131">
        <f t="shared" si="12"/>
        <v>0.5292</v>
      </c>
      <c r="AA131">
        <f t="shared" ref="AA131:AA162" si="15">SUMPRODUCT(C131:Y131,$C$163:$Y$163)</f>
        <v>0.30815999999999999</v>
      </c>
      <c r="AB131">
        <f t="shared" si="13"/>
        <v>0.22104000000000001</v>
      </c>
      <c r="AC131" s="4">
        <f t="shared" si="14"/>
        <v>0.417687074829932</v>
      </c>
      <c r="AD131" s="6">
        <f t="shared" si="10"/>
        <v>0.58231292517006805</v>
      </c>
      <c r="AE131" s="6"/>
      <c r="AG131" s="6"/>
    </row>
    <row r="132" spans="1:33" x14ac:dyDescent="0.25">
      <c r="A132" t="s">
        <v>37</v>
      </c>
      <c r="B132" t="s">
        <v>225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2</v>
      </c>
      <c r="U132">
        <v>0</v>
      </c>
      <c r="V132">
        <v>2</v>
      </c>
      <c r="W132">
        <v>0</v>
      </c>
      <c r="X132">
        <v>0</v>
      </c>
      <c r="Y132">
        <v>2</v>
      </c>
      <c r="Z132">
        <f t="shared" si="12"/>
        <v>0.5292</v>
      </c>
      <c r="AA132">
        <f t="shared" si="15"/>
        <v>0.2208</v>
      </c>
      <c r="AB132">
        <f t="shared" si="13"/>
        <v>0.30840000000000001</v>
      </c>
      <c r="AC132" s="4">
        <f t="shared" si="14"/>
        <v>0.58276643990929711</v>
      </c>
      <c r="AD132" s="6">
        <f t="shared" ref="AD132:AD162" si="16">AA132/Z132</f>
        <v>0.41723356009070295</v>
      </c>
      <c r="AE132" s="6"/>
      <c r="AG132" s="6"/>
    </row>
    <row r="133" spans="1:33" x14ac:dyDescent="0.25">
      <c r="A133" t="s">
        <v>37</v>
      </c>
      <c r="B133" t="s">
        <v>226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2</v>
      </c>
      <c r="Y133">
        <v>0</v>
      </c>
      <c r="Z133">
        <f t="shared" si="12"/>
        <v>0.5292</v>
      </c>
      <c r="AA133">
        <f t="shared" si="15"/>
        <v>0.28464</v>
      </c>
      <c r="AB133">
        <f t="shared" si="13"/>
        <v>0.24456</v>
      </c>
      <c r="AC133" s="4">
        <f t="shared" si="14"/>
        <v>0.4621315192743764</v>
      </c>
      <c r="AD133" s="6">
        <f t="shared" si="16"/>
        <v>0.53786848072562354</v>
      </c>
      <c r="AE133" s="6"/>
      <c r="AG133" s="6"/>
    </row>
    <row r="134" spans="1:33" x14ac:dyDescent="0.25">
      <c r="A134" t="s">
        <v>37</v>
      </c>
      <c r="B134" t="s">
        <v>227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2</v>
      </c>
      <c r="U134">
        <v>0</v>
      </c>
      <c r="V134">
        <v>2</v>
      </c>
      <c r="W134">
        <v>2</v>
      </c>
      <c r="X134">
        <v>2</v>
      </c>
      <c r="Y134">
        <v>0</v>
      </c>
      <c r="Z134">
        <f t="shared" si="12"/>
        <v>0.5292</v>
      </c>
      <c r="AA134">
        <f t="shared" si="15"/>
        <v>0.28559999999999997</v>
      </c>
      <c r="AB134">
        <f t="shared" si="13"/>
        <v>0.24360000000000004</v>
      </c>
      <c r="AC134" s="4">
        <f t="shared" si="14"/>
        <v>0.4603174603174604</v>
      </c>
      <c r="AD134" s="6">
        <f t="shared" si="16"/>
        <v>0.53968253968253965</v>
      </c>
      <c r="AE134" s="6"/>
      <c r="AG134" s="6"/>
    </row>
    <row r="135" spans="1:33" x14ac:dyDescent="0.25">
      <c r="A135" t="s">
        <v>37</v>
      </c>
      <c r="B135" t="s">
        <v>228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0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4</v>
      </c>
      <c r="X135">
        <v>0</v>
      </c>
      <c r="Y135">
        <v>0</v>
      </c>
      <c r="Z135">
        <f t="shared" si="12"/>
        <v>0.5292</v>
      </c>
      <c r="AA135">
        <f t="shared" si="15"/>
        <v>0.29424</v>
      </c>
      <c r="AB135">
        <f t="shared" si="13"/>
        <v>0.23496</v>
      </c>
      <c r="AC135" s="4">
        <f t="shared" si="14"/>
        <v>0.44399092970521542</v>
      </c>
      <c r="AD135" s="6">
        <f t="shared" si="16"/>
        <v>0.55600907029478452</v>
      </c>
      <c r="AE135" s="6"/>
      <c r="AG135" s="6"/>
    </row>
    <row r="136" spans="1:33" x14ac:dyDescent="0.25">
      <c r="A136" t="s">
        <v>37</v>
      </c>
      <c r="B136" t="s">
        <v>229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5</v>
      </c>
      <c r="P136">
        <v>4</v>
      </c>
      <c r="Q136">
        <v>0</v>
      </c>
      <c r="R136">
        <v>0</v>
      </c>
      <c r="S136">
        <v>0</v>
      </c>
      <c r="T136">
        <v>2</v>
      </c>
      <c r="U136">
        <v>0</v>
      </c>
      <c r="V136">
        <v>4</v>
      </c>
      <c r="W136">
        <v>0</v>
      </c>
      <c r="X136">
        <v>0</v>
      </c>
      <c r="Y136">
        <v>0</v>
      </c>
      <c r="Z136">
        <f t="shared" si="12"/>
        <v>0.5292</v>
      </c>
      <c r="AA136">
        <f t="shared" si="15"/>
        <v>0.29267999999999994</v>
      </c>
      <c r="AB136">
        <f t="shared" si="13"/>
        <v>0.23652000000000006</v>
      </c>
      <c r="AC136" s="4">
        <f t="shared" si="14"/>
        <v>0.44693877551020422</v>
      </c>
      <c r="AD136" s="6">
        <f t="shared" si="16"/>
        <v>0.55306122448979578</v>
      </c>
      <c r="AE136" s="6"/>
      <c r="AG136" s="6"/>
    </row>
    <row r="137" spans="1:33" x14ac:dyDescent="0.25">
      <c r="A137" t="s">
        <v>38</v>
      </c>
      <c r="B137" t="s">
        <v>230</v>
      </c>
      <c r="C137">
        <v>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2</v>
      </c>
      <c r="X137">
        <v>0</v>
      </c>
      <c r="Y137">
        <v>4</v>
      </c>
      <c r="Z137">
        <f t="shared" si="12"/>
        <v>0.58079999999999998</v>
      </c>
      <c r="AA137">
        <f t="shared" si="15"/>
        <v>0.28176000000000001</v>
      </c>
      <c r="AB137">
        <f t="shared" si="13"/>
        <v>0.29903999999999997</v>
      </c>
      <c r="AC137" s="4">
        <f t="shared" si="14"/>
        <v>0.51487603305785123</v>
      </c>
      <c r="AD137" s="6">
        <f t="shared" si="16"/>
        <v>0.48512396694214877</v>
      </c>
      <c r="AE137" s="6"/>
      <c r="AG137" s="6"/>
    </row>
    <row r="138" spans="1:33" x14ac:dyDescent="0.25">
      <c r="A138" t="s">
        <v>38</v>
      </c>
      <c r="B138" t="s">
        <v>231</v>
      </c>
      <c r="C138">
        <v>0</v>
      </c>
      <c r="D138">
        <v>14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0</v>
      </c>
      <c r="V138">
        <v>0</v>
      </c>
      <c r="W138">
        <v>2</v>
      </c>
      <c r="X138">
        <v>0</v>
      </c>
      <c r="Y138">
        <v>4</v>
      </c>
      <c r="Z138">
        <f t="shared" si="12"/>
        <v>0.58079999999999998</v>
      </c>
      <c r="AA138">
        <f t="shared" si="15"/>
        <v>0.28427999999999998</v>
      </c>
      <c r="AB138">
        <f t="shared" si="13"/>
        <v>0.29652000000000001</v>
      </c>
      <c r="AC138" s="4">
        <f t="shared" si="14"/>
        <v>0.51053719008264464</v>
      </c>
      <c r="AD138" s="6">
        <f t="shared" si="16"/>
        <v>0.48946280991735536</v>
      </c>
      <c r="AE138" s="6"/>
      <c r="AG138" s="6"/>
    </row>
    <row r="139" spans="1:33" x14ac:dyDescent="0.25">
      <c r="A139" t="s">
        <v>38</v>
      </c>
      <c r="B139" t="s">
        <v>232</v>
      </c>
      <c r="C139">
        <v>0</v>
      </c>
      <c r="D139">
        <v>0</v>
      </c>
      <c r="E139">
        <v>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2</v>
      </c>
      <c r="X139">
        <v>0</v>
      </c>
      <c r="Y139">
        <v>4</v>
      </c>
      <c r="Z139">
        <f t="shared" si="12"/>
        <v>0.58079999999999998</v>
      </c>
      <c r="AA139">
        <f t="shared" si="15"/>
        <v>0.30012</v>
      </c>
      <c r="AB139">
        <f t="shared" si="13"/>
        <v>0.28067999999999999</v>
      </c>
      <c r="AC139" s="4">
        <f t="shared" si="14"/>
        <v>0.48326446280991736</v>
      </c>
      <c r="AD139" s="6">
        <f t="shared" si="16"/>
        <v>0.51673553719008269</v>
      </c>
      <c r="AE139" s="6"/>
      <c r="AG139" s="6"/>
    </row>
    <row r="140" spans="1:33" x14ac:dyDescent="0.25">
      <c r="A140" t="s">
        <v>38</v>
      </c>
      <c r="B140" t="s">
        <v>233</v>
      </c>
      <c r="C140">
        <v>0</v>
      </c>
      <c r="D140">
        <v>0</v>
      </c>
      <c r="E140">
        <v>0</v>
      </c>
      <c r="F140">
        <v>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8</v>
      </c>
      <c r="T140">
        <v>0</v>
      </c>
      <c r="U140">
        <v>0</v>
      </c>
      <c r="V140">
        <v>4</v>
      </c>
      <c r="W140">
        <v>0</v>
      </c>
      <c r="X140">
        <v>0</v>
      </c>
      <c r="Y140">
        <v>4</v>
      </c>
      <c r="Z140">
        <f t="shared" si="12"/>
        <v>0.58079999999999998</v>
      </c>
      <c r="AA140">
        <f t="shared" si="15"/>
        <v>0.30312</v>
      </c>
      <c r="AB140">
        <f t="shared" si="13"/>
        <v>0.27767999999999998</v>
      </c>
      <c r="AC140" s="4">
        <f t="shared" si="14"/>
        <v>0.478099173553719</v>
      </c>
      <c r="AD140" s="6">
        <f t="shared" si="16"/>
        <v>0.521900826446281</v>
      </c>
      <c r="AE140" s="6"/>
      <c r="AG140" s="6"/>
    </row>
    <row r="141" spans="1:33" x14ac:dyDescent="0.25">
      <c r="A141" t="s">
        <v>38</v>
      </c>
      <c r="B141" t="s">
        <v>234</v>
      </c>
      <c r="C141">
        <v>0</v>
      </c>
      <c r="D141">
        <v>0</v>
      </c>
      <c r="E141">
        <v>0</v>
      </c>
      <c r="F141">
        <v>0</v>
      </c>
      <c r="G141">
        <v>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6</v>
      </c>
      <c r="S141">
        <v>0</v>
      </c>
      <c r="T141">
        <v>0</v>
      </c>
      <c r="U141">
        <v>0</v>
      </c>
      <c r="V141">
        <v>4</v>
      </c>
      <c r="W141">
        <v>0</v>
      </c>
      <c r="X141">
        <v>0</v>
      </c>
      <c r="Y141">
        <v>4</v>
      </c>
      <c r="Z141">
        <f t="shared" si="12"/>
        <v>0.58079999999999998</v>
      </c>
      <c r="AA141">
        <f t="shared" si="15"/>
        <v>0.30312</v>
      </c>
      <c r="AB141">
        <f t="shared" si="13"/>
        <v>0.27767999999999998</v>
      </c>
      <c r="AC141" s="4">
        <f t="shared" si="14"/>
        <v>0.478099173553719</v>
      </c>
      <c r="AD141" s="6">
        <f t="shared" si="16"/>
        <v>0.521900826446281</v>
      </c>
      <c r="AE141" s="6"/>
      <c r="AG141" s="6"/>
    </row>
    <row r="142" spans="1:33" x14ac:dyDescent="0.25">
      <c r="A142" t="s">
        <v>38</v>
      </c>
      <c r="B142" t="s">
        <v>235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0</v>
      </c>
      <c r="V142">
        <v>2</v>
      </c>
      <c r="W142">
        <v>0</v>
      </c>
      <c r="X142">
        <v>0</v>
      </c>
      <c r="Y142">
        <v>4</v>
      </c>
      <c r="Z142">
        <f t="shared" si="12"/>
        <v>0.58079999999999998</v>
      </c>
      <c r="AA142">
        <f t="shared" si="15"/>
        <v>0.30384</v>
      </c>
      <c r="AB142">
        <f t="shared" si="13"/>
        <v>0.27695999999999998</v>
      </c>
      <c r="AC142" s="4">
        <f t="shared" si="14"/>
        <v>0.47685950413223138</v>
      </c>
      <c r="AD142" s="6">
        <f t="shared" si="16"/>
        <v>0.52314049586776856</v>
      </c>
      <c r="AE142" s="6"/>
      <c r="AG142" s="6"/>
    </row>
    <row r="143" spans="1:33" x14ac:dyDescent="0.25">
      <c r="A143" t="s">
        <v>38</v>
      </c>
      <c r="B143" t="s">
        <v>236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2</v>
      </c>
      <c r="Z143">
        <f t="shared" si="12"/>
        <v>0.58079999999999998</v>
      </c>
      <c r="AA143">
        <f t="shared" si="15"/>
        <v>0.29832000000000003</v>
      </c>
      <c r="AB143">
        <f t="shared" si="13"/>
        <v>0.28247999999999995</v>
      </c>
      <c r="AC143" s="4">
        <f t="shared" si="14"/>
        <v>0.48636363636363628</v>
      </c>
      <c r="AD143" s="6">
        <f t="shared" si="16"/>
        <v>0.51363636363636367</v>
      </c>
      <c r="AE143" s="6"/>
      <c r="AG143" s="6"/>
    </row>
    <row r="144" spans="1:33" x14ac:dyDescent="0.25">
      <c r="A144" t="s">
        <v>38</v>
      </c>
      <c r="B144" t="s">
        <v>237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2</v>
      </c>
      <c r="U144">
        <v>0</v>
      </c>
      <c r="V144">
        <v>0</v>
      </c>
      <c r="W144">
        <v>2</v>
      </c>
      <c r="X144">
        <v>0</v>
      </c>
      <c r="Y144">
        <v>2</v>
      </c>
      <c r="Z144">
        <f t="shared" si="12"/>
        <v>0.58079999999999998</v>
      </c>
      <c r="AA144">
        <f t="shared" si="15"/>
        <v>0.33</v>
      </c>
      <c r="AB144">
        <f t="shared" si="13"/>
        <v>0.25079999999999997</v>
      </c>
      <c r="AC144" s="4">
        <f t="shared" si="14"/>
        <v>0.43181818181818177</v>
      </c>
      <c r="AD144" s="6">
        <f t="shared" si="16"/>
        <v>0.56818181818181823</v>
      </c>
      <c r="AE144" s="6"/>
      <c r="AG144" s="6"/>
    </row>
    <row r="145" spans="1:33" x14ac:dyDescent="0.25">
      <c r="A145" t="s">
        <v>38</v>
      </c>
      <c r="B145" t="s">
        <v>238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0</v>
      </c>
      <c r="Y145">
        <v>2</v>
      </c>
      <c r="Z145">
        <f t="shared" si="12"/>
        <v>0.58079999999999998</v>
      </c>
      <c r="AA145">
        <f t="shared" si="15"/>
        <v>0.33672000000000002</v>
      </c>
      <c r="AB145">
        <f t="shared" si="13"/>
        <v>0.24407999999999996</v>
      </c>
      <c r="AC145" s="4">
        <f t="shared" si="14"/>
        <v>0.42024793388429749</v>
      </c>
      <c r="AD145" s="6">
        <f t="shared" si="16"/>
        <v>0.57975206611570251</v>
      </c>
      <c r="AE145" s="6"/>
      <c r="AG145" s="6"/>
    </row>
    <row r="146" spans="1:33" x14ac:dyDescent="0.25">
      <c r="A146" t="s">
        <v>38</v>
      </c>
      <c r="B146" t="s">
        <v>239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8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2</v>
      </c>
      <c r="W146">
        <v>0</v>
      </c>
      <c r="X146">
        <v>0</v>
      </c>
      <c r="Y146">
        <v>2</v>
      </c>
      <c r="Z146">
        <f t="shared" si="12"/>
        <v>0.58079999999999998</v>
      </c>
      <c r="AA146">
        <f t="shared" si="15"/>
        <v>0.23327999999999999</v>
      </c>
      <c r="AB146">
        <f t="shared" si="13"/>
        <v>0.34752</v>
      </c>
      <c r="AC146" s="4">
        <f t="shared" si="14"/>
        <v>0.59834710743801656</v>
      </c>
      <c r="AD146" s="6">
        <f t="shared" si="16"/>
        <v>0.40165289256198344</v>
      </c>
      <c r="AE146" s="6"/>
      <c r="AG146" s="6"/>
    </row>
    <row r="147" spans="1:33" x14ac:dyDescent="0.25">
      <c r="A147" t="s">
        <v>38</v>
      </c>
      <c r="B147" t="s">
        <v>240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2</v>
      </c>
      <c r="U147">
        <v>0</v>
      </c>
      <c r="V147">
        <v>2</v>
      </c>
      <c r="W147">
        <v>0</v>
      </c>
      <c r="X147">
        <v>0</v>
      </c>
      <c r="Y147">
        <v>2</v>
      </c>
      <c r="Z147">
        <f t="shared" si="12"/>
        <v>0.58079999999999998</v>
      </c>
      <c r="AA147">
        <f t="shared" si="15"/>
        <v>0.34607999999999994</v>
      </c>
      <c r="AB147">
        <f t="shared" si="13"/>
        <v>0.23472000000000004</v>
      </c>
      <c r="AC147" s="4">
        <f t="shared" si="14"/>
        <v>0.40413223140495874</v>
      </c>
      <c r="AD147" s="6">
        <f t="shared" si="16"/>
        <v>0.5958677685950412</v>
      </c>
      <c r="AE147" s="6"/>
      <c r="AG147" s="6"/>
    </row>
    <row r="148" spans="1:33" x14ac:dyDescent="0.25">
      <c r="A148" t="s">
        <v>38</v>
      </c>
      <c r="B148" t="s">
        <v>241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</v>
      </c>
      <c r="O148">
        <v>0</v>
      </c>
      <c r="P148">
        <v>2</v>
      </c>
      <c r="Q148">
        <v>0</v>
      </c>
      <c r="R148">
        <v>0</v>
      </c>
      <c r="S148">
        <v>0</v>
      </c>
      <c r="T148">
        <v>2</v>
      </c>
      <c r="U148">
        <v>0</v>
      </c>
      <c r="V148">
        <v>4</v>
      </c>
      <c r="W148">
        <v>0</v>
      </c>
      <c r="X148">
        <v>0</v>
      </c>
      <c r="Y148">
        <v>2</v>
      </c>
      <c r="Z148">
        <f t="shared" si="12"/>
        <v>0.58079999999999998</v>
      </c>
      <c r="AA148">
        <f t="shared" si="15"/>
        <v>0.34751999999999994</v>
      </c>
      <c r="AB148">
        <f t="shared" si="13"/>
        <v>0.23328000000000004</v>
      </c>
      <c r="AC148" s="4">
        <f t="shared" si="14"/>
        <v>0.40165289256198355</v>
      </c>
      <c r="AD148" s="6">
        <f t="shared" si="16"/>
        <v>0.59834710743801645</v>
      </c>
      <c r="AE148" s="6"/>
      <c r="AG148" s="6"/>
    </row>
    <row r="149" spans="1:33" x14ac:dyDescent="0.25">
      <c r="A149" t="s">
        <v>38</v>
      </c>
      <c r="B149" t="s">
        <v>242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</v>
      </c>
      <c r="P149">
        <v>0</v>
      </c>
      <c r="Q149">
        <v>0</v>
      </c>
      <c r="R149">
        <v>2</v>
      </c>
      <c r="S149">
        <v>0</v>
      </c>
      <c r="T149">
        <v>2</v>
      </c>
      <c r="U149">
        <v>0</v>
      </c>
      <c r="V149">
        <v>2</v>
      </c>
      <c r="W149">
        <v>2</v>
      </c>
      <c r="X149">
        <v>0</v>
      </c>
      <c r="Y149">
        <v>0</v>
      </c>
      <c r="Z149">
        <f t="shared" si="12"/>
        <v>0.58079999999999998</v>
      </c>
      <c r="AA149">
        <f t="shared" si="15"/>
        <v>0.33107999999999999</v>
      </c>
      <c r="AB149">
        <f t="shared" si="13"/>
        <v>0.24972</v>
      </c>
      <c r="AC149" s="4">
        <f t="shared" si="14"/>
        <v>0.42995867768595042</v>
      </c>
      <c r="AD149" s="6">
        <f t="shared" si="16"/>
        <v>0.57004132231404958</v>
      </c>
      <c r="AE149" s="6"/>
      <c r="AG149" s="6"/>
    </row>
    <row r="150" spans="1:33" x14ac:dyDescent="0.25">
      <c r="A150" t="s">
        <v>39</v>
      </c>
      <c r="B150" t="s">
        <v>243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2</v>
      </c>
      <c r="X150">
        <v>0</v>
      </c>
      <c r="Y150">
        <v>4</v>
      </c>
      <c r="Z150">
        <f t="shared" si="12"/>
        <v>0.63480000000000003</v>
      </c>
      <c r="AA150">
        <f t="shared" si="15"/>
        <v>0.2994</v>
      </c>
      <c r="AB150">
        <f t="shared" si="13"/>
        <v>0.33540000000000003</v>
      </c>
      <c r="AC150" s="4">
        <f t="shared" si="14"/>
        <v>0.52835538752362954</v>
      </c>
      <c r="AD150" s="6">
        <f t="shared" si="16"/>
        <v>0.47164461247637046</v>
      </c>
      <c r="AE150" s="6"/>
      <c r="AG150" s="6"/>
    </row>
    <row r="151" spans="1:33" x14ac:dyDescent="0.25">
      <c r="A151" t="s">
        <v>39</v>
      </c>
      <c r="B151" t="s">
        <v>244</v>
      </c>
      <c r="C151">
        <v>0</v>
      </c>
      <c r="D151">
        <v>15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2</v>
      </c>
      <c r="X151">
        <v>0</v>
      </c>
      <c r="Y151">
        <v>4</v>
      </c>
      <c r="Z151">
        <f t="shared" si="12"/>
        <v>0.63480000000000003</v>
      </c>
      <c r="AA151">
        <f t="shared" si="15"/>
        <v>0.30318000000000001</v>
      </c>
      <c r="AB151">
        <f t="shared" si="13"/>
        <v>0.33162000000000003</v>
      </c>
      <c r="AC151" s="4">
        <f t="shared" si="14"/>
        <v>0.52240075614366732</v>
      </c>
      <c r="AD151" s="6">
        <f t="shared" si="16"/>
        <v>0.47759924385633268</v>
      </c>
      <c r="AE151" s="6"/>
      <c r="AG151" s="6"/>
    </row>
    <row r="152" spans="1:33" x14ac:dyDescent="0.25">
      <c r="A152" t="s">
        <v>39</v>
      </c>
      <c r="B152" t="s">
        <v>245</v>
      </c>
      <c r="C152">
        <v>0</v>
      </c>
      <c r="D152">
        <v>0</v>
      </c>
      <c r="E152">
        <v>16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0</v>
      </c>
      <c r="V152">
        <v>0</v>
      </c>
      <c r="W152">
        <v>2</v>
      </c>
      <c r="X152">
        <v>0</v>
      </c>
      <c r="Y152">
        <v>4</v>
      </c>
      <c r="Z152">
        <f t="shared" si="12"/>
        <v>0.63480000000000003</v>
      </c>
      <c r="AA152">
        <f t="shared" si="15"/>
        <v>0.30335999999999996</v>
      </c>
      <c r="AB152">
        <f t="shared" si="13"/>
        <v>0.33144000000000007</v>
      </c>
      <c r="AC152" s="4">
        <f t="shared" si="14"/>
        <v>0.52211720226843106</v>
      </c>
      <c r="AD152" s="6">
        <f t="shared" si="16"/>
        <v>0.47788279773156894</v>
      </c>
      <c r="AE152" s="6"/>
      <c r="AG152" s="6"/>
    </row>
    <row r="153" spans="1:33" x14ac:dyDescent="0.25">
      <c r="A153" t="s">
        <v>39</v>
      </c>
      <c r="B153" t="s">
        <v>246</v>
      </c>
      <c r="C153">
        <v>0</v>
      </c>
      <c r="D153">
        <v>0</v>
      </c>
      <c r="E153">
        <v>0</v>
      </c>
      <c r="F153">
        <v>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2</v>
      </c>
      <c r="U153">
        <v>0</v>
      </c>
      <c r="V153">
        <v>0</v>
      </c>
      <c r="W153">
        <v>2</v>
      </c>
      <c r="X153">
        <v>0</v>
      </c>
      <c r="Y153">
        <v>4</v>
      </c>
      <c r="Z153">
        <f t="shared" si="12"/>
        <v>0.63480000000000003</v>
      </c>
      <c r="AA153">
        <f t="shared" si="15"/>
        <v>0.32279999999999998</v>
      </c>
      <c r="AB153">
        <f t="shared" si="13"/>
        <v>0.31200000000000006</v>
      </c>
      <c r="AC153" s="4">
        <f t="shared" si="14"/>
        <v>0.49149338374291124</v>
      </c>
      <c r="AD153" s="6">
        <f t="shared" si="16"/>
        <v>0.50850661625708882</v>
      </c>
      <c r="AE153" s="6"/>
      <c r="AG153" s="6"/>
    </row>
    <row r="154" spans="1:33" x14ac:dyDescent="0.25">
      <c r="A154" t="s">
        <v>39</v>
      </c>
      <c r="B154" t="s">
        <v>247</v>
      </c>
      <c r="C154">
        <v>0</v>
      </c>
      <c r="D154">
        <v>0</v>
      </c>
      <c r="E154">
        <v>0</v>
      </c>
      <c r="F154">
        <v>0</v>
      </c>
      <c r="G154">
        <v>10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</v>
      </c>
      <c r="S154">
        <v>0</v>
      </c>
      <c r="T154">
        <v>2</v>
      </c>
      <c r="U154">
        <v>0</v>
      </c>
      <c r="V154">
        <v>0</v>
      </c>
      <c r="W154">
        <v>2</v>
      </c>
      <c r="X154">
        <v>0</v>
      </c>
      <c r="Y154">
        <v>4</v>
      </c>
      <c r="Z154">
        <f t="shared" si="12"/>
        <v>0.63480000000000003</v>
      </c>
      <c r="AA154">
        <f t="shared" si="15"/>
        <v>0.32279999999999998</v>
      </c>
      <c r="AB154">
        <f t="shared" si="13"/>
        <v>0.31200000000000006</v>
      </c>
      <c r="AC154" s="4">
        <f t="shared" si="14"/>
        <v>0.49149338374291124</v>
      </c>
      <c r="AD154" s="6">
        <f t="shared" si="16"/>
        <v>0.50850661625708882</v>
      </c>
      <c r="AE154" s="6"/>
      <c r="AG154" s="6"/>
    </row>
    <row r="155" spans="1:33" x14ac:dyDescent="0.25">
      <c r="A155" t="s">
        <v>39</v>
      </c>
      <c r="B155" t="s">
        <v>248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v>0</v>
      </c>
      <c r="Y155">
        <v>4</v>
      </c>
      <c r="Z155">
        <f t="shared" si="12"/>
        <v>0.63480000000000003</v>
      </c>
      <c r="AA155">
        <f t="shared" si="15"/>
        <v>0.33432000000000001</v>
      </c>
      <c r="AB155">
        <f t="shared" si="13"/>
        <v>0.30048000000000002</v>
      </c>
      <c r="AC155" s="4">
        <f t="shared" si="14"/>
        <v>0.47334593572778827</v>
      </c>
      <c r="AD155" s="6">
        <f t="shared" si="16"/>
        <v>0.52665406427221173</v>
      </c>
      <c r="AE155" s="6"/>
      <c r="AG155" s="6"/>
    </row>
    <row r="156" spans="1:33" x14ac:dyDescent="0.25">
      <c r="A156" t="s">
        <v>39</v>
      </c>
      <c r="B156" t="s">
        <v>249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2</v>
      </c>
      <c r="W156">
        <v>0</v>
      </c>
      <c r="X156">
        <v>0</v>
      </c>
      <c r="Y156">
        <v>4</v>
      </c>
      <c r="Z156">
        <f t="shared" si="12"/>
        <v>0.63480000000000003</v>
      </c>
      <c r="AA156">
        <f t="shared" si="15"/>
        <v>0.33894000000000002</v>
      </c>
      <c r="AB156">
        <f t="shared" si="13"/>
        <v>0.29586000000000001</v>
      </c>
      <c r="AC156" s="4">
        <f t="shared" si="14"/>
        <v>0.46606805293005671</v>
      </c>
      <c r="AD156" s="6">
        <f t="shared" si="16"/>
        <v>0.53393194706994329</v>
      </c>
      <c r="AE156" s="6"/>
      <c r="AG156" s="6"/>
    </row>
    <row r="157" spans="1:33" x14ac:dyDescent="0.25">
      <c r="A157" t="s">
        <v>39</v>
      </c>
      <c r="B157" t="s">
        <v>250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4</v>
      </c>
      <c r="U157">
        <v>0</v>
      </c>
      <c r="V157">
        <v>0</v>
      </c>
      <c r="W157">
        <v>2</v>
      </c>
      <c r="X157">
        <v>0</v>
      </c>
      <c r="Y157">
        <v>2</v>
      </c>
      <c r="Z157">
        <f t="shared" si="12"/>
        <v>0.63480000000000003</v>
      </c>
      <c r="AA157">
        <f t="shared" si="15"/>
        <v>0.33504</v>
      </c>
      <c r="AB157">
        <f t="shared" si="13"/>
        <v>0.29976000000000003</v>
      </c>
      <c r="AC157" s="4">
        <f t="shared" si="14"/>
        <v>0.4722117202268431</v>
      </c>
      <c r="AD157" s="6">
        <f t="shared" si="16"/>
        <v>0.5277882797731569</v>
      </c>
      <c r="AE157" s="6"/>
      <c r="AG157" s="6"/>
    </row>
    <row r="158" spans="1:33" x14ac:dyDescent="0.25">
      <c r="A158" t="s">
        <v>39</v>
      </c>
      <c r="B158" t="s">
        <v>251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2</v>
      </c>
      <c r="U158">
        <v>0</v>
      </c>
      <c r="V158">
        <v>0</v>
      </c>
      <c r="W158">
        <v>2</v>
      </c>
      <c r="X158">
        <v>0</v>
      </c>
      <c r="Y158">
        <v>2</v>
      </c>
      <c r="Z158">
        <f t="shared" si="12"/>
        <v>0.63480000000000003</v>
      </c>
      <c r="AA158">
        <f t="shared" si="15"/>
        <v>0.35039999999999993</v>
      </c>
      <c r="AB158">
        <f t="shared" si="13"/>
        <v>0.2844000000000001</v>
      </c>
      <c r="AC158" s="4">
        <f t="shared" si="14"/>
        <v>0.44801512287334605</v>
      </c>
      <c r="AD158" s="6">
        <f t="shared" si="16"/>
        <v>0.55198487712665389</v>
      </c>
      <c r="AE158" s="6"/>
      <c r="AG158" s="6"/>
    </row>
    <row r="159" spans="1:33" x14ac:dyDescent="0.25">
      <c r="A159" t="s">
        <v>39</v>
      </c>
      <c r="B159" t="s">
        <v>252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6</v>
      </c>
      <c r="M159">
        <v>0</v>
      </c>
      <c r="N159">
        <v>0</v>
      </c>
      <c r="O159">
        <v>0</v>
      </c>
      <c r="P159">
        <v>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2</v>
      </c>
      <c r="Z159">
        <f t="shared" si="12"/>
        <v>0.63480000000000003</v>
      </c>
      <c r="AA159">
        <f t="shared" si="15"/>
        <v>0.23207999999999998</v>
      </c>
      <c r="AB159">
        <f t="shared" si="13"/>
        <v>0.40272000000000008</v>
      </c>
      <c r="AC159" s="4">
        <f t="shared" si="14"/>
        <v>0.63440453686200382</v>
      </c>
      <c r="AD159" s="6">
        <f t="shared" si="16"/>
        <v>0.36559546313799618</v>
      </c>
      <c r="AE159" s="6"/>
      <c r="AG159" s="6"/>
    </row>
    <row r="160" spans="1:33" x14ac:dyDescent="0.25">
      <c r="A160" t="s">
        <v>39</v>
      </c>
      <c r="B160" t="s">
        <v>253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4</v>
      </c>
      <c r="U160">
        <v>0</v>
      </c>
      <c r="V160">
        <v>2</v>
      </c>
      <c r="W160">
        <v>0</v>
      </c>
      <c r="X160">
        <v>4</v>
      </c>
      <c r="Y160">
        <v>2</v>
      </c>
      <c r="Z160">
        <f t="shared" si="12"/>
        <v>0.63480000000000003</v>
      </c>
      <c r="AA160">
        <f t="shared" si="15"/>
        <v>0.36312</v>
      </c>
      <c r="AB160">
        <f t="shared" si="13"/>
        <v>0.27168000000000003</v>
      </c>
      <c r="AC160" s="4">
        <f t="shared" si="14"/>
        <v>0.42797731568998115</v>
      </c>
      <c r="AD160" s="6">
        <f t="shared" si="16"/>
        <v>0.5720226843100189</v>
      </c>
      <c r="AE160" s="6"/>
      <c r="AG160" s="6"/>
    </row>
    <row r="161" spans="1:33" x14ac:dyDescent="0.25">
      <c r="A161" t="s">
        <v>39</v>
      </c>
      <c r="B161" t="s">
        <v>254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4</v>
      </c>
      <c r="W161">
        <v>2</v>
      </c>
      <c r="X161">
        <v>0</v>
      </c>
      <c r="Y161">
        <v>2</v>
      </c>
      <c r="Z161">
        <f t="shared" si="12"/>
        <v>0.63480000000000003</v>
      </c>
      <c r="AA161">
        <f t="shared" si="15"/>
        <v>0.36168</v>
      </c>
      <c r="AB161">
        <f t="shared" si="13"/>
        <v>0.27312000000000003</v>
      </c>
      <c r="AC161" s="4">
        <f t="shared" si="14"/>
        <v>0.43024574669187149</v>
      </c>
      <c r="AD161" s="6">
        <f t="shared" si="16"/>
        <v>0.56975425330812857</v>
      </c>
      <c r="AE161" s="6"/>
      <c r="AG161" s="6"/>
    </row>
    <row r="162" spans="1:33" x14ac:dyDescent="0.25">
      <c r="A162" t="s">
        <v>39</v>
      </c>
      <c r="B162" t="s">
        <v>255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</v>
      </c>
      <c r="P162">
        <v>2</v>
      </c>
      <c r="Q162">
        <v>0</v>
      </c>
      <c r="R162">
        <v>0</v>
      </c>
      <c r="S162">
        <v>0</v>
      </c>
      <c r="T162">
        <v>2</v>
      </c>
      <c r="U162">
        <v>0</v>
      </c>
      <c r="V162">
        <v>6</v>
      </c>
      <c r="W162">
        <v>0</v>
      </c>
      <c r="X162">
        <v>0</v>
      </c>
      <c r="Y162">
        <v>0</v>
      </c>
      <c r="Z162">
        <f t="shared" si="12"/>
        <v>0.63480000000000003</v>
      </c>
      <c r="AA162">
        <f t="shared" si="15"/>
        <v>0.36143999999999998</v>
      </c>
      <c r="AB162">
        <f t="shared" si="13"/>
        <v>0.27336000000000005</v>
      </c>
      <c r="AC162" s="4">
        <f t="shared" si="14"/>
        <v>0.4306238185255199</v>
      </c>
      <c r="AD162" s="6">
        <f t="shared" si="16"/>
        <v>0.5693761814744801</v>
      </c>
      <c r="AE162" s="6"/>
      <c r="AG162" s="6"/>
    </row>
    <row r="163" spans="1:33" x14ac:dyDescent="0.25">
      <c r="A163" t="s">
        <v>47</v>
      </c>
      <c r="B163" t="s">
        <v>48</v>
      </c>
      <c r="C163">
        <f>12*30*3/1000000</f>
        <v>1.08E-3</v>
      </c>
      <c r="D163">
        <f>26*30*3/1000000</f>
        <v>2.3400000000000001E-3</v>
      </c>
      <c r="E163">
        <f>24*45*3/1000000</f>
        <v>3.2399999999999998E-3</v>
      </c>
      <c r="F163">
        <f>24*60*3/1000000</f>
        <v>4.3200000000000001E-3</v>
      </c>
      <c r="G163">
        <f>30*60*3/1000000</f>
        <v>5.4000000000000003E-3</v>
      </c>
      <c r="H163">
        <f>24*80*3/1000000</f>
        <v>5.7600000000000004E-3</v>
      </c>
      <c r="I163">
        <f>45*100*3/1000000</f>
        <v>1.35E-2</v>
      </c>
      <c r="J163">
        <f>90*150*3/1000000</f>
        <v>4.0500000000000001E-2</v>
      </c>
      <c r="K163">
        <f>95*160*3/1000000</f>
        <v>4.5600000000000002E-2</v>
      </c>
      <c r="L163">
        <f>24*180*3/1000000</f>
        <v>1.2959999999999999E-2</v>
      </c>
      <c r="M163">
        <f>50*200*3/1000000</f>
        <v>0.03</v>
      </c>
      <c r="N163">
        <f>80*200*3/1000000</f>
        <v>4.8000000000000001E-2</v>
      </c>
      <c r="O163">
        <f>50*300*3/1000000</f>
        <v>4.4999999999999998E-2</v>
      </c>
      <c r="P163">
        <f t="shared" ref="P163" si="17">12*30*3/1000000</f>
        <v>1.08E-3</v>
      </c>
      <c r="Q163">
        <f>24*45*3/1000000</f>
        <v>3.2399999999999998E-3</v>
      </c>
      <c r="R163">
        <f>24*60*3/1000000</f>
        <v>4.3200000000000001E-3</v>
      </c>
      <c r="S163">
        <f>30*60*3/1000000</f>
        <v>5.4000000000000003E-3</v>
      </c>
      <c r="T163">
        <f>24*80*3/1000000</f>
        <v>5.7600000000000004E-3</v>
      </c>
      <c r="U163">
        <f>45*100*3/1000000</f>
        <v>1.35E-2</v>
      </c>
      <c r="V163">
        <f>24*180*3/1000000</f>
        <v>1.2959999999999999E-2</v>
      </c>
      <c r="W163">
        <f>50*200*3/1000000</f>
        <v>0.03</v>
      </c>
      <c r="X163">
        <f>80*200*3/1000000</f>
        <v>4.8000000000000001E-2</v>
      </c>
      <c r="Y163">
        <f>50*300*3/1000000</f>
        <v>4.4999999999999998E-2</v>
      </c>
      <c r="AD163" s="6"/>
      <c r="AE163" s="6"/>
      <c r="AG163" s="6"/>
    </row>
    <row r="164" spans="1:33" x14ac:dyDescent="0.25">
      <c r="A164" t="s">
        <v>57</v>
      </c>
    </row>
  </sheetData>
  <mergeCells count="2">
    <mergeCell ref="C1:O1"/>
    <mergeCell ref="P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6"/>
  <sheetViews>
    <sheetView zoomScale="70" zoomScaleNormal="70" workbookViewId="0">
      <selection activeCell="C23" sqref="C23:K47"/>
    </sheetView>
  </sheetViews>
  <sheetFormatPr baseColWidth="10" defaultRowHeight="15" x14ac:dyDescent="0.25"/>
  <sheetData>
    <row r="1" spans="1:25" x14ac:dyDescent="0.25">
      <c r="A1" s="25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41</v>
      </c>
      <c r="O1" s="26"/>
      <c r="P1" s="26"/>
      <c r="Q1" s="26"/>
      <c r="R1" s="26"/>
      <c r="S1" s="26"/>
      <c r="T1" s="26"/>
      <c r="U1" s="26"/>
      <c r="V1" s="26"/>
      <c r="W1" s="26"/>
    </row>
    <row r="2" spans="1:2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3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1:25" x14ac:dyDescent="0.25">
      <c r="A3" s="12">
        <v>58000</v>
      </c>
      <c r="B3" s="7">
        <v>54000</v>
      </c>
      <c r="C3" s="7">
        <v>52000</v>
      </c>
      <c r="D3" s="7">
        <v>47000</v>
      </c>
      <c r="E3" s="7">
        <v>44000</v>
      </c>
      <c r="F3" s="7">
        <v>40000</v>
      </c>
      <c r="G3" s="7">
        <v>32000</v>
      </c>
      <c r="H3" s="7">
        <v>24000</v>
      </c>
      <c r="I3" s="7">
        <v>16000</v>
      </c>
      <c r="J3" s="7">
        <v>36000</v>
      </c>
      <c r="K3" s="7">
        <v>28000</v>
      </c>
      <c r="L3" s="7">
        <v>14000</v>
      </c>
      <c r="M3" s="7">
        <v>22000</v>
      </c>
      <c r="N3" s="7">
        <v>56000</v>
      </c>
      <c r="O3" s="7">
        <v>50000</v>
      </c>
      <c r="P3" s="7">
        <v>45000</v>
      </c>
      <c r="Q3" s="7">
        <v>42000</v>
      </c>
      <c r="R3" s="7">
        <v>38000</v>
      </c>
      <c r="S3" s="7">
        <v>30000</v>
      </c>
      <c r="T3" s="7">
        <v>34000</v>
      </c>
      <c r="U3" s="7">
        <v>26000</v>
      </c>
      <c r="V3" s="7">
        <v>12000</v>
      </c>
      <c r="W3" s="8">
        <v>18000</v>
      </c>
      <c r="X3" t="s">
        <v>45</v>
      </c>
      <c r="Y3" t="s">
        <v>59</v>
      </c>
    </row>
    <row r="4" spans="1:25" x14ac:dyDescent="0.25">
      <c r="A4" s="9">
        <v>0.22500000000000001</v>
      </c>
      <c r="B4" s="10">
        <v>0.48749999999999999</v>
      </c>
      <c r="C4" s="10">
        <v>0.67500000000000004</v>
      </c>
      <c r="D4" s="10">
        <v>0.9</v>
      </c>
      <c r="E4" s="10">
        <v>1.125</v>
      </c>
      <c r="F4" s="10">
        <v>1.2</v>
      </c>
      <c r="G4" s="10">
        <v>2.8125</v>
      </c>
      <c r="H4" s="10">
        <v>8.4375</v>
      </c>
      <c r="I4" s="10">
        <v>9.5</v>
      </c>
      <c r="J4" s="10">
        <v>2.7</v>
      </c>
      <c r="K4" s="10">
        <v>6.25</v>
      </c>
      <c r="L4" s="10">
        <v>10</v>
      </c>
      <c r="M4" s="10">
        <v>9.375</v>
      </c>
      <c r="N4" s="10">
        <v>0.27</v>
      </c>
      <c r="O4" s="10">
        <v>0.81</v>
      </c>
      <c r="P4" s="10">
        <v>1.08</v>
      </c>
      <c r="Q4" s="10">
        <v>1.35</v>
      </c>
      <c r="R4" s="10">
        <v>1.44</v>
      </c>
      <c r="S4" s="10">
        <v>3.375</v>
      </c>
      <c r="T4" s="10">
        <v>3.24</v>
      </c>
      <c r="U4" s="10">
        <v>7.5</v>
      </c>
      <c r="V4" s="10">
        <v>12</v>
      </c>
      <c r="W4" s="11">
        <v>11.25</v>
      </c>
      <c r="X4" t="s">
        <v>46</v>
      </c>
    </row>
    <row r="5" spans="1:25" x14ac:dyDescent="0.25">
      <c r="A5" s="13">
        <v>2000</v>
      </c>
      <c r="B5" s="14">
        <v>4000</v>
      </c>
      <c r="C5" s="14">
        <v>6000</v>
      </c>
      <c r="D5" s="14">
        <v>8000</v>
      </c>
      <c r="E5" s="14">
        <v>10000</v>
      </c>
      <c r="F5" s="14">
        <v>12000</v>
      </c>
      <c r="G5" s="14">
        <v>16000</v>
      </c>
      <c r="H5" s="14">
        <v>20000</v>
      </c>
      <c r="I5" s="14">
        <v>29200</v>
      </c>
      <c r="J5" s="14">
        <v>14000</v>
      </c>
      <c r="K5" s="14">
        <v>18000</v>
      </c>
      <c r="L5" s="14">
        <v>34000</v>
      </c>
      <c r="M5" s="14">
        <v>22000</v>
      </c>
      <c r="N5" s="14">
        <v>4000</v>
      </c>
      <c r="O5" s="14">
        <v>6000</v>
      </c>
      <c r="P5" s="14">
        <v>8000</v>
      </c>
      <c r="Q5" s="14">
        <v>10000</v>
      </c>
      <c r="R5" s="14">
        <v>12000</v>
      </c>
      <c r="S5" s="14">
        <v>16000</v>
      </c>
      <c r="T5" s="14">
        <v>14000</v>
      </c>
      <c r="U5" s="14">
        <v>18000</v>
      </c>
      <c r="V5" s="14">
        <v>38000</v>
      </c>
      <c r="W5" s="15">
        <v>26000</v>
      </c>
      <c r="X5" t="s">
        <v>45</v>
      </c>
      <c r="Y5" t="s">
        <v>60</v>
      </c>
    </row>
    <row r="6" spans="1:25" x14ac:dyDescent="0.25">
      <c r="A6" s="9">
        <v>0.22500000000000001</v>
      </c>
      <c r="B6" s="10">
        <v>0.48749999999999999</v>
      </c>
      <c r="C6" s="10">
        <v>0.67500000000000004</v>
      </c>
      <c r="D6" s="10">
        <v>0.9</v>
      </c>
      <c r="E6" s="10">
        <v>1.125</v>
      </c>
      <c r="F6" s="10">
        <v>1.2</v>
      </c>
      <c r="G6" s="10">
        <v>2.8125</v>
      </c>
      <c r="H6" s="10">
        <v>8.4375</v>
      </c>
      <c r="I6" s="10">
        <v>9.5</v>
      </c>
      <c r="J6" s="10">
        <v>2.7</v>
      </c>
      <c r="K6" s="10">
        <v>6.25</v>
      </c>
      <c r="L6" s="10">
        <v>10</v>
      </c>
      <c r="M6" s="10">
        <v>9.375</v>
      </c>
      <c r="N6" s="10">
        <v>0.27</v>
      </c>
      <c r="O6" s="10">
        <v>0.81</v>
      </c>
      <c r="P6" s="10">
        <v>1.08</v>
      </c>
      <c r="Q6" s="10">
        <v>1.35</v>
      </c>
      <c r="R6" s="10">
        <v>1.44</v>
      </c>
      <c r="S6" s="10">
        <v>3.375</v>
      </c>
      <c r="T6" s="10">
        <v>3.24</v>
      </c>
      <c r="U6" s="10">
        <v>7.5</v>
      </c>
      <c r="V6" s="10">
        <v>12</v>
      </c>
      <c r="W6" s="11">
        <v>11.25</v>
      </c>
      <c r="X6" t="s">
        <v>46</v>
      </c>
    </row>
    <row r="7" spans="1:25" x14ac:dyDescent="0.25">
      <c r="A7" s="13">
        <v>6000</v>
      </c>
      <c r="B7" s="14">
        <v>10000</v>
      </c>
      <c r="C7" s="14">
        <v>12000</v>
      </c>
      <c r="D7" s="14">
        <v>20000</v>
      </c>
      <c r="E7" s="14">
        <v>44000</v>
      </c>
      <c r="F7" s="14">
        <v>56000</v>
      </c>
      <c r="G7" s="14">
        <v>56000</v>
      </c>
      <c r="H7" s="14">
        <v>20000</v>
      </c>
      <c r="I7" s="14">
        <v>10000</v>
      </c>
      <c r="J7" s="14">
        <v>64000</v>
      </c>
      <c r="K7" s="14">
        <v>44000</v>
      </c>
      <c r="L7" s="14">
        <v>8000</v>
      </c>
      <c r="M7" s="14">
        <v>16000</v>
      </c>
      <c r="N7" s="14">
        <v>8000</v>
      </c>
      <c r="O7" s="14">
        <v>16000</v>
      </c>
      <c r="P7" s="14">
        <v>32000</v>
      </c>
      <c r="Q7" s="14">
        <v>48000</v>
      </c>
      <c r="R7" s="14">
        <v>60000</v>
      </c>
      <c r="S7" s="14">
        <v>48000</v>
      </c>
      <c r="T7" s="14">
        <v>60000</v>
      </c>
      <c r="U7" s="14">
        <v>32000</v>
      </c>
      <c r="V7" s="14">
        <v>6000</v>
      </c>
      <c r="W7" s="15">
        <v>12000</v>
      </c>
      <c r="X7" t="s">
        <v>45</v>
      </c>
      <c r="Y7" t="s">
        <v>61</v>
      </c>
    </row>
    <row r="8" spans="1:25" x14ac:dyDescent="0.25">
      <c r="A8" s="9">
        <v>0.22500000000000001</v>
      </c>
      <c r="B8" s="10">
        <v>0.48749999999999999</v>
      </c>
      <c r="C8" s="10">
        <v>0.67500000000000004</v>
      </c>
      <c r="D8" s="10">
        <v>0.9</v>
      </c>
      <c r="E8" s="10">
        <v>1.125</v>
      </c>
      <c r="F8" s="10">
        <v>1.2</v>
      </c>
      <c r="G8" s="10">
        <v>2.8125</v>
      </c>
      <c r="H8" s="10">
        <v>8.4375</v>
      </c>
      <c r="I8" s="10">
        <v>9.5</v>
      </c>
      <c r="J8" s="10">
        <v>2.7</v>
      </c>
      <c r="K8" s="10">
        <v>6.25</v>
      </c>
      <c r="L8" s="10">
        <v>10</v>
      </c>
      <c r="M8" s="10">
        <v>9.375</v>
      </c>
      <c r="N8" s="10">
        <v>0.27</v>
      </c>
      <c r="O8" s="10">
        <v>0.81</v>
      </c>
      <c r="P8" s="10">
        <v>1.08</v>
      </c>
      <c r="Q8" s="10">
        <v>1.35</v>
      </c>
      <c r="R8" s="10">
        <v>1.44</v>
      </c>
      <c r="S8" s="10">
        <v>3.375</v>
      </c>
      <c r="T8" s="10">
        <v>3.24</v>
      </c>
      <c r="U8" s="10">
        <v>7.5</v>
      </c>
      <c r="V8" s="10">
        <v>12</v>
      </c>
      <c r="W8" s="11">
        <v>11.25</v>
      </c>
      <c r="X8" t="s">
        <v>46</v>
      </c>
    </row>
    <row r="9" spans="1:25" x14ac:dyDescent="0.25">
      <c r="A9" s="13">
        <v>58000</v>
      </c>
      <c r="B9" s="14">
        <v>54000</v>
      </c>
      <c r="C9" s="14">
        <v>52000</v>
      </c>
      <c r="D9" s="14">
        <v>48000</v>
      </c>
      <c r="E9" s="14">
        <v>44000</v>
      </c>
      <c r="F9" s="14">
        <v>40000</v>
      </c>
      <c r="G9" s="14">
        <v>36000</v>
      </c>
      <c r="H9" s="14">
        <v>32000</v>
      </c>
      <c r="I9" s="14">
        <v>30000</v>
      </c>
      <c r="J9" s="14">
        <v>28000</v>
      </c>
      <c r="K9" s="14">
        <v>24000</v>
      </c>
      <c r="L9" s="14">
        <v>17000</v>
      </c>
      <c r="M9" s="14">
        <v>12000</v>
      </c>
      <c r="N9" s="14">
        <v>56000</v>
      </c>
      <c r="O9" s="14">
        <v>50000</v>
      </c>
      <c r="P9" s="14">
        <v>46000</v>
      </c>
      <c r="Q9" s="14">
        <v>42000</v>
      </c>
      <c r="R9" s="14">
        <v>38000</v>
      </c>
      <c r="S9" s="14">
        <v>34000</v>
      </c>
      <c r="T9" s="14">
        <v>26000</v>
      </c>
      <c r="U9" s="14">
        <v>20000</v>
      </c>
      <c r="V9" s="14">
        <v>14000</v>
      </c>
      <c r="W9" s="15">
        <v>10000</v>
      </c>
      <c r="X9" t="s">
        <v>45</v>
      </c>
      <c r="Y9" t="s">
        <v>62</v>
      </c>
    </row>
    <row r="10" spans="1:25" x14ac:dyDescent="0.25">
      <c r="A10" s="9">
        <v>0.22500000000000001</v>
      </c>
      <c r="B10" s="10">
        <v>0.48749999999999999</v>
      </c>
      <c r="C10" s="10">
        <v>0.67500000000000004</v>
      </c>
      <c r="D10" s="10">
        <v>0.9</v>
      </c>
      <c r="E10" s="10">
        <v>1.125</v>
      </c>
      <c r="F10" s="10">
        <v>1.2</v>
      </c>
      <c r="G10" s="10">
        <v>2.8125</v>
      </c>
      <c r="H10" s="10">
        <v>8.4375</v>
      </c>
      <c r="I10" s="10">
        <v>9.5</v>
      </c>
      <c r="J10" s="10">
        <v>2.7</v>
      </c>
      <c r="K10" s="10">
        <v>6.25</v>
      </c>
      <c r="L10" s="10">
        <v>10</v>
      </c>
      <c r="M10" s="10">
        <v>9.375</v>
      </c>
      <c r="N10" s="10">
        <v>0.27</v>
      </c>
      <c r="O10" s="10">
        <v>0.81</v>
      </c>
      <c r="P10" s="10">
        <v>1.08</v>
      </c>
      <c r="Q10" s="10">
        <v>1.35</v>
      </c>
      <c r="R10" s="10">
        <v>1.44</v>
      </c>
      <c r="S10" s="10">
        <v>3.375</v>
      </c>
      <c r="T10" s="10">
        <v>3.24</v>
      </c>
      <c r="U10" s="10">
        <v>7.5</v>
      </c>
      <c r="V10" s="10">
        <v>12</v>
      </c>
      <c r="W10" s="11">
        <v>11.25</v>
      </c>
      <c r="X10" t="s">
        <v>46</v>
      </c>
    </row>
    <row r="11" spans="1:25" x14ac:dyDescent="0.25">
      <c r="A11" s="13">
        <v>2000</v>
      </c>
      <c r="B11" s="14">
        <v>4000</v>
      </c>
      <c r="C11" s="14">
        <v>6000</v>
      </c>
      <c r="D11" s="14">
        <v>8000</v>
      </c>
      <c r="E11" s="14">
        <v>10000</v>
      </c>
      <c r="F11" s="14">
        <v>12000</v>
      </c>
      <c r="G11" s="14">
        <v>14000</v>
      </c>
      <c r="H11" s="14">
        <v>16000</v>
      </c>
      <c r="I11" s="14">
        <v>16000</v>
      </c>
      <c r="J11" s="14">
        <v>18000</v>
      </c>
      <c r="K11" s="14">
        <v>20800</v>
      </c>
      <c r="L11" s="14">
        <v>28000</v>
      </c>
      <c r="M11" s="14">
        <v>34000</v>
      </c>
      <c r="N11" s="14">
        <v>4000</v>
      </c>
      <c r="O11" s="14">
        <v>6000</v>
      </c>
      <c r="P11" s="14">
        <v>8000</v>
      </c>
      <c r="Q11" s="14">
        <v>10000</v>
      </c>
      <c r="R11" s="14">
        <v>12000</v>
      </c>
      <c r="S11" s="14">
        <v>14000</v>
      </c>
      <c r="T11" s="14">
        <v>18000</v>
      </c>
      <c r="U11" s="14">
        <v>24000</v>
      </c>
      <c r="V11" s="14">
        <v>31000</v>
      </c>
      <c r="W11" s="15">
        <v>38000</v>
      </c>
      <c r="X11" t="s">
        <v>45</v>
      </c>
      <c r="Y11" t="s">
        <v>63</v>
      </c>
    </row>
    <row r="12" spans="1:25" x14ac:dyDescent="0.25">
      <c r="A12" s="9">
        <v>0.22500000000000001</v>
      </c>
      <c r="B12" s="10">
        <v>0.48749999999999999</v>
      </c>
      <c r="C12" s="10">
        <v>0.67500000000000004</v>
      </c>
      <c r="D12" s="10">
        <v>0.9</v>
      </c>
      <c r="E12" s="10">
        <v>1.125</v>
      </c>
      <c r="F12" s="10">
        <v>1.2</v>
      </c>
      <c r="G12" s="10">
        <v>2.8125</v>
      </c>
      <c r="H12" s="10">
        <v>8.4375</v>
      </c>
      <c r="I12" s="10">
        <v>9.5</v>
      </c>
      <c r="J12" s="10">
        <v>2.7</v>
      </c>
      <c r="K12" s="10">
        <v>6.25</v>
      </c>
      <c r="L12" s="10">
        <v>10</v>
      </c>
      <c r="M12" s="10">
        <v>9.375</v>
      </c>
      <c r="N12" s="10">
        <v>0.27</v>
      </c>
      <c r="O12" s="10">
        <v>0.81</v>
      </c>
      <c r="P12" s="10">
        <v>1.08</v>
      </c>
      <c r="Q12" s="10">
        <v>1.35</v>
      </c>
      <c r="R12" s="10">
        <v>1.44</v>
      </c>
      <c r="S12" s="10">
        <v>3.375</v>
      </c>
      <c r="T12" s="10">
        <v>3.24</v>
      </c>
      <c r="U12" s="10">
        <v>7.5</v>
      </c>
      <c r="V12" s="10">
        <v>12</v>
      </c>
      <c r="W12" s="11">
        <v>11.25</v>
      </c>
      <c r="X12" t="s">
        <v>46</v>
      </c>
    </row>
    <row r="13" spans="1:25" x14ac:dyDescent="0.25">
      <c r="A13" s="13">
        <v>4000</v>
      </c>
      <c r="B13" s="14">
        <v>8000</v>
      </c>
      <c r="C13" s="14">
        <v>10000</v>
      </c>
      <c r="D13" s="14">
        <v>18000</v>
      </c>
      <c r="E13" s="14">
        <v>38000</v>
      </c>
      <c r="F13" s="14">
        <v>52000</v>
      </c>
      <c r="G13" s="14">
        <v>60000</v>
      </c>
      <c r="H13" s="14">
        <v>52000</v>
      </c>
      <c r="I13" s="14">
        <v>42000</v>
      </c>
      <c r="J13" s="14">
        <v>38000</v>
      </c>
      <c r="K13" s="14">
        <v>18000</v>
      </c>
      <c r="L13" s="14">
        <v>10000</v>
      </c>
      <c r="M13" s="14">
        <v>6000</v>
      </c>
      <c r="N13" s="14">
        <v>6000</v>
      </c>
      <c r="O13" s="14">
        <v>14000</v>
      </c>
      <c r="P13" s="14">
        <v>24000</v>
      </c>
      <c r="Q13" s="14">
        <v>42000</v>
      </c>
      <c r="R13" s="14">
        <v>56000</v>
      </c>
      <c r="S13" s="14">
        <v>56000</v>
      </c>
      <c r="T13" s="14">
        <v>24000</v>
      </c>
      <c r="U13" s="14">
        <v>14000</v>
      </c>
      <c r="V13" s="14">
        <v>8000</v>
      </c>
      <c r="W13" s="15">
        <v>4000</v>
      </c>
      <c r="X13" t="s">
        <v>45</v>
      </c>
      <c r="Y13" t="s">
        <v>64</v>
      </c>
    </row>
    <row r="14" spans="1:25" x14ac:dyDescent="0.25">
      <c r="A14" s="9">
        <v>0.22500000000000001</v>
      </c>
      <c r="B14" s="10">
        <v>0.48749999999999999</v>
      </c>
      <c r="C14" s="10">
        <v>0.67500000000000004</v>
      </c>
      <c r="D14" s="10">
        <v>0.9</v>
      </c>
      <c r="E14" s="10">
        <v>1.125</v>
      </c>
      <c r="F14" s="10">
        <v>1.2</v>
      </c>
      <c r="G14" s="10">
        <v>2.8125</v>
      </c>
      <c r="H14" s="10">
        <v>8.4375</v>
      </c>
      <c r="I14" s="10">
        <v>9.5</v>
      </c>
      <c r="J14" s="10">
        <v>2.7</v>
      </c>
      <c r="K14" s="10">
        <v>6.25</v>
      </c>
      <c r="L14" s="10">
        <v>10</v>
      </c>
      <c r="M14" s="10">
        <v>9.375</v>
      </c>
      <c r="N14" s="10">
        <v>0.27</v>
      </c>
      <c r="O14" s="10">
        <v>0.81</v>
      </c>
      <c r="P14" s="10">
        <v>1.08</v>
      </c>
      <c r="Q14" s="10">
        <v>1.35</v>
      </c>
      <c r="R14" s="10">
        <v>1.44</v>
      </c>
      <c r="S14" s="10">
        <v>3.375</v>
      </c>
      <c r="T14" s="10">
        <v>3.24</v>
      </c>
      <c r="U14" s="10">
        <v>7.5</v>
      </c>
      <c r="V14" s="10">
        <v>12</v>
      </c>
      <c r="W14" s="11">
        <v>11.25</v>
      </c>
      <c r="X14" t="s">
        <v>46</v>
      </c>
    </row>
    <row r="23" spans="5:10" x14ac:dyDescent="0.25">
      <c r="E23" s="5"/>
    </row>
    <row r="24" spans="5:10" x14ac:dyDescent="0.25">
      <c r="E24" s="5"/>
      <c r="F24" s="5"/>
      <c r="G24" s="5"/>
      <c r="H24" s="5"/>
      <c r="I24" s="5"/>
      <c r="J24" s="5"/>
    </row>
    <row r="25" spans="5:10" x14ac:dyDescent="0.25">
      <c r="E25" s="5"/>
      <c r="F25" s="5"/>
      <c r="G25" s="5"/>
      <c r="H25" s="5"/>
      <c r="I25" s="5"/>
      <c r="J25" s="5"/>
    </row>
    <row r="26" spans="5:10" x14ac:dyDescent="0.25">
      <c r="E26" s="5"/>
      <c r="F26" s="5"/>
      <c r="G26" s="5"/>
      <c r="H26" s="5"/>
      <c r="I26" s="5"/>
      <c r="J26" s="5"/>
    </row>
    <row r="27" spans="5:10" x14ac:dyDescent="0.25">
      <c r="E27" s="5"/>
      <c r="F27" s="5"/>
      <c r="G27" s="5"/>
      <c r="H27" s="5"/>
      <c r="I27" s="5"/>
      <c r="J27" s="5"/>
    </row>
    <row r="28" spans="5:10" x14ac:dyDescent="0.25">
      <c r="E28" s="5"/>
      <c r="F28" s="5"/>
      <c r="G28" s="5"/>
      <c r="H28" s="5"/>
      <c r="I28" s="5"/>
      <c r="J28" s="5"/>
    </row>
    <row r="29" spans="5:10" x14ac:dyDescent="0.25">
      <c r="E29" s="5"/>
      <c r="F29" s="5"/>
      <c r="G29" s="5"/>
      <c r="H29" s="5"/>
      <c r="I29" s="5"/>
      <c r="J29" s="5"/>
    </row>
    <row r="30" spans="5:10" x14ac:dyDescent="0.25">
      <c r="E30" s="5"/>
      <c r="F30" s="5"/>
      <c r="G30" s="5"/>
      <c r="H30" s="5"/>
      <c r="I30" s="5"/>
      <c r="J30" s="5"/>
    </row>
    <row r="31" spans="5:10" x14ac:dyDescent="0.25">
      <c r="E31" s="5"/>
      <c r="F31" s="5"/>
      <c r="G31" s="5"/>
      <c r="H31" s="5"/>
      <c r="I31" s="5"/>
      <c r="J31" s="5"/>
    </row>
    <row r="32" spans="5:10" x14ac:dyDescent="0.25">
      <c r="E32" s="5"/>
      <c r="F32" s="5"/>
      <c r="G32" s="5"/>
      <c r="H32" s="5"/>
      <c r="I32" s="5"/>
      <c r="J32" s="5"/>
    </row>
    <row r="33" spans="5:10" x14ac:dyDescent="0.25">
      <c r="E33" s="5"/>
      <c r="F33" s="5"/>
      <c r="G33" s="5"/>
      <c r="H33" s="5"/>
      <c r="I33" s="5"/>
      <c r="J33" s="5"/>
    </row>
    <row r="34" spans="5:10" x14ac:dyDescent="0.25">
      <c r="E34" s="5"/>
      <c r="F34" s="5"/>
      <c r="G34" s="5"/>
      <c r="H34" s="5"/>
      <c r="I34" s="5"/>
      <c r="J34" s="5"/>
    </row>
    <row r="35" spans="5:10" x14ac:dyDescent="0.25">
      <c r="E35" s="5"/>
      <c r="F35" s="5"/>
      <c r="G35" s="5"/>
      <c r="H35" s="5"/>
      <c r="I35" s="5"/>
      <c r="J35" s="5"/>
    </row>
    <row r="36" spans="5:10" x14ac:dyDescent="0.25">
      <c r="E36" s="5"/>
      <c r="F36" s="5"/>
      <c r="G36" s="5"/>
      <c r="H36" s="5"/>
      <c r="I36" s="5"/>
      <c r="J36" s="5"/>
    </row>
    <row r="37" spans="5:10" x14ac:dyDescent="0.25">
      <c r="E37" s="5"/>
      <c r="F37" s="5"/>
      <c r="G37" s="5"/>
      <c r="H37" s="5"/>
      <c r="I37" s="5"/>
      <c r="J37" s="5"/>
    </row>
    <row r="38" spans="5:10" x14ac:dyDescent="0.25">
      <c r="E38" s="5"/>
      <c r="F38" s="5"/>
      <c r="G38" s="5"/>
      <c r="H38" s="5"/>
      <c r="I38" s="5"/>
      <c r="J38" s="5"/>
    </row>
    <row r="39" spans="5:10" x14ac:dyDescent="0.25">
      <c r="E39" s="5"/>
      <c r="F39" s="5"/>
      <c r="G39" s="5"/>
      <c r="H39" s="5"/>
      <c r="I39" s="5"/>
      <c r="J39" s="5"/>
    </row>
    <row r="40" spans="5:10" x14ac:dyDescent="0.25">
      <c r="E40" s="5"/>
      <c r="F40" s="5"/>
      <c r="G40" s="5"/>
      <c r="H40" s="5"/>
      <c r="I40" s="5"/>
      <c r="J40" s="5"/>
    </row>
    <row r="41" spans="5:10" x14ac:dyDescent="0.25">
      <c r="E41" s="5"/>
      <c r="F41" s="5"/>
      <c r="G41" s="5"/>
      <c r="H41" s="5"/>
      <c r="I41" s="5"/>
      <c r="J41" s="5"/>
    </row>
    <row r="42" spans="5:10" x14ac:dyDescent="0.25">
      <c r="E42" s="5"/>
      <c r="F42" s="5"/>
      <c r="G42" s="5"/>
      <c r="H42" s="5"/>
      <c r="I42" s="5"/>
      <c r="J42" s="5"/>
    </row>
    <row r="43" spans="5:10" x14ac:dyDescent="0.25">
      <c r="E43" s="5"/>
      <c r="F43" s="5"/>
      <c r="G43" s="5"/>
      <c r="H43" s="5"/>
      <c r="I43" s="5"/>
      <c r="J43" s="5"/>
    </row>
    <row r="44" spans="5:10" x14ac:dyDescent="0.25">
      <c r="E44" s="5"/>
      <c r="F44" s="5"/>
      <c r="G44" s="5"/>
      <c r="H44" s="5"/>
      <c r="I44" s="5"/>
      <c r="J44" s="5"/>
    </row>
    <row r="45" spans="5:10" x14ac:dyDescent="0.25">
      <c r="E45" s="5"/>
      <c r="F45" s="5"/>
      <c r="G45" s="5"/>
      <c r="H45" s="5"/>
      <c r="I45" s="5"/>
      <c r="J45" s="5"/>
    </row>
    <row r="46" spans="5:10" x14ac:dyDescent="0.25">
      <c r="E46" s="5"/>
      <c r="F46" s="5"/>
      <c r="G46" s="5"/>
      <c r="H46" s="5"/>
      <c r="I46" s="5"/>
      <c r="J46" s="5"/>
    </row>
  </sheetData>
  <sortState ref="D21:G43">
    <sortCondition ref="D21:D43"/>
  </sortState>
  <mergeCells count="2">
    <mergeCell ref="A1:M1"/>
    <mergeCell ref="N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sqref="A1:B14"/>
    </sheetView>
  </sheetViews>
  <sheetFormatPr baseColWidth="10" defaultRowHeight="15" x14ac:dyDescent="0.25"/>
  <sheetData>
    <row r="1" spans="1:2" x14ac:dyDescent="0.25">
      <c r="A1" t="s">
        <v>26</v>
      </c>
      <c r="B1">
        <v>2600</v>
      </c>
    </row>
    <row r="2" spans="1:2" x14ac:dyDescent="0.25">
      <c r="A2" t="s">
        <v>27</v>
      </c>
      <c r="B2">
        <v>3100</v>
      </c>
    </row>
    <row r="3" spans="1:2" x14ac:dyDescent="0.25">
      <c r="A3" t="s">
        <v>28</v>
      </c>
      <c r="B3">
        <v>3700</v>
      </c>
    </row>
    <row r="4" spans="1:2" x14ac:dyDescent="0.25">
      <c r="A4" t="s">
        <v>29</v>
      </c>
      <c r="B4">
        <v>4400</v>
      </c>
    </row>
    <row r="5" spans="1:2" x14ac:dyDescent="0.25">
      <c r="A5" t="s">
        <v>30</v>
      </c>
      <c r="B5">
        <v>5200</v>
      </c>
    </row>
    <row r="6" spans="1:2" x14ac:dyDescent="0.25">
      <c r="A6" t="s">
        <v>31</v>
      </c>
      <c r="B6">
        <v>6100</v>
      </c>
    </row>
    <row r="7" spans="1:2" x14ac:dyDescent="0.25">
      <c r="A7" t="s">
        <v>32</v>
      </c>
      <c r="B7">
        <v>7100</v>
      </c>
    </row>
    <row r="8" spans="1:2" x14ac:dyDescent="0.25">
      <c r="A8" t="s">
        <v>33</v>
      </c>
      <c r="B8">
        <v>7600</v>
      </c>
    </row>
    <row r="9" spans="1:2" x14ac:dyDescent="0.25">
      <c r="A9" t="s">
        <v>34</v>
      </c>
      <c r="B9">
        <v>8200</v>
      </c>
    </row>
    <row r="10" spans="1:2" x14ac:dyDescent="0.25">
      <c r="A10" t="s">
        <v>35</v>
      </c>
      <c r="B10">
        <v>7700</v>
      </c>
    </row>
    <row r="11" spans="1:2" x14ac:dyDescent="0.25">
      <c r="A11" t="s">
        <v>36</v>
      </c>
      <c r="B11">
        <v>6900</v>
      </c>
    </row>
    <row r="12" spans="1:2" x14ac:dyDescent="0.25">
      <c r="A12" t="s">
        <v>37</v>
      </c>
      <c r="B12">
        <v>5900</v>
      </c>
    </row>
    <row r="13" spans="1:2" x14ac:dyDescent="0.25">
      <c r="A13" t="s">
        <v>38</v>
      </c>
      <c r="B13">
        <v>4900</v>
      </c>
    </row>
    <row r="14" spans="1:2" x14ac:dyDescent="0.25">
      <c r="A14" t="s">
        <v>39</v>
      </c>
      <c r="B14">
        <v>3600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2"/>
  <sheetViews>
    <sheetView tabSelected="1" topLeftCell="A79" zoomScale="70" zoomScaleNormal="70" workbookViewId="0">
      <selection activeCell="M102" sqref="M102"/>
    </sheetView>
  </sheetViews>
  <sheetFormatPr baseColWidth="10" defaultRowHeight="15" x14ac:dyDescent="0.25"/>
  <cols>
    <col min="15" max="15" width="13.7109375" customWidth="1"/>
  </cols>
  <sheetData>
    <row r="1" spans="1:23" x14ac:dyDescent="0.25">
      <c r="A1" t="s">
        <v>65</v>
      </c>
      <c r="E1" t="s">
        <v>92</v>
      </c>
      <c r="I1" t="s">
        <v>91</v>
      </c>
      <c r="M1" t="s">
        <v>90</v>
      </c>
      <c r="Q1" t="s">
        <v>89</v>
      </c>
      <c r="U1" t="s">
        <v>88</v>
      </c>
    </row>
    <row r="2" spans="1:23" x14ac:dyDescent="0.25">
      <c r="A2" t="s">
        <v>93</v>
      </c>
      <c r="B2" t="s">
        <v>55</v>
      </c>
      <c r="C2" t="s">
        <v>56</v>
      </c>
      <c r="E2" t="s">
        <v>93</v>
      </c>
      <c r="F2" t="s">
        <v>55</v>
      </c>
      <c r="G2" t="s">
        <v>56</v>
      </c>
      <c r="I2" t="s">
        <v>93</v>
      </c>
      <c r="J2" t="s">
        <v>55</v>
      </c>
      <c r="K2" t="s">
        <v>56</v>
      </c>
      <c r="M2" t="s">
        <v>93</v>
      </c>
      <c r="N2" t="s">
        <v>55</v>
      </c>
      <c r="O2" t="s">
        <v>56</v>
      </c>
      <c r="Q2" t="s">
        <v>93</v>
      </c>
      <c r="R2" t="s">
        <v>55</v>
      </c>
      <c r="S2" t="s">
        <v>56</v>
      </c>
      <c r="U2" t="s">
        <v>93</v>
      </c>
      <c r="V2" t="s">
        <v>55</v>
      </c>
      <c r="W2" t="s">
        <v>56</v>
      </c>
    </row>
    <row r="3" spans="1:23" x14ac:dyDescent="0.25">
      <c r="A3" t="s">
        <v>66</v>
      </c>
      <c r="B3">
        <v>11454.2</v>
      </c>
      <c r="C3">
        <v>880520</v>
      </c>
      <c r="E3" t="s">
        <v>66</v>
      </c>
      <c r="F3">
        <v>8851.66</v>
      </c>
      <c r="G3">
        <v>288966</v>
      </c>
      <c r="I3" t="s">
        <v>66</v>
      </c>
      <c r="J3">
        <v>9873.25</v>
      </c>
      <c r="K3">
        <v>388646</v>
      </c>
      <c r="M3" t="s">
        <v>66</v>
      </c>
      <c r="N3">
        <v>11976.6</v>
      </c>
      <c r="O3">
        <v>1037080.8225</v>
      </c>
      <c r="Q3" t="s">
        <v>66</v>
      </c>
      <c r="R3">
        <v>8726.4500000000007</v>
      </c>
      <c r="S3">
        <v>255725</v>
      </c>
      <c r="U3" t="s">
        <v>66</v>
      </c>
      <c r="V3">
        <v>11670.5</v>
      </c>
      <c r="W3">
        <v>999137</v>
      </c>
    </row>
    <row r="4" spans="1:23" x14ac:dyDescent="0.25">
      <c r="A4" t="s">
        <v>67</v>
      </c>
      <c r="B4">
        <v>12046.7</v>
      </c>
      <c r="C4">
        <v>767101</v>
      </c>
      <c r="E4" t="s">
        <v>67</v>
      </c>
      <c r="F4">
        <v>9143.4</v>
      </c>
      <c r="G4">
        <v>226938</v>
      </c>
      <c r="I4" t="s">
        <v>67</v>
      </c>
      <c r="J4">
        <v>10079.299999999999</v>
      </c>
      <c r="K4">
        <v>329336</v>
      </c>
      <c r="M4" t="s">
        <v>67</v>
      </c>
      <c r="N4">
        <v>12089.3</v>
      </c>
      <c r="O4">
        <v>1002433.8</v>
      </c>
      <c r="Q4" t="s">
        <v>67</v>
      </c>
      <c r="R4">
        <v>8965.83</v>
      </c>
      <c r="S4">
        <v>206391</v>
      </c>
      <c r="U4" t="s">
        <v>67</v>
      </c>
      <c r="V4">
        <v>11858.6</v>
      </c>
      <c r="W4">
        <v>954433</v>
      </c>
    </row>
    <row r="5" spans="1:23" x14ac:dyDescent="0.25">
      <c r="A5" t="s">
        <v>68</v>
      </c>
      <c r="B5">
        <v>12046.7</v>
      </c>
      <c r="C5">
        <v>767101</v>
      </c>
      <c r="E5" t="s">
        <v>68</v>
      </c>
      <c r="F5">
        <v>9143.4</v>
      </c>
      <c r="G5">
        <v>226938</v>
      </c>
      <c r="I5" t="s">
        <v>68</v>
      </c>
      <c r="J5">
        <v>10021.5</v>
      </c>
      <c r="K5">
        <v>329334</v>
      </c>
      <c r="M5" t="s">
        <v>68</v>
      </c>
      <c r="N5">
        <v>12089.3</v>
      </c>
      <c r="O5">
        <v>1002433.8</v>
      </c>
      <c r="Q5" t="s">
        <v>68</v>
      </c>
      <c r="R5">
        <v>8965.83</v>
      </c>
      <c r="S5">
        <v>206391</v>
      </c>
      <c r="U5" t="s">
        <v>68</v>
      </c>
      <c r="V5">
        <v>11858.6</v>
      </c>
      <c r="W5">
        <v>954433</v>
      </c>
    </row>
    <row r="6" spans="1:23" x14ac:dyDescent="0.25">
      <c r="A6" t="s">
        <v>69</v>
      </c>
      <c r="B6">
        <v>11744.9</v>
      </c>
      <c r="C6">
        <v>772770</v>
      </c>
      <c r="E6" t="s">
        <v>69</v>
      </c>
      <c r="F6">
        <v>9035.5300000000007</v>
      </c>
      <c r="G6">
        <v>230039</v>
      </c>
      <c r="I6" t="s">
        <v>69</v>
      </c>
      <c r="J6">
        <v>10009.299999999999</v>
      </c>
      <c r="K6">
        <v>332299</v>
      </c>
      <c r="M6" t="s">
        <v>69</v>
      </c>
      <c r="N6">
        <v>12089.3</v>
      </c>
      <c r="O6">
        <v>1002433.8</v>
      </c>
      <c r="Q6" t="s">
        <v>69</v>
      </c>
      <c r="R6">
        <v>8912.9599999999991</v>
      </c>
      <c r="S6">
        <v>208857</v>
      </c>
      <c r="U6" t="s">
        <v>69</v>
      </c>
      <c r="V6">
        <v>11858.6</v>
      </c>
      <c r="W6">
        <v>954433</v>
      </c>
    </row>
    <row r="7" spans="1:23" x14ac:dyDescent="0.25">
      <c r="A7" t="s">
        <v>70</v>
      </c>
      <c r="B7">
        <v>11744.9</v>
      </c>
      <c r="C7">
        <v>772770</v>
      </c>
      <c r="E7" t="s">
        <v>70</v>
      </c>
      <c r="F7">
        <v>9035.5300000000007</v>
      </c>
      <c r="G7">
        <v>230039</v>
      </c>
      <c r="I7" t="s">
        <v>70</v>
      </c>
      <c r="J7">
        <v>9975.6</v>
      </c>
      <c r="K7">
        <v>335257</v>
      </c>
      <c r="M7" t="s">
        <v>70</v>
      </c>
      <c r="N7">
        <v>12089.3</v>
      </c>
      <c r="O7">
        <v>1002433.8</v>
      </c>
      <c r="Q7" t="s">
        <v>70</v>
      </c>
      <c r="R7">
        <v>8912.9599999999991</v>
      </c>
      <c r="S7">
        <v>208857</v>
      </c>
      <c r="U7" t="s">
        <v>70</v>
      </c>
      <c r="V7">
        <v>11793.1</v>
      </c>
      <c r="W7">
        <v>958895</v>
      </c>
    </row>
    <row r="8" spans="1:23" x14ac:dyDescent="0.25">
      <c r="A8" t="s">
        <v>71</v>
      </c>
      <c r="B8">
        <v>11744.9</v>
      </c>
      <c r="C8">
        <v>772770</v>
      </c>
      <c r="E8" t="s">
        <v>71</v>
      </c>
      <c r="F8">
        <v>8975.6299999999992</v>
      </c>
      <c r="G8">
        <v>236242</v>
      </c>
      <c r="I8" t="s">
        <v>71</v>
      </c>
      <c r="J8">
        <v>9975.6</v>
      </c>
      <c r="K8">
        <v>335257</v>
      </c>
      <c r="M8" t="s">
        <v>71</v>
      </c>
      <c r="N8">
        <v>12089.3</v>
      </c>
      <c r="O8">
        <v>1002433.8</v>
      </c>
      <c r="Q8" t="s">
        <v>71</v>
      </c>
      <c r="R8">
        <v>8867.02</v>
      </c>
      <c r="S8">
        <v>213791</v>
      </c>
      <c r="U8" t="s">
        <v>71</v>
      </c>
      <c r="V8">
        <v>11793.1</v>
      </c>
      <c r="W8">
        <v>958895</v>
      </c>
    </row>
    <row r="9" spans="1:23" x14ac:dyDescent="0.25">
      <c r="A9" t="s">
        <v>72</v>
      </c>
      <c r="B9">
        <v>11697.9</v>
      </c>
      <c r="C9">
        <v>789767</v>
      </c>
      <c r="E9" t="s">
        <v>72</v>
      </c>
      <c r="F9">
        <v>8975.6299999999992</v>
      </c>
      <c r="G9">
        <v>236242</v>
      </c>
      <c r="I9" t="s">
        <v>72</v>
      </c>
      <c r="J9">
        <v>9975.6</v>
      </c>
      <c r="K9">
        <v>335257</v>
      </c>
      <c r="M9" t="s">
        <v>72</v>
      </c>
      <c r="N9">
        <v>12089.3</v>
      </c>
      <c r="O9">
        <v>1002433.8</v>
      </c>
      <c r="Q9" t="s">
        <v>72</v>
      </c>
      <c r="R9">
        <v>8867.02</v>
      </c>
      <c r="S9">
        <v>213791</v>
      </c>
      <c r="U9" t="s">
        <v>72</v>
      </c>
      <c r="V9">
        <v>11793.1</v>
      </c>
      <c r="W9">
        <v>958895</v>
      </c>
    </row>
    <row r="10" spans="1:23" x14ac:dyDescent="0.25">
      <c r="A10" t="s">
        <v>73</v>
      </c>
      <c r="B10">
        <v>11691.4</v>
      </c>
      <c r="C10">
        <v>794872</v>
      </c>
      <c r="E10" t="s">
        <v>73</v>
      </c>
      <c r="F10">
        <v>8931.14</v>
      </c>
      <c r="G10">
        <v>242445</v>
      </c>
      <c r="I10" t="s">
        <v>73</v>
      </c>
      <c r="J10">
        <v>9936.19</v>
      </c>
      <c r="K10">
        <v>343132</v>
      </c>
      <c r="M10" t="s">
        <v>73</v>
      </c>
      <c r="N10">
        <v>12089.3</v>
      </c>
      <c r="O10">
        <v>1002433.8</v>
      </c>
      <c r="Q10" t="s">
        <v>73</v>
      </c>
      <c r="R10">
        <v>8867.02</v>
      </c>
      <c r="S10">
        <v>213791</v>
      </c>
      <c r="U10" t="s">
        <v>73</v>
      </c>
      <c r="V10">
        <v>11770.6</v>
      </c>
      <c r="W10">
        <v>965608</v>
      </c>
    </row>
    <row r="11" spans="1:23" x14ac:dyDescent="0.25">
      <c r="A11" t="s">
        <v>74</v>
      </c>
      <c r="B11">
        <v>11670.5</v>
      </c>
      <c r="C11">
        <v>800739</v>
      </c>
      <c r="E11" t="s">
        <v>74</v>
      </c>
      <c r="F11">
        <v>8931.14</v>
      </c>
      <c r="G11">
        <v>242445</v>
      </c>
      <c r="I11" t="s">
        <v>74</v>
      </c>
      <c r="J11">
        <v>9936.19</v>
      </c>
      <c r="K11">
        <v>343132</v>
      </c>
      <c r="M11" t="s">
        <v>74</v>
      </c>
      <c r="N11">
        <v>12033</v>
      </c>
      <c r="O11">
        <v>1012811.5175</v>
      </c>
      <c r="Q11" t="s">
        <v>74</v>
      </c>
      <c r="R11">
        <v>8822.0499999999993</v>
      </c>
      <c r="S11">
        <v>221191</v>
      </c>
      <c r="U11" t="s">
        <v>74</v>
      </c>
      <c r="V11">
        <v>11770.6</v>
      </c>
      <c r="W11">
        <v>965608</v>
      </c>
    </row>
    <row r="12" spans="1:23" x14ac:dyDescent="0.25">
      <c r="A12" t="s">
        <v>75</v>
      </c>
      <c r="B12">
        <v>11595</v>
      </c>
      <c r="C12">
        <v>806789</v>
      </c>
      <c r="E12" t="s">
        <v>75</v>
      </c>
      <c r="F12">
        <v>8931.14</v>
      </c>
      <c r="G12">
        <v>242445</v>
      </c>
      <c r="I12" t="s">
        <v>75</v>
      </c>
      <c r="J12">
        <v>9936.19</v>
      </c>
      <c r="K12">
        <v>343132</v>
      </c>
      <c r="M12" t="s">
        <v>75</v>
      </c>
      <c r="N12">
        <v>12033</v>
      </c>
      <c r="O12">
        <v>1012811.5175</v>
      </c>
      <c r="Q12" t="s">
        <v>75</v>
      </c>
      <c r="R12">
        <v>8822.0499999999993</v>
      </c>
      <c r="S12">
        <v>221191</v>
      </c>
      <c r="U12" t="s">
        <v>75</v>
      </c>
      <c r="V12">
        <v>11770.6</v>
      </c>
      <c r="W12">
        <v>965608</v>
      </c>
    </row>
    <row r="13" spans="1:23" x14ac:dyDescent="0.25">
      <c r="A13" t="s">
        <v>76</v>
      </c>
      <c r="B13">
        <v>11595</v>
      </c>
      <c r="C13">
        <v>806789</v>
      </c>
      <c r="E13" t="s">
        <v>76</v>
      </c>
      <c r="F13">
        <v>8931.14</v>
      </c>
      <c r="G13">
        <v>242445</v>
      </c>
      <c r="I13" t="s">
        <v>76</v>
      </c>
      <c r="J13">
        <v>9936.19</v>
      </c>
      <c r="K13">
        <v>343132</v>
      </c>
      <c r="M13" t="s">
        <v>76</v>
      </c>
      <c r="N13">
        <v>12033</v>
      </c>
      <c r="O13">
        <v>1012811.5175</v>
      </c>
      <c r="Q13" t="s">
        <v>76</v>
      </c>
      <c r="R13">
        <v>8822.0499999999993</v>
      </c>
      <c r="S13">
        <v>221191</v>
      </c>
      <c r="U13" t="s">
        <v>76</v>
      </c>
      <c r="V13">
        <v>11770.6</v>
      </c>
      <c r="W13">
        <v>965608</v>
      </c>
    </row>
    <row r="14" spans="1:23" x14ac:dyDescent="0.25">
      <c r="A14" t="s">
        <v>77</v>
      </c>
      <c r="B14">
        <v>11595</v>
      </c>
      <c r="C14">
        <v>806789</v>
      </c>
      <c r="E14" t="s">
        <v>77</v>
      </c>
      <c r="F14">
        <v>8931.14</v>
      </c>
      <c r="G14">
        <v>242445</v>
      </c>
      <c r="I14" t="s">
        <v>77</v>
      </c>
      <c r="J14">
        <v>9936.19</v>
      </c>
      <c r="K14">
        <v>343132</v>
      </c>
      <c r="M14" t="s">
        <v>77</v>
      </c>
      <c r="N14">
        <v>12033</v>
      </c>
      <c r="O14">
        <v>1012811.5175</v>
      </c>
      <c r="Q14" t="s">
        <v>77</v>
      </c>
      <c r="R14">
        <v>8822.0499999999993</v>
      </c>
      <c r="S14">
        <v>221191</v>
      </c>
      <c r="U14" t="s">
        <v>77</v>
      </c>
      <c r="V14">
        <v>11711.1</v>
      </c>
      <c r="W14">
        <v>974536</v>
      </c>
    </row>
    <row r="15" spans="1:23" x14ac:dyDescent="0.25">
      <c r="A15" t="s">
        <v>78</v>
      </c>
      <c r="B15">
        <v>11545.8</v>
      </c>
      <c r="C15">
        <v>823498</v>
      </c>
      <c r="E15" t="s">
        <v>78</v>
      </c>
      <c r="F15">
        <v>8885.91</v>
      </c>
      <c r="G15">
        <v>257951</v>
      </c>
      <c r="I15" t="s">
        <v>78</v>
      </c>
      <c r="J15">
        <v>9936.19</v>
      </c>
      <c r="K15">
        <v>343132</v>
      </c>
      <c r="M15" t="s">
        <v>78</v>
      </c>
      <c r="N15">
        <v>12033</v>
      </c>
      <c r="O15">
        <v>1012811.5175</v>
      </c>
      <c r="Q15" t="s">
        <v>78</v>
      </c>
      <c r="R15">
        <v>8822.0499999999993</v>
      </c>
      <c r="S15">
        <v>221191</v>
      </c>
      <c r="U15" t="s">
        <v>78</v>
      </c>
      <c r="V15">
        <v>11711.1</v>
      </c>
      <c r="W15">
        <v>974536</v>
      </c>
    </row>
    <row r="16" spans="1:23" x14ac:dyDescent="0.25">
      <c r="A16" t="s">
        <v>79</v>
      </c>
      <c r="B16">
        <v>11545.8</v>
      </c>
      <c r="C16">
        <v>823498</v>
      </c>
      <c r="E16" t="s">
        <v>79</v>
      </c>
      <c r="F16">
        <v>8885.91</v>
      </c>
      <c r="G16">
        <v>257951</v>
      </c>
      <c r="I16" t="s">
        <v>79</v>
      </c>
      <c r="J16">
        <v>9936.19</v>
      </c>
      <c r="K16">
        <v>343132</v>
      </c>
      <c r="M16" t="s">
        <v>79</v>
      </c>
      <c r="N16">
        <v>12033</v>
      </c>
      <c r="O16">
        <v>1012811.5175</v>
      </c>
      <c r="Q16" t="s">
        <v>79</v>
      </c>
      <c r="R16">
        <v>8776.6</v>
      </c>
      <c r="S16">
        <v>233519</v>
      </c>
      <c r="U16" t="s">
        <v>79</v>
      </c>
      <c r="V16">
        <v>11711.1</v>
      </c>
      <c r="W16">
        <v>974536</v>
      </c>
    </row>
    <row r="17" spans="1:23" x14ac:dyDescent="0.25">
      <c r="A17" t="s">
        <v>80</v>
      </c>
      <c r="B17">
        <v>11542.7</v>
      </c>
      <c r="C17">
        <v>824499</v>
      </c>
      <c r="E17" t="s">
        <v>80</v>
      </c>
      <c r="F17">
        <v>8885.91</v>
      </c>
      <c r="G17">
        <v>257951</v>
      </c>
      <c r="I17" t="s">
        <v>80</v>
      </c>
      <c r="J17">
        <v>9936.19</v>
      </c>
      <c r="K17">
        <v>343132</v>
      </c>
      <c r="M17" t="s">
        <v>80</v>
      </c>
      <c r="N17">
        <v>12033</v>
      </c>
      <c r="O17">
        <v>1012811.5175</v>
      </c>
      <c r="Q17" t="s">
        <v>80</v>
      </c>
      <c r="R17">
        <v>8776.6</v>
      </c>
      <c r="S17">
        <v>233519</v>
      </c>
      <c r="U17" t="s">
        <v>80</v>
      </c>
      <c r="V17">
        <v>11711.1</v>
      </c>
      <c r="W17">
        <v>974536</v>
      </c>
    </row>
    <row r="18" spans="1:23" x14ac:dyDescent="0.25">
      <c r="A18" t="s">
        <v>81</v>
      </c>
      <c r="B18">
        <v>11532.4</v>
      </c>
      <c r="C18">
        <v>839583</v>
      </c>
      <c r="E18" t="s">
        <v>81</v>
      </c>
      <c r="F18">
        <v>8885.91</v>
      </c>
      <c r="G18">
        <v>257951</v>
      </c>
      <c r="I18" t="s">
        <v>81</v>
      </c>
      <c r="J18">
        <v>9936.19</v>
      </c>
      <c r="K18">
        <v>343132</v>
      </c>
      <c r="M18" t="s">
        <v>81</v>
      </c>
      <c r="N18">
        <v>12033</v>
      </c>
      <c r="O18">
        <v>1012811.5175</v>
      </c>
      <c r="Q18" t="s">
        <v>81</v>
      </c>
      <c r="R18">
        <v>8776.6</v>
      </c>
      <c r="S18">
        <v>233519</v>
      </c>
      <c r="U18" t="s">
        <v>81</v>
      </c>
      <c r="V18">
        <v>11711.1</v>
      </c>
      <c r="W18">
        <v>974536</v>
      </c>
    </row>
    <row r="19" spans="1:23" x14ac:dyDescent="0.25">
      <c r="A19" t="s">
        <v>82</v>
      </c>
      <c r="B19">
        <v>11525</v>
      </c>
      <c r="C19">
        <v>841840</v>
      </c>
      <c r="E19" t="s">
        <v>82</v>
      </c>
      <c r="F19">
        <v>8885.91</v>
      </c>
      <c r="G19">
        <v>257951</v>
      </c>
      <c r="I19" t="s">
        <v>82</v>
      </c>
      <c r="J19">
        <v>9886.7999999999993</v>
      </c>
      <c r="K19">
        <v>370849</v>
      </c>
      <c r="M19" t="s">
        <v>82</v>
      </c>
      <c r="N19">
        <v>12033</v>
      </c>
      <c r="O19">
        <v>1012811.5175</v>
      </c>
      <c r="Q19" t="s">
        <v>82</v>
      </c>
      <c r="R19">
        <v>8776.6</v>
      </c>
      <c r="S19">
        <v>233519</v>
      </c>
      <c r="U19" t="s">
        <v>82</v>
      </c>
      <c r="V19">
        <v>11711.1</v>
      </c>
      <c r="W19">
        <v>974536</v>
      </c>
    </row>
    <row r="20" spans="1:23" x14ac:dyDescent="0.25">
      <c r="A20" t="s">
        <v>83</v>
      </c>
      <c r="B20">
        <v>11522.3</v>
      </c>
      <c r="C20">
        <v>841273</v>
      </c>
      <c r="E20" t="s">
        <v>83</v>
      </c>
      <c r="F20">
        <v>8885.91</v>
      </c>
      <c r="G20">
        <v>257951</v>
      </c>
      <c r="I20" t="s">
        <v>83</v>
      </c>
      <c r="J20">
        <v>9886.7999999999993</v>
      </c>
      <c r="K20">
        <v>370849</v>
      </c>
      <c r="M20" t="s">
        <v>83</v>
      </c>
      <c r="N20">
        <v>12033</v>
      </c>
      <c r="O20">
        <v>1012811.5175</v>
      </c>
      <c r="Q20" t="s">
        <v>83</v>
      </c>
      <c r="R20">
        <v>8776.6</v>
      </c>
      <c r="S20">
        <v>233519</v>
      </c>
      <c r="U20" t="s">
        <v>83</v>
      </c>
      <c r="V20">
        <v>11711.1</v>
      </c>
      <c r="W20">
        <v>974536</v>
      </c>
    </row>
    <row r="21" spans="1:23" x14ac:dyDescent="0.25">
      <c r="A21" t="s">
        <v>84</v>
      </c>
      <c r="B21">
        <v>11519.1</v>
      </c>
      <c r="C21">
        <v>841641</v>
      </c>
      <c r="E21" t="s">
        <v>84</v>
      </c>
      <c r="F21">
        <v>8885.91</v>
      </c>
      <c r="G21">
        <v>257951</v>
      </c>
      <c r="I21" t="s">
        <v>84</v>
      </c>
      <c r="J21">
        <v>9886.7999999999993</v>
      </c>
      <c r="K21">
        <v>370849</v>
      </c>
      <c r="M21" t="s">
        <v>84</v>
      </c>
      <c r="N21">
        <v>12033</v>
      </c>
      <c r="O21">
        <v>1012811.5175</v>
      </c>
      <c r="Q21" t="s">
        <v>84</v>
      </c>
      <c r="R21">
        <v>8776.6</v>
      </c>
      <c r="S21">
        <v>233519</v>
      </c>
      <c r="U21" t="s">
        <v>84</v>
      </c>
      <c r="V21">
        <v>11711.1</v>
      </c>
      <c r="W21">
        <v>974536</v>
      </c>
    </row>
    <row r="22" spans="1:23" x14ac:dyDescent="0.25">
      <c r="A22" t="s">
        <v>85</v>
      </c>
      <c r="B22">
        <v>11459.5</v>
      </c>
      <c r="C22">
        <v>863501</v>
      </c>
      <c r="E22" t="s">
        <v>85</v>
      </c>
      <c r="F22">
        <v>8885.91</v>
      </c>
      <c r="G22">
        <v>257951</v>
      </c>
      <c r="I22" t="s">
        <v>85</v>
      </c>
      <c r="J22">
        <v>9886.7999999999993</v>
      </c>
      <c r="K22">
        <v>370849</v>
      </c>
      <c r="M22" t="s">
        <v>85</v>
      </c>
      <c r="N22">
        <v>12033</v>
      </c>
      <c r="O22">
        <v>1012811.5175</v>
      </c>
      <c r="Q22" t="s">
        <v>85</v>
      </c>
      <c r="R22">
        <v>8776.6</v>
      </c>
      <c r="S22">
        <v>233519</v>
      </c>
      <c r="U22" t="s">
        <v>85</v>
      </c>
      <c r="V22">
        <v>11711.1</v>
      </c>
      <c r="W22">
        <v>974536</v>
      </c>
    </row>
    <row r="23" spans="1:23" x14ac:dyDescent="0.25">
      <c r="A23" t="s">
        <v>86</v>
      </c>
      <c r="B23">
        <v>11459.5</v>
      </c>
      <c r="C23">
        <v>863501</v>
      </c>
      <c r="E23" t="s">
        <v>86</v>
      </c>
      <c r="F23">
        <v>8885.91</v>
      </c>
      <c r="G23">
        <v>257951</v>
      </c>
      <c r="I23" t="s">
        <v>86</v>
      </c>
      <c r="J23">
        <v>9886.7999999999993</v>
      </c>
      <c r="K23">
        <v>370849</v>
      </c>
      <c r="M23" t="s">
        <v>86</v>
      </c>
      <c r="N23">
        <v>12033</v>
      </c>
      <c r="O23">
        <v>1012811.5175</v>
      </c>
      <c r="Q23" t="s">
        <v>86</v>
      </c>
      <c r="R23">
        <v>8730.1200000000008</v>
      </c>
      <c r="S23">
        <v>250775</v>
      </c>
      <c r="U23" t="s">
        <v>86</v>
      </c>
      <c r="V23">
        <v>11711.1</v>
      </c>
      <c r="W23">
        <v>974536</v>
      </c>
    </row>
    <row r="24" spans="1:23" x14ac:dyDescent="0.25">
      <c r="A24" t="s">
        <v>87</v>
      </c>
      <c r="B24">
        <v>11459.5</v>
      </c>
      <c r="C24">
        <v>863501</v>
      </c>
      <c r="E24" t="s">
        <v>87</v>
      </c>
      <c r="F24">
        <v>8885.91</v>
      </c>
      <c r="G24">
        <v>257951</v>
      </c>
      <c r="I24" t="s">
        <v>87</v>
      </c>
      <c r="J24">
        <v>9886.7999999999993</v>
      </c>
      <c r="K24">
        <v>370849</v>
      </c>
      <c r="M24" t="s">
        <v>87</v>
      </c>
      <c r="N24">
        <v>12033</v>
      </c>
      <c r="O24">
        <v>1012811.5175</v>
      </c>
      <c r="Q24" t="s">
        <v>87</v>
      </c>
      <c r="R24">
        <v>8730.1200000000008</v>
      </c>
      <c r="S24">
        <v>250775</v>
      </c>
      <c r="U24" t="s">
        <v>87</v>
      </c>
      <c r="V24">
        <v>11711.1</v>
      </c>
      <c r="W24">
        <v>974536</v>
      </c>
    </row>
    <row r="25" spans="1:23" x14ac:dyDescent="0.25">
      <c r="A25" t="s">
        <v>94</v>
      </c>
      <c r="B25">
        <v>11454.2</v>
      </c>
      <c r="C25">
        <v>877366</v>
      </c>
      <c r="E25" t="s">
        <v>94</v>
      </c>
      <c r="F25">
        <v>8851.66</v>
      </c>
      <c r="G25">
        <v>286790</v>
      </c>
      <c r="I25" t="s">
        <v>94</v>
      </c>
      <c r="J25">
        <v>9873.25</v>
      </c>
      <c r="K25">
        <v>388738</v>
      </c>
      <c r="M25" t="s">
        <v>94</v>
      </c>
      <c r="N25">
        <v>11976.5</v>
      </c>
      <c r="O25">
        <v>1035915.36</v>
      </c>
      <c r="Q25" t="s">
        <v>94</v>
      </c>
      <c r="R25">
        <v>8730.1200000000008</v>
      </c>
      <c r="S25">
        <v>250775</v>
      </c>
      <c r="U25" t="s">
        <v>94</v>
      </c>
      <c r="V25">
        <v>11711.1</v>
      </c>
      <c r="W25">
        <v>974536</v>
      </c>
    </row>
    <row r="26" spans="1:23" x14ac:dyDescent="0.25">
      <c r="Q26" t="s">
        <v>95</v>
      </c>
      <c r="R26">
        <v>8726.4500000000007</v>
      </c>
      <c r="S26">
        <v>254323</v>
      </c>
      <c r="U26" t="s">
        <v>95</v>
      </c>
      <c r="V26">
        <v>11670.5</v>
      </c>
      <c r="W26">
        <v>998777</v>
      </c>
    </row>
    <row r="31" spans="1:23" x14ac:dyDescent="0.25">
      <c r="A31" t="s">
        <v>65</v>
      </c>
      <c r="E31" t="s">
        <v>92</v>
      </c>
      <c r="I31" t="s">
        <v>91</v>
      </c>
      <c r="M31" t="s">
        <v>90</v>
      </c>
      <c r="Q31" t="s">
        <v>89</v>
      </c>
      <c r="U31" t="s">
        <v>88</v>
      </c>
    </row>
    <row r="32" spans="1:23" x14ac:dyDescent="0.25">
      <c r="A32" t="s">
        <v>93</v>
      </c>
      <c r="B32" t="s">
        <v>55</v>
      </c>
      <c r="C32" t="s">
        <v>56</v>
      </c>
      <c r="E32" t="s">
        <v>93</v>
      </c>
      <c r="F32" t="s">
        <v>55</v>
      </c>
      <c r="G32" t="s">
        <v>56</v>
      </c>
      <c r="I32" t="s">
        <v>93</v>
      </c>
      <c r="J32" t="s">
        <v>55</v>
      </c>
      <c r="K32" t="s">
        <v>56</v>
      </c>
      <c r="M32" t="s">
        <v>93</v>
      </c>
      <c r="N32" t="s">
        <v>55</v>
      </c>
      <c r="O32" t="s">
        <v>56</v>
      </c>
      <c r="Q32" t="s">
        <v>93</v>
      </c>
      <c r="R32" t="s">
        <v>55</v>
      </c>
      <c r="S32" t="s">
        <v>56</v>
      </c>
      <c r="U32" t="s">
        <v>93</v>
      </c>
      <c r="V32" t="s">
        <v>55</v>
      </c>
      <c r="W32" t="s">
        <v>56</v>
      </c>
    </row>
    <row r="33" spans="1:23" x14ac:dyDescent="0.25">
      <c r="A33" t="s">
        <v>94</v>
      </c>
      <c r="B33">
        <v>11454.2</v>
      </c>
      <c r="C33">
        <v>877366</v>
      </c>
      <c r="E33" t="s">
        <v>94</v>
      </c>
      <c r="F33">
        <v>8851.66</v>
      </c>
      <c r="G33">
        <v>286790</v>
      </c>
      <c r="I33" t="s">
        <v>94</v>
      </c>
      <c r="J33">
        <v>9873.25</v>
      </c>
      <c r="K33">
        <v>388738</v>
      </c>
      <c r="M33" t="s">
        <v>94</v>
      </c>
      <c r="N33">
        <v>11976.5</v>
      </c>
      <c r="O33">
        <v>1035915.36</v>
      </c>
      <c r="Q33" t="s">
        <v>95</v>
      </c>
      <c r="R33">
        <v>8726.4500000000007</v>
      </c>
      <c r="S33">
        <v>254323</v>
      </c>
      <c r="U33" t="s">
        <v>95</v>
      </c>
      <c r="V33">
        <v>11670.5</v>
      </c>
      <c r="W33">
        <v>998777</v>
      </c>
    </row>
    <row r="34" spans="1:23" x14ac:dyDescent="0.25">
      <c r="A34" t="s">
        <v>85</v>
      </c>
      <c r="B34">
        <v>11459.5</v>
      </c>
      <c r="C34">
        <v>863501</v>
      </c>
      <c r="E34" t="s">
        <v>78</v>
      </c>
      <c r="F34">
        <v>8885.91</v>
      </c>
      <c r="G34">
        <v>257951</v>
      </c>
      <c r="I34" t="s">
        <v>82</v>
      </c>
      <c r="J34">
        <v>9886.7999999999993</v>
      </c>
      <c r="K34">
        <v>370849</v>
      </c>
      <c r="M34" t="s">
        <v>74</v>
      </c>
      <c r="N34">
        <v>12033</v>
      </c>
      <c r="O34">
        <v>1012811.5175</v>
      </c>
      <c r="Q34" t="s">
        <v>86</v>
      </c>
      <c r="R34">
        <v>8730.1200000000008</v>
      </c>
      <c r="S34">
        <v>250775</v>
      </c>
      <c r="U34" t="s">
        <v>77</v>
      </c>
      <c r="V34">
        <v>11711.1</v>
      </c>
      <c r="W34">
        <v>974536</v>
      </c>
    </row>
    <row r="35" spans="1:23" x14ac:dyDescent="0.25">
      <c r="A35" s="16" t="s">
        <v>86</v>
      </c>
      <c r="B35" s="16">
        <v>11459.5</v>
      </c>
      <c r="C35" s="16">
        <v>863501</v>
      </c>
      <c r="E35" t="s">
        <v>79</v>
      </c>
      <c r="F35" s="16">
        <v>8885.91</v>
      </c>
      <c r="G35" s="16">
        <v>257951</v>
      </c>
      <c r="I35" s="16" t="s">
        <v>83</v>
      </c>
      <c r="J35" s="16">
        <v>9886.7999999999993</v>
      </c>
      <c r="K35" s="16">
        <v>370849</v>
      </c>
      <c r="M35" t="s">
        <v>75</v>
      </c>
      <c r="N35" s="16">
        <v>12033</v>
      </c>
      <c r="O35" s="16">
        <v>1012811.5175</v>
      </c>
      <c r="Q35" s="16" t="s">
        <v>87</v>
      </c>
      <c r="R35" s="16">
        <v>8730.1200000000008</v>
      </c>
      <c r="S35" s="16">
        <v>250775</v>
      </c>
      <c r="U35" s="16" t="s">
        <v>78</v>
      </c>
      <c r="V35" s="16">
        <v>11711.1</v>
      </c>
      <c r="W35" s="16">
        <v>974536</v>
      </c>
    </row>
    <row r="36" spans="1:23" x14ac:dyDescent="0.25">
      <c r="A36" s="16" t="s">
        <v>87</v>
      </c>
      <c r="B36" s="16">
        <v>11459.5</v>
      </c>
      <c r="C36" s="16">
        <v>863501</v>
      </c>
      <c r="E36" t="s">
        <v>80</v>
      </c>
      <c r="F36" s="16">
        <v>8885.91</v>
      </c>
      <c r="G36" s="16">
        <v>257951</v>
      </c>
      <c r="I36" s="16" t="s">
        <v>84</v>
      </c>
      <c r="J36" s="16">
        <v>9886.7999999999993</v>
      </c>
      <c r="K36" s="16">
        <v>370849</v>
      </c>
      <c r="M36" t="s">
        <v>76</v>
      </c>
      <c r="N36" s="16">
        <v>12033</v>
      </c>
      <c r="O36" s="16">
        <v>1012811.5175</v>
      </c>
      <c r="Q36" s="16" t="s">
        <v>94</v>
      </c>
      <c r="R36" s="16">
        <v>8730.1200000000008</v>
      </c>
      <c r="S36" s="16">
        <v>250775</v>
      </c>
      <c r="U36" s="16" t="s">
        <v>79</v>
      </c>
      <c r="V36" s="16">
        <v>11711.1</v>
      </c>
      <c r="W36" s="16">
        <v>974536</v>
      </c>
    </row>
    <row r="37" spans="1:23" x14ac:dyDescent="0.25">
      <c r="A37" t="s">
        <v>84</v>
      </c>
      <c r="B37">
        <v>11519.1</v>
      </c>
      <c r="C37">
        <v>841641</v>
      </c>
      <c r="E37" t="s">
        <v>81</v>
      </c>
      <c r="F37" s="16">
        <v>8885.91</v>
      </c>
      <c r="G37" s="16">
        <v>257951</v>
      </c>
      <c r="I37" s="16" t="s">
        <v>85</v>
      </c>
      <c r="J37" s="16">
        <v>9886.7999999999993</v>
      </c>
      <c r="K37" s="16">
        <v>370849</v>
      </c>
      <c r="M37" t="s">
        <v>77</v>
      </c>
      <c r="N37" s="16">
        <v>12033</v>
      </c>
      <c r="O37" s="16">
        <v>1012811.5175</v>
      </c>
      <c r="Q37" t="s">
        <v>79</v>
      </c>
      <c r="R37">
        <v>8776.6</v>
      </c>
      <c r="S37">
        <v>233519</v>
      </c>
      <c r="U37" s="16" t="s">
        <v>80</v>
      </c>
      <c r="V37" s="16">
        <v>11711.1</v>
      </c>
      <c r="W37" s="16">
        <v>974536</v>
      </c>
    </row>
    <row r="38" spans="1:23" x14ac:dyDescent="0.25">
      <c r="A38" t="s">
        <v>83</v>
      </c>
      <c r="B38">
        <v>11522.3</v>
      </c>
      <c r="C38">
        <v>841273</v>
      </c>
      <c r="E38" t="s">
        <v>82</v>
      </c>
      <c r="F38" s="16">
        <v>8885.91</v>
      </c>
      <c r="G38" s="16">
        <v>257951</v>
      </c>
      <c r="I38" s="16" t="s">
        <v>86</v>
      </c>
      <c r="J38" s="16">
        <v>9886.7999999999993</v>
      </c>
      <c r="K38" s="16">
        <v>370849</v>
      </c>
      <c r="M38" t="s">
        <v>78</v>
      </c>
      <c r="N38" s="16">
        <v>12033</v>
      </c>
      <c r="O38" s="16">
        <v>1012811.5175</v>
      </c>
      <c r="Q38" s="16" t="s">
        <v>80</v>
      </c>
      <c r="R38" s="16">
        <v>8776.6</v>
      </c>
      <c r="S38" s="16">
        <v>233519</v>
      </c>
      <c r="U38" s="16" t="s">
        <v>81</v>
      </c>
      <c r="V38" s="16">
        <v>11711.1</v>
      </c>
      <c r="W38" s="16">
        <v>974536</v>
      </c>
    </row>
    <row r="39" spans="1:23" x14ac:dyDescent="0.25">
      <c r="A39" s="16" t="s">
        <v>82</v>
      </c>
      <c r="B39" s="16">
        <v>11525</v>
      </c>
      <c r="C39" s="16">
        <v>841840</v>
      </c>
      <c r="E39" t="s">
        <v>83</v>
      </c>
      <c r="F39" s="16">
        <v>8885.91</v>
      </c>
      <c r="G39" s="16">
        <v>257951</v>
      </c>
      <c r="I39" s="16" t="s">
        <v>87</v>
      </c>
      <c r="J39" s="16">
        <v>9886.7999999999993</v>
      </c>
      <c r="K39" s="16">
        <v>370849</v>
      </c>
      <c r="M39" t="s">
        <v>79</v>
      </c>
      <c r="N39" s="16">
        <v>12033</v>
      </c>
      <c r="O39" s="16">
        <v>1012811.5175</v>
      </c>
      <c r="Q39" s="16" t="s">
        <v>81</v>
      </c>
      <c r="R39" s="16">
        <v>8776.6</v>
      </c>
      <c r="S39" s="16">
        <v>233519</v>
      </c>
      <c r="U39" s="16" t="s">
        <v>82</v>
      </c>
      <c r="V39" s="16">
        <v>11711.1</v>
      </c>
      <c r="W39" s="16">
        <v>974536</v>
      </c>
    </row>
    <row r="40" spans="1:23" x14ac:dyDescent="0.25">
      <c r="A40" t="s">
        <v>81</v>
      </c>
      <c r="B40">
        <v>11532.4</v>
      </c>
      <c r="C40">
        <v>839583</v>
      </c>
      <c r="E40" t="s">
        <v>84</v>
      </c>
      <c r="F40" s="16">
        <v>8885.91</v>
      </c>
      <c r="G40" s="16">
        <v>257951</v>
      </c>
      <c r="I40" t="s">
        <v>73</v>
      </c>
      <c r="J40">
        <v>9936.19</v>
      </c>
      <c r="K40">
        <v>343132</v>
      </c>
      <c r="M40" t="s">
        <v>80</v>
      </c>
      <c r="N40" s="16">
        <v>12033</v>
      </c>
      <c r="O40" s="16">
        <v>1012811.5175</v>
      </c>
      <c r="Q40" s="16" t="s">
        <v>82</v>
      </c>
      <c r="R40" s="16">
        <v>8776.6</v>
      </c>
      <c r="S40" s="16">
        <v>233519</v>
      </c>
      <c r="U40" s="16" t="s">
        <v>83</v>
      </c>
      <c r="V40" s="16">
        <v>11711.1</v>
      </c>
      <c r="W40" s="16">
        <v>974536</v>
      </c>
    </row>
    <row r="41" spans="1:23" x14ac:dyDescent="0.25">
      <c r="A41" t="s">
        <v>80</v>
      </c>
      <c r="B41">
        <v>11542.7</v>
      </c>
      <c r="C41">
        <v>824499</v>
      </c>
      <c r="E41" t="s">
        <v>85</v>
      </c>
      <c r="F41" s="16">
        <v>8885.91</v>
      </c>
      <c r="G41" s="16">
        <v>257951</v>
      </c>
      <c r="I41" s="16" t="s">
        <v>74</v>
      </c>
      <c r="J41" s="16">
        <v>9936.19</v>
      </c>
      <c r="K41" s="16">
        <v>343132</v>
      </c>
      <c r="M41" t="s">
        <v>81</v>
      </c>
      <c r="N41" s="16">
        <v>12033</v>
      </c>
      <c r="O41" s="16">
        <v>1012811.5175</v>
      </c>
      <c r="Q41" s="16" t="s">
        <v>83</v>
      </c>
      <c r="R41" s="16">
        <v>8776.6</v>
      </c>
      <c r="S41" s="16">
        <v>233519</v>
      </c>
      <c r="U41" s="16" t="s">
        <v>84</v>
      </c>
      <c r="V41" s="16">
        <v>11711.1</v>
      </c>
      <c r="W41" s="16">
        <v>974536</v>
      </c>
    </row>
    <row r="42" spans="1:23" x14ac:dyDescent="0.25">
      <c r="A42" t="s">
        <v>78</v>
      </c>
      <c r="B42">
        <v>11545.8</v>
      </c>
      <c r="C42">
        <v>823498</v>
      </c>
      <c r="E42" t="s">
        <v>86</v>
      </c>
      <c r="F42" s="16">
        <v>8885.91</v>
      </c>
      <c r="G42" s="16">
        <v>257951</v>
      </c>
      <c r="I42" s="16" t="s">
        <v>75</v>
      </c>
      <c r="J42" s="16">
        <v>9936.19</v>
      </c>
      <c r="K42" s="16">
        <v>343132</v>
      </c>
      <c r="M42" t="s">
        <v>82</v>
      </c>
      <c r="N42" s="16">
        <v>12033</v>
      </c>
      <c r="O42" s="16">
        <v>1012811.5175</v>
      </c>
      <c r="Q42" s="16" t="s">
        <v>84</v>
      </c>
      <c r="R42" s="16">
        <v>8776.6</v>
      </c>
      <c r="S42" s="16">
        <v>233519</v>
      </c>
      <c r="U42" s="16" t="s">
        <v>85</v>
      </c>
      <c r="V42" s="16">
        <v>11711.1</v>
      </c>
      <c r="W42" s="16">
        <v>974536</v>
      </c>
    </row>
    <row r="43" spans="1:23" x14ac:dyDescent="0.25">
      <c r="A43" s="16" t="s">
        <v>79</v>
      </c>
      <c r="B43" s="16">
        <v>11545.8</v>
      </c>
      <c r="C43" s="16">
        <v>823498</v>
      </c>
      <c r="E43" t="s">
        <v>87</v>
      </c>
      <c r="F43" s="16">
        <v>8885.91</v>
      </c>
      <c r="G43" s="16">
        <v>257951</v>
      </c>
      <c r="I43" s="16" t="s">
        <v>76</v>
      </c>
      <c r="J43" s="16">
        <v>9936.19</v>
      </c>
      <c r="K43" s="16">
        <v>343132</v>
      </c>
      <c r="M43" t="s">
        <v>83</v>
      </c>
      <c r="N43" s="16">
        <v>12033</v>
      </c>
      <c r="O43" s="16">
        <v>1012811.5175</v>
      </c>
      <c r="Q43" s="16" t="s">
        <v>85</v>
      </c>
      <c r="R43" s="16">
        <v>8776.6</v>
      </c>
      <c r="S43" s="16">
        <v>233519</v>
      </c>
      <c r="U43" s="16" t="s">
        <v>86</v>
      </c>
      <c r="V43" s="16">
        <v>11711.1</v>
      </c>
      <c r="W43" s="16">
        <v>974536</v>
      </c>
    </row>
    <row r="44" spans="1:23" x14ac:dyDescent="0.25">
      <c r="A44" t="s">
        <v>75</v>
      </c>
      <c r="B44">
        <v>11595</v>
      </c>
      <c r="C44">
        <v>806789</v>
      </c>
      <c r="E44" t="s">
        <v>73</v>
      </c>
      <c r="F44">
        <v>8931.14</v>
      </c>
      <c r="G44">
        <v>242445</v>
      </c>
      <c r="I44" s="16" t="s">
        <v>77</v>
      </c>
      <c r="J44" s="16">
        <v>9936.19</v>
      </c>
      <c r="K44" s="16">
        <v>343132</v>
      </c>
      <c r="M44" t="s">
        <v>84</v>
      </c>
      <c r="N44" s="16">
        <v>12033</v>
      </c>
      <c r="O44" s="16">
        <v>1012811.5175</v>
      </c>
      <c r="Q44" t="s">
        <v>74</v>
      </c>
      <c r="R44">
        <v>8822.0499999999993</v>
      </c>
      <c r="S44">
        <v>221191</v>
      </c>
      <c r="U44" s="16" t="s">
        <v>87</v>
      </c>
      <c r="V44" s="16">
        <v>11711.1</v>
      </c>
      <c r="W44" s="16">
        <v>974536</v>
      </c>
    </row>
    <row r="45" spans="1:23" x14ac:dyDescent="0.25">
      <c r="A45" s="16" t="s">
        <v>76</v>
      </c>
      <c r="B45" s="16">
        <v>11595</v>
      </c>
      <c r="C45" s="16">
        <v>806789</v>
      </c>
      <c r="E45" t="s">
        <v>74</v>
      </c>
      <c r="F45" s="16">
        <v>8931.14</v>
      </c>
      <c r="G45" s="16">
        <v>242445</v>
      </c>
      <c r="I45" s="16" t="s">
        <v>78</v>
      </c>
      <c r="J45" s="16">
        <v>9936.19</v>
      </c>
      <c r="K45" s="16">
        <v>343132</v>
      </c>
      <c r="M45" t="s">
        <v>85</v>
      </c>
      <c r="N45" s="16">
        <v>12033</v>
      </c>
      <c r="O45" s="16">
        <v>1012811.5175</v>
      </c>
      <c r="Q45" s="16" t="s">
        <v>75</v>
      </c>
      <c r="R45" s="16">
        <v>8822.0499999999993</v>
      </c>
      <c r="S45" s="16">
        <v>221191</v>
      </c>
      <c r="U45" s="16" t="s">
        <v>94</v>
      </c>
      <c r="V45" s="16">
        <v>11711.1</v>
      </c>
      <c r="W45" s="16">
        <v>974536</v>
      </c>
    </row>
    <row r="46" spans="1:23" x14ac:dyDescent="0.25">
      <c r="A46" s="16" t="s">
        <v>77</v>
      </c>
      <c r="B46" s="16">
        <v>11595</v>
      </c>
      <c r="C46" s="16">
        <v>806789</v>
      </c>
      <c r="E46" t="s">
        <v>75</v>
      </c>
      <c r="F46" s="16">
        <v>8931.14</v>
      </c>
      <c r="G46" s="16">
        <v>242445</v>
      </c>
      <c r="I46" s="16" t="s">
        <v>79</v>
      </c>
      <c r="J46" s="16">
        <v>9936.19</v>
      </c>
      <c r="K46" s="16">
        <v>343132</v>
      </c>
      <c r="M46" t="s">
        <v>86</v>
      </c>
      <c r="N46" s="16">
        <v>12033</v>
      </c>
      <c r="O46" s="16">
        <v>1012811.5175</v>
      </c>
      <c r="Q46" s="16" t="s">
        <v>76</v>
      </c>
      <c r="R46" s="16">
        <v>8822.0499999999993</v>
      </c>
      <c r="S46" s="16">
        <v>221191</v>
      </c>
      <c r="U46" t="s">
        <v>73</v>
      </c>
      <c r="V46">
        <v>11770.6</v>
      </c>
      <c r="W46">
        <v>965608</v>
      </c>
    </row>
    <row r="47" spans="1:23" x14ac:dyDescent="0.25">
      <c r="A47" t="s">
        <v>74</v>
      </c>
      <c r="B47">
        <v>11670.5</v>
      </c>
      <c r="C47">
        <v>800739</v>
      </c>
      <c r="E47" t="s">
        <v>76</v>
      </c>
      <c r="F47" s="16">
        <v>8931.14</v>
      </c>
      <c r="G47" s="16">
        <v>242445</v>
      </c>
      <c r="I47" s="16" t="s">
        <v>80</v>
      </c>
      <c r="J47" s="16">
        <v>9936.19</v>
      </c>
      <c r="K47" s="16">
        <v>343132</v>
      </c>
      <c r="M47" t="s">
        <v>87</v>
      </c>
      <c r="N47" s="16">
        <v>12033</v>
      </c>
      <c r="O47" s="16">
        <v>1012811.5175</v>
      </c>
      <c r="Q47" s="16" t="s">
        <v>77</v>
      </c>
      <c r="R47" s="16">
        <v>8822.0499999999993</v>
      </c>
      <c r="S47" s="16">
        <v>221191</v>
      </c>
      <c r="U47" s="16" t="s">
        <v>74</v>
      </c>
      <c r="V47" s="16">
        <v>11770.6</v>
      </c>
      <c r="W47" s="16">
        <v>965608</v>
      </c>
    </row>
    <row r="48" spans="1:23" x14ac:dyDescent="0.25">
      <c r="A48" t="s">
        <v>73</v>
      </c>
      <c r="B48">
        <v>11691.4</v>
      </c>
      <c r="C48">
        <v>794872</v>
      </c>
      <c r="E48" t="s">
        <v>77</v>
      </c>
      <c r="F48" s="16">
        <v>8931.14</v>
      </c>
      <c r="G48" s="16">
        <v>242445</v>
      </c>
      <c r="I48" s="16" t="s">
        <v>81</v>
      </c>
      <c r="J48" s="16">
        <v>9936.19</v>
      </c>
      <c r="K48" s="16">
        <v>343132</v>
      </c>
      <c r="M48" t="s">
        <v>68</v>
      </c>
      <c r="N48">
        <v>12089.3</v>
      </c>
      <c r="O48">
        <v>1002433.8</v>
      </c>
      <c r="Q48" s="16" t="s">
        <v>78</v>
      </c>
      <c r="R48" s="16">
        <v>8822.0499999999993</v>
      </c>
      <c r="S48" s="16">
        <v>221191</v>
      </c>
      <c r="U48" s="16" t="s">
        <v>75</v>
      </c>
      <c r="V48" s="16">
        <v>11770.6</v>
      </c>
      <c r="W48" s="16">
        <v>965608</v>
      </c>
    </row>
    <row r="49" spans="1:23" x14ac:dyDescent="0.25">
      <c r="A49" t="s">
        <v>72</v>
      </c>
      <c r="B49">
        <v>11697.9</v>
      </c>
      <c r="C49">
        <v>789767</v>
      </c>
      <c r="E49" t="s">
        <v>71</v>
      </c>
      <c r="F49">
        <v>8975.6299999999992</v>
      </c>
      <c r="G49">
        <v>236242</v>
      </c>
      <c r="I49" t="s">
        <v>70</v>
      </c>
      <c r="J49">
        <v>9975.6</v>
      </c>
      <c r="K49">
        <v>335257</v>
      </c>
      <c r="M49" t="s">
        <v>69</v>
      </c>
      <c r="N49" s="16">
        <v>12089.3</v>
      </c>
      <c r="O49" s="16">
        <v>1002433.8</v>
      </c>
      <c r="Q49" t="s">
        <v>71</v>
      </c>
      <c r="R49">
        <v>8867.02</v>
      </c>
      <c r="S49">
        <v>213791</v>
      </c>
      <c r="U49" s="16" t="s">
        <v>76</v>
      </c>
      <c r="V49" s="16">
        <v>11770.6</v>
      </c>
      <c r="W49" s="16">
        <v>965608</v>
      </c>
    </row>
    <row r="50" spans="1:23" x14ac:dyDescent="0.25">
      <c r="A50" t="s">
        <v>69</v>
      </c>
      <c r="B50">
        <v>11744.9</v>
      </c>
      <c r="C50">
        <v>772770</v>
      </c>
      <c r="E50" t="s">
        <v>72</v>
      </c>
      <c r="F50" s="16">
        <v>8975.6299999999992</v>
      </c>
      <c r="G50" s="16">
        <v>236242</v>
      </c>
      <c r="I50" s="16" t="s">
        <v>71</v>
      </c>
      <c r="J50" s="16">
        <v>9975.6</v>
      </c>
      <c r="K50" s="16">
        <v>335257</v>
      </c>
      <c r="M50" t="s">
        <v>70</v>
      </c>
      <c r="N50" s="16">
        <v>12089.3</v>
      </c>
      <c r="O50" s="16">
        <v>1002433.8</v>
      </c>
      <c r="Q50" s="16" t="s">
        <v>72</v>
      </c>
      <c r="R50" s="16">
        <v>8867.02</v>
      </c>
      <c r="S50" s="16">
        <v>213791</v>
      </c>
      <c r="U50" t="s">
        <v>70</v>
      </c>
      <c r="V50">
        <v>11793.1</v>
      </c>
      <c r="W50">
        <v>958895</v>
      </c>
    </row>
    <row r="51" spans="1:23" x14ac:dyDescent="0.25">
      <c r="A51" s="16" t="s">
        <v>70</v>
      </c>
      <c r="B51" s="16">
        <v>11744.9</v>
      </c>
      <c r="C51" s="16">
        <v>772770</v>
      </c>
      <c r="E51" t="s">
        <v>69</v>
      </c>
      <c r="F51">
        <v>9035.5300000000007</v>
      </c>
      <c r="G51">
        <v>230039</v>
      </c>
      <c r="I51" s="16" t="s">
        <v>72</v>
      </c>
      <c r="J51" s="16">
        <v>9975.6</v>
      </c>
      <c r="K51" s="16">
        <v>335257</v>
      </c>
      <c r="M51" t="s">
        <v>71</v>
      </c>
      <c r="N51" s="16">
        <v>12089.3</v>
      </c>
      <c r="O51" s="16">
        <v>1002433.8</v>
      </c>
      <c r="Q51" s="16" t="s">
        <v>73</v>
      </c>
      <c r="R51" s="16">
        <v>8867.02</v>
      </c>
      <c r="S51" s="16">
        <v>213791</v>
      </c>
      <c r="U51" s="16" t="s">
        <v>71</v>
      </c>
      <c r="V51" s="16">
        <v>11793.1</v>
      </c>
      <c r="W51" s="16">
        <v>958895</v>
      </c>
    </row>
    <row r="52" spans="1:23" x14ac:dyDescent="0.25">
      <c r="A52" s="16" t="s">
        <v>71</v>
      </c>
      <c r="B52" s="16">
        <v>11744.9</v>
      </c>
      <c r="C52" s="16">
        <v>772770</v>
      </c>
      <c r="E52" t="s">
        <v>70</v>
      </c>
      <c r="F52" s="16">
        <v>9035.5300000000007</v>
      </c>
      <c r="G52" s="16">
        <v>230039</v>
      </c>
      <c r="I52" t="s">
        <v>69</v>
      </c>
      <c r="J52">
        <v>10009.299999999999</v>
      </c>
      <c r="K52">
        <v>332299</v>
      </c>
      <c r="M52" t="s">
        <v>72</v>
      </c>
      <c r="N52" s="16">
        <v>12089.3</v>
      </c>
      <c r="O52" s="16">
        <v>1002433.8</v>
      </c>
      <c r="Q52" t="s">
        <v>69</v>
      </c>
      <c r="R52">
        <v>8912.9599999999991</v>
      </c>
      <c r="S52">
        <v>208857</v>
      </c>
      <c r="U52" s="16" t="s">
        <v>72</v>
      </c>
      <c r="V52" s="16">
        <v>11793.1</v>
      </c>
      <c r="W52" s="16">
        <v>958895</v>
      </c>
    </row>
    <row r="53" spans="1:23" x14ac:dyDescent="0.25">
      <c r="A53" t="s">
        <v>68</v>
      </c>
      <c r="B53">
        <v>12046.7</v>
      </c>
      <c r="C53">
        <v>767101</v>
      </c>
      <c r="E53" t="s">
        <v>68</v>
      </c>
      <c r="F53">
        <v>9143.4</v>
      </c>
      <c r="G53">
        <v>226938</v>
      </c>
      <c r="I53" t="s">
        <v>68</v>
      </c>
      <c r="J53">
        <v>10021.5</v>
      </c>
      <c r="K53">
        <v>329334</v>
      </c>
      <c r="M53" t="s">
        <v>73</v>
      </c>
      <c r="N53" s="16">
        <v>12089.3</v>
      </c>
      <c r="O53" s="16">
        <v>1002433.8</v>
      </c>
      <c r="Q53" s="16" t="s">
        <v>70</v>
      </c>
      <c r="R53" s="16">
        <v>8912.9599999999991</v>
      </c>
      <c r="S53" s="16">
        <v>208857</v>
      </c>
      <c r="U53" t="s">
        <v>68</v>
      </c>
      <c r="V53">
        <v>11858.6</v>
      </c>
      <c r="W53">
        <v>954433</v>
      </c>
    </row>
    <row r="54" spans="1:23" x14ac:dyDescent="0.25">
      <c r="Q54" t="s">
        <v>68</v>
      </c>
      <c r="R54">
        <v>8965.83</v>
      </c>
      <c r="S54">
        <v>206391</v>
      </c>
      <c r="U54" s="16" t="s">
        <v>69</v>
      </c>
      <c r="V54" s="16">
        <v>11858.6</v>
      </c>
      <c r="W54" s="16">
        <v>954433</v>
      </c>
    </row>
    <row r="58" spans="1:23" x14ac:dyDescent="0.25">
      <c r="A58" t="s">
        <v>65</v>
      </c>
      <c r="E58" t="s">
        <v>92</v>
      </c>
      <c r="I58" t="s">
        <v>91</v>
      </c>
      <c r="M58" t="s">
        <v>90</v>
      </c>
      <c r="Q58" t="s">
        <v>89</v>
      </c>
      <c r="U58" t="s">
        <v>88</v>
      </c>
    </row>
    <row r="59" spans="1:23" x14ac:dyDescent="0.25">
      <c r="A59" t="s">
        <v>93</v>
      </c>
      <c r="B59" t="s">
        <v>55</v>
      </c>
      <c r="C59" t="s">
        <v>56</v>
      </c>
      <c r="E59" t="s">
        <v>93</v>
      </c>
      <c r="F59" t="s">
        <v>55</v>
      </c>
      <c r="G59" t="s">
        <v>56</v>
      </c>
      <c r="I59" t="s">
        <v>93</v>
      </c>
      <c r="J59" t="s">
        <v>55</v>
      </c>
      <c r="K59" t="s">
        <v>56</v>
      </c>
      <c r="M59" t="s">
        <v>93</v>
      </c>
      <c r="N59" t="s">
        <v>55</v>
      </c>
      <c r="O59" t="s">
        <v>56</v>
      </c>
      <c r="Q59" t="s">
        <v>93</v>
      </c>
      <c r="R59" t="s">
        <v>55</v>
      </c>
      <c r="S59" t="s">
        <v>56</v>
      </c>
      <c r="U59" t="s">
        <v>93</v>
      </c>
      <c r="V59" t="s">
        <v>55</v>
      </c>
      <c r="W59" t="s">
        <v>56</v>
      </c>
    </row>
    <row r="60" spans="1:23" x14ac:dyDescent="0.25">
      <c r="A60" t="s">
        <v>94</v>
      </c>
      <c r="B60">
        <v>11454.2</v>
      </c>
      <c r="C60">
        <v>877366</v>
      </c>
      <c r="E60" t="s">
        <v>94</v>
      </c>
      <c r="F60">
        <v>8851.66</v>
      </c>
      <c r="G60">
        <v>286790</v>
      </c>
      <c r="I60" t="s">
        <v>94</v>
      </c>
      <c r="J60">
        <v>9873.25</v>
      </c>
      <c r="K60">
        <v>388738</v>
      </c>
      <c r="M60" t="s">
        <v>94</v>
      </c>
      <c r="N60">
        <v>11976.5</v>
      </c>
      <c r="O60">
        <v>1035915.36</v>
      </c>
      <c r="Q60" t="s">
        <v>95</v>
      </c>
      <c r="R60">
        <v>8726.4500000000007</v>
      </c>
      <c r="S60">
        <v>254323</v>
      </c>
      <c r="U60" t="s">
        <v>95</v>
      </c>
      <c r="V60">
        <v>11670.5</v>
      </c>
      <c r="W60">
        <v>998777</v>
      </c>
    </row>
    <row r="61" spans="1:23" x14ac:dyDescent="0.25">
      <c r="A61" t="s">
        <v>85</v>
      </c>
      <c r="B61">
        <v>11459.5</v>
      </c>
      <c r="C61">
        <v>863501</v>
      </c>
      <c r="E61" t="s">
        <v>78</v>
      </c>
      <c r="F61">
        <v>8885.91</v>
      </c>
      <c r="G61">
        <v>257951</v>
      </c>
      <c r="I61" t="s">
        <v>82</v>
      </c>
      <c r="J61">
        <v>9886.7999999999993</v>
      </c>
      <c r="K61">
        <v>370849</v>
      </c>
      <c r="M61" t="s">
        <v>74</v>
      </c>
      <c r="N61">
        <v>12033</v>
      </c>
      <c r="O61">
        <v>1012811.5175</v>
      </c>
      <c r="Q61" t="s">
        <v>86</v>
      </c>
      <c r="R61">
        <v>8730.1200000000008</v>
      </c>
      <c r="S61">
        <v>250775</v>
      </c>
      <c r="U61" t="s">
        <v>77</v>
      </c>
      <c r="V61">
        <v>11711.1</v>
      </c>
      <c r="W61">
        <v>974536</v>
      </c>
    </row>
    <row r="62" spans="1:23" x14ac:dyDescent="0.25">
      <c r="A62" t="s">
        <v>84</v>
      </c>
      <c r="B62">
        <v>11519.1</v>
      </c>
      <c r="C62">
        <v>841641</v>
      </c>
      <c r="E62" t="s">
        <v>73</v>
      </c>
      <c r="F62">
        <v>8931.14</v>
      </c>
      <c r="G62">
        <v>242445</v>
      </c>
      <c r="I62" t="s">
        <v>73</v>
      </c>
      <c r="J62">
        <v>9936.19</v>
      </c>
      <c r="K62">
        <v>343132</v>
      </c>
      <c r="M62" t="s">
        <v>68</v>
      </c>
      <c r="N62">
        <v>12089.3</v>
      </c>
      <c r="O62">
        <v>1002433.8</v>
      </c>
      <c r="Q62" t="s">
        <v>79</v>
      </c>
      <c r="R62">
        <v>8776.6</v>
      </c>
      <c r="S62">
        <v>233519</v>
      </c>
      <c r="U62" t="s">
        <v>73</v>
      </c>
      <c r="V62">
        <v>11770.6</v>
      </c>
      <c r="W62">
        <v>965608</v>
      </c>
    </row>
    <row r="63" spans="1:23" x14ac:dyDescent="0.25">
      <c r="A63" t="s">
        <v>83</v>
      </c>
      <c r="B63">
        <v>11522.3</v>
      </c>
      <c r="C63">
        <v>841273</v>
      </c>
      <c r="E63" t="s">
        <v>71</v>
      </c>
      <c r="F63">
        <v>8975.6299999999992</v>
      </c>
      <c r="G63">
        <v>236242</v>
      </c>
      <c r="I63" t="s">
        <v>70</v>
      </c>
      <c r="J63">
        <v>9975.6</v>
      </c>
      <c r="K63">
        <v>335257</v>
      </c>
      <c r="Q63" t="s">
        <v>74</v>
      </c>
      <c r="R63">
        <v>8822.0499999999993</v>
      </c>
      <c r="S63">
        <v>221191</v>
      </c>
      <c r="U63" t="s">
        <v>70</v>
      </c>
      <c r="V63">
        <v>11793.1</v>
      </c>
      <c r="W63">
        <v>958895</v>
      </c>
    </row>
    <row r="64" spans="1:23" x14ac:dyDescent="0.25">
      <c r="A64" t="s">
        <v>81</v>
      </c>
      <c r="B64">
        <v>11532.4</v>
      </c>
      <c r="C64">
        <v>839583</v>
      </c>
      <c r="E64" t="s">
        <v>69</v>
      </c>
      <c r="F64">
        <v>9035.5300000000007</v>
      </c>
      <c r="G64">
        <v>230039</v>
      </c>
      <c r="I64" t="s">
        <v>69</v>
      </c>
      <c r="J64">
        <v>10009.299999999999</v>
      </c>
      <c r="K64">
        <v>332299</v>
      </c>
      <c r="Q64" t="s">
        <v>71</v>
      </c>
      <c r="R64">
        <v>8867.02</v>
      </c>
      <c r="S64">
        <v>213791</v>
      </c>
      <c r="U64" t="s">
        <v>68</v>
      </c>
      <c r="V64">
        <v>11858.6</v>
      </c>
      <c r="W64">
        <v>954433</v>
      </c>
    </row>
    <row r="65" spans="1:19" x14ac:dyDescent="0.25">
      <c r="A65" t="s">
        <v>80</v>
      </c>
      <c r="B65">
        <v>11542.7</v>
      </c>
      <c r="C65">
        <v>824499</v>
      </c>
      <c r="E65" t="s">
        <v>68</v>
      </c>
      <c r="F65">
        <v>9143.4</v>
      </c>
      <c r="G65">
        <v>226938</v>
      </c>
      <c r="I65" t="s">
        <v>68</v>
      </c>
      <c r="J65">
        <v>10021.5</v>
      </c>
      <c r="K65">
        <v>329334</v>
      </c>
      <c r="Q65" t="s">
        <v>69</v>
      </c>
      <c r="R65">
        <v>8912.9599999999991</v>
      </c>
      <c r="S65">
        <v>208857</v>
      </c>
    </row>
    <row r="66" spans="1:19" x14ac:dyDescent="0.25">
      <c r="A66" t="s">
        <v>78</v>
      </c>
      <c r="B66">
        <v>11545.8</v>
      </c>
      <c r="C66">
        <v>823498</v>
      </c>
      <c r="Q66" t="s">
        <v>68</v>
      </c>
      <c r="R66">
        <v>8965.83</v>
      </c>
      <c r="S66">
        <v>206391</v>
      </c>
    </row>
    <row r="67" spans="1:19" x14ac:dyDescent="0.25">
      <c r="A67" t="s">
        <v>75</v>
      </c>
      <c r="B67">
        <v>11595</v>
      </c>
      <c r="C67">
        <v>806789</v>
      </c>
    </row>
    <row r="68" spans="1:19" x14ac:dyDescent="0.25">
      <c r="A68" t="s">
        <v>74</v>
      </c>
      <c r="B68">
        <v>11670.5</v>
      </c>
      <c r="C68">
        <v>800739</v>
      </c>
    </row>
    <row r="69" spans="1:19" x14ac:dyDescent="0.25">
      <c r="A69" t="s">
        <v>73</v>
      </c>
      <c r="B69">
        <v>11691.4</v>
      </c>
      <c r="C69">
        <v>794872</v>
      </c>
    </row>
    <row r="70" spans="1:19" x14ac:dyDescent="0.25">
      <c r="A70" t="s">
        <v>72</v>
      </c>
      <c r="B70">
        <v>11697.9</v>
      </c>
      <c r="C70">
        <v>789767</v>
      </c>
    </row>
    <row r="71" spans="1:19" x14ac:dyDescent="0.25">
      <c r="A71" t="s">
        <v>69</v>
      </c>
      <c r="B71">
        <v>11744.9</v>
      </c>
      <c r="C71">
        <v>772770</v>
      </c>
    </row>
    <row r="72" spans="1:19" x14ac:dyDescent="0.25">
      <c r="A72" t="s">
        <v>68</v>
      </c>
      <c r="B72">
        <v>12046.7</v>
      </c>
      <c r="C72">
        <v>767101</v>
      </c>
    </row>
  </sheetData>
  <sortState ref="U33:W54">
    <sortCondition ref="V33:V54"/>
    <sortCondition ref="W33:W5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2"/>
  <sheetViews>
    <sheetView topLeftCell="C1" workbookViewId="0">
      <selection activeCell="F16" sqref="F16"/>
    </sheetView>
  </sheetViews>
  <sheetFormatPr baseColWidth="10" defaultRowHeight="15" x14ac:dyDescent="0.25"/>
  <cols>
    <col min="3" max="8" width="11.5703125" style="17"/>
    <col min="13" max="15" width="12.28515625" style="19" customWidth="1"/>
    <col min="16" max="16" width="15" style="19" customWidth="1"/>
    <col min="17" max="17" width="15" style="20" customWidth="1"/>
  </cols>
  <sheetData>
    <row r="1" spans="2:17" x14ac:dyDescent="0.25"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H1" s="17" t="s">
        <v>64</v>
      </c>
    </row>
    <row r="2" spans="2:17" ht="30" customHeight="1" x14ac:dyDescent="0.25">
      <c r="B2">
        <v>-2</v>
      </c>
      <c r="C2" s="17">
        <v>0.13</v>
      </c>
      <c r="D2" s="17">
        <v>0.05</v>
      </c>
      <c r="E2" s="17">
        <v>0.03</v>
      </c>
      <c r="F2" s="17">
        <v>0.05</v>
      </c>
      <c r="G2" s="17">
        <v>0.05</v>
      </c>
      <c r="H2" s="17">
        <v>0.05</v>
      </c>
      <c r="L2" s="24"/>
      <c r="M2" s="21" t="s">
        <v>265</v>
      </c>
      <c r="N2" s="21" t="s">
        <v>266</v>
      </c>
      <c r="O2" s="21" t="s">
        <v>263</v>
      </c>
      <c r="P2" s="21" t="s">
        <v>264</v>
      </c>
      <c r="Q2" s="21" t="s">
        <v>262</v>
      </c>
    </row>
    <row r="3" spans="2:17" x14ac:dyDescent="0.25">
      <c r="B3">
        <v>-1</v>
      </c>
      <c r="C3" s="17">
        <v>0.06</v>
      </c>
      <c r="D3" s="17">
        <v>0.03</v>
      </c>
      <c r="E3" s="17">
        <v>0.02</v>
      </c>
      <c r="F3" s="17">
        <v>0.09</v>
      </c>
      <c r="G3" s="17">
        <v>0.03</v>
      </c>
      <c r="H3" s="17">
        <v>0.05</v>
      </c>
      <c r="L3" s="22" t="s">
        <v>59</v>
      </c>
      <c r="M3" s="22">
        <v>396.76</v>
      </c>
      <c r="N3" s="22">
        <v>22</v>
      </c>
      <c r="O3" s="23">
        <v>18.034545454545455</v>
      </c>
      <c r="P3" s="23">
        <v>8.4670000000000005</v>
      </c>
      <c r="Q3" s="23">
        <v>54.81919601805663</v>
      </c>
    </row>
    <row r="4" spans="2:17" x14ac:dyDescent="0.25">
      <c r="B4">
        <v>1</v>
      </c>
      <c r="C4" s="17">
        <v>0</v>
      </c>
      <c r="D4" s="17">
        <v>0.01</v>
      </c>
      <c r="E4" s="17">
        <v>8.84</v>
      </c>
      <c r="F4" s="17">
        <v>0.03</v>
      </c>
      <c r="G4" s="17">
        <v>0</v>
      </c>
      <c r="H4" s="17">
        <v>0.02</v>
      </c>
      <c r="L4" s="22" t="s">
        <v>60</v>
      </c>
      <c r="M4" s="22">
        <v>1.0800000000000003</v>
      </c>
      <c r="N4" s="22">
        <v>23</v>
      </c>
      <c r="O4" s="23">
        <v>4.6956521739130445E-2</v>
      </c>
      <c r="P4" s="23">
        <v>4.1904761904761917E-2</v>
      </c>
      <c r="Q4" s="23">
        <v>4.8761601304866356E-2</v>
      </c>
    </row>
    <row r="5" spans="2:17" x14ac:dyDescent="0.25">
      <c r="B5">
        <v>2</v>
      </c>
      <c r="C5" s="17">
        <v>227.42</v>
      </c>
      <c r="D5" s="17">
        <v>0.08</v>
      </c>
      <c r="E5" s="17">
        <v>0.14000000000000001</v>
      </c>
      <c r="F5" s="17">
        <v>0.02</v>
      </c>
      <c r="G5" s="17">
        <v>0.09</v>
      </c>
      <c r="H5" s="17">
        <v>0.03</v>
      </c>
      <c r="L5" s="22" t="s">
        <v>61</v>
      </c>
      <c r="M5" s="22">
        <v>11.409999999999997</v>
      </c>
      <c r="N5" s="22">
        <v>23</v>
      </c>
      <c r="O5" s="23">
        <v>0.49608695652173901</v>
      </c>
      <c r="P5" s="23">
        <v>0.1223809523809524</v>
      </c>
      <c r="Q5" s="23">
        <v>1.794452172986011</v>
      </c>
    </row>
    <row r="6" spans="2:17" x14ac:dyDescent="0.25">
      <c r="B6">
        <v>3</v>
      </c>
      <c r="C6" s="17">
        <v>0.03</v>
      </c>
      <c r="D6" s="17">
        <v>0.03</v>
      </c>
      <c r="E6" s="17">
        <v>0.11</v>
      </c>
      <c r="F6" s="17">
        <v>0.05</v>
      </c>
      <c r="G6" s="17">
        <v>0.02</v>
      </c>
      <c r="H6" s="17">
        <v>0.99</v>
      </c>
      <c r="L6" s="22" t="s">
        <v>62</v>
      </c>
      <c r="M6" s="22">
        <v>594.56000000000006</v>
      </c>
      <c r="N6" s="22">
        <v>23</v>
      </c>
      <c r="O6" s="23">
        <v>25.850434782608698</v>
      </c>
      <c r="P6" s="23">
        <v>5.0952380952380957E-2</v>
      </c>
      <c r="Q6" s="23">
        <v>121.02118486763995</v>
      </c>
    </row>
    <row r="7" spans="2:17" x14ac:dyDescent="0.25">
      <c r="B7">
        <v>4</v>
      </c>
      <c r="C7" s="17">
        <v>0.01</v>
      </c>
      <c r="D7" s="17">
        <v>0.06</v>
      </c>
      <c r="E7" s="17">
        <v>0.02</v>
      </c>
      <c r="F7" s="17">
        <v>0.02</v>
      </c>
      <c r="G7" s="17">
        <v>0.05</v>
      </c>
      <c r="H7" s="17">
        <v>0</v>
      </c>
      <c r="L7" s="22" t="s">
        <v>63</v>
      </c>
      <c r="M7" s="22">
        <v>1.7600000000000002</v>
      </c>
      <c r="N7" s="22">
        <v>24</v>
      </c>
      <c r="O7" s="23">
        <v>7.3333333333333348E-2</v>
      </c>
      <c r="P7" s="23">
        <v>4.1818181818181824E-2</v>
      </c>
      <c r="Q7" s="23">
        <v>0.16476414119043689</v>
      </c>
    </row>
    <row r="8" spans="2:17" x14ac:dyDescent="0.25">
      <c r="B8">
        <v>5</v>
      </c>
      <c r="C8" s="17">
        <v>0.25</v>
      </c>
      <c r="D8" s="17">
        <v>0.03</v>
      </c>
      <c r="E8" s="17">
        <v>0.02</v>
      </c>
      <c r="F8" s="17">
        <v>0.02</v>
      </c>
      <c r="G8" s="17">
        <v>0.02</v>
      </c>
      <c r="H8" s="17">
        <v>0</v>
      </c>
      <c r="L8" s="22" t="s">
        <v>64</v>
      </c>
      <c r="M8" s="22">
        <v>3.9899999999999998</v>
      </c>
      <c r="N8" s="22">
        <v>23</v>
      </c>
      <c r="O8" s="23">
        <v>0.17347826086956522</v>
      </c>
      <c r="P8" s="23">
        <v>7.8571428571428584E-2</v>
      </c>
      <c r="Q8" s="23">
        <v>0.50310867263835946</v>
      </c>
    </row>
    <row r="9" spans="2:17" x14ac:dyDescent="0.25">
      <c r="B9">
        <v>6</v>
      </c>
      <c r="C9" s="17">
        <v>0.12</v>
      </c>
      <c r="D9" s="17">
        <v>0.08</v>
      </c>
      <c r="E9" s="17">
        <v>0.56000000000000005</v>
      </c>
      <c r="F9" s="17">
        <v>0.01</v>
      </c>
      <c r="G9" s="17">
        <v>0.02</v>
      </c>
      <c r="H9" s="17">
        <v>2.34</v>
      </c>
    </row>
    <row r="10" spans="2:17" x14ac:dyDescent="0.25">
      <c r="B10">
        <v>7</v>
      </c>
      <c r="C10" s="17">
        <v>14.92</v>
      </c>
      <c r="D10" s="17">
        <v>0</v>
      </c>
      <c r="E10" s="17">
        <v>0</v>
      </c>
      <c r="F10" s="17">
        <v>0.38</v>
      </c>
      <c r="G10" s="17">
        <v>0.11</v>
      </c>
      <c r="H10" s="17">
        <v>0.02</v>
      </c>
    </row>
    <row r="11" spans="2:17" x14ac:dyDescent="0.25">
      <c r="B11">
        <v>8</v>
      </c>
      <c r="C11" s="17">
        <v>0.81</v>
      </c>
      <c r="D11" s="17">
        <v>0.02</v>
      </c>
      <c r="E11" s="17">
        <v>0.02</v>
      </c>
      <c r="F11" s="17">
        <v>0.02</v>
      </c>
      <c r="G11" s="17">
        <v>0.01</v>
      </c>
      <c r="H11" s="17">
        <v>0.02</v>
      </c>
    </row>
    <row r="12" spans="2:17" x14ac:dyDescent="0.25">
      <c r="B12">
        <v>9</v>
      </c>
      <c r="C12" s="17">
        <v>0.01</v>
      </c>
      <c r="D12" s="17">
        <v>0.02</v>
      </c>
      <c r="E12" s="17">
        <v>0.11</v>
      </c>
      <c r="F12" s="17">
        <v>0.02</v>
      </c>
      <c r="G12" s="17">
        <v>0.02</v>
      </c>
      <c r="H12" s="17">
        <v>0.02</v>
      </c>
    </row>
    <row r="13" spans="2:17" x14ac:dyDescent="0.25">
      <c r="B13">
        <v>10</v>
      </c>
      <c r="C13" s="17">
        <v>0.02</v>
      </c>
      <c r="D13" s="17">
        <v>0.02</v>
      </c>
      <c r="E13" s="17">
        <v>0.02</v>
      </c>
      <c r="F13" s="17">
        <v>0.06</v>
      </c>
      <c r="G13" s="17">
        <v>0.11</v>
      </c>
      <c r="H13" s="17">
        <v>0.17</v>
      </c>
    </row>
    <row r="14" spans="2:17" x14ac:dyDescent="0.25">
      <c r="B14">
        <v>11</v>
      </c>
      <c r="C14" s="17">
        <v>1.98</v>
      </c>
      <c r="D14" s="17">
        <v>0.17</v>
      </c>
      <c r="E14" s="17">
        <v>0.02</v>
      </c>
      <c r="F14" s="17">
        <v>0.02</v>
      </c>
      <c r="G14" s="17">
        <v>0.02</v>
      </c>
      <c r="H14" s="17">
        <v>0</v>
      </c>
    </row>
    <row r="15" spans="2:17" x14ac:dyDescent="0.25">
      <c r="B15">
        <v>12</v>
      </c>
      <c r="C15" s="17">
        <v>0.01</v>
      </c>
      <c r="D15" s="17">
        <v>0.02</v>
      </c>
      <c r="E15" s="17">
        <v>0.01</v>
      </c>
      <c r="F15" s="17">
        <v>0.02</v>
      </c>
      <c r="G15" s="17">
        <v>0.03</v>
      </c>
      <c r="H15" s="17">
        <v>0</v>
      </c>
    </row>
    <row r="16" spans="2:17" x14ac:dyDescent="0.25">
      <c r="B16">
        <v>13</v>
      </c>
      <c r="C16" s="17">
        <v>0.95</v>
      </c>
      <c r="D16" s="17">
        <v>0.02</v>
      </c>
      <c r="E16" s="17">
        <v>0.02</v>
      </c>
      <c r="F16" s="17">
        <v>0</v>
      </c>
      <c r="G16" s="17">
        <v>0.02</v>
      </c>
      <c r="H16" s="17">
        <v>0.02</v>
      </c>
    </row>
    <row r="17" spans="2:8" x14ac:dyDescent="0.25">
      <c r="B17">
        <v>14</v>
      </c>
      <c r="C17" s="17">
        <v>1.1299999999999999</v>
      </c>
      <c r="D17" s="17">
        <v>0.03</v>
      </c>
      <c r="E17" s="17">
        <v>0.06</v>
      </c>
      <c r="F17" s="17">
        <v>0.08</v>
      </c>
      <c r="G17" s="17">
        <v>0.01</v>
      </c>
      <c r="H17" s="17">
        <v>0</v>
      </c>
    </row>
    <row r="18" spans="2:8" x14ac:dyDescent="0.25">
      <c r="B18">
        <v>15</v>
      </c>
      <c r="C18" s="17">
        <v>1.22</v>
      </c>
      <c r="D18" s="17">
        <v>0.02</v>
      </c>
      <c r="E18" s="17">
        <v>0.2</v>
      </c>
      <c r="F18" s="17">
        <v>0.08</v>
      </c>
      <c r="G18" s="17">
        <v>0.01</v>
      </c>
      <c r="H18" s="17">
        <v>0.02</v>
      </c>
    </row>
    <row r="19" spans="2:8" x14ac:dyDescent="0.25">
      <c r="B19">
        <v>16</v>
      </c>
      <c r="C19" s="17">
        <v>0.08</v>
      </c>
      <c r="D19" s="17">
        <v>0.02</v>
      </c>
      <c r="E19" s="17">
        <v>0.02</v>
      </c>
      <c r="F19" s="17">
        <v>0.02</v>
      </c>
      <c r="G19" s="17">
        <v>0.02</v>
      </c>
      <c r="H19" s="17">
        <v>0.11</v>
      </c>
    </row>
    <row r="20" spans="2:8" x14ac:dyDescent="0.25">
      <c r="B20">
        <v>17</v>
      </c>
      <c r="C20" s="17">
        <v>1.28</v>
      </c>
      <c r="D20" s="17">
        <v>0.09</v>
      </c>
      <c r="E20" s="17">
        <v>0.02</v>
      </c>
      <c r="F20" s="17">
        <v>0.02</v>
      </c>
      <c r="G20" s="17">
        <v>0</v>
      </c>
      <c r="H20" s="17">
        <v>0.02</v>
      </c>
    </row>
    <row r="21" spans="2:8" x14ac:dyDescent="0.25">
      <c r="B21">
        <v>18</v>
      </c>
      <c r="C21" s="17">
        <v>0.33</v>
      </c>
      <c r="D21" s="17">
        <v>0.02</v>
      </c>
      <c r="E21" s="17">
        <v>0.01</v>
      </c>
      <c r="F21" s="17">
        <v>0.02</v>
      </c>
      <c r="G21" s="17">
        <v>0.16</v>
      </c>
      <c r="H21" s="17">
        <v>0</v>
      </c>
    </row>
    <row r="22" spans="2:8" x14ac:dyDescent="0.25">
      <c r="B22">
        <v>19</v>
      </c>
      <c r="C22" s="17">
        <v>0</v>
      </c>
      <c r="D22" s="17">
        <v>0.05</v>
      </c>
      <c r="E22" s="17">
        <v>0.06</v>
      </c>
      <c r="F22" s="17">
        <v>0.02</v>
      </c>
      <c r="G22" s="17">
        <v>0.08</v>
      </c>
      <c r="H22" s="17">
        <v>0</v>
      </c>
    </row>
    <row r="23" spans="2:8" x14ac:dyDescent="0.25">
      <c r="B23">
        <v>20</v>
      </c>
      <c r="C23" s="17">
        <v>146</v>
      </c>
      <c r="D23" s="17">
        <v>0.01</v>
      </c>
      <c r="E23" s="17">
        <v>0.02</v>
      </c>
      <c r="F23" s="17">
        <v>0.02</v>
      </c>
      <c r="G23" s="17">
        <v>0.02</v>
      </c>
      <c r="H23" s="17">
        <v>0.09</v>
      </c>
    </row>
    <row r="24" spans="2:8" x14ac:dyDescent="0.25">
      <c r="B24">
        <v>21</v>
      </c>
      <c r="D24" s="17">
        <v>0.2</v>
      </c>
      <c r="E24" s="17">
        <v>1.08</v>
      </c>
      <c r="F24" s="17">
        <v>593.49</v>
      </c>
      <c r="G24" s="17">
        <v>0.02</v>
      </c>
      <c r="H24" s="17">
        <v>0.02</v>
      </c>
    </row>
    <row r="25" spans="2:8" x14ac:dyDescent="0.25">
      <c r="B25">
        <v>22</v>
      </c>
      <c r="G25" s="17">
        <v>0.84</v>
      </c>
    </row>
    <row r="26" spans="2:8" x14ac:dyDescent="0.25">
      <c r="B26" t="s">
        <v>256</v>
      </c>
      <c r="C26" s="17">
        <f>AVERAGE(C2:C25)</f>
        <v>18.034545454545455</v>
      </c>
      <c r="D26" s="17">
        <f t="shared" ref="D26:H26" si="0">AVERAGE(D2:D25)</f>
        <v>4.6956521739130445E-2</v>
      </c>
      <c r="E26" s="17">
        <f>AVERAGE(E2:E25)</f>
        <v>0.49608695652173901</v>
      </c>
      <c r="F26" s="17">
        <f t="shared" si="0"/>
        <v>25.850434782608698</v>
      </c>
      <c r="G26" s="17">
        <f t="shared" si="0"/>
        <v>7.3333333333333348E-2</v>
      </c>
      <c r="H26" s="17">
        <f t="shared" si="0"/>
        <v>0.17347826086956522</v>
      </c>
    </row>
    <row r="27" spans="2:8" x14ac:dyDescent="0.25">
      <c r="B27" t="s">
        <v>257</v>
      </c>
      <c r="C27" s="17">
        <f>_xlfn.STDEV.P(C2:C25)</f>
        <v>54.81919601805663</v>
      </c>
      <c r="D27" s="17">
        <f t="shared" ref="D27:H27" si="1">_xlfn.STDEV.P(D2:D25)</f>
        <v>4.8761601304866356E-2</v>
      </c>
      <c r="E27" s="17">
        <f t="shared" si="1"/>
        <v>1.794452172986011</v>
      </c>
      <c r="F27" s="17">
        <f t="shared" si="1"/>
        <v>121.02118486763995</v>
      </c>
      <c r="G27" s="17">
        <f t="shared" si="1"/>
        <v>0.16476414119043689</v>
      </c>
      <c r="H27" s="17">
        <f t="shared" si="1"/>
        <v>0.50310867263835946</v>
      </c>
    </row>
    <row r="28" spans="2:8" x14ac:dyDescent="0.25">
      <c r="B28" t="s">
        <v>258</v>
      </c>
      <c r="C28" s="17">
        <f>COUNTIF(C2:C25,"&gt;18,034")</f>
        <v>2</v>
      </c>
      <c r="D28" s="17">
        <f>COUNTIF(D2:D25,"&gt;0,046")</f>
        <v>8</v>
      </c>
      <c r="E28" s="17">
        <f>COUNTIF(E2:E25,"&gt;0,4960")</f>
        <v>3</v>
      </c>
      <c r="F28" s="17">
        <f>COUNTIF(F2:F25,"&gt;25,85")</f>
        <v>1</v>
      </c>
      <c r="G28" s="17">
        <f>COUNTIF(G2:G25,"&gt;0,0733")</f>
        <v>6</v>
      </c>
      <c r="H28" s="17">
        <f>COUNTIF(H2:H25,"&gt;0,1734")</f>
        <v>2</v>
      </c>
    </row>
    <row r="29" spans="2:8" x14ac:dyDescent="0.25">
      <c r="B29" t="s">
        <v>259</v>
      </c>
      <c r="C29" s="17">
        <f>MEDIAN(C2:C25)</f>
        <v>0.19</v>
      </c>
      <c r="D29" s="17">
        <f t="shared" ref="D29:G29" si="2">MEDIAN(D2:D25)</f>
        <v>0.03</v>
      </c>
      <c r="E29" s="17">
        <f t="shared" si="2"/>
        <v>0.02</v>
      </c>
      <c r="F29" s="17">
        <f t="shared" si="2"/>
        <v>0.02</v>
      </c>
      <c r="G29" s="17">
        <f t="shared" si="2"/>
        <v>0.02</v>
      </c>
      <c r="H29" s="17">
        <f>MEDIAN(H2:H25)</f>
        <v>0.02</v>
      </c>
    </row>
    <row r="30" spans="2:8" x14ac:dyDescent="0.25">
      <c r="B30" t="s">
        <v>260</v>
      </c>
      <c r="C30">
        <f>TRIMMEAN(C2:C25,20%)</f>
        <v>1.2966666666666664</v>
      </c>
      <c r="D30">
        <f t="shared" ref="D30:H30" si="3">TRIMMEAN(D2:D25,20%)</f>
        <v>3.6842105263157905E-2</v>
      </c>
      <c r="E30">
        <f t="shared" si="3"/>
        <v>7.789473684210528E-2</v>
      </c>
      <c r="F30">
        <f t="shared" si="3"/>
        <v>3.5789473684210538E-2</v>
      </c>
      <c r="G30">
        <f t="shared" si="3"/>
        <v>3.8000000000000006E-2</v>
      </c>
      <c r="H30">
        <f t="shared" si="3"/>
        <v>3.4736842105263156E-2</v>
      </c>
    </row>
    <row r="31" spans="2:8" x14ac:dyDescent="0.25">
      <c r="B31" t="s">
        <v>261</v>
      </c>
      <c r="C31" s="17">
        <f>TRIMMEAN(C2:C25,10%)</f>
        <v>8.4670000000000005</v>
      </c>
      <c r="D31" s="17">
        <f t="shared" ref="D31:H31" si="4">TRIMMEAN(D2:D25,10%)</f>
        <v>4.1904761904761917E-2</v>
      </c>
      <c r="E31" s="17">
        <f t="shared" si="4"/>
        <v>0.1223809523809524</v>
      </c>
      <c r="F31" s="17">
        <f t="shared" si="4"/>
        <v>5.0952380952380957E-2</v>
      </c>
      <c r="G31" s="17">
        <f t="shared" si="4"/>
        <v>4.1818181818181824E-2</v>
      </c>
      <c r="H31" s="17">
        <f t="shared" si="4"/>
        <v>7.8571428571428584E-2</v>
      </c>
    </row>
    <row r="32" spans="2:8" x14ac:dyDescent="0.25">
      <c r="C32" s="17">
        <f>SUM(C2:C25)</f>
        <v>396.76</v>
      </c>
      <c r="D32" s="18">
        <f t="shared" ref="D32:H32" si="5">SUM(D2:D25)</f>
        <v>1.0800000000000003</v>
      </c>
      <c r="E32" s="18">
        <f t="shared" si="5"/>
        <v>11.409999999999997</v>
      </c>
      <c r="F32" s="18">
        <f t="shared" si="5"/>
        <v>594.56000000000006</v>
      </c>
      <c r="G32" s="18">
        <f t="shared" si="5"/>
        <v>1.7600000000000002</v>
      </c>
      <c r="H32" s="18">
        <f t="shared" si="5"/>
        <v>3.9899999999999998</v>
      </c>
    </row>
  </sheetData>
  <sortState ref="L3:L24">
    <sortCondition ref="L3:L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Gral</vt:lpstr>
      <vt:lpstr>Matriz</vt:lpstr>
      <vt:lpstr>Dda</vt:lpstr>
      <vt:lpstr>Disp</vt:lpstr>
      <vt:lpstr>Solutions PF</vt:lpstr>
      <vt:lpstr>Running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Mora</dc:creator>
  <cp:lastModifiedBy>FMV</cp:lastModifiedBy>
  <dcterms:created xsi:type="dcterms:W3CDTF">2019-08-06T14:17:03Z</dcterms:created>
  <dcterms:modified xsi:type="dcterms:W3CDTF">2024-01-16T19:52:10Z</dcterms:modified>
</cp:coreProperties>
</file>