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EuroTech_DataScience\EXCEL_FatihBey\Opdrachten\HW02_Excel_Due_06052025\"/>
    </mc:Choice>
  </mc:AlternateContent>
  <xr:revisionPtr revIDLastSave="0" documentId="13_ncr:1_{5F2457BD-235B-48E2-93C0-D604D175AF06}" xr6:coauthVersionLast="47" xr6:coauthVersionMax="47" xr10:uidLastSave="{00000000-0000-0000-0000-000000000000}"/>
  <bookViews>
    <workbookView xWindow="-1035" yWindow="2520" windowWidth="23205" windowHeight="17730" firstSheet="1" activeTab="4" xr2:uid="{00000000-000D-0000-FFFF-FFFF00000000}"/>
  </bookViews>
  <sheets>
    <sheet name="Descriptive Statistics" sheetId="1" r:id="rId1"/>
    <sheet name="Missing_Value" sheetId="3" r:id="rId2"/>
    <sheet name="Outlier" sheetId="4" r:id="rId3"/>
    <sheet name="Regression_Analyse" sheetId="6" r:id="rId4"/>
    <sheet name="Regression_Grafieken" sheetId="9" r:id="rId5"/>
    <sheet name="Multiple Linear Regression" sheetId="10" r:id="rId6"/>
    <sheet name="CLTV en Retentie Analyse" sheetId="11" r:id="rId7"/>
  </sheets>
  <definedNames>
    <definedName name="_xlnm._FilterDatabase" localSheetId="0" hidden="1">'Descriptive Statistics'!$A$1:$H$1</definedName>
    <definedName name="_xlnm._FilterDatabase" localSheetId="1" hidden="1">Missing_Value!$A$1:$G$201</definedName>
    <definedName name="_xlnm._FilterDatabase" localSheetId="2" hidden="1">Outlier!$A$1:$G$201</definedName>
    <definedName name="_xlchart.v1.0" hidden="1">Outlier!$C$1</definedName>
    <definedName name="_xlchart.v1.1" hidden="1">Outlier!$C$2:$C$201</definedName>
    <definedName name="_xlchart.v1.10" hidden="1">Outlier!$C$1</definedName>
    <definedName name="_xlchart.v1.11" hidden="1">Outlier!$C$2:$C$201</definedName>
    <definedName name="_xlchart.v1.12" hidden="1">Outlier!$D$1</definedName>
    <definedName name="_xlchart.v1.13" hidden="1">Outlier!$D$2:$D$201</definedName>
    <definedName name="_xlchart.v1.14" hidden="1">Outlier!$E$1</definedName>
    <definedName name="_xlchart.v1.15" hidden="1">Outlier!$E$2:$E$201</definedName>
    <definedName name="_xlchart.v1.16" hidden="1">Outlier!$F$1</definedName>
    <definedName name="_xlchart.v1.17" hidden="1">Outlier!$F$2:$F$201</definedName>
    <definedName name="_xlchart.v1.18" hidden="1">Outlier!$G$1</definedName>
    <definedName name="_xlchart.v1.19" hidden="1">Outlier!$G$2:$G$201</definedName>
    <definedName name="_xlchart.v1.2" hidden="1">Outlier!$D$1</definedName>
    <definedName name="_xlchart.v1.3" hidden="1">Outlier!$D$2:$D$201</definedName>
    <definedName name="_xlchart.v1.4" hidden="1">Outlier!$E$1</definedName>
    <definedName name="_xlchart.v1.5" hidden="1">Outlier!$E$2:$E$201</definedName>
    <definedName name="_xlchart.v1.6" hidden="1">Outlier!$F$1</definedName>
    <definedName name="_xlchart.v1.7" hidden="1">Outlier!$F$2:$F$201</definedName>
    <definedName name="_xlchart.v1.8" hidden="1">Outlier!$G$1</definedName>
    <definedName name="_xlchart.v1.9" hidden="1">Outlier!$G$2:$G$201</definedName>
    <definedName name="_xlcn.WorksheetConnection_DescriptiveStatisticsBG1" hidden="1">'Descriptive Statistics'!$B:$H</definedName>
  </definedNames>
  <calcPr calcId="191029"/>
  <pivotCaches>
    <pivotCache cacheId="0"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escriptive Statistics!$B:$G"/>
        </x15:modelTables>
        <x15:extLst>
          <ext xmlns:x16="http://schemas.microsoft.com/office/spreadsheetml/2014/11/main" uri="{9835A34E-60A6-4A7C-AAB8-D5F71C897F49}">
            <x16:modelTimeGroupings>
              <x16:modelTimeGrouping tableName="Range" columnName="DAYS" columnId="DAYS">
                <x16:calculatedTimeColumn columnName="DAYS (Month Index)" columnId="DAYS (Month Index)" contentType="monthsindex" isSelected="1"/>
                <x16:calculatedTimeColumn columnName="DAYS (Month)" columnId="DAYS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1" l="1"/>
  <c r="B7" i="11"/>
  <c r="B5" i="11"/>
  <c r="K3" i="4" l="1"/>
  <c r="L3" i="4"/>
  <c r="M3" i="4"/>
  <c r="N3" i="4"/>
  <c r="K4" i="4"/>
  <c r="L4" i="4"/>
  <c r="M4" i="4"/>
  <c r="N4" i="4"/>
  <c r="K5" i="4"/>
  <c r="K6" i="4" s="1"/>
  <c r="K11" i="4" s="1"/>
  <c r="L5" i="4"/>
  <c r="L6" i="4" s="1"/>
  <c r="L11" i="4" s="1"/>
  <c r="M5" i="4"/>
  <c r="N5" i="4"/>
  <c r="K7" i="4"/>
  <c r="L7" i="4"/>
  <c r="M7" i="4"/>
  <c r="N7" i="4"/>
  <c r="K8" i="4"/>
  <c r="L8" i="4"/>
  <c r="M8" i="4"/>
  <c r="N8" i="4"/>
  <c r="K12" i="4"/>
  <c r="L12" i="4"/>
  <c r="M12" i="4"/>
  <c r="N12" i="4"/>
  <c r="J12" i="4"/>
  <c r="J8" i="4"/>
  <c r="J7" i="4"/>
  <c r="J5" i="4"/>
  <c r="J4" i="4"/>
  <c r="J3" i="4"/>
  <c r="K2" i="4"/>
  <c r="L2" i="4"/>
  <c r="M2" i="4"/>
  <c r="N2" i="4"/>
  <c r="J2" i="4"/>
  <c r="J9" i="4" l="1"/>
  <c r="J6" i="4"/>
  <c r="J10" i="4" s="1"/>
  <c r="K9" i="4"/>
  <c r="K10" i="4"/>
  <c r="K13" i="4" s="1"/>
  <c r="L10" i="4"/>
  <c r="L13" i="4" s="1"/>
  <c r="N9" i="4"/>
  <c r="M6" i="4"/>
  <c r="M11" i="4" s="1"/>
  <c r="M9" i="4"/>
  <c r="L9" i="4"/>
  <c r="N6" i="4"/>
  <c r="N10" i="4" s="1"/>
  <c r="M10" i="4" l="1"/>
  <c r="M13" i="4" s="1"/>
  <c r="J11" i="4"/>
  <c r="J13" i="4" s="1"/>
  <c r="N11" i="4"/>
  <c r="N13" i="4" s="1"/>
  <c r="J201" i="3" l="1"/>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 r="M201" i="3" l="1"/>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 r="L16" i="3"/>
  <c r="L181" i="3"/>
  <c r="L182" i="3"/>
  <c r="L183" i="3"/>
  <c r="L184" i="3"/>
  <c r="L185" i="3"/>
  <c r="L186" i="3"/>
  <c r="L187" i="3"/>
  <c r="L188" i="3"/>
  <c r="L189" i="3"/>
  <c r="L190" i="3"/>
  <c r="L191" i="3"/>
  <c r="L192" i="3"/>
  <c r="L193" i="3"/>
  <c r="L194" i="3"/>
  <c r="L195" i="3"/>
  <c r="L196" i="3"/>
  <c r="L197" i="3"/>
  <c r="L198" i="3"/>
  <c r="L199" i="3"/>
  <c r="L200" i="3"/>
  <c r="L201" i="3"/>
  <c r="L180" i="3"/>
  <c r="L177" i="3"/>
  <c r="L178" i="3"/>
  <c r="L179" i="3"/>
  <c r="L17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3" i="3"/>
  <c r="L4" i="3"/>
  <c r="L5" i="3"/>
  <c r="L6" i="3"/>
  <c r="L7" i="3"/>
  <c r="L8" i="3"/>
  <c r="L9" i="3"/>
  <c r="L10" i="3"/>
  <c r="L11" i="3"/>
  <c r="L12" i="3"/>
  <c r="L13" i="3"/>
  <c r="L14" i="3"/>
  <c r="L15" i="3"/>
  <c r="L2" i="3"/>
  <c r="K2" i="3"/>
  <c r="K201"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2" i="3"/>
  <c r="I3" i="3"/>
  <c r="I4" i="3"/>
  <c r="I5" i="3"/>
  <c r="I6" i="3"/>
  <c r="I7" i="3"/>
  <c r="P4" i="3"/>
  <c r="Q4" i="3"/>
  <c r="R4" i="3"/>
  <c r="S4" i="3"/>
  <c r="T4" i="3"/>
  <c r="T3" i="3" l="1"/>
  <c r="P3" i="3"/>
  <c r="Q3" i="3"/>
  <c r="R3" i="3"/>
  <c r="S3" i="3"/>
  <c r="N1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 i="1"/>
  <c r="N3" i="1" l="1"/>
  <c r="O3" i="1"/>
  <c r="P3" i="1"/>
  <c r="Q3" i="1"/>
  <c r="R3" i="1"/>
  <c r="N4" i="1"/>
  <c r="O4" i="1"/>
  <c r="P4" i="1"/>
  <c r="Q4" i="1"/>
  <c r="R4" i="1"/>
  <c r="N5" i="1"/>
  <c r="O5" i="1"/>
  <c r="P5" i="1"/>
  <c r="Q5" i="1"/>
  <c r="R5" i="1"/>
  <c r="N6" i="1"/>
  <c r="O6" i="1"/>
  <c r="P6" i="1"/>
  <c r="Q6" i="1"/>
  <c r="R6" i="1"/>
  <c r="N8" i="1"/>
  <c r="O8" i="1"/>
  <c r="P8" i="1"/>
  <c r="Q8" i="1"/>
  <c r="R8" i="1"/>
  <c r="N9" i="1"/>
  <c r="O9" i="1"/>
  <c r="P9" i="1"/>
  <c r="Q9" i="1"/>
  <c r="R9" i="1"/>
  <c r="N10" i="1"/>
  <c r="O10" i="1"/>
  <c r="P10" i="1"/>
  <c r="Q10" i="1"/>
  <c r="R10" i="1"/>
  <c r="N11" i="1"/>
  <c r="O11" i="1"/>
  <c r="P11" i="1"/>
  <c r="Q11" i="1"/>
  <c r="R11" i="1"/>
  <c r="O12" i="1"/>
  <c r="P12" i="1"/>
  <c r="Q12" i="1"/>
  <c r="R12" i="1"/>
  <c r="N2" i="1"/>
  <c r="O2" i="1"/>
  <c r="P2" i="1"/>
  <c r="Q2" i="1"/>
  <c r="R2" i="1"/>
  <c r="R7" i="1" l="1"/>
  <c r="Q7" i="1"/>
  <c r="O7" i="1"/>
  <c r="P7" i="1"/>
  <c r="N7" i="1"/>
  <c r="O19"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Fatih Fidan</author>
  </authors>
  <commentList>
    <comment ref="I10" authorId="0" shapeId="0" xr:uid="{8E6B1C7D-9B7E-459B-86D5-A3772081092B}">
      <text>
        <r>
          <rPr>
            <b/>
            <sz val="9"/>
            <color indexed="81"/>
            <rFont val="Tahoma"/>
            <family val="2"/>
          </rPr>
          <t>Q3+1,5*IQR</t>
        </r>
      </text>
    </comment>
    <comment ref="I11" authorId="0" shapeId="0" xr:uid="{566C899B-721C-4852-A7ED-94DD4E8FD421}">
      <text>
        <r>
          <rPr>
            <b/>
            <sz val="9"/>
            <color indexed="81"/>
            <rFont val="Tahoma"/>
            <family val="2"/>
          </rPr>
          <t>Q1-1,5*IQR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Fatih Fidan</author>
  </authors>
  <commentList>
    <comment ref="A8" authorId="0" shapeId="0" xr:uid="{CCDA0481-F48D-4CF6-A622-D1D0CFFDA5DC}">
      <text>
        <r>
          <rPr>
            <b/>
            <sz val="9"/>
            <color indexed="81"/>
            <rFont val="Tahoma"/>
            <family val="2"/>
          </rPr>
          <t>Net Profit Per Customer</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5759ED-8843-4A48-AFB4-E14D5944ECB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891DCEA-4AF3-481D-A89B-4F829C9E4BF6}" name="WorksheetConnection_Descriptive Statistics!$B:$G" type="102" refreshedVersion="8" minRefreshableVersion="5">
    <extLst>
      <ext xmlns:x15="http://schemas.microsoft.com/office/spreadsheetml/2010/11/main" uri="{DE250136-89BD-433C-8126-D09CA5730AF9}">
        <x15:connection id="Range" autoDelete="1">
          <x15:rangePr sourceName="_xlcn.WorksheetConnection_DescriptiveStatisticsBG1"/>
        </x15:connection>
      </ext>
    </extLst>
  </connection>
</connections>
</file>

<file path=xl/sharedStrings.xml><?xml version="1.0" encoding="utf-8"?>
<sst xmlns="http://schemas.openxmlformats.org/spreadsheetml/2006/main" count="269" uniqueCount="131">
  <si>
    <t>ID</t>
  </si>
  <si>
    <t>DAYS</t>
  </si>
  <si>
    <t>GoogleAds</t>
  </si>
  <si>
    <t>Meta</t>
  </si>
  <si>
    <t>Influencer</t>
  </si>
  <si>
    <t>TIKTOK</t>
  </si>
  <si>
    <t>SALES</t>
  </si>
  <si>
    <t>Mean</t>
  </si>
  <si>
    <t>Medyan(Q2)</t>
  </si>
  <si>
    <t>Mod(Mode)</t>
  </si>
  <si>
    <t>Standard Deviation</t>
  </si>
  <si>
    <t>Variance</t>
  </si>
  <si>
    <t>Range</t>
  </si>
  <si>
    <t>Min</t>
  </si>
  <si>
    <t>Max</t>
  </si>
  <si>
    <t>Sum</t>
  </si>
  <si>
    <t>Number of Missing</t>
  </si>
  <si>
    <t>Number of Data</t>
  </si>
  <si>
    <t>_DAYS</t>
  </si>
  <si>
    <t>_GoogleAds</t>
  </si>
  <si>
    <t>_Meta</t>
  </si>
  <si>
    <t>_Influencer</t>
  </si>
  <si>
    <t>_TIKTOK</t>
  </si>
  <si>
    <t>_SALES</t>
  </si>
  <si>
    <t>Count</t>
  </si>
  <si>
    <t>Standard Error</t>
  </si>
  <si>
    <t>Median</t>
  </si>
  <si>
    <t>Mode</t>
  </si>
  <si>
    <t>Sample Variance</t>
  </si>
  <si>
    <t>Kurtosis</t>
  </si>
  <si>
    <t>Skewness</t>
  </si>
  <si>
    <t>Minimum</t>
  </si>
  <si>
    <t>Maximum</t>
  </si>
  <si>
    <t>Grand Total</t>
  </si>
  <si>
    <t>Friday</t>
  </si>
  <si>
    <t>Monday</t>
  </si>
  <si>
    <t>Saturday</t>
  </si>
  <si>
    <t>Sunday</t>
  </si>
  <si>
    <t>Thursday</t>
  </si>
  <si>
    <t>Tuesday</t>
  </si>
  <si>
    <t>Wednesday</t>
  </si>
  <si>
    <t>Sum of SALES</t>
  </si>
  <si>
    <t>Missing_Value</t>
  </si>
  <si>
    <t>CORRELATION TABLE</t>
  </si>
  <si>
    <t>Sales</t>
  </si>
  <si>
    <t>MEAN</t>
  </si>
  <si>
    <t>Q1</t>
  </si>
  <si>
    <t>Q2 (MEDIAN)</t>
  </si>
  <si>
    <t>Q3</t>
  </si>
  <si>
    <t>IQR</t>
  </si>
  <si>
    <t>MIN</t>
  </si>
  <si>
    <t>MAX</t>
  </si>
  <si>
    <t>RANGE</t>
  </si>
  <si>
    <t>UPPER LIMIT</t>
  </si>
  <si>
    <t>LOWER LIMIT</t>
  </si>
  <si>
    <t>Number of Missing Values</t>
  </si>
  <si>
    <t>Number of Outliers</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</si>
  <si>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</si>
  <si>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</si>
  <si>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</si>
  <si>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</si>
  <si>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</si>
  <si>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</si>
  <si>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</si>
  <si>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</si>
  <si>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</si>
  <si>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</si>
  <si>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</si>
  <si>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</si>
  <si>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</si>
  <si>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</si>
  <si>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</si>
  <si>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</si>
  <si>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</si>
  <si>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</si>
  <si>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</si>
  <si>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</si>
  <si>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</si>
  <si>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</si>
  <si>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</si>
  <si>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</si>
  <si>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SALES vs Google Ads</t>
  </si>
  <si>
    <t>TikTok vs Sales</t>
  </si>
  <si>
    <t>Sales = 1,7079x * GoogleAds + 87,566</t>
  </si>
  <si>
    <t>Sales = 3,0166x * TIKTOK +97,574</t>
  </si>
  <si>
    <t>Sales = 1,9163x * TIKTOK + 105,6</t>
  </si>
  <si>
    <r>
      <t xml:space="preserve">Sales = </t>
    </r>
    <r>
      <rPr>
        <b/>
        <sz val="14"/>
        <color rgb="FFFF0000"/>
        <rFont val="Calibri"/>
        <family val="2"/>
        <scheme val="minor"/>
      </rPr>
      <t>70.353</t>
    </r>
    <r>
      <rPr>
        <b/>
        <sz val="14"/>
        <color theme="1"/>
        <rFont val="Calibri"/>
        <family val="2"/>
        <scheme val="minor"/>
      </rPr>
      <t xml:space="preserve"> + </t>
    </r>
    <r>
      <rPr>
        <b/>
        <sz val="14"/>
        <color rgb="FF00B050"/>
        <rFont val="Calibri"/>
        <family val="2"/>
        <scheme val="minor"/>
      </rPr>
      <t>1.0263 * GoogleAds</t>
    </r>
    <r>
      <rPr>
        <b/>
        <sz val="14"/>
        <color theme="1"/>
        <rFont val="Calibri"/>
        <family val="2"/>
        <scheme val="minor"/>
      </rPr>
      <t xml:space="preserve"> + </t>
    </r>
    <r>
      <rPr>
        <b/>
        <sz val="14"/>
        <color rgb="FF0070C0"/>
        <rFont val="Calibri"/>
        <family val="2"/>
        <scheme val="minor"/>
      </rPr>
      <t>0.6561*Meta</t>
    </r>
    <r>
      <rPr>
        <b/>
        <sz val="14"/>
        <color theme="1"/>
        <rFont val="Calibri"/>
        <family val="2"/>
        <scheme val="minor"/>
      </rPr>
      <t xml:space="preserve"> +</t>
    </r>
    <r>
      <rPr>
        <b/>
        <sz val="14"/>
        <color rgb="FF7030A0"/>
        <rFont val="Calibri"/>
        <family val="2"/>
        <scheme val="minor"/>
      </rPr>
      <t xml:space="preserve"> 0.6622 * Influencer</t>
    </r>
    <r>
      <rPr>
        <b/>
        <sz val="14"/>
        <color theme="1"/>
        <rFont val="Calibri"/>
        <family val="2"/>
        <scheme val="minor"/>
      </rPr>
      <t xml:space="preserve"> + </t>
    </r>
    <r>
      <rPr>
        <b/>
        <sz val="14"/>
        <color theme="9" tint="-0.249977111117893"/>
        <rFont val="Calibri"/>
        <family val="2"/>
        <scheme val="minor"/>
      </rPr>
      <t>0.5064 * TikTok</t>
    </r>
  </si>
  <si>
    <t>70.35</t>
  </si>
  <si>
    <t>1.76E-08</t>
  </si>
  <si>
    <t>1.03</t>
  </si>
  <si>
    <t>5.48E-08</t>
  </si>
  <si>
    <t>0.66</t>
  </si>
  <si>
    <t>0.0028</t>
  </si>
  <si>
    <t>0.61</t>
  </si>
  <si>
    <t>0.0081</t>
  </si>
  <si>
    <t>TikTok</t>
  </si>
  <si>
    <t>0.51</t>
  </si>
  <si>
    <t>0.139</t>
  </si>
  <si>
    <t>0.6562</t>
  </si>
  <si>
    <t>0.6062</t>
  </si>
  <si>
    <t>0.5064</t>
  </si>
  <si>
    <r>
      <t>36.7%</t>
    </r>
    <r>
      <rPr>
        <sz val="11"/>
        <color theme="1"/>
        <rFont val="Calibri"/>
        <family val="2"/>
        <scheme val="minor"/>
      </rPr>
      <t xml:space="preserve"> (= 1.0263 / Toplam)</t>
    </r>
  </si>
  <si>
    <t>23.5%</t>
  </si>
  <si>
    <t>21.7%</t>
  </si>
  <si>
    <t>18.1%</t>
  </si>
  <si>
    <t>36.7</t>
  </si>
  <si>
    <t>23.5</t>
  </si>
  <si>
    <t>21.7</t>
  </si>
  <si>
    <t>18.1</t>
  </si>
  <si>
    <t>RETENTION</t>
  </si>
  <si>
    <t>CHURN</t>
  </si>
  <si>
    <t>LT (1/CHURN*12)</t>
  </si>
  <si>
    <t>1 AYLIK ABONELIK BEDELI</t>
  </si>
  <si>
    <t>LTV (LT * ABONELIK BEDELI)</t>
  </si>
  <si>
    <t>12*0.42 = 5.04 month</t>
  </si>
  <si>
    <t>LTV/CAC</t>
  </si>
  <si>
    <t>CAC</t>
  </si>
  <si>
    <t>PIVOT TABEL-DAYS</t>
  </si>
  <si>
    <t>✔️ Ja</t>
  </si>
  <si>
    <r>
      <t xml:space="preserve">❌ </t>
    </r>
    <r>
      <rPr>
        <b/>
        <sz val="11"/>
        <color theme="1"/>
        <rFont val="Calibri"/>
        <family val="2"/>
        <scheme val="minor"/>
      </rPr>
      <t>Nee</t>
    </r>
    <r>
      <rPr>
        <sz val="11"/>
        <color theme="1"/>
        <rFont val="Calibri"/>
        <family val="2"/>
        <scheme val="minor"/>
      </rPr>
      <t xml:space="preserve"> (p &gt; 0.05)</t>
    </r>
  </si>
  <si>
    <t>P-waarden van individuele variabelen (t-test)</t>
  </si>
  <si>
    <t>Variabel</t>
  </si>
  <si>
    <t>Coëfficiënt</t>
  </si>
  <si>
    <t>Betekenisvol ?</t>
  </si>
  <si>
    <t>SCENARIO</t>
  </si>
  <si>
    <t>Return on Investment (ROI) Gebaseerde Weging</t>
  </si>
  <si>
    <r>
      <rPr>
        <b/>
        <sz val="11"/>
        <color theme="1"/>
        <rFont val="Calibri"/>
        <family val="2"/>
        <scheme val="minor"/>
      </rPr>
      <t xml:space="preserve">Totaal van de coëfficiënten= </t>
    </r>
    <r>
      <rPr>
        <sz val="11"/>
        <color theme="1"/>
        <rFont val="Calibri"/>
        <family val="2"/>
        <scheme val="minor"/>
      </rPr>
      <t xml:space="preserve">1.0263 + 0.6562 + 0.6062 + 0.5064 = </t>
    </r>
    <r>
      <rPr>
        <b/>
        <sz val="11"/>
        <color theme="1"/>
        <rFont val="Calibri"/>
        <family val="2"/>
        <scheme val="minor"/>
      </rPr>
      <t>2.7951</t>
    </r>
  </si>
  <si>
    <t>Coëfficiënt(Effect)</t>
  </si>
  <si>
    <t>Gewicht (%)</t>
  </si>
  <si>
    <t>Kanaal</t>
  </si>
  <si>
    <t xml:space="preserve">Totaal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</si>
</sst>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71" formatCode="_-[$€-2]\ * #,##0.00_-;\-[$€-2]\ * #,##0.00_-;_-[$€-2]\ * &quot;-&quot;??_-;_-@_-"/>
  </numFmts>
  <fonts count="25">
    <font>
      <sz val="11"/>
      <color theme="1"/>
      <name val="Calibri"/>
      <family val="2"/>
      <scheme val="minor"/>
    </font>
    <font>
      <sz val="12"/>
      <color theme="1"/>
      <name val="Calibri"/>
      <family val="2"/>
    </font>
    <font>
      <b/>
      <sz val="12"/>
      <color theme="1"/>
      <name val="Calibri"/>
      <family val="2"/>
    </font>
    <font>
      <sz val="11"/>
      <color rgb="FF000000"/>
      <name val="Calibri"/>
      <family val="2"/>
      <scheme val="minor"/>
    </font>
    <font>
      <i/>
      <sz val="11"/>
      <color theme="1"/>
      <name val="Calibri"/>
      <family val="2"/>
      <scheme val="minor"/>
    </font>
    <font>
      <sz val="12"/>
      <color rgb="FFFF0000"/>
      <name val="Calibri"/>
      <family val="2"/>
    </font>
    <font>
      <b/>
      <sz val="8"/>
      <color theme="1"/>
      <name val="Calibri"/>
      <family val="2"/>
      <scheme val="minor"/>
    </font>
    <font>
      <sz val="11"/>
      <name val="Calibri"/>
      <family val="2"/>
      <scheme val="minor"/>
    </font>
    <font>
      <sz val="12"/>
      <name val="Calibri"/>
      <family val="2"/>
    </font>
    <font>
      <sz val="11"/>
      <color theme="1"/>
      <name val="Calibri"/>
      <family val="2"/>
      <scheme val="minor"/>
    </font>
    <font>
      <b/>
      <sz val="11"/>
      <color theme="1"/>
      <name val="Calibri"/>
      <family val="2"/>
      <scheme val="minor"/>
    </font>
    <font>
      <sz val="10"/>
      <color theme="1"/>
      <name val="Calibri"/>
      <family val="2"/>
      <scheme val="minor"/>
    </font>
    <font>
      <b/>
      <sz val="9"/>
      <color indexed="81"/>
      <name val="Tahoma"/>
      <family val="2"/>
    </font>
    <font>
      <b/>
      <sz val="11"/>
      <color rgb="FF000000"/>
      <name val="Calibri-Bold"/>
    </font>
    <font>
      <b/>
      <sz val="12"/>
      <color theme="1"/>
      <name val="Calibri"/>
      <family val="2"/>
      <scheme val="minor"/>
    </font>
    <font>
      <b/>
      <sz val="13.5"/>
      <color theme="1"/>
      <name val="Calibri"/>
      <family val="2"/>
      <scheme val="minor"/>
    </font>
    <font>
      <b/>
      <sz val="14"/>
      <color rgb="FF000000"/>
      <name val="Calibri"/>
      <family val="2"/>
      <scheme val="minor"/>
    </font>
    <font>
      <sz val="8"/>
      <name val="Calibri"/>
      <family val="2"/>
      <scheme val="minor"/>
    </font>
    <font>
      <b/>
      <sz val="14"/>
      <color theme="1"/>
      <name val="Calibri"/>
      <family val="2"/>
      <scheme val="minor"/>
    </font>
    <font>
      <b/>
      <sz val="14"/>
      <color rgb="FFFF0000"/>
      <name val="Calibri"/>
      <family val="2"/>
      <scheme val="minor"/>
    </font>
    <font>
      <b/>
      <sz val="14"/>
      <color rgb="FF00B050"/>
      <name val="Calibri"/>
      <family val="2"/>
      <scheme val="minor"/>
    </font>
    <font>
      <b/>
      <sz val="14"/>
      <color rgb="FF0070C0"/>
      <name val="Calibri"/>
      <family val="2"/>
      <scheme val="minor"/>
    </font>
    <font>
      <b/>
      <sz val="14"/>
      <color rgb="FF7030A0"/>
      <name val="Calibri"/>
      <family val="2"/>
      <scheme val="minor"/>
    </font>
    <font>
      <b/>
      <sz val="14"/>
      <color theme="9" tint="-0.249977111117893"/>
      <name val="Calibri"/>
      <family val="2"/>
      <scheme val="minor"/>
    </font>
    <font>
      <b/>
      <sz val="16"/>
      <color theme="1"/>
      <name val="Calibri"/>
      <family val="2"/>
      <scheme val="minor"/>
    </font>
  </fonts>
  <fills count="27">
    <fill>
      <patternFill patternType="none"/>
    </fill>
    <fill>
      <patternFill patternType="gray125"/>
    </fill>
    <fill>
      <patternFill patternType="solid">
        <fgColor rgb="FFFEF2CB"/>
        <bgColor rgb="FFFEF2CB"/>
      </patternFill>
    </fill>
    <fill>
      <patternFill patternType="solid">
        <fgColor rgb="FFE2EFD9"/>
        <bgColor rgb="FFE2EFD9"/>
      </patternFill>
    </fill>
    <fill>
      <patternFill patternType="solid">
        <fgColor rgb="FFFFFF00"/>
        <bgColor rgb="FFFFFF00"/>
      </patternFill>
    </fill>
    <fill>
      <patternFill patternType="solid">
        <fgColor theme="5" tint="0.59999389629810485"/>
        <bgColor rgb="FFE2EFD9"/>
      </patternFill>
    </fill>
    <fill>
      <patternFill patternType="solid">
        <fgColor theme="5" tint="0.59999389629810485"/>
        <bgColor rgb="FFFFFF00"/>
      </patternFill>
    </fill>
    <fill>
      <patternFill patternType="solid">
        <fgColor theme="5" tint="0.59999389629810485"/>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0000"/>
        <bgColor rgb="FFFEF2CB"/>
      </patternFill>
    </fill>
    <fill>
      <patternFill patternType="solid">
        <fgColor theme="4" tint="0.59999389629810485"/>
        <bgColor indexed="64"/>
      </patternFill>
    </fill>
    <fill>
      <patternFill patternType="solid">
        <fgColor theme="9" tint="0.79998168889431442"/>
        <bgColor rgb="FFFFFF00"/>
      </patternFill>
    </fill>
    <fill>
      <patternFill patternType="solid">
        <fgColor rgb="FFFF0000"/>
        <bgColor rgb="FFE2EFD9"/>
      </patternFill>
    </fill>
    <fill>
      <patternFill patternType="solid">
        <fgColor rgb="FFFF0000"/>
        <bgColor rgb="FFFFFF00"/>
      </patternFill>
    </fill>
    <fill>
      <patternFill patternType="solid">
        <fgColor rgb="FFFF0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rgb="FFFFFF00"/>
        <bgColor indexed="64"/>
      </patternFill>
    </fill>
    <fill>
      <patternFill patternType="solid">
        <fgColor theme="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2" tint="-9.9978637043366805E-2"/>
        <bgColor indexed="64"/>
      </patternFill>
    </fill>
  </fills>
  <borders count="13">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9" fillId="0" borderId="0" applyFont="0" applyFill="0" applyBorder="0" applyAlignment="0" applyProtection="0"/>
  </cellStyleXfs>
  <cellXfs count="115">
    <xf numFmtId="0" fontId="0" fillId="0" borderId="0" xfId="0"/>
    <xf numFmtId="0" fontId="2" fillId="3" borderId="0" xfId="0" applyFont="1" applyFill="1" applyAlignment="1">
      <alignment horizontal="center"/>
    </xf>
    <xf numFmtId="0" fontId="2" fillId="4" borderId="0" xfId="0" applyFont="1" applyFill="1" applyAlignment="1">
      <alignment horizontal="center"/>
    </xf>
    <xf numFmtId="0" fontId="1" fillId="0" borderId="0" xfId="0" applyFont="1" applyAlignment="1">
      <alignment horizontal="center"/>
    </xf>
    <xf numFmtId="2" fontId="0" fillId="0" borderId="0" xfId="0" applyNumberFormat="1"/>
    <xf numFmtId="1" fontId="1" fillId="0" borderId="0" xfId="0" applyNumberFormat="1" applyFont="1" applyAlignment="1">
      <alignment horizontal="center"/>
    </xf>
    <xf numFmtId="1" fontId="1" fillId="0" borderId="0" xfId="0" applyNumberFormat="1" applyFont="1"/>
    <xf numFmtId="0" fontId="2" fillId="2" borderId="0" xfId="0" applyFont="1" applyFill="1" applyAlignment="1">
      <alignment horizontal="center"/>
    </xf>
    <xf numFmtId="2" fontId="2" fillId="2" borderId="0" xfId="0" applyNumberFormat="1"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1" fontId="0" fillId="0" borderId="0" xfId="0" applyNumberFormat="1"/>
    <xf numFmtId="0" fontId="4" fillId="7" borderId="3" xfId="0" applyFont="1" applyFill="1" applyBorder="1" applyAlignment="1">
      <alignment horizontal="center"/>
    </xf>
    <xf numFmtId="0" fontId="0" fillId="8" borderId="4" xfId="0" applyFill="1" applyBorder="1"/>
    <xf numFmtId="0" fontId="0" fillId="9" borderId="0" xfId="0" applyFill="1"/>
    <xf numFmtId="2" fontId="0" fillId="9" borderId="0" xfId="0" applyNumberFormat="1" applyFill="1"/>
    <xf numFmtId="0" fontId="3" fillId="9" borderId="0" xfId="0" applyFont="1" applyFill="1"/>
    <xf numFmtId="1" fontId="0" fillId="9" borderId="0" xfId="0" applyNumberFormat="1" applyFill="1"/>
    <xf numFmtId="0" fontId="4" fillId="10" borderId="2" xfId="0" applyFont="1" applyFill="1" applyBorder="1" applyAlignment="1">
      <alignment horizontal="center"/>
    </xf>
    <xf numFmtId="0" fontId="0" fillId="10" borderId="0" xfId="0" applyFill="1"/>
    <xf numFmtId="0" fontId="0" fillId="10" borderId="1" xfId="0" applyFill="1" applyBorder="1"/>
    <xf numFmtId="14" fontId="1" fillId="0" borderId="0" xfId="0" applyNumberFormat="1" applyFont="1" applyAlignment="1">
      <alignment horizontal="center"/>
    </xf>
    <xf numFmtId="0" fontId="0" fillId="0" borderId="0" xfId="0" pivotButton="1"/>
    <xf numFmtId="0" fontId="0" fillId="0" borderId="0" xfId="0" applyAlignment="1">
      <alignment horizontal="left"/>
    </xf>
    <xf numFmtId="0" fontId="2" fillId="0" borderId="0" xfId="0" applyFont="1" applyAlignment="1">
      <alignment horizontal="center"/>
    </xf>
    <xf numFmtId="1" fontId="1" fillId="0" borderId="0" xfId="0" applyNumberFormat="1" applyFont="1" applyAlignment="1">
      <alignment horizontal="left"/>
    </xf>
    <xf numFmtId="2" fontId="2" fillId="11" borderId="0" xfId="0" applyNumberFormat="1" applyFont="1" applyFill="1" applyAlignment="1">
      <alignment horizontal="left"/>
    </xf>
    <xf numFmtId="1" fontId="1" fillId="12" borderId="0" xfId="0" applyNumberFormat="1" applyFont="1" applyFill="1" applyAlignment="1">
      <alignment horizontal="center"/>
    </xf>
    <xf numFmtId="1" fontId="1" fillId="12" borderId="0" xfId="0" applyNumberFormat="1" applyFont="1" applyFill="1"/>
    <xf numFmtId="0" fontId="2" fillId="13" borderId="0" xfId="0" applyFont="1" applyFill="1" applyAlignment="1">
      <alignment horizontal="center"/>
    </xf>
    <xf numFmtId="1" fontId="1" fillId="12" borderId="0" xfId="0" applyNumberFormat="1" applyFont="1" applyFill="1" applyAlignment="1">
      <alignment horizontal="center" wrapText="1"/>
    </xf>
    <xf numFmtId="0" fontId="2" fillId="14" borderId="0" xfId="0" applyFont="1" applyFill="1" applyAlignment="1">
      <alignment horizontal="center"/>
    </xf>
    <xf numFmtId="0" fontId="2" fillId="15" borderId="0" xfId="0" applyFont="1" applyFill="1" applyAlignment="1">
      <alignment horizontal="center"/>
    </xf>
    <xf numFmtId="1" fontId="5" fillId="12" borderId="0" xfId="0" applyNumberFormat="1" applyFont="1" applyFill="1" applyAlignment="1">
      <alignment horizontal="center" wrapText="1"/>
    </xf>
    <xf numFmtId="1" fontId="5" fillId="12" borderId="0" xfId="0" applyNumberFormat="1" applyFont="1" applyFill="1" applyAlignment="1">
      <alignment horizontal="center"/>
    </xf>
    <xf numFmtId="0" fontId="7" fillId="16" borderId="1" xfId="0" applyFont="1" applyFill="1" applyBorder="1"/>
    <xf numFmtId="0" fontId="0" fillId="16" borderId="0" xfId="0" applyFill="1"/>
    <xf numFmtId="1" fontId="8" fillId="0" borderId="0" xfId="0" applyNumberFormat="1" applyFont="1" applyAlignment="1">
      <alignment horizontal="center" wrapText="1"/>
    </xf>
    <xf numFmtId="1" fontId="5" fillId="17" borderId="0" xfId="0" applyNumberFormat="1" applyFont="1" applyFill="1"/>
    <xf numFmtId="0" fontId="6" fillId="9" borderId="0" xfId="0" applyFont="1" applyFill="1" applyAlignment="1">
      <alignment horizontal="center"/>
    </xf>
    <xf numFmtId="0" fontId="2" fillId="0" borderId="0" xfId="0" applyFont="1" applyFill="1" applyAlignment="1">
      <alignment horizontal="center"/>
    </xf>
    <xf numFmtId="0" fontId="0" fillId="0" borderId="0" xfId="0" applyFill="1"/>
    <xf numFmtId="1" fontId="1" fillId="0" borderId="0" xfId="0" applyNumberFormat="1" applyFont="1" applyFill="1" applyAlignment="1">
      <alignment horizontal="center"/>
    </xf>
    <xf numFmtId="1" fontId="1" fillId="0" borderId="0" xfId="0" applyNumberFormat="1" applyFont="1" applyFill="1"/>
    <xf numFmtId="1" fontId="8" fillId="0" borderId="0" xfId="0" applyNumberFormat="1" applyFont="1" applyFill="1" applyAlignment="1">
      <alignment horizontal="center" wrapText="1"/>
    </xf>
    <xf numFmtId="1" fontId="5" fillId="0" borderId="0" xfId="0" applyNumberFormat="1" applyFont="1" applyFill="1" applyAlignment="1">
      <alignment horizontal="center" wrapText="1"/>
    </xf>
    <xf numFmtId="1" fontId="5" fillId="0" borderId="0" xfId="0" applyNumberFormat="1" applyFont="1" applyFill="1"/>
    <xf numFmtId="1" fontId="5" fillId="0" borderId="0" xfId="0" applyNumberFormat="1" applyFont="1" applyFill="1" applyAlignment="1">
      <alignment horizontal="center"/>
    </xf>
    <xf numFmtId="0" fontId="2" fillId="11" borderId="0" xfId="0" applyFont="1" applyFill="1" applyAlignment="1">
      <alignment horizontal="center"/>
    </xf>
    <xf numFmtId="2" fontId="2" fillId="11" borderId="0" xfId="0" applyNumberFormat="1" applyFont="1" applyFill="1" applyAlignment="1">
      <alignment horizontal="center"/>
    </xf>
    <xf numFmtId="0" fontId="0" fillId="0" borderId="0" xfId="0" applyFill="1" applyBorder="1"/>
    <xf numFmtId="0" fontId="4" fillId="0" borderId="0" xfId="0" applyFont="1" applyFill="1" applyBorder="1" applyAlignment="1">
      <alignment horizontal="center"/>
    </xf>
    <xf numFmtId="0" fontId="11" fillId="0" borderId="0" xfId="0" applyFont="1" applyAlignment="1">
      <alignment horizontal="left" wrapText="1" indent="2"/>
    </xf>
    <xf numFmtId="0" fontId="0" fillId="18" borderId="0" xfId="0" applyFill="1" applyAlignment="1">
      <alignment horizontal="left"/>
    </xf>
    <xf numFmtId="0" fontId="0" fillId="12" borderId="0" xfId="0" applyFill="1" applyAlignment="1">
      <alignment horizontal="left"/>
    </xf>
    <xf numFmtId="0" fontId="11" fillId="18" borderId="0" xfId="0" applyFont="1" applyFill="1" applyAlignment="1">
      <alignment horizontal="left" wrapText="1" indent="2"/>
    </xf>
    <xf numFmtId="164" fontId="0" fillId="0" borderId="0" xfId="0" applyNumberFormat="1"/>
    <xf numFmtId="1" fontId="1" fillId="0" borderId="0" xfId="0" applyNumberFormat="1" applyFont="1" applyFill="1" applyAlignment="1">
      <alignment horizontal="right"/>
    </xf>
    <xf numFmtId="1" fontId="1" fillId="19" borderId="0" xfId="0" applyNumberFormat="1" applyFont="1" applyFill="1" applyAlignment="1">
      <alignment horizontal="center"/>
    </xf>
    <xf numFmtId="1" fontId="1" fillId="19" borderId="0" xfId="0" applyNumberFormat="1" applyFont="1" applyFill="1"/>
    <xf numFmtId="0" fontId="10" fillId="0" borderId="0" xfId="0" applyFont="1" applyFill="1"/>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4" fillId="0" borderId="2" xfId="0" applyFont="1" applyFill="1" applyBorder="1" applyAlignment="1">
      <alignment horizontal="centerContinuous"/>
    </xf>
    <xf numFmtId="0" fontId="13" fillId="20" borderId="0" xfId="0" applyFont="1" applyFill="1"/>
    <xf numFmtId="0" fontId="0" fillId="20" borderId="0" xfId="0" applyFill="1"/>
    <xf numFmtId="0" fontId="4" fillId="9" borderId="2" xfId="0" applyFont="1" applyFill="1" applyBorder="1" applyAlignment="1">
      <alignment horizontal="center"/>
    </xf>
    <xf numFmtId="0" fontId="0" fillId="9" borderId="0" xfId="0" applyFill="1" applyBorder="1" applyAlignment="1"/>
    <xf numFmtId="0" fontId="0" fillId="9" borderId="1" xfId="0" applyFill="1" applyBorder="1" applyAlignment="1"/>
    <xf numFmtId="0" fontId="10" fillId="20" borderId="0" xfId="0" applyFont="1" applyFill="1"/>
    <xf numFmtId="0" fontId="0" fillId="0" borderId="0" xfId="0" applyAlignment="1">
      <alignment horizontal="left" vertical="center" indent="1"/>
    </xf>
    <xf numFmtId="0" fontId="15" fillId="0" borderId="0" xfId="0" applyFont="1" applyAlignment="1">
      <alignment vertical="center"/>
    </xf>
    <xf numFmtId="0" fontId="16" fillId="21" borderId="0" xfId="0" applyFont="1" applyFill="1"/>
    <xf numFmtId="0" fontId="0" fillId="21" borderId="0" xfId="0" applyFill="1"/>
    <xf numFmtId="0" fontId="14" fillId="21" borderId="0" xfId="0" applyFont="1" applyFill="1"/>
    <xf numFmtId="0" fontId="18" fillId="7" borderId="0" xfId="0" applyFont="1" applyFill="1"/>
    <xf numFmtId="0" fontId="0" fillId="7" borderId="0" xfId="0" applyFill="1"/>
    <xf numFmtId="0" fontId="0" fillId="22" borderId="0" xfId="0" applyFill="1"/>
    <xf numFmtId="0" fontId="24" fillId="22" borderId="0" xfId="0" applyFont="1" applyFill="1"/>
    <xf numFmtId="0" fontId="10" fillId="22" borderId="5" xfId="0" applyFont="1" applyFill="1" applyBorder="1" applyAlignment="1">
      <alignment horizontal="center" vertical="center" wrapText="1"/>
    </xf>
    <xf numFmtId="0" fontId="10" fillId="22" borderId="6" xfId="0" applyFont="1" applyFill="1" applyBorder="1" applyAlignment="1">
      <alignment horizontal="center" vertical="center" wrapText="1"/>
    </xf>
    <xf numFmtId="0" fontId="10" fillId="22" borderId="7" xfId="0" applyFont="1" applyFill="1" applyBorder="1" applyAlignment="1">
      <alignment horizontal="center" vertical="center" wrapText="1"/>
    </xf>
    <xf numFmtId="0" fontId="0" fillId="22" borderId="8" xfId="0" applyFill="1" applyBorder="1" applyAlignment="1">
      <alignment vertical="center" wrapText="1"/>
    </xf>
    <xf numFmtId="0" fontId="0" fillId="22" borderId="4" xfId="0" applyFill="1" applyBorder="1" applyAlignment="1">
      <alignment vertical="center" wrapText="1"/>
    </xf>
    <xf numFmtId="0" fontId="0" fillId="22" borderId="9" xfId="0" applyFill="1" applyBorder="1" applyAlignment="1">
      <alignment vertical="center" wrapText="1"/>
    </xf>
    <xf numFmtId="0" fontId="0" fillId="22" borderId="10" xfId="0" applyFill="1" applyBorder="1" applyAlignment="1">
      <alignment vertical="center" wrapText="1"/>
    </xf>
    <xf numFmtId="0" fontId="0" fillId="22" borderId="11" xfId="0" applyFill="1" applyBorder="1" applyAlignment="1">
      <alignment vertical="center" wrapText="1"/>
    </xf>
    <xf numFmtId="0" fontId="0" fillId="22" borderId="12" xfId="0" applyFill="1" applyBorder="1" applyAlignment="1">
      <alignment vertical="center" wrapText="1"/>
    </xf>
    <xf numFmtId="0" fontId="0" fillId="0" borderId="4" xfId="0" applyBorder="1"/>
    <xf numFmtId="0" fontId="24" fillId="23" borderId="0" xfId="0" applyFont="1" applyFill="1"/>
    <xf numFmtId="0" fontId="0" fillId="23" borderId="0" xfId="0" applyFill="1"/>
    <xf numFmtId="0" fontId="18" fillId="23" borderId="0" xfId="0" applyFont="1" applyFill="1"/>
    <xf numFmtId="0" fontId="10" fillId="23" borderId="4" xfId="0" applyFont="1" applyFill="1" applyBorder="1" applyAlignment="1">
      <alignment horizontal="center" vertical="center" wrapText="1"/>
    </xf>
    <xf numFmtId="0" fontId="0" fillId="23" borderId="4" xfId="0" applyFill="1" applyBorder="1"/>
    <xf numFmtId="0" fontId="10" fillId="23" borderId="4" xfId="0" applyFont="1" applyFill="1" applyBorder="1" applyAlignment="1">
      <alignment vertical="center" wrapText="1"/>
    </xf>
    <xf numFmtId="0" fontId="0" fillId="23" borderId="4" xfId="0" applyNumberFormat="1" applyFill="1" applyBorder="1" applyAlignment="1">
      <alignment horizontal="left" vertical="center" wrapText="1"/>
    </xf>
    <xf numFmtId="171" fontId="0" fillId="23" borderId="4" xfId="0" applyNumberFormat="1" applyFill="1" applyBorder="1" applyAlignment="1">
      <alignment horizontal="right"/>
    </xf>
    <xf numFmtId="0" fontId="0" fillId="23" borderId="4" xfId="0" applyFill="1" applyBorder="1" applyAlignment="1">
      <alignment vertical="center" wrapText="1"/>
    </xf>
    <xf numFmtId="3" fontId="0" fillId="23" borderId="4" xfId="0" applyNumberFormat="1" applyFill="1" applyBorder="1" applyAlignment="1">
      <alignment vertical="center" wrapText="1"/>
    </xf>
    <xf numFmtId="9" fontId="0" fillId="23" borderId="4" xfId="0" applyNumberFormat="1" applyFill="1" applyBorder="1" applyAlignment="1">
      <alignment vertical="center" wrapText="1"/>
    </xf>
    <xf numFmtId="171" fontId="0" fillId="23" borderId="4" xfId="0" applyNumberFormat="1" applyFill="1" applyBorder="1"/>
    <xf numFmtId="0" fontId="7" fillId="24" borderId="0" xfId="0" applyFont="1" applyFill="1"/>
    <xf numFmtId="0" fontId="15" fillId="0" borderId="0" xfId="0" applyFont="1" applyFill="1" applyAlignment="1">
      <alignment vertical="center"/>
    </xf>
    <xf numFmtId="0" fontId="10" fillId="0" borderId="0" xfId="0" applyFont="1" applyFill="1" applyAlignment="1">
      <alignment horizontal="left" vertical="center" indent="1"/>
    </xf>
    <xf numFmtId="0" fontId="0" fillId="0" borderId="0" xfId="0" applyFill="1" applyAlignment="1">
      <alignment horizontal="left" vertical="center" indent="1"/>
    </xf>
    <xf numFmtId="0" fontId="16" fillId="25" borderId="0" xfId="0" applyFont="1" applyFill="1"/>
    <xf numFmtId="0" fontId="0" fillId="25" borderId="0" xfId="0" applyFill="1"/>
    <xf numFmtId="0" fontId="24" fillId="0" borderId="0" xfId="0" applyFont="1" applyFill="1"/>
    <xf numFmtId="0" fontId="14" fillId="16" borderId="4" xfId="0" applyFont="1" applyFill="1" applyBorder="1"/>
    <xf numFmtId="9" fontId="0" fillId="0" borderId="4" xfId="1" applyFont="1" applyBorder="1"/>
    <xf numFmtId="9" fontId="0" fillId="0" borderId="4" xfId="0" applyNumberFormat="1" applyBorder="1"/>
    <xf numFmtId="2" fontId="0" fillId="0" borderId="4" xfId="0" applyNumberFormat="1" applyBorder="1"/>
    <xf numFmtId="0" fontId="0" fillId="26" borderId="0" xfId="0" applyFill="1"/>
    <xf numFmtId="1" fontId="0" fillId="26" borderId="0" xfId="0" applyNumberForma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Outlier!$D$1</c:f>
              <c:strCache>
                <c:ptCount val="1"/>
                <c:pt idx="0">
                  <c:v>Meta</c:v>
                </c:pt>
              </c:strCache>
            </c:strRef>
          </c:tx>
          <c:spPr>
            <a:ln w="25400" cap="rnd">
              <a:noFill/>
              <a:round/>
            </a:ln>
            <a:effectLst/>
          </c:spPr>
          <c:marker>
            <c:symbol val="circle"/>
            <c:size val="5"/>
            <c:spPr>
              <a:solidFill>
                <a:schemeClr val="accent1"/>
              </a:solidFill>
              <a:ln w="9525">
                <a:solidFill>
                  <a:schemeClr val="accent1"/>
                </a:solidFill>
              </a:ln>
              <a:effectLst/>
            </c:spPr>
          </c:marker>
          <c:xVal>
            <c:numRef>
              <c:f>Outlier!$D$2:$D$201</c:f>
              <c:numCache>
                <c:formatCode>0</c:formatCode>
                <c:ptCount val="200"/>
                <c:pt idx="0">
                  <c:v>33.5</c:v>
                </c:pt>
                <c:pt idx="1">
                  <c:v>29.6</c:v>
                </c:pt>
                <c:pt idx="2">
                  <c:v>43</c:v>
                </c:pt>
                <c:pt idx="3">
                  <c:v>48.9</c:v>
                </c:pt>
                <c:pt idx="4">
                  <c:v>49</c:v>
                </c:pt>
                <c:pt idx="5">
                  <c:v>49</c:v>
                </c:pt>
                <c:pt idx="6">
                  <c:v>39.6</c:v>
                </c:pt>
                <c:pt idx="7">
                  <c:v>42.3</c:v>
                </c:pt>
                <c:pt idx="8">
                  <c:v>43.8</c:v>
                </c:pt>
                <c:pt idx="9">
                  <c:v>36.299999999999997</c:v>
                </c:pt>
                <c:pt idx="10">
                  <c:v>41.5</c:v>
                </c:pt>
                <c:pt idx="11">
                  <c:v>42.7</c:v>
                </c:pt>
                <c:pt idx="12">
                  <c:v>47.7</c:v>
                </c:pt>
                <c:pt idx="13">
                  <c:v>49.4</c:v>
                </c:pt>
                <c:pt idx="14">
                  <c:v>49.6</c:v>
                </c:pt>
                <c:pt idx="15">
                  <c:v>37.799999999999997</c:v>
                </c:pt>
                <c:pt idx="16">
                  <c:v>42</c:v>
                </c:pt>
                <c:pt idx="17">
                  <c:v>41.7</c:v>
                </c:pt>
                <c:pt idx="18">
                  <c:v>28.3</c:v>
                </c:pt>
                <c:pt idx="19">
                  <c:v>37.700000000000003</c:v>
                </c:pt>
                <c:pt idx="20">
                  <c:v>43.9</c:v>
                </c:pt>
                <c:pt idx="21">
                  <c:v>45.1</c:v>
                </c:pt>
                <c:pt idx="22">
                  <c:v>43.9</c:v>
                </c:pt>
                <c:pt idx="23">
                  <c:v>27.7</c:v>
                </c:pt>
                <c:pt idx="24">
                  <c:v>46.2</c:v>
                </c:pt>
                <c:pt idx="25">
                  <c:v>36.5</c:v>
                </c:pt>
                <c:pt idx="26">
                  <c:v>43</c:v>
                </c:pt>
                <c:pt idx="27">
                  <c:v>38</c:v>
                </c:pt>
                <c:pt idx="28">
                  <c:v>28.8</c:v>
                </c:pt>
                <c:pt idx="29">
                  <c:v>33.200000000000003</c:v>
                </c:pt>
                <c:pt idx="30">
                  <c:v>30.2</c:v>
                </c:pt>
                <c:pt idx="31">
                  <c:v>28.9</c:v>
                </c:pt>
                <c:pt idx="32">
                  <c:v>34.299999999999997</c:v>
                </c:pt>
                <c:pt idx="33">
                  <c:v>39.700000000000003</c:v>
                </c:pt>
                <c:pt idx="34">
                  <c:v>35.4</c:v>
                </c:pt>
                <c:pt idx="35">
                  <c:v>42</c:v>
                </c:pt>
                <c:pt idx="36">
                  <c:v>32.299999999999997</c:v>
                </c:pt>
                <c:pt idx="37">
                  <c:v>27.1</c:v>
                </c:pt>
                <c:pt idx="38">
                  <c:v>41.3</c:v>
                </c:pt>
                <c:pt idx="39">
                  <c:v>27.5</c:v>
                </c:pt>
                <c:pt idx="40">
                  <c:v>30.6</c:v>
                </c:pt>
                <c:pt idx="41">
                  <c:v>46.4</c:v>
                </c:pt>
                <c:pt idx="42">
                  <c:v>36.799999999999997</c:v>
                </c:pt>
                <c:pt idx="43">
                  <c:v>32.9</c:v>
                </c:pt>
                <c:pt idx="44">
                  <c:v>21.3</c:v>
                </c:pt>
                <c:pt idx="45">
                  <c:v>27.7</c:v>
                </c:pt>
                <c:pt idx="46">
                  <c:v>0</c:v>
                </c:pt>
                <c:pt idx="47">
                  <c:v>42.8</c:v>
                </c:pt>
                <c:pt idx="48">
                  <c:v>29.5</c:v>
                </c:pt>
                <c:pt idx="49">
                  <c:v>28.7</c:v>
                </c:pt>
                <c:pt idx="50">
                  <c:v>33.4</c:v>
                </c:pt>
                <c:pt idx="51">
                  <c:v>23.6</c:v>
                </c:pt>
                <c:pt idx="52">
                  <c:v>20</c:v>
                </c:pt>
                <c:pt idx="53">
                  <c:v>35.6</c:v>
                </c:pt>
                <c:pt idx="54">
                  <c:v>41.7</c:v>
                </c:pt>
                <c:pt idx="55">
                  <c:v>40.6</c:v>
                </c:pt>
                <c:pt idx="56">
                  <c:v>22.3</c:v>
                </c:pt>
                <c:pt idx="57">
                  <c:v>47.8</c:v>
                </c:pt>
                <c:pt idx="58">
                  <c:v>16.899999999999999</c:v>
                </c:pt>
                <c:pt idx="59">
                  <c:v>31.6</c:v>
                </c:pt>
                <c:pt idx="60">
                  <c:v>43.5</c:v>
                </c:pt>
                <c:pt idx="61">
                  <c:v>36.9</c:v>
                </c:pt>
                <c:pt idx="62">
                  <c:v>34.6</c:v>
                </c:pt>
                <c:pt idx="63">
                  <c:v>15.5</c:v>
                </c:pt>
                <c:pt idx="64">
                  <c:v>23.3</c:v>
                </c:pt>
                <c:pt idx="65">
                  <c:v>16.7</c:v>
                </c:pt>
                <c:pt idx="66">
                  <c:v>21</c:v>
                </c:pt>
                <c:pt idx="67">
                  <c:v>23</c:v>
                </c:pt>
                <c:pt idx="68">
                  <c:v>13.9</c:v>
                </c:pt>
                <c:pt idx="69">
                  <c:v>20.6</c:v>
                </c:pt>
                <c:pt idx="70">
                  <c:v>29.3</c:v>
                </c:pt>
                <c:pt idx="71">
                  <c:v>21.1</c:v>
                </c:pt>
                <c:pt idx="72">
                  <c:v>13.9</c:v>
                </c:pt>
                <c:pt idx="73">
                  <c:v>22.5</c:v>
                </c:pt>
                <c:pt idx="74">
                  <c:v>17.2</c:v>
                </c:pt>
                <c:pt idx="75">
                  <c:v>26.8</c:v>
                </c:pt>
                <c:pt idx="76">
                  <c:v>20.9</c:v>
                </c:pt>
                <c:pt idx="77">
                  <c:v>10.6</c:v>
                </c:pt>
                <c:pt idx="78">
                  <c:v>15.4</c:v>
                </c:pt>
                <c:pt idx="79">
                  <c:v>18.100000000000001</c:v>
                </c:pt>
                <c:pt idx="80">
                  <c:v>18.399999999999999</c:v>
                </c:pt>
                <c:pt idx="81">
                  <c:v>10.1</c:v>
                </c:pt>
                <c:pt idx="82">
                  <c:v>46.8</c:v>
                </c:pt>
                <c:pt idx="83">
                  <c:v>19.600000000000001</c:v>
                </c:pt>
                <c:pt idx="84">
                  <c:v>49.4</c:v>
                </c:pt>
                <c:pt idx="85">
                  <c:v>24</c:v>
                </c:pt>
                <c:pt idx="86">
                  <c:v>35.799999999999997</c:v>
                </c:pt>
                <c:pt idx="87">
                  <c:v>8.1999999999999993</c:v>
                </c:pt>
                <c:pt idx="88">
                  <c:v>28.5</c:v>
                </c:pt>
                <c:pt idx="89">
                  <c:v>44.5</c:v>
                </c:pt>
                <c:pt idx="90">
                  <c:v>8.4</c:v>
                </c:pt>
                <c:pt idx="91">
                  <c:v>15.8</c:v>
                </c:pt>
                <c:pt idx="92">
                  <c:v>23.9</c:v>
                </c:pt>
                <c:pt idx="93">
                  <c:v>225.5</c:v>
                </c:pt>
                <c:pt idx="94">
                  <c:v>2.9</c:v>
                </c:pt>
                <c:pt idx="95">
                  <c:v>7.3</c:v>
                </c:pt>
                <c:pt idx="96">
                  <c:v>26.9</c:v>
                </c:pt>
                <c:pt idx="97">
                  <c:v>33.5</c:v>
                </c:pt>
                <c:pt idx="98">
                  <c:v>3.5</c:v>
                </c:pt>
                <c:pt idx="99">
                  <c:v>9.3000000000000007</c:v>
                </c:pt>
                <c:pt idx="100">
                  <c:v>5.7</c:v>
                </c:pt>
                <c:pt idx="101">
                  <c:v>15.9</c:v>
                </c:pt>
                <c:pt idx="102">
                  <c:v>8.6</c:v>
                </c:pt>
                <c:pt idx="103">
                  <c:v>18.399999999999999</c:v>
                </c:pt>
                <c:pt idx="104">
                  <c:v>4.3</c:v>
                </c:pt>
                <c:pt idx="105">
                  <c:v>10.8</c:v>
                </c:pt>
                <c:pt idx="106">
                  <c:v>36.6</c:v>
                </c:pt>
                <c:pt idx="107">
                  <c:v>14.5</c:v>
                </c:pt>
                <c:pt idx="108">
                  <c:v>10</c:v>
                </c:pt>
                <c:pt idx="109">
                  <c:v>19.2</c:v>
                </c:pt>
                <c:pt idx="110">
                  <c:v>35</c:v>
                </c:pt>
                <c:pt idx="111">
                  <c:v>3.5</c:v>
                </c:pt>
                <c:pt idx="112">
                  <c:v>14.7</c:v>
                </c:pt>
                <c:pt idx="113">
                  <c:v>7.8</c:v>
                </c:pt>
                <c:pt idx="114">
                  <c:v>2.2999999999999998</c:v>
                </c:pt>
                <c:pt idx="115">
                  <c:v>3.4</c:v>
                </c:pt>
                <c:pt idx="116">
                  <c:v>4.0999999999999996</c:v>
                </c:pt>
                <c:pt idx="117">
                  <c:v>5.2</c:v>
                </c:pt>
                <c:pt idx="118">
                  <c:v>7.1</c:v>
                </c:pt>
                <c:pt idx="119">
                  <c:v>14.3</c:v>
                </c:pt>
                <c:pt idx="120">
                  <c:v>14.3</c:v>
                </c:pt>
                <c:pt idx="121">
                  <c:v>4.0999999999999996</c:v>
                </c:pt>
                <c:pt idx="122">
                  <c:v>20.3</c:v>
                </c:pt>
                <c:pt idx="123">
                  <c:v>3.4</c:v>
                </c:pt>
                <c:pt idx="124">
                  <c:v>123</c:v>
                </c:pt>
                <c:pt idx="125">
                  <c:v>20.5</c:v>
                </c:pt>
                <c:pt idx="126">
                  <c:v>14.8</c:v>
                </c:pt>
                <c:pt idx="127">
                  <c:v>17.399999999999999</c:v>
                </c:pt>
                <c:pt idx="128">
                  <c:v>11.8</c:v>
                </c:pt>
                <c:pt idx="129">
                  <c:v>2.4</c:v>
                </c:pt>
                <c:pt idx="130">
                  <c:v>8.4</c:v>
                </c:pt>
                <c:pt idx="131">
                  <c:v>47</c:v>
                </c:pt>
                <c:pt idx="132">
                  <c:v>38.6</c:v>
                </c:pt>
                <c:pt idx="133">
                  <c:v>5.4</c:v>
                </c:pt>
                <c:pt idx="134">
                  <c:v>16</c:v>
                </c:pt>
                <c:pt idx="135">
                  <c:v>32.799999999999997</c:v>
                </c:pt>
                <c:pt idx="136">
                  <c:v>1.9</c:v>
                </c:pt>
                <c:pt idx="137">
                  <c:v>27.5</c:v>
                </c:pt>
                <c:pt idx="138">
                  <c:v>3.1</c:v>
                </c:pt>
                <c:pt idx="139">
                  <c:v>39.299999999999997</c:v>
                </c:pt>
                <c:pt idx="140">
                  <c:v>26.7</c:v>
                </c:pt>
                <c:pt idx="141">
                  <c:v>7.7</c:v>
                </c:pt>
                <c:pt idx="142">
                  <c:v>9.9</c:v>
                </c:pt>
                <c:pt idx="143">
                  <c:v>2.6</c:v>
                </c:pt>
                <c:pt idx="144">
                  <c:v>25.8</c:v>
                </c:pt>
                <c:pt idx="145">
                  <c:v>14</c:v>
                </c:pt>
                <c:pt idx="146">
                  <c:v>5.7</c:v>
                </c:pt>
                <c:pt idx="147">
                  <c:v>12</c:v>
                </c:pt>
                <c:pt idx="148">
                  <c:v>10.8</c:v>
                </c:pt>
                <c:pt idx="149">
                  <c:v>4.9000000000000004</c:v>
                </c:pt>
                <c:pt idx="150">
                  <c:v>41.1</c:v>
                </c:pt>
                <c:pt idx="151">
                  <c:v>26.7</c:v>
                </c:pt>
                <c:pt idx="152">
                  <c:v>7.6</c:v>
                </c:pt>
                <c:pt idx="153">
                  <c:v>17</c:v>
                </c:pt>
                <c:pt idx="154">
                  <c:v>1.5</c:v>
                </c:pt>
                <c:pt idx="155">
                  <c:v>9.6</c:v>
                </c:pt>
                <c:pt idx="156">
                  <c:v>11.7</c:v>
                </c:pt>
                <c:pt idx="157">
                  <c:v>1.3</c:v>
                </c:pt>
                <c:pt idx="158">
                  <c:v>40.299999999999997</c:v>
                </c:pt>
                <c:pt idx="159">
                  <c:v>12.6</c:v>
                </c:pt>
                <c:pt idx="160">
                  <c:v>9.3000000000000007</c:v>
                </c:pt>
                <c:pt idx="161">
                  <c:v>25.9</c:v>
                </c:pt>
                <c:pt idx="162">
                  <c:v>2.6</c:v>
                </c:pt>
                <c:pt idx="163">
                  <c:v>2.1</c:v>
                </c:pt>
                <c:pt idx="164">
                  <c:v>0.8</c:v>
                </c:pt>
                <c:pt idx="165">
                  <c:v>33</c:v>
                </c:pt>
                <c:pt idx="166">
                  <c:v>5.7</c:v>
                </c:pt>
                <c:pt idx="167">
                  <c:v>43.7</c:v>
                </c:pt>
                <c:pt idx="168">
                  <c:v>0.3</c:v>
                </c:pt>
                <c:pt idx="169">
                  <c:v>24.6</c:v>
                </c:pt>
                <c:pt idx="170">
                  <c:v>39</c:v>
                </c:pt>
                <c:pt idx="171">
                  <c:v>45.9</c:v>
                </c:pt>
                <c:pt idx="172">
                  <c:v>5.8</c:v>
                </c:pt>
                <c:pt idx="173">
                  <c:v>35.1</c:v>
                </c:pt>
                <c:pt idx="174">
                  <c:v>4.9000000000000004</c:v>
                </c:pt>
                <c:pt idx="175">
                  <c:v>20.100000000000001</c:v>
                </c:pt>
                <c:pt idx="176">
                  <c:v>23</c:v>
                </c:pt>
                <c:pt idx="177">
                  <c:v>1.4</c:v>
                </c:pt>
                <c:pt idx="178">
                  <c:v>3.7</c:v>
                </c:pt>
                <c:pt idx="179">
                  <c:v>37.6</c:v>
                </c:pt>
                <c:pt idx="180">
                  <c:v>11.6</c:v>
                </c:pt>
                <c:pt idx="181">
                  <c:v>25.7</c:v>
                </c:pt>
                <c:pt idx="182">
                  <c:v>11</c:v>
                </c:pt>
                <c:pt idx="183">
                  <c:v>48.9</c:v>
                </c:pt>
                <c:pt idx="184">
                  <c:v>36.9</c:v>
                </c:pt>
                <c:pt idx="185">
                  <c:v>12.1</c:v>
                </c:pt>
                <c:pt idx="186">
                  <c:v>2</c:v>
                </c:pt>
                <c:pt idx="187">
                  <c:v>1.6</c:v>
                </c:pt>
                <c:pt idx="188">
                  <c:v>21.7</c:v>
                </c:pt>
                <c:pt idx="189">
                  <c:v>38.9</c:v>
                </c:pt>
                <c:pt idx="190">
                  <c:v>16</c:v>
                </c:pt>
                <c:pt idx="191">
                  <c:v>1.5</c:v>
                </c:pt>
                <c:pt idx="192">
                  <c:v>28.1</c:v>
                </c:pt>
                <c:pt idx="193">
                  <c:v>27.2</c:v>
                </c:pt>
                <c:pt idx="194">
                  <c:v>29.9</c:v>
                </c:pt>
                <c:pt idx="195">
                  <c:v>4.0999999999999996</c:v>
                </c:pt>
                <c:pt idx="196">
                  <c:v>0.4</c:v>
                </c:pt>
                <c:pt idx="197">
                  <c:v>2.1</c:v>
                </c:pt>
                <c:pt idx="198">
                  <c:v>11.6</c:v>
                </c:pt>
                <c:pt idx="199">
                  <c:v>39.6</c:v>
                </c:pt>
              </c:numCache>
            </c:numRef>
          </c:xVal>
          <c:yVal>
            <c:numRef>
              <c:f>Outlier!$G$2:$G$201</c:f>
              <c:numCache>
                <c:formatCode>0</c:formatCode>
                <c:ptCount val="200"/>
                <c:pt idx="0">
                  <c:v>811</c:v>
                </c:pt>
                <c:pt idx="1">
                  <c:v>298.75</c:v>
                </c:pt>
                <c:pt idx="2">
                  <c:v>272</c:v>
                </c:pt>
                <c:pt idx="3">
                  <c:v>271</c:v>
                </c:pt>
                <c:pt idx="4">
                  <c:v>265</c:v>
                </c:pt>
                <c:pt idx="5">
                  <c:v>264</c:v>
                </c:pt>
                <c:pt idx="6">
                  <c:v>258</c:v>
                </c:pt>
                <c:pt idx="7">
                  <c:v>257</c:v>
                </c:pt>
                <c:pt idx="8">
                  <c:v>256</c:v>
                </c:pt>
                <c:pt idx="9">
                  <c:v>254</c:v>
                </c:pt>
                <c:pt idx="10">
                  <c:v>245</c:v>
                </c:pt>
                <c:pt idx="11">
                  <c:v>240</c:v>
                </c:pt>
                <c:pt idx="12">
                  <c:v>240</c:v>
                </c:pt>
                <c:pt idx="13">
                  <c:v>240</c:v>
                </c:pt>
                <c:pt idx="14">
                  <c:v>239</c:v>
                </c:pt>
                <c:pt idx="15">
                  <c:v>236</c:v>
                </c:pt>
                <c:pt idx="16">
                  <c:v>235.5</c:v>
                </c:pt>
                <c:pt idx="17">
                  <c:v>235</c:v>
                </c:pt>
                <c:pt idx="18">
                  <c:v>231</c:v>
                </c:pt>
                <c:pt idx="19">
                  <c:v>230</c:v>
                </c:pt>
                <c:pt idx="20">
                  <c:v>229</c:v>
                </c:pt>
                <c:pt idx="21">
                  <c:v>228</c:v>
                </c:pt>
                <c:pt idx="22">
                  <c:v>227</c:v>
                </c:pt>
                <c:pt idx="23">
                  <c:v>226</c:v>
                </c:pt>
                <c:pt idx="24">
                  <c:v>225</c:v>
                </c:pt>
                <c:pt idx="25">
                  <c:v>225</c:v>
                </c:pt>
                <c:pt idx="26">
                  <c:v>223</c:v>
                </c:pt>
                <c:pt idx="27">
                  <c:v>221</c:v>
                </c:pt>
                <c:pt idx="28">
                  <c:v>220</c:v>
                </c:pt>
                <c:pt idx="29">
                  <c:v>218</c:v>
                </c:pt>
                <c:pt idx="30">
                  <c:v>216</c:v>
                </c:pt>
                <c:pt idx="31">
                  <c:v>210</c:v>
                </c:pt>
                <c:pt idx="32">
                  <c:v>208</c:v>
                </c:pt>
                <c:pt idx="33">
                  <c:v>208</c:v>
                </c:pt>
                <c:pt idx="34">
                  <c:v>207</c:v>
                </c:pt>
                <c:pt idx="35">
                  <c:v>204</c:v>
                </c:pt>
                <c:pt idx="36">
                  <c:v>201</c:v>
                </c:pt>
                <c:pt idx="37">
                  <c:v>199</c:v>
                </c:pt>
                <c:pt idx="38">
                  <c:v>197</c:v>
                </c:pt>
                <c:pt idx="39">
                  <c:v>196</c:v>
                </c:pt>
                <c:pt idx="40">
                  <c:v>196</c:v>
                </c:pt>
                <c:pt idx="41">
                  <c:v>196</c:v>
                </c:pt>
                <c:pt idx="42">
                  <c:v>193</c:v>
                </c:pt>
                <c:pt idx="43">
                  <c:v>191</c:v>
                </c:pt>
                <c:pt idx="44">
                  <c:v>188</c:v>
                </c:pt>
                <c:pt idx="45">
                  <c:v>188</c:v>
                </c:pt>
                <c:pt idx="46">
                  <c:v>187</c:v>
                </c:pt>
                <c:pt idx="47">
                  <c:v>187</c:v>
                </c:pt>
                <c:pt idx="48">
                  <c:v>186</c:v>
                </c:pt>
                <c:pt idx="49">
                  <c:v>186</c:v>
                </c:pt>
                <c:pt idx="50">
                  <c:v>186</c:v>
                </c:pt>
                <c:pt idx="51">
                  <c:v>185</c:v>
                </c:pt>
                <c:pt idx="52">
                  <c:v>184</c:v>
                </c:pt>
                <c:pt idx="53">
                  <c:v>184</c:v>
                </c:pt>
                <c:pt idx="54">
                  <c:v>183</c:v>
                </c:pt>
                <c:pt idx="55">
                  <c:v>180</c:v>
                </c:pt>
                <c:pt idx="56">
                  <c:v>179</c:v>
                </c:pt>
                <c:pt idx="57">
                  <c:v>177</c:v>
                </c:pt>
                <c:pt idx="58">
                  <c:v>175</c:v>
                </c:pt>
                <c:pt idx="59">
                  <c:v>175</c:v>
                </c:pt>
                <c:pt idx="60">
                  <c:v>173</c:v>
                </c:pt>
                <c:pt idx="61">
                  <c:v>172</c:v>
                </c:pt>
                <c:pt idx="62">
                  <c:v>171</c:v>
                </c:pt>
                <c:pt idx="63">
                  <c:v>170</c:v>
                </c:pt>
                <c:pt idx="64">
                  <c:v>169</c:v>
                </c:pt>
                <c:pt idx="65">
                  <c:v>168</c:v>
                </c:pt>
                <c:pt idx="66">
                  <c:v>168</c:v>
                </c:pt>
                <c:pt idx="67">
                  <c:v>168</c:v>
                </c:pt>
                <c:pt idx="68">
                  <c:v>167</c:v>
                </c:pt>
                <c:pt idx="69">
                  <c:v>167</c:v>
                </c:pt>
                <c:pt idx="70">
                  <c:v>167</c:v>
                </c:pt>
                <c:pt idx="71">
                  <c:v>166</c:v>
                </c:pt>
                <c:pt idx="72">
                  <c:v>166</c:v>
                </c:pt>
                <c:pt idx="73">
                  <c:v>165</c:v>
                </c:pt>
                <c:pt idx="74">
                  <c:v>163</c:v>
                </c:pt>
                <c:pt idx="75">
                  <c:v>163</c:v>
                </c:pt>
                <c:pt idx="76">
                  <c:v>163</c:v>
                </c:pt>
                <c:pt idx="77">
                  <c:v>162</c:v>
                </c:pt>
                <c:pt idx="78">
                  <c:v>159</c:v>
                </c:pt>
                <c:pt idx="79">
                  <c:v>159</c:v>
                </c:pt>
                <c:pt idx="80">
                  <c:v>159</c:v>
                </c:pt>
                <c:pt idx="81">
                  <c:v>158</c:v>
                </c:pt>
                <c:pt idx="82">
                  <c:v>152</c:v>
                </c:pt>
                <c:pt idx="83">
                  <c:v>152</c:v>
                </c:pt>
                <c:pt idx="84">
                  <c:v>152</c:v>
                </c:pt>
                <c:pt idx="85">
                  <c:v>151.5</c:v>
                </c:pt>
                <c:pt idx="86">
                  <c:v>151</c:v>
                </c:pt>
                <c:pt idx="87">
                  <c:v>150</c:v>
                </c:pt>
                <c:pt idx="88">
                  <c:v>149</c:v>
                </c:pt>
                <c:pt idx="89">
                  <c:v>149</c:v>
                </c:pt>
                <c:pt idx="90">
                  <c:v>149</c:v>
                </c:pt>
                <c:pt idx="91">
                  <c:v>149</c:v>
                </c:pt>
                <c:pt idx="92">
                  <c:v>148</c:v>
                </c:pt>
                <c:pt idx="93">
                  <c:v>147</c:v>
                </c:pt>
                <c:pt idx="94">
                  <c:v>147</c:v>
                </c:pt>
                <c:pt idx="95">
                  <c:v>142</c:v>
                </c:pt>
                <c:pt idx="96">
                  <c:v>139</c:v>
                </c:pt>
                <c:pt idx="97">
                  <c:v>139</c:v>
                </c:pt>
                <c:pt idx="98">
                  <c:v>139</c:v>
                </c:pt>
                <c:pt idx="99">
                  <c:v>139</c:v>
                </c:pt>
                <c:pt idx="100">
                  <c:v>139</c:v>
                </c:pt>
                <c:pt idx="101">
                  <c:v>139</c:v>
                </c:pt>
                <c:pt idx="102">
                  <c:v>139</c:v>
                </c:pt>
                <c:pt idx="103">
                  <c:v>138</c:v>
                </c:pt>
                <c:pt idx="104">
                  <c:v>137</c:v>
                </c:pt>
                <c:pt idx="105">
                  <c:v>137</c:v>
                </c:pt>
                <c:pt idx="106">
                  <c:v>135</c:v>
                </c:pt>
                <c:pt idx="107">
                  <c:v>135</c:v>
                </c:pt>
                <c:pt idx="108">
                  <c:v>135</c:v>
                </c:pt>
                <c:pt idx="109">
                  <c:v>133</c:v>
                </c:pt>
                <c:pt idx="110">
                  <c:v>133</c:v>
                </c:pt>
                <c:pt idx="111">
                  <c:v>132</c:v>
                </c:pt>
                <c:pt idx="112">
                  <c:v>132</c:v>
                </c:pt>
                <c:pt idx="113">
                  <c:v>131</c:v>
                </c:pt>
                <c:pt idx="114">
                  <c:v>131</c:v>
                </c:pt>
                <c:pt idx="115">
                  <c:v>131</c:v>
                </c:pt>
                <c:pt idx="116">
                  <c:v>129</c:v>
                </c:pt>
                <c:pt idx="117">
                  <c:v>129</c:v>
                </c:pt>
                <c:pt idx="118">
                  <c:v>129</c:v>
                </c:pt>
                <c:pt idx="119">
                  <c:v>129</c:v>
                </c:pt>
                <c:pt idx="120">
                  <c:v>129</c:v>
                </c:pt>
                <c:pt idx="121">
                  <c:v>128</c:v>
                </c:pt>
                <c:pt idx="122">
                  <c:v>128</c:v>
                </c:pt>
                <c:pt idx="123">
                  <c:v>127</c:v>
                </c:pt>
                <c:pt idx="124">
                  <c:v>127</c:v>
                </c:pt>
                <c:pt idx="125">
                  <c:v>127</c:v>
                </c:pt>
                <c:pt idx="126">
                  <c:v>127</c:v>
                </c:pt>
                <c:pt idx="127">
                  <c:v>126</c:v>
                </c:pt>
                <c:pt idx="128">
                  <c:v>126</c:v>
                </c:pt>
                <c:pt idx="129">
                  <c:v>125</c:v>
                </c:pt>
                <c:pt idx="130">
                  <c:v>125</c:v>
                </c:pt>
                <c:pt idx="131">
                  <c:v>124</c:v>
                </c:pt>
                <c:pt idx="132">
                  <c:v>124</c:v>
                </c:pt>
                <c:pt idx="133">
                  <c:v>124</c:v>
                </c:pt>
                <c:pt idx="134">
                  <c:v>123</c:v>
                </c:pt>
                <c:pt idx="135">
                  <c:v>123</c:v>
                </c:pt>
                <c:pt idx="136">
                  <c:v>123</c:v>
                </c:pt>
                <c:pt idx="137">
                  <c:v>122</c:v>
                </c:pt>
                <c:pt idx="138">
                  <c:v>122</c:v>
                </c:pt>
                <c:pt idx="139">
                  <c:v>122</c:v>
                </c:pt>
                <c:pt idx="140">
                  <c:v>120</c:v>
                </c:pt>
                <c:pt idx="141">
                  <c:v>120</c:v>
                </c:pt>
                <c:pt idx="142">
                  <c:v>119</c:v>
                </c:pt>
                <c:pt idx="143">
                  <c:v>119</c:v>
                </c:pt>
                <c:pt idx="144">
                  <c:v>118</c:v>
                </c:pt>
                <c:pt idx="145">
                  <c:v>117</c:v>
                </c:pt>
                <c:pt idx="146">
                  <c:v>117</c:v>
                </c:pt>
                <c:pt idx="147">
                  <c:v>116</c:v>
                </c:pt>
                <c:pt idx="148">
                  <c:v>116</c:v>
                </c:pt>
                <c:pt idx="149">
                  <c:v>116</c:v>
                </c:pt>
                <c:pt idx="150">
                  <c:v>114</c:v>
                </c:pt>
                <c:pt idx="151">
                  <c:v>114</c:v>
                </c:pt>
                <c:pt idx="152">
                  <c:v>113</c:v>
                </c:pt>
                <c:pt idx="153">
                  <c:v>113</c:v>
                </c:pt>
                <c:pt idx="154">
                  <c:v>112</c:v>
                </c:pt>
                <c:pt idx="155">
                  <c:v>112</c:v>
                </c:pt>
                <c:pt idx="156">
                  <c:v>111</c:v>
                </c:pt>
                <c:pt idx="157">
                  <c:v>111</c:v>
                </c:pt>
                <c:pt idx="158">
                  <c:v>110</c:v>
                </c:pt>
                <c:pt idx="159">
                  <c:v>110</c:v>
                </c:pt>
                <c:pt idx="160">
                  <c:v>109</c:v>
                </c:pt>
                <c:pt idx="161">
                  <c:v>109</c:v>
                </c:pt>
                <c:pt idx="162">
                  <c:v>108</c:v>
                </c:pt>
                <c:pt idx="163">
                  <c:v>108</c:v>
                </c:pt>
                <c:pt idx="164">
                  <c:v>108</c:v>
                </c:pt>
                <c:pt idx="165">
                  <c:v>106</c:v>
                </c:pt>
                <c:pt idx="166">
                  <c:v>105</c:v>
                </c:pt>
                <c:pt idx="167">
                  <c:v>105</c:v>
                </c:pt>
                <c:pt idx="168">
                  <c:v>104</c:v>
                </c:pt>
                <c:pt idx="169">
                  <c:v>104</c:v>
                </c:pt>
                <c:pt idx="170">
                  <c:v>98</c:v>
                </c:pt>
                <c:pt idx="171">
                  <c:v>96</c:v>
                </c:pt>
                <c:pt idx="172">
                  <c:v>95</c:v>
                </c:pt>
                <c:pt idx="173">
                  <c:v>95</c:v>
                </c:pt>
                <c:pt idx="174">
                  <c:v>93</c:v>
                </c:pt>
                <c:pt idx="175">
                  <c:v>93</c:v>
                </c:pt>
                <c:pt idx="176">
                  <c:v>92</c:v>
                </c:pt>
                <c:pt idx="177">
                  <c:v>91.5</c:v>
                </c:pt>
                <c:pt idx="178">
                  <c:v>91</c:v>
                </c:pt>
                <c:pt idx="179">
                  <c:v>90</c:v>
                </c:pt>
                <c:pt idx="180">
                  <c:v>90</c:v>
                </c:pt>
                <c:pt idx="181">
                  <c:v>89</c:v>
                </c:pt>
                <c:pt idx="182">
                  <c:v>86</c:v>
                </c:pt>
                <c:pt idx="183">
                  <c:v>86</c:v>
                </c:pt>
                <c:pt idx="184">
                  <c:v>85</c:v>
                </c:pt>
                <c:pt idx="185">
                  <c:v>83</c:v>
                </c:pt>
                <c:pt idx="186">
                  <c:v>83</c:v>
                </c:pt>
                <c:pt idx="187">
                  <c:v>83</c:v>
                </c:pt>
                <c:pt idx="188">
                  <c:v>81</c:v>
                </c:pt>
                <c:pt idx="189">
                  <c:v>78</c:v>
                </c:pt>
                <c:pt idx="190">
                  <c:v>77</c:v>
                </c:pt>
                <c:pt idx="191">
                  <c:v>74</c:v>
                </c:pt>
                <c:pt idx="192">
                  <c:v>71</c:v>
                </c:pt>
                <c:pt idx="193">
                  <c:v>71</c:v>
                </c:pt>
                <c:pt idx="194">
                  <c:v>62</c:v>
                </c:pt>
                <c:pt idx="195">
                  <c:v>62</c:v>
                </c:pt>
                <c:pt idx="196">
                  <c:v>54</c:v>
                </c:pt>
                <c:pt idx="197">
                  <c:v>54</c:v>
                </c:pt>
                <c:pt idx="198">
                  <c:v>35</c:v>
                </c:pt>
                <c:pt idx="199">
                  <c:v>28</c:v>
                </c:pt>
              </c:numCache>
            </c:numRef>
          </c:yVal>
          <c:smooth val="0"/>
          <c:extLst>
            <c:ext xmlns:c16="http://schemas.microsoft.com/office/drawing/2014/chart" uri="{C3380CC4-5D6E-409C-BE32-E72D297353CC}">
              <c16:uniqueId val="{00000000-3D03-41A3-90C0-967D1CFBBFE1}"/>
            </c:ext>
          </c:extLst>
        </c:ser>
        <c:ser>
          <c:idx val="1"/>
          <c:order val="1"/>
          <c:tx>
            <c:strRef>
              <c:f>Outlier!$E$1</c:f>
              <c:strCache>
                <c:ptCount val="1"/>
                <c:pt idx="0">
                  <c:v>Influencer</c:v>
                </c:pt>
              </c:strCache>
            </c:strRef>
          </c:tx>
          <c:spPr>
            <a:ln w="25400" cap="rnd">
              <a:noFill/>
              <a:round/>
            </a:ln>
            <a:effectLst/>
          </c:spPr>
          <c:marker>
            <c:symbol val="circle"/>
            <c:size val="5"/>
            <c:spPr>
              <a:solidFill>
                <a:schemeClr val="accent2"/>
              </a:solidFill>
              <a:ln w="9525">
                <a:solidFill>
                  <a:schemeClr val="accent2"/>
                </a:solidFill>
              </a:ln>
              <a:effectLst/>
            </c:spPr>
          </c:marker>
          <c:xVal>
            <c:numRef>
              <c:f>Outlier!$E$2:$E$201</c:f>
              <c:numCache>
                <c:formatCode>0</c:formatCode>
                <c:ptCount val="200"/>
                <c:pt idx="0">
                  <c:v>59</c:v>
                </c:pt>
                <c:pt idx="1">
                  <c:v>8.4</c:v>
                </c:pt>
                <c:pt idx="2">
                  <c:v>71.8</c:v>
                </c:pt>
                <c:pt idx="3">
                  <c:v>41.8</c:v>
                </c:pt>
                <c:pt idx="4">
                  <c:v>44.3</c:v>
                </c:pt>
                <c:pt idx="5">
                  <c:v>3.2</c:v>
                </c:pt>
                <c:pt idx="6">
                  <c:v>55.8</c:v>
                </c:pt>
                <c:pt idx="7">
                  <c:v>51.2</c:v>
                </c:pt>
                <c:pt idx="8">
                  <c:v>5</c:v>
                </c:pt>
                <c:pt idx="9">
                  <c:v>93.625</c:v>
                </c:pt>
                <c:pt idx="10">
                  <c:v>18.5</c:v>
                </c:pt>
                <c:pt idx="11">
                  <c:v>54.7</c:v>
                </c:pt>
                <c:pt idx="12">
                  <c:v>52.9</c:v>
                </c:pt>
                <c:pt idx="13">
                  <c:v>60</c:v>
                </c:pt>
                <c:pt idx="14">
                  <c:v>37.700000000000003</c:v>
                </c:pt>
                <c:pt idx="15">
                  <c:v>69.2</c:v>
                </c:pt>
                <c:pt idx="16">
                  <c:v>66.2</c:v>
                </c:pt>
                <c:pt idx="17">
                  <c:v>39.6</c:v>
                </c:pt>
                <c:pt idx="18">
                  <c:v>43.2</c:v>
                </c:pt>
                <c:pt idx="19">
                  <c:v>32</c:v>
                </c:pt>
                <c:pt idx="20">
                  <c:v>27.2</c:v>
                </c:pt>
                <c:pt idx="21">
                  <c:v>19.600000000000001</c:v>
                </c:pt>
                <c:pt idx="22">
                  <c:v>1.7</c:v>
                </c:pt>
                <c:pt idx="23">
                  <c:v>1.8</c:v>
                </c:pt>
                <c:pt idx="24">
                  <c:v>58.7</c:v>
                </c:pt>
                <c:pt idx="25">
                  <c:v>72.3</c:v>
                </c:pt>
                <c:pt idx="26">
                  <c:v>33.799999999999997</c:v>
                </c:pt>
                <c:pt idx="27">
                  <c:v>23.2</c:v>
                </c:pt>
                <c:pt idx="28">
                  <c:v>15.9</c:v>
                </c:pt>
                <c:pt idx="29">
                  <c:v>37.9</c:v>
                </c:pt>
                <c:pt idx="30">
                  <c:v>20.3</c:v>
                </c:pt>
                <c:pt idx="31">
                  <c:v>59.7</c:v>
                </c:pt>
                <c:pt idx="32">
                  <c:v>5.3</c:v>
                </c:pt>
                <c:pt idx="33">
                  <c:v>37.700000000000003</c:v>
                </c:pt>
                <c:pt idx="34">
                  <c:v>75.599999999999994</c:v>
                </c:pt>
                <c:pt idx="35">
                  <c:v>3.6</c:v>
                </c:pt>
                <c:pt idx="36">
                  <c:v>74.2</c:v>
                </c:pt>
                <c:pt idx="37">
                  <c:v>22.9</c:v>
                </c:pt>
                <c:pt idx="38">
                  <c:v>58.5</c:v>
                </c:pt>
                <c:pt idx="39">
                  <c:v>11</c:v>
                </c:pt>
                <c:pt idx="40">
                  <c:v>38.700000000000003</c:v>
                </c:pt>
                <c:pt idx="41">
                  <c:v>59</c:v>
                </c:pt>
                <c:pt idx="42">
                  <c:v>7.4</c:v>
                </c:pt>
                <c:pt idx="43">
                  <c:v>46</c:v>
                </c:pt>
                <c:pt idx="44">
                  <c:v>30</c:v>
                </c:pt>
                <c:pt idx="45">
                  <c:v>53.4</c:v>
                </c:pt>
                <c:pt idx="46">
                  <c:v>13.1</c:v>
                </c:pt>
                <c:pt idx="47">
                  <c:v>28.9</c:v>
                </c:pt>
                <c:pt idx="48">
                  <c:v>9.3000000000000007</c:v>
                </c:pt>
                <c:pt idx="49">
                  <c:v>18.2</c:v>
                </c:pt>
                <c:pt idx="50">
                  <c:v>38.700000000000003</c:v>
                </c:pt>
                <c:pt idx="51">
                  <c:v>57.6</c:v>
                </c:pt>
                <c:pt idx="52">
                  <c:v>0.3</c:v>
                </c:pt>
                <c:pt idx="53">
                  <c:v>6</c:v>
                </c:pt>
                <c:pt idx="54">
                  <c:v>45.9</c:v>
                </c:pt>
                <c:pt idx="55">
                  <c:v>63.2</c:v>
                </c:pt>
                <c:pt idx="56">
                  <c:v>31.6</c:v>
                </c:pt>
                <c:pt idx="57">
                  <c:v>51.4</c:v>
                </c:pt>
                <c:pt idx="58">
                  <c:v>26.2</c:v>
                </c:pt>
                <c:pt idx="59">
                  <c:v>52.9</c:v>
                </c:pt>
                <c:pt idx="60">
                  <c:v>50.5</c:v>
                </c:pt>
                <c:pt idx="61">
                  <c:v>79.2</c:v>
                </c:pt>
                <c:pt idx="62">
                  <c:v>12.4</c:v>
                </c:pt>
                <c:pt idx="63">
                  <c:v>27.3</c:v>
                </c:pt>
                <c:pt idx="64">
                  <c:v>14.2</c:v>
                </c:pt>
                <c:pt idx="65">
                  <c:v>22.9</c:v>
                </c:pt>
                <c:pt idx="66">
                  <c:v>22</c:v>
                </c:pt>
                <c:pt idx="67">
                  <c:v>25.9</c:v>
                </c:pt>
                <c:pt idx="68">
                  <c:v>3.7</c:v>
                </c:pt>
                <c:pt idx="69">
                  <c:v>10.7</c:v>
                </c:pt>
                <c:pt idx="70">
                  <c:v>12.6</c:v>
                </c:pt>
                <c:pt idx="71">
                  <c:v>9.5</c:v>
                </c:pt>
                <c:pt idx="72">
                  <c:v>37</c:v>
                </c:pt>
                <c:pt idx="73">
                  <c:v>31.5</c:v>
                </c:pt>
                <c:pt idx="74">
                  <c:v>17.899999999999999</c:v>
                </c:pt>
                <c:pt idx="75">
                  <c:v>46.2</c:v>
                </c:pt>
                <c:pt idx="76">
                  <c:v>47.4</c:v>
                </c:pt>
                <c:pt idx="77">
                  <c:v>6.4</c:v>
                </c:pt>
                <c:pt idx="78">
                  <c:v>2.4</c:v>
                </c:pt>
                <c:pt idx="79">
                  <c:v>30.7</c:v>
                </c:pt>
                <c:pt idx="80">
                  <c:v>65.7</c:v>
                </c:pt>
                <c:pt idx="81">
                  <c:v>21.4</c:v>
                </c:pt>
                <c:pt idx="82">
                  <c:v>34.5</c:v>
                </c:pt>
                <c:pt idx="83">
                  <c:v>11.6</c:v>
                </c:pt>
                <c:pt idx="84">
                  <c:v>45.7</c:v>
                </c:pt>
                <c:pt idx="85">
                  <c:v>4</c:v>
                </c:pt>
                <c:pt idx="86">
                  <c:v>49.3</c:v>
                </c:pt>
                <c:pt idx="87">
                  <c:v>56.5</c:v>
                </c:pt>
                <c:pt idx="88">
                  <c:v>14.2</c:v>
                </c:pt>
                <c:pt idx="89">
                  <c:v>35.6</c:v>
                </c:pt>
                <c:pt idx="90">
                  <c:v>26.4</c:v>
                </c:pt>
                <c:pt idx="91">
                  <c:v>49.9</c:v>
                </c:pt>
                <c:pt idx="92">
                  <c:v>19.100000000000001</c:v>
                </c:pt>
                <c:pt idx="93">
                  <c:v>73.400000000000006</c:v>
                </c:pt>
                <c:pt idx="94">
                  <c:v>43</c:v>
                </c:pt>
                <c:pt idx="95">
                  <c:v>8.6999999999999993</c:v>
                </c:pt>
                <c:pt idx="96">
                  <c:v>5.5</c:v>
                </c:pt>
                <c:pt idx="97">
                  <c:v>45.1</c:v>
                </c:pt>
                <c:pt idx="98">
                  <c:v>19.5</c:v>
                </c:pt>
                <c:pt idx="99">
                  <c:v>6.4</c:v>
                </c:pt>
                <c:pt idx="100">
                  <c:v>34.4</c:v>
                </c:pt>
                <c:pt idx="101">
                  <c:v>49.6</c:v>
                </c:pt>
                <c:pt idx="102">
                  <c:v>8.6999999999999993</c:v>
                </c:pt>
                <c:pt idx="103">
                  <c:v>34.6</c:v>
                </c:pt>
                <c:pt idx="104">
                  <c:v>49.8</c:v>
                </c:pt>
                <c:pt idx="105">
                  <c:v>58.4</c:v>
                </c:pt>
                <c:pt idx="106">
                  <c:v>93.625</c:v>
                </c:pt>
                <c:pt idx="107">
                  <c:v>10.199999999999999</c:v>
                </c:pt>
                <c:pt idx="108">
                  <c:v>17.600000000000001</c:v>
                </c:pt>
                <c:pt idx="109">
                  <c:v>16.600000000000001</c:v>
                </c:pt>
                <c:pt idx="110">
                  <c:v>52.7</c:v>
                </c:pt>
                <c:pt idx="111">
                  <c:v>5.9</c:v>
                </c:pt>
                <c:pt idx="112">
                  <c:v>5.4</c:v>
                </c:pt>
                <c:pt idx="113">
                  <c:v>35.200000000000003</c:v>
                </c:pt>
                <c:pt idx="114">
                  <c:v>23.7</c:v>
                </c:pt>
                <c:pt idx="115">
                  <c:v>84.8</c:v>
                </c:pt>
                <c:pt idx="116">
                  <c:v>8.5</c:v>
                </c:pt>
                <c:pt idx="117">
                  <c:v>19.399999999999999</c:v>
                </c:pt>
                <c:pt idx="118">
                  <c:v>12.8</c:v>
                </c:pt>
                <c:pt idx="119">
                  <c:v>25.6</c:v>
                </c:pt>
                <c:pt idx="120">
                  <c:v>31.7</c:v>
                </c:pt>
                <c:pt idx="121">
                  <c:v>36.9</c:v>
                </c:pt>
                <c:pt idx="122">
                  <c:v>32.5</c:v>
                </c:pt>
                <c:pt idx="123">
                  <c:v>13.1</c:v>
                </c:pt>
                <c:pt idx="124">
                  <c:v>23.5</c:v>
                </c:pt>
                <c:pt idx="125">
                  <c:v>18.3</c:v>
                </c:pt>
                <c:pt idx="126">
                  <c:v>38.9</c:v>
                </c:pt>
                <c:pt idx="127">
                  <c:v>38.6</c:v>
                </c:pt>
                <c:pt idx="128">
                  <c:v>25.9</c:v>
                </c:pt>
                <c:pt idx="129">
                  <c:v>15.6</c:v>
                </c:pt>
                <c:pt idx="130">
                  <c:v>48.7</c:v>
                </c:pt>
                <c:pt idx="131">
                  <c:v>8.5</c:v>
                </c:pt>
                <c:pt idx="132">
                  <c:v>65.599999999999994</c:v>
                </c:pt>
                <c:pt idx="133">
                  <c:v>27.4</c:v>
                </c:pt>
                <c:pt idx="134">
                  <c:v>40.799999999999997</c:v>
                </c:pt>
                <c:pt idx="135">
                  <c:v>23.5</c:v>
                </c:pt>
                <c:pt idx="136">
                  <c:v>9</c:v>
                </c:pt>
                <c:pt idx="137">
                  <c:v>16</c:v>
                </c:pt>
                <c:pt idx="138">
                  <c:v>34.6</c:v>
                </c:pt>
                <c:pt idx="139">
                  <c:v>45.1</c:v>
                </c:pt>
                <c:pt idx="140">
                  <c:v>22.3</c:v>
                </c:pt>
                <c:pt idx="141">
                  <c:v>23.1</c:v>
                </c:pt>
                <c:pt idx="142">
                  <c:v>35.700000000000003</c:v>
                </c:pt>
                <c:pt idx="143">
                  <c:v>21.2</c:v>
                </c:pt>
                <c:pt idx="144">
                  <c:v>20.6</c:v>
                </c:pt>
                <c:pt idx="145">
                  <c:v>10.9</c:v>
                </c:pt>
                <c:pt idx="146">
                  <c:v>31.3</c:v>
                </c:pt>
                <c:pt idx="147">
                  <c:v>43.1</c:v>
                </c:pt>
                <c:pt idx="148">
                  <c:v>6</c:v>
                </c:pt>
                <c:pt idx="149">
                  <c:v>8.1</c:v>
                </c:pt>
                <c:pt idx="150">
                  <c:v>5.8</c:v>
                </c:pt>
                <c:pt idx="151">
                  <c:v>35.1</c:v>
                </c:pt>
                <c:pt idx="152">
                  <c:v>7.2</c:v>
                </c:pt>
                <c:pt idx="153">
                  <c:v>12.9</c:v>
                </c:pt>
                <c:pt idx="154">
                  <c:v>30</c:v>
                </c:pt>
                <c:pt idx="155">
                  <c:v>3.6</c:v>
                </c:pt>
                <c:pt idx="156">
                  <c:v>36.799999999999997</c:v>
                </c:pt>
                <c:pt idx="157">
                  <c:v>24.3</c:v>
                </c:pt>
                <c:pt idx="158">
                  <c:v>11.9</c:v>
                </c:pt>
                <c:pt idx="159">
                  <c:v>18.3</c:v>
                </c:pt>
                <c:pt idx="160">
                  <c:v>0.9</c:v>
                </c:pt>
                <c:pt idx="161">
                  <c:v>20.5</c:v>
                </c:pt>
                <c:pt idx="162">
                  <c:v>8.3000000000000007</c:v>
                </c:pt>
                <c:pt idx="163">
                  <c:v>26.6</c:v>
                </c:pt>
                <c:pt idx="164">
                  <c:v>14.8</c:v>
                </c:pt>
                <c:pt idx="165">
                  <c:v>19.3</c:v>
                </c:pt>
                <c:pt idx="166">
                  <c:v>29.7</c:v>
                </c:pt>
                <c:pt idx="167">
                  <c:v>89.4</c:v>
                </c:pt>
                <c:pt idx="168">
                  <c:v>23.2</c:v>
                </c:pt>
                <c:pt idx="169">
                  <c:v>2.2000000000000002</c:v>
                </c:pt>
                <c:pt idx="170">
                  <c:v>9.3000000000000007</c:v>
                </c:pt>
                <c:pt idx="171">
                  <c:v>69.3</c:v>
                </c:pt>
                <c:pt idx="172">
                  <c:v>24.2</c:v>
                </c:pt>
                <c:pt idx="173">
                  <c:v>65.900000000000006</c:v>
                </c:pt>
                <c:pt idx="174">
                  <c:v>9.3000000000000007</c:v>
                </c:pt>
                <c:pt idx="175">
                  <c:v>17</c:v>
                </c:pt>
                <c:pt idx="176">
                  <c:v>9.1999999999999993</c:v>
                </c:pt>
                <c:pt idx="177">
                  <c:v>7.4</c:v>
                </c:pt>
                <c:pt idx="178">
                  <c:v>13.8</c:v>
                </c:pt>
                <c:pt idx="179">
                  <c:v>21.6</c:v>
                </c:pt>
                <c:pt idx="180">
                  <c:v>18.399999999999999</c:v>
                </c:pt>
                <c:pt idx="181">
                  <c:v>43.3</c:v>
                </c:pt>
                <c:pt idx="182">
                  <c:v>29.7</c:v>
                </c:pt>
                <c:pt idx="183">
                  <c:v>75</c:v>
                </c:pt>
                <c:pt idx="184">
                  <c:v>45.2</c:v>
                </c:pt>
                <c:pt idx="185">
                  <c:v>23.4</c:v>
                </c:pt>
                <c:pt idx="186">
                  <c:v>21.4</c:v>
                </c:pt>
                <c:pt idx="187">
                  <c:v>20.7</c:v>
                </c:pt>
                <c:pt idx="188">
                  <c:v>50.4</c:v>
                </c:pt>
                <c:pt idx="189">
                  <c:v>50.6</c:v>
                </c:pt>
                <c:pt idx="190">
                  <c:v>22.3</c:v>
                </c:pt>
                <c:pt idx="191">
                  <c:v>33</c:v>
                </c:pt>
                <c:pt idx="192">
                  <c:v>41.4</c:v>
                </c:pt>
                <c:pt idx="193">
                  <c:v>2.1</c:v>
                </c:pt>
                <c:pt idx="194">
                  <c:v>9.4</c:v>
                </c:pt>
                <c:pt idx="195">
                  <c:v>31.6</c:v>
                </c:pt>
                <c:pt idx="196">
                  <c:v>25.6</c:v>
                </c:pt>
                <c:pt idx="197">
                  <c:v>1</c:v>
                </c:pt>
                <c:pt idx="198">
                  <c:v>5.7</c:v>
                </c:pt>
                <c:pt idx="199">
                  <c:v>8.6999999999999993</c:v>
                </c:pt>
              </c:numCache>
            </c:numRef>
          </c:xVal>
          <c:yVal>
            <c:numRef>
              <c:f>Outlier!$G$2:$G$201</c:f>
              <c:numCache>
                <c:formatCode>0</c:formatCode>
                <c:ptCount val="200"/>
                <c:pt idx="0">
                  <c:v>811</c:v>
                </c:pt>
                <c:pt idx="1">
                  <c:v>298.75</c:v>
                </c:pt>
                <c:pt idx="2">
                  <c:v>272</c:v>
                </c:pt>
                <c:pt idx="3">
                  <c:v>271</c:v>
                </c:pt>
                <c:pt idx="4">
                  <c:v>265</c:v>
                </c:pt>
                <c:pt idx="5">
                  <c:v>264</c:v>
                </c:pt>
                <c:pt idx="6">
                  <c:v>258</c:v>
                </c:pt>
                <c:pt idx="7">
                  <c:v>257</c:v>
                </c:pt>
                <c:pt idx="8">
                  <c:v>256</c:v>
                </c:pt>
                <c:pt idx="9">
                  <c:v>254</c:v>
                </c:pt>
                <c:pt idx="10">
                  <c:v>245</c:v>
                </c:pt>
                <c:pt idx="11">
                  <c:v>240</c:v>
                </c:pt>
                <c:pt idx="12">
                  <c:v>240</c:v>
                </c:pt>
                <c:pt idx="13">
                  <c:v>240</c:v>
                </c:pt>
                <c:pt idx="14">
                  <c:v>239</c:v>
                </c:pt>
                <c:pt idx="15">
                  <c:v>236</c:v>
                </c:pt>
                <c:pt idx="16">
                  <c:v>235.5</c:v>
                </c:pt>
                <c:pt idx="17">
                  <c:v>235</c:v>
                </c:pt>
                <c:pt idx="18">
                  <c:v>231</c:v>
                </c:pt>
                <c:pt idx="19">
                  <c:v>230</c:v>
                </c:pt>
                <c:pt idx="20">
                  <c:v>229</c:v>
                </c:pt>
                <c:pt idx="21">
                  <c:v>228</c:v>
                </c:pt>
                <c:pt idx="22">
                  <c:v>227</c:v>
                </c:pt>
                <c:pt idx="23">
                  <c:v>226</c:v>
                </c:pt>
                <c:pt idx="24">
                  <c:v>225</c:v>
                </c:pt>
                <c:pt idx="25">
                  <c:v>225</c:v>
                </c:pt>
                <c:pt idx="26">
                  <c:v>223</c:v>
                </c:pt>
                <c:pt idx="27">
                  <c:v>221</c:v>
                </c:pt>
                <c:pt idx="28">
                  <c:v>220</c:v>
                </c:pt>
                <c:pt idx="29">
                  <c:v>218</c:v>
                </c:pt>
                <c:pt idx="30">
                  <c:v>216</c:v>
                </c:pt>
                <c:pt idx="31">
                  <c:v>210</c:v>
                </c:pt>
                <c:pt idx="32">
                  <c:v>208</c:v>
                </c:pt>
                <c:pt idx="33">
                  <c:v>208</c:v>
                </c:pt>
                <c:pt idx="34">
                  <c:v>207</c:v>
                </c:pt>
                <c:pt idx="35">
                  <c:v>204</c:v>
                </c:pt>
                <c:pt idx="36">
                  <c:v>201</c:v>
                </c:pt>
                <c:pt idx="37">
                  <c:v>199</c:v>
                </c:pt>
                <c:pt idx="38">
                  <c:v>197</c:v>
                </c:pt>
                <c:pt idx="39">
                  <c:v>196</c:v>
                </c:pt>
                <c:pt idx="40">
                  <c:v>196</c:v>
                </c:pt>
                <c:pt idx="41">
                  <c:v>196</c:v>
                </c:pt>
                <c:pt idx="42">
                  <c:v>193</c:v>
                </c:pt>
                <c:pt idx="43">
                  <c:v>191</c:v>
                </c:pt>
                <c:pt idx="44">
                  <c:v>188</c:v>
                </c:pt>
                <c:pt idx="45">
                  <c:v>188</c:v>
                </c:pt>
                <c:pt idx="46">
                  <c:v>187</c:v>
                </c:pt>
                <c:pt idx="47">
                  <c:v>187</c:v>
                </c:pt>
                <c:pt idx="48">
                  <c:v>186</c:v>
                </c:pt>
                <c:pt idx="49">
                  <c:v>186</c:v>
                </c:pt>
                <c:pt idx="50">
                  <c:v>186</c:v>
                </c:pt>
                <c:pt idx="51">
                  <c:v>185</c:v>
                </c:pt>
                <c:pt idx="52">
                  <c:v>184</c:v>
                </c:pt>
                <c:pt idx="53">
                  <c:v>184</c:v>
                </c:pt>
                <c:pt idx="54">
                  <c:v>183</c:v>
                </c:pt>
                <c:pt idx="55">
                  <c:v>180</c:v>
                </c:pt>
                <c:pt idx="56">
                  <c:v>179</c:v>
                </c:pt>
                <c:pt idx="57">
                  <c:v>177</c:v>
                </c:pt>
                <c:pt idx="58">
                  <c:v>175</c:v>
                </c:pt>
                <c:pt idx="59">
                  <c:v>175</c:v>
                </c:pt>
                <c:pt idx="60">
                  <c:v>173</c:v>
                </c:pt>
                <c:pt idx="61">
                  <c:v>172</c:v>
                </c:pt>
                <c:pt idx="62">
                  <c:v>171</c:v>
                </c:pt>
                <c:pt idx="63">
                  <c:v>170</c:v>
                </c:pt>
                <c:pt idx="64">
                  <c:v>169</c:v>
                </c:pt>
                <c:pt idx="65">
                  <c:v>168</c:v>
                </c:pt>
                <c:pt idx="66">
                  <c:v>168</c:v>
                </c:pt>
                <c:pt idx="67">
                  <c:v>168</c:v>
                </c:pt>
                <c:pt idx="68">
                  <c:v>167</c:v>
                </c:pt>
                <c:pt idx="69">
                  <c:v>167</c:v>
                </c:pt>
                <c:pt idx="70">
                  <c:v>167</c:v>
                </c:pt>
                <c:pt idx="71">
                  <c:v>166</c:v>
                </c:pt>
                <c:pt idx="72">
                  <c:v>166</c:v>
                </c:pt>
                <c:pt idx="73">
                  <c:v>165</c:v>
                </c:pt>
                <c:pt idx="74">
                  <c:v>163</c:v>
                </c:pt>
                <c:pt idx="75">
                  <c:v>163</c:v>
                </c:pt>
                <c:pt idx="76">
                  <c:v>163</c:v>
                </c:pt>
                <c:pt idx="77">
                  <c:v>162</c:v>
                </c:pt>
                <c:pt idx="78">
                  <c:v>159</c:v>
                </c:pt>
                <c:pt idx="79">
                  <c:v>159</c:v>
                </c:pt>
                <c:pt idx="80">
                  <c:v>159</c:v>
                </c:pt>
                <c:pt idx="81">
                  <c:v>158</c:v>
                </c:pt>
                <c:pt idx="82">
                  <c:v>152</c:v>
                </c:pt>
                <c:pt idx="83">
                  <c:v>152</c:v>
                </c:pt>
                <c:pt idx="84">
                  <c:v>152</c:v>
                </c:pt>
                <c:pt idx="85">
                  <c:v>151.5</c:v>
                </c:pt>
                <c:pt idx="86">
                  <c:v>151</c:v>
                </c:pt>
                <c:pt idx="87">
                  <c:v>150</c:v>
                </c:pt>
                <c:pt idx="88">
                  <c:v>149</c:v>
                </c:pt>
                <c:pt idx="89">
                  <c:v>149</c:v>
                </c:pt>
                <c:pt idx="90">
                  <c:v>149</c:v>
                </c:pt>
                <c:pt idx="91">
                  <c:v>149</c:v>
                </c:pt>
                <c:pt idx="92">
                  <c:v>148</c:v>
                </c:pt>
                <c:pt idx="93">
                  <c:v>147</c:v>
                </c:pt>
                <c:pt idx="94">
                  <c:v>147</c:v>
                </c:pt>
                <c:pt idx="95">
                  <c:v>142</c:v>
                </c:pt>
                <c:pt idx="96">
                  <c:v>139</c:v>
                </c:pt>
                <c:pt idx="97">
                  <c:v>139</c:v>
                </c:pt>
                <c:pt idx="98">
                  <c:v>139</c:v>
                </c:pt>
                <c:pt idx="99">
                  <c:v>139</c:v>
                </c:pt>
                <c:pt idx="100">
                  <c:v>139</c:v>
                </c:pt>
                <c:pt idx="101">
                  <c:v>139</c:v>
                </c:pt>
                <c:pt idx="102">
                  <c:v>139</c:v>
                </c:pt>
                <c:pt idx="103">
                  <c:v>138</c:v>
                </c:pt>
                <c:pt idx="104">
                  <c:v>137</c:v>
                </c:pt>
                <c:pt idx="105">
                  <c:v>137</c:v>
                </c:pt>
                <c:pt idx="106">
                  <c:v>135</c:v>
                </c:pt>
                <c:pt idx="107">
                  <c:v>135</c:v>
                </c:pt>
                <c:pt idx="108">
                  <c:v>135</c:v>
                </c:pt>
                <c:pt idx="109">
                  <c:v>133</c:v>
                </c:pt>
                <c:pt idx="110">
                  <c:v>133</c:v>
                </c:pt>
                <c:pt idx="111">
                  <c:v>132</c:v>
                </c:pt>
                <c:pt idx="112">
                  <c:v>132</c:v>
                </c:pt>
                <c:pt idx="113">
                  <c:v>131</c:v>
                </c:pt>
                <c:pt idx="114">
                  <c:v>131</c:v>
                </c:pt>
                <c:pt idx="115">
                  <c:v>131</c:v>
                </c:pt>
                <c:pt idx="116">
                  <c:v>129</c:v>
                </c:pt>
                <c:pt idx="117">
                  <c:v>129</c:v>
                </c:pt>
                <c:pt idx="118">
                  <c:v>129</c:v>
                </c:pt>
                <c:pt idx="119">
                  <c:v>129</c:v>
                </c:pt>
                <c:pt idx="120">
                  <c:v>129</c:v>
                </c:pt>
                <c:pt idx="121">
                  <c:v>128</c:v>
                </c:pt>
                <c:pt idx="122">
                  <c:v>128</c:v>
                </c:pt>
                <c:pt idx="123">
                  <c:v>127</c:v>
                </c:pt>
                <c:pt idx="124">
                  <c:v>127</c:v>
                </c:pt>
                <c:pt idx="125">
                  <c:v>127</c:v>
                </c:pt>
                <c:pt idx="126">
                  <c:v>127</c:v>
                </c:pt>
                <c:pt idx="127">
                  <c:v>126</c:v>
                </c:pt>
                <c:pt idx="128">
                  <c:v>126</c:v>
                </c:pt>
                <c:pt idx="129">
                  <c:v>125</c:v>
                </c:pt>
                <c:pt idx="130">
                  <c:v>125</c:v>
                </c:pt>
                <c:pt idx="131">
                  <c:v>124</c:v>
                </c:pt>
                <c:pt idx="132">
                  <c:v>124</c:v>
                </c:pt>
                <c:pt idx="133">
                  <c:v>124</c:v>
                </c:pt>
                <c:pt idx="134">
                  <c:v>123</c:v>
                </c:pt>
                <c:pt idx="135">
                  <c:v>123</c:v>
                </c:pt>
                <c:pt idx="136">
                  <c:v>123</c:v>
                </c:pt>
                <c:pt idx="137">
                  <c:v>122</c:v>
                </c:pt>
                <c:pt idx="138">
                  <c:v>122</c:v>
                </c:pt>
                <c:pt idx="139">
                  <c:v>122</c:v>
                </c:pt>
                <c:pt idx="140">
                  <c:v>120</c:v>
                </c:pt>
                <c:pt idx="141">
                  <c:v>120</c:v>
                </c:pt>
                <c:pt idx="142">
                  <c:v>119</c:v>
                </c:pt>
                <c:pt idx="143">
                  <c:v>119</c:v>
                </c:pt>
                <c:pt idx="144">
                  <c:v>118</c:v>
                </c:pt>
                <c:pt idx="145">
                  <c:v>117</c:v>
                </c:pt>
                <c:pt idx="146">
                  <c:v>117</c:v>
                </c:pt>
                <c:pt idx="147">
                  <c:v>116</c:v>
                </c:pt>
                <c:pt idx="148">
                  <c:v>116</c:v>
                </c:pt>
                <c:pt idx="149">
                  <c:v>116</c:v>
                </c:pt>
                <c:pt idx="150">
                  <c:v>114</c:v>
                </c:pt>
                <c:pt idx="151">
                  <c:v>114</c:v>
                </c:pt>
                <c:pt idx="152">
                  <c:v>113</c:v>
                </c:pt>
                <c:pt idx="153">
                  <c:v>113</c:v>
                </c:pt>
                <c:pt idx="154">
                  <c:v>112</c:v>
                </c:pt>
                <c:pt idx="155">
                  <c:v>112</c:v>
                </c:pt>
                <c:pt idx="156">
                  <c:v>111</c:v>
                </c:pt>
                <c:pt idx="157">
                  <c:v>111</c:v>
                </c:pt>
                <c:pt idx="158">
                  <c:v>110</c:v>
                </c:pt>
                <c:pt idx="159">
                  <c:v>110</c:v>
                </c:pt>
                <c:pt idx="160">
                  <c:v>109</c:v>
                </c:pt>
                <c:pt idx="161">
                  <c:v>109</c:v>
                </c:pt>
                <c:pt idx="162">
                  <c:v>108</c:v>
                </c:pt>
                <c:pt idx="163">
                  <c:v>108</c:v>
                </c:pt>
                <c:pt idx="164">
                  <c:v>108</c:v>
                </c:pt>
                <c:pt idx="165">
                  <c:v>106</c:v>
                </c:pt>
                <c:pt idx="166">
                  <c:v>105</c:v>
                </c:pt>
                <c:pt idx="167">
                  <c:v>105</c:v>
                </c:pt>
                <c:pt idx="168">
                  <c:v>104</c:v>
                </c:pt>
                <c:pt idx="169">
                  <c:v>104</c:v>
                </c:pt>
                <c:pt idx="170">
                  <c:v>98</c:v>
                </c:pt>
                <c:pt idx="171">
                  <c:v>96</c:v>
                </c:pt>
                <c:pt idx="172">
                  <c:v>95</c:v>
                </c:pt>
                <c:pt idx="173">
                  <c:v>95</c:v>
                </c:pt>
                <c:pt idx="174">
                  <c:v>93</c:v>
                </c:pt>
                <c:pt idx="175">
                  <c:v>93</c:v>
                </c:pt>
                <c:pt idx="176">
                  <c:v>92</c:v>
                </c:pt>
                <c:pt idx="177">
                  <c:v>91.5</c:v>
                </c:pt>
                <c:pt idx="178">
                  <c:v>91</c:v>
                </c:pt>
                <c:pt idx="179">
                  <c:v>90</c:v>
                </c:pt>
                <c:pt idx="180">
                  <c:v>90</c:v>
                </c:pt>
                <c:pt idx="181">
                  <c:v>89</c:v>
                </c:pt>
                <c:pt idx="182">
                  <c:v>86</c:v>
                </c:pt>
                <c:pt idx="183">
                  <c:v>86</c:v>
                </c:pt>
                <c:pt idx="184">
                  <c:v>85</c:v>
                </c:pt>
                <c:pt idx="185">
                  <c:v>83</c:v>
                </c:pt>
                <c:pt idx="186">
                  <c:v>83</c:v>
                </c:pt>
                <c:pt idx="187">
                  <c:v>83</c:v>
                </c:pt>
                <c:pt idx="188">
                  <c:v>81</c:v>
                </c:pt>
                <c:pt idx="189">
                  <c:v>78</c:v>
                </c:pt>
                <c:pt idx="190">
                  <c:v>77</c:v>
                </c:pt>
                <c:pt idx="191">
                  <c:v>74</c:v>
                </c:pt>
                <c:pt idx="192">
                  <c:v>71</c:v>
                </c:pt>
                <c:pt idx="193">
                  <c:v>71</c:v>
                </c:pt>
                <c:pt idx="194">
                  <c:v>62</c:v>
                </c:pt>
                <c:pt idx="195">
                  <c:v>62</c:v>
                </c:pt>
                <c:pt idx="196">
                  <c:v>54</c:v>
                </c:pt>
                <c:pt idx="197">
                  <c:v>54</c:v>
                </c:pt>
                <c:pt idx="198">
                  <c:v>35</c:v>
                </c:pt>
                <c:pt idx="199">
                  <c:v>28</c:v>
                </c:pt>
              </c:numCache>
            </c:numRef>
          </c:yVal>
          <c:smooth val="0"/>
          <c:extLst>
            <c:ext xmlns:c16="http://schemas.microsoft.com/office/drawing/2014/chart" uri="{C3380CC4-5D6E-409C-BE32-E72D297353CC}">
              <c16:uniqueId val="{00000001-3D03-41A3-90C0-967D1CFBBFE1}"/>
            </c:ext>
          </c:extLst>
        </c:ser>
        <c:ser>
          <c:idx val="2"/>
          <c:order val="2"/>
          <c:tx>
            <c:strRef>
              <c:f>Outlier!$F$1</c:f>
              <c:strCache>
                <c:ptCount val="1"/>
                <c:pt idx="0">
                  <c:v>TIKTOK</c:v>
                </c:pt>
              </c:strCache>
            </c:strRef>
          </c:tx>
          <c:spPr>
            <a:ln w="25400" cap="rnd">
              <a:noFill/>
              <a:round/>
            </a:ln>
            <a:effectLst/>
          </c:spPr>
          <c:marker>
            <c:symbol val="circle"/>
            <c:size val="5"/>
            <c:spPr>
              <a:solidFill>
                <a:schemeClr val="accent3"/>
              </a:solidFill>
              <a:ln w="9525">
                <a:solidFill>
                  <a:schemeClr val="accent3"/>
                </a:solidFill>
              </a:ln>
              <a:effectLst/>
            </c:spPr>
          </c:marker>
          <c:xVal>
            <c:numRef>
              <c:f>Outlier!$F$2:$F$201</c:f>
              <c:numCache>
                <c:formatCode>0</c:formatCode>
                <c:ptCount val="200"/>
                <c:pt idx="0">
                  <c:v>14.919999999999995</c:v>
                </c:pt>
                <c:pt idx="1">
                  <c:v>21.71</c:v>
                </c:pt>
                <c:pt idx="2">
                  <c:v>21.540000000000006</c:v>
                </c:pt>
                <c:pt idx="3">
                  <c:v>35.42</c:v>
                </c:pt>
                <c:pt idx="4">
                  <c:v>31.1</c:v>
                </c:pt>
                <c:pt idx="5">
                  <c:v>45.25</c:v>
                </c:pt>
                <c:pt idx="6">
                  <c:v>25.619999999999997</c:v>
                </c:pt>
                <c:pt idx="7">
                  <c:v>29.639999999999993</c:v>
                </c:pt>
                <c:pt idx="8">
                  <c:v>46.589999999999996</c:v>
                </c:pt>
                <c:pt idx="9">
                  <c:v>10.339999999999989</c:v>
                </c:pt>
                <c:pt idx="10">
                  <c:v>37.340000000000003</c:v>
                </c:pt>
                <c:pt idx="11">
                  <c:v>25.6</c:v>
                </c:pt>
                <c:pt idx="12">
                  <c:v>22.23</c:v>
                </c:pt>
                <c:pt idx="13">
                  <c:v>20.590000000000003</c:v>
                </c:pt>
                <c:pt idx="14">
                  <c:v>30.8</c:v>
                </c:pt>
                <c:pt idx="15">
                  <c:v>14.229999999999993</c:v>
                </c:pt>
                <c:pt idx="16">
                  <c:v>22.879999999999995</c:v>
                </c:pt>
                <c:pt idx="17">
                  <c:v>26.65</c:v>
                </c:pt>
                <c:pt idx="18">
                  <c:v>26.159999999999997</c:v>
                </c:pt>
                <c:pt idx="19">
                  <c:v>28.850000000000005</c:v>
                </c:pt>
                <c:pt idx="20">
                  <c:v>32.749999999999993</c:v>
                </c:pt>
                <c:pt idx="21">
                  <c:v>35.209999999999994</c:v>
                </c:pt>
                <c:pt idx="22">
                  <c:v>39.76</c:v>
                </c:pt>
                <c:pt idx="23">
                  <c:v>42.49</c:v>
                </c:pt>
                <c:pt idx="24">
                  <c:v>17.879999999999995</c:v>
                </c:pt>
                <c:pt idx="25">
                  <c:v>14.420000000000002</c:v>
                </c:pt>
                <c:pt idx="26">
                  <c:v>29.330000000000002</c:v>
                </c:pt>
                <c:pt idx="27">
                  <c:v>33.89</c:v>
                </c:pt>
                <c:pt idx="28">
                  <c:v>34.31</c:v>
                </c:pt>
                <c:pt idx="29">
                  <c:v>23.490000000000006</c:v>
                </c:pt>
                <c:pt idx="30">
                  <c:v>31.819999999999997</c:v>
                </c:pt>
                <c:pt idx="31">
                  <c:v>17.939999999999991</c:v>
                </c:pt>
                <c:pt idx="32">
                  <c:v>38.85</c:v>
                </c:pt>
                <c:pt idx="33">
                  <c:v>21.900000000000002</c:v>
                </c:pt>
                <c:pt idx="34">
                  <c:v>6.8299999999999947</c:v>
                </c:pt>
                <c:pt idx="35">
                  <c:v>36.24</c:v>
                </c:pt>
                <c:pt idx="36">
                  <c:v>9.419999999999991</c:v>
                </c:pt>
                <c:pt idx="37">
                  <c:v>29.270000000000007</c:v>
                </c:pt>
                <c:pt idx="38">
                  <c:v>12.399999999999995</c:v>
                </c:pt>
                <c:pt idx="39">
                  <c:v>33.090000000000003</c:v>
                </c:pt>
                <c:pt idx="40">
                  <c:v>19.729999999999997</c:v>
                </c:pt>
                <c:pt idx="41">
                  <c:v>13.39</c:v>
                </c:pt>
                <c:pt idx="42">
                  <c:v>31.79</c:v>
                </c:pt>
                <c:pt idx="43">
                  <c:v>18.459999999999997</c:v>
                </c:pt>
                <c:pt idx="44">
                  <c:v>24.03</c:v>
                </c:pt>
                <c:pt idx="45">
                  <c:v>14.329999999999998</c:v>
                </c:pt>
                <c:pt idx="46">
                  <c:v>28.4</c:v>
                </c:pt>
                <c:pt idx="47">
                  <c:v>22.949999999999996</c:v>
                </c:pt>
                <c:pt idx="48">
                  <c:v>32.1</c:v>
                </c:pt>
                <c:pt idx="49">
                  <c:v>26.18</c:v>
                </c:pt>
                <c:pt idx="50">
                  <c:v>18.919999999999995</c:v>
                </c:pt>
                <c:pt idx="51">
                  <c:v>10.3</c:v>
                </c:pt>
                <c:pt idx="52">
                  <c:v>36.440000000000005</c:v>
                </c:pt>
                <c:pt idx="53">
                  <c:v>17.100000000000001</c:v>
                </c:pt>
                <c:pt idx="54">
                  <c:v>16.010000000000005</c:v>
                </c:pt>
                <c:pt idx="55">
                  <c:v>6.09</c:v>
                </c:pt>
                <c:pt idx="56">
                  <c:v>18.759999999999998</c:v>
                </c:pt>
                <c:pt idx="57">
                  <c:v>14.319999999999993</c:v>
                </c:pt>
                <c:pt idx="58">
                  <c:v>20.8</c:v>
                </c:pt>
                <c:pt idx="59">
                  <c:v>10.970000000000002</c:v>
                </c:pt>
                <c:pt idx="60">
                  <c:v>10.939999999999998</c:v>
                </c:pt>
                <c:pt idx="61">
                  <c:v>19.339999999999996</c:v>
                </c:pt>
                <c:pt idx="62">
                  <c:v>24.65</c:v>
                </c:pt>
                <c:pt idx="63">
                  <c:v>20.759999999999998</c:v>
                </c:pt>
                <c:pt idx="64">
                  <c:v>25.729999999999997</c:v>
                </c:pt>
                <c:pt idx="65">
                  <c:v>23.2</c:v>
                </c:pt>
                <c:pt idx="66">
                  <c:v>20.190000000000001</c:v>
                </c:pt>
                <c:pt idx="67">
                  <c:v>17.649999999999999</c:v>
                </c:pt>
                <c:pt idx="68">
                  <c:v>34.070000000000007</c:v>
                </c:pt>
                <c:pt idx="69">
                  <c:v>26.98</c:v>
                </c:pt>
                <c:pt idx="70">
                  <c:v>23.900000000000002</c:v>
                </c:pt>
                <c:pt idx="71">
                  <c:v>25.53</c:v>
                </c:pt>
                <c:pt idx="72">
                  <c:v>20.220000000000002</c:v>
                </c:pt>
                <c:pt idx="73">
                  <c:v>16.159999999999997</c:v>
                </c:pt>
                <c:pt idx="74">
                  <c:v>20.23</c:v>
                </c:pt>
                <c:pt idx="75">
                  <c:v>9.0500000000000007</c:v>
                </c:pt>
                <c:pt idx="76">
                  <c:v>7.9399999999999977</c:v>
                </c:pt>
                <c:pt idx="77">
                  <c:v>31.169999999999995</c:v>
                </c:pt>
                <c:pt idx="78">
                  <c:v>24.31</c:v>
                </c:pt>
                <c:pt idx="79">
                  <c:v>14.02</c:v>
                </c:pt>
                <c:pt idx="80">
                  <c:v>2.2399999999999984</c:v>
                </c:pt>
                <c:pt idx="81">
                  <c:v>24.509999999999998</c:v>
                </c:pt>
                <c:pt idx="82">
                  <c:v>17.419999999999998</c:v>
                </c:pt>
                <c:pt idx="83">
                  <c:v>17.18</c:v>
                </c:pt>
                <c:pt idx="84">
                  <c:v>13.89</c:v>
                </c:pt>
                <c:pt idx="85">
                  <c:v>31.869999999999997</c:v>
                </c:pt>
                <c:pt idx="86">
                  <c:v>6.75</c:v>
                </c:pt>
                <c:pt idx="87">
                  <c:v>4.0799999999999983</c:v>
                </c:pt>
                <c:pt idx="88">
                  <c:v>20.62</c:v>
                </c:pt>
                <c:pt idx="89">
                  <c:v>14.849999999999998</c:v>
                </c:pt>
                <c:pt idx="90">
                  <c:v>14.33</c:v>
                </c:pt>
                <c:pt idx="91">
                  <c:v>10.659999999999997</c:v>
                </c:pt>
                <c:pt idx="92">
                  <c:v>19.04</c:v>
                </c:pt>
                <c:pt idx="93">
                  <c:v>12.219999999999995</c:v>
                </c:pt>
                <c:pt idx="94">
                  <c:v>10.77</c:v>
                </c:pt>
                <c:pt idx="95">
                  <c:v>24.179999999999996</c:v>
                </c:pt>
                <c:pt idx="96">
                  <c:v>36.789999999999992</c:v>
                </c:pt>
                <c:pt idx="97">
                  <c:v>20.69</c:v>
                </c:pt>
                <c:pt idx="98">
                  <c:v>20.239999999999998</c:v>
                </c:pt>
                <c:pt idx="99">
                  <c:v>19.79</c:v>
                </c:pt>
                <c:pt idx="100">
                  <c:v>19.549999999999997</c:v>
                </c:pt>
                <c:pt idx="101">
                  <c:v>9.4299999999999962</c:v>
                </c:pt>
                <c:pt idx="102">
                  <c:v>1</c:v>
                </c:pt>
                <c:pt idx="103">
                  <c:v>8.5299999999999958</c:v>
                </c:pt>
                <c:pt idx="104">
                  <c:v>4.4699999999999989</c:v>
                </c:pt>
                <c:pt idx="105">
                  <c:v>0.12000000000000455</c:v>
                </c:pt>
                <c:pt idx="106">
                  <c:v>23.379999999999995</c:v>
                </c:pt>
                <c:pt idx="107">
                  <c:v>17.100000000000001</c:v>
                </c:pt>
                <c:pt idx="108">
                  <c:v>14.519999999999998</c:v>
                </c:pt>
                <c:pt idx="109">
                  <c:v>16.579999999999998</c:v>
                </c:pt>
                <c:pt idx="110">
                  <c:v>3.9299999999999962</c:v>
                </c:pt>
                <c:pt idx="111">
                  <c:v>19.149999999999999</c:v>
                </c:pt>
                <c:pt idx="112">
                  <c:v>16.91</c:v>
                </c:pt>
                <c:pt idx="113">
                  <c:v>95</c:v>
                </c:pt>
                <c:pt idx="114">
                  <c:v>19.339999999999996</c:v>
                </c:pt>
                <c:pt idx="115">
                  <c:v>11.229999999999997</c:v>
                </c:pt>
                <c:pt idx="116">
                  <c:v>27.72</c:v>
                </c:pt>
                <c:pt idx="117">
                  <c:v>15.520000000000001</c:v>
                </c:pt>
                <c:pt idx="118">
                  <c:v>15.27</c:v>
                </c:pt>
                <c:pt idx="119">
                  <c:v>10.829999999999998</c:v>
                </c:pt>
                <c:pt idx="120">
                  <c:v>5.4500000000000028</c:v>
                </c:pt>
                <c:pt idx="121">
                  <c:v>11.270000000000001</c:v>
                </c:pt>
                <c:pt idx="122">
                  <c:v>4.68</c:v>
                </c:pt>
                <c:pt idx="123">
                  <c:v>18.700000000000003</c:v>
                </c:pt>
                <c:pt idx="124">
                  <c:v>16.89</c:v>
                </c:pt>
                <c:pt idx="125">
                  <c:v>9.8500000000000014</c:v>
                </c:pt>
                <c:pt idx="126">
                  <c:v>1.4600000000000026</c:v>
                </c:pt>
                <c:pt idx="127">
                  <c:v>37.253750000000011</c:v>
                </c:pt>
                <c:pt idx="128">
                  <c:v>4.2600000000000016</c:v>
                </c:pt>
                <c:pt idx="129">
                  <c:v>17.36</c:v>
                </c:pt>
                <c:pt idx="130">
                  <c:v>16.819999999999997</c:v>
                </c:pt>
                <c:pt idx="131">
                  <c:v>24.93</c:v>
                </c:pt>
                <c:pt idx="132">
                  <c:v>16.750000000000004</c:v>
                </c:pt>
                <c:pt idx="133">
                  <c:v>13.59</c:v>
                </c:pt>
                <c:pt idx="134">
                  <c:v>18.739999999999998</c:v>
                </c:pt>
                <c:pt idx="135">
                  <c:v>12.749999999999998</c:v>
                </c:pt>
                <c:pt idx="136">
                  <c:v>11.38</c:v>
                </c:pt>
                <c:pt idx="137">
                  <c:v>14.979999999999999</c:v>
                </c:pt>
                <c:pt idx="138">
                  <c:v>7.6899999999999995</c:v>
                </c:pt>
                <c:pt idx="139">
                  <c:v>6.0599999999999952</c:v>
                </c:pt>
                <c:pt idx="140">
                  <c:v>12.070000000000002</c:v>
                </c:pt>
                <c:pt idx="141">
                  <c:v>6.2099999999999991</c:v>
                </c:pt>
                <c:pt idx="142">
                  <c:v>19.64</c:v>
                </c:pt>
                <c:pt idx="143">
                  <c:v>12.8</c:v>
                </c:pt>
                <c:pt idx="144">
                  <c:v>9.1300000000000008</c:v>
                </c:pt>
                <c:pt idx="145">
                  <c:v>13.380000000000003</c:v>
                </c:pt>
                <c:pt idx="146">
                  <c:v>3.2699999999999996</c:v>
                </c:pt>
                <c:pt idx="147">
                  <c:v>14.719999999999999</c:v>
                </c:pt>
                <c:pt idx="148">
                  <c:v>10.549999999999999</c:v>
                </c:pt>
                <c:pt idx="149">
                  <c:v>8.6300000000000008</c:v>
                </c:pt>
                <c:pt idx="150">
                  <c:v>22.18</c:v>
                </c:pt>
                <c:pt idx="151">
                  <c:v>3.6199999999999992</c:v>
                </c:pt>
                <c:pt idx="152">
                  <c:v>17.100000000000001</c:v>
                </c:pt>
                <c:pt idx="153">
                  <c:v>10.68</c:v>
                </c:pt>
                <c:pt idx="154">
                  <c:v>18.47</c:v>
                </c:pt>
                <c:pt idx="155">
                  <c:v>13.4</c:v>
                </c:pt>
                <c:pt idx="156">
                  <c:v>17.82</c:v>
                </c:pt>
                <c:pt idx="157">
                  <c:v>5.91</c:v>
                </c:pt>
                <c:pt idx="158">
                  <c:v>19.189999999999998</c:v>
                </c:pt>
                <c:pt idx="159">
                  <c:v>5.2099999999999991</c:v>
                </c:pt>
                <c:pt idx="160">
                  <c:v>11.190000000000001</c:v>
                </c:pt>
                <c:pt idx="161">
                  <c:v>9.0499999999999989</c:v>
                </c:pt>
                <c:pt idx="162">
                  <c:v>13.64</c:v>
                </c:pt>
                <c:pt idx="163">
                  <c:v>4.3599999999999994</c:v>
                </c:pt>
                <c:pt idx="164">
                  <c:v>2.12</c:v>
                </c:pt>
                <c:pt idx="165">
                  <c:v>11.459999999999999</c:v>
                </c:pt>
                <c:pt idx="166">
                  <c:v>16.59</c:v>
                </c:pt>
                <c:pt idx="167">
                  <c:v>7.7799999999999976</c:v>
                </c:pt>
                <c:pt idx="168">
                  <c:v>19.910000000000004</c:v>
                </c:pt>
                <c:pt idx="169">
                  <c:v>14.57</c:v>
                </c:pt>
                <c:pt idx="170">
                  <c:v>18.339999999999996</c:v>
                </c:pt>
                <c:pt idx="171">
                  <c:v>16.95</c:v>
                </c:pt>
                <c:pt idx="172">
                  <c:v>19.829999999999998</c:v>
                </c:pt>
                <c:pt idx="173">
                  <c:v>17.100000000000001</c:v>
                </c:pt>
                <c:pt idx="174">
                  <c:v>12.160000000000002</c:v>
                </c:pt>
                <c:pt idx="175">
                  <c:v>5.2100000000000009</c:v>
                </c:pt>
                <c:pt idx="176">
                  <c:v>31.35</c:v>
                </c:pt>
                <c:pt idx="177">
                  <c:v>7.3099999999999987</c:v>
                </c:pt>
                <c:pt idx="178">
                  <c:v>0.14999999999999947</c:v>
                </c:pt>
                <c:pt idx="179">
                  <c:v>11.95</c:v>
                </c:pt>
                <c:pt idx="180">
                  <c:v>3.4400000000000013</c:v>
                </c:pt>
                <c:pt idx="181">
                  <c:v>18.04</c:v>
                </c:pt>
                <c:pt idx="182">
                  <c:v>16.119999999999997</c:v>
                </c:pt>
                <c:pt idx="183">
                  <c:v>15.32</c:v>
                </c:pt>
                <c:pt idx="184">
                  <c:v>1.5399999999999956</c:v>
                </c:pt>
                <c:pt idx="185">
                  <c:v>18.560000000000002</c:v>
                </c:pt>
                <c:pt idx="186">
                  <c:v>17.79</c:v>
                </c:pt>
                <c:pt idx="187">
                  <c:v>15.27</c:v>
                </c:pt>
                <c:pt idx="188">
                  <c:v>12.57</c:v>
                </c:pt>
                <c:pt idx="189">
                  <c:v>19.989999999999998</c:v>
                </c:pt>
                <c:pt idx="190">
                  <c:v>1.0199999999999996</c:v>
                </c:pt>
                <c:pt idx="191">
                  <c:v>10.41</c:v>
                </c:pt>
                <c:pt idx="192">
                  <c:v>18.220000000000002</c:v>
                </c:pt>
                <c:pt idx="193">
                  <c:v>13.6</c:v>
                </c:pt>
                <c:pt idx="194">
                  <c:v>11.729999999999999</c:v>
                </c:pt>
                <c:pt idx="195">
                  <c:v>11.129999999999999</c:v>
                </c:pt>
                <c:pt idx="196">
                  <c:v>11.269999999999998</c:v>
                </c:pt>
                <c:pt idx="197">
                  <c:v>1.5100000000000002</c:v>
                </c:pt>
                <c:pt idx="198">
                  <c:v>92</c:v>
                </c:pt>
                <c:pt idx="199">
                  <c:v>111</c:v>
                </c:pt>
              </c:numCache>
            </c:numRef>
          </c:xVal>
          <c:yVal>
            <c:numRef>
              <c:f>Outlier!$G$2:$G$201</c:f>
              <c:numCache>
                <c:formatCode>0</c:formatCode>
                <c:ptCount val="200"/>
                <c:pt idx="0">
                  <c:v>811</c:v>
                </c:pt>
                <c:pt idx="1">
                  <c:v>298.75</c:v>
                </c:pt>
                <c:pt idx="2">
                  <c:v>272</c:v>
                </c:pt>
                <c:pt idx="3">
                  <c:v>271</c:v>
                </c:pt>
                <c:pt idx="4">
                  <c:v>265</c:v>
                </c:pt>
                <c:pt idx="5">
                  <c:v>264</c:v>
                </c:pt>
                <c:pt idx="6">
                  <c:v>258</c:v>
                </c:pt>
                <c:pt idx="7">
                  <c:v>257</c:v>
                </c:pt>
                <c:pt idx="8">
                  <c:v>256</c:v>
                </c:pt>
                <c:pt idx="9">
                  <c:v>254</c:v>
                </c:pt>
                <c:pt idx="10">
                  <c:v>245</c:v>
                </c:pt>
                <c:pt idx="11">
                  <c:v>240</c:v>
                </c:pt>
                <c:pt idx="12">
                  <c:v>240</c:v>
                </c:pt>
                <c:pt idx="13">
                  <c:v>240</c:v>
                </c:pt>
                <c:pt idx="14">
                  <c:v>239</c:v>
                </c:pt>
                <c:pt idx="15">
                  <c:v>236</c:v>
                </c:pt>
                <c:pt idx="16">
                  <c:v>235.5</c:v>
                </c:pt>
                <c:pt idx="17">
                  <c:v>235</c:v>
                </c:pt>
                <c:pt idx="18">
                  <c:v>231</c:v>
                </c:pt>
                <c:pt idx="19">
                  <c:v>230</c:v>
                </c:pt>
                <c:pt idx="20">
                  <c:v>229</c:v>
                </c:pt>
                <c:pt idx="21">
                  <c:v>228</c:v>
                </c:pt>
                <c:pt idx="22">
                  <c:v>227</c:v>
                </c:pt>
                <c:pt idx="23">
                  <c:v>226</c:v>
                </c:pt>
                <c:pt idx="24">
                  <c:v>225</c:v>
                </c:pt>
                <c:pt idx="25">
                  <c:v>225</c:v>
                </c:pt>
                <c:pt idx="26">
                  <c:v>223</c:v>
                </c:pt>
                <c:pt idx="27">
                  <c:v>221</c:v>
                </c:pt>
                <c:pt idx="28">
                  <c:v>220</c:v>
                </c:pt>
                <c:pt idx="29">
                  <c:v>218</c:v>
                </c:pt>
                <c:pt idx="30">
                  <c:v>216</c:v>
                </c:pt>
                <c:pt idx="31">
                  <c:v>210</c:v>
                </c:pt>
                <c:pt idx="32">
                  <c:v>208</c:v>
                </c:pt>
                <c:pt idx="33">
                  <c:v>208</c:v>
                </c:pt>
                <c:pt idx="34">
                  <c:v>207</c:v>
                </c:pt>
                <c:pt idx="35">
                  <c:v>204</c:v>
                </c:pt>
                <c:pt idx="36">
                  <c:v>201</c:v>
                </c:pt>
                <c:pt idx="37">
                  <c:v>199</c:v>
                </c:pt>
                <c:pt idx="38">
                  <c:v>197</c:v>
                </c:pt>
                <c:pt idx="39">
                  <c:v>196</c:v>
                </c:pt>
                <c:pt idx="40">
                  <c:v>196</c:v>
                </c:pt>
                <c:pt idx="41">
                  <c:v>196</c:v>
                </c:pt>
                <c:pt idx="42">
                  <c:v>193</c:v>
                </c:pt>
                <c:pt idx="43">
                  <c:v>191</c:v>
                </c:pt>
                <c:pt idx="44">
                  <c:v>188</c:v>
                </c:pt>
                <c:pt idx="45">
                  <c:v>188</c:v>
                </c:pt>
                <c:pt idx="46">
                  <c:v>187</c:v>
                </c:pt>
                <c:pt idx="47">
                  <c:v>187</c:v>
                </c:pt>
                <c:pt idx="48">
                  <c:v>186</c:v>
                </c:pt>
                <c:pt idx="49">
                  <c:v>186</c:v>
                </c:pt>
                <c:pt idx="50">
                  <c:v>186</c:v>
                </c:pt>
                <c:pt idx="51">
                  <c:v>185</c:v>
                </c:pt>
                <c:pt idx="52">
                  <c:v>184</c:v>
                </c:pt>
                <c:pt idx="53">
                  <c:v>184</c:v>
                </c:pt>
                <c:pt idx="54">
                  <c:v>183</c:v>
                </c:pt>
                <c:pt idx="55">
                  <c:v>180</c:v>
                </c:pt>
                <c:pt idx="56">
                  <c:v>179</c:v>
                </c:pt>
                <c:pt idx="57">
                  <c:v>177</c:v>
                </c:pt>
                <c:pt idx="58">
                  <c:v>175</c:v>
                </c:pt>
                <c:pt idx="59">
                  <c:v>175</c:v>
                </c:pt>
                <c:pt idx="60">
                  <c:v>173</c:v>
                </c:pt>
                <c:pt idx="61">
                  <c:v>172</c:v>
                </c:pt>
                <c:pt idx="62">
                  <c:v>171</c:v>
                </c:pt>
                <c:pt idx="63">
                  <c:v>170</c:v>
                </c:pt>
                <c:pt idx="64">
                  <c:v>169</c:v>
                </c:pt>
                <c:pt idx="65">
                  <c:v>168</c:v>
                </c:pt>
                <c:pt idx="66">
                  <c:v>168</c:v>
                </c:pt>
                <c:pt idx="67">
                  <c:v>168</c:v>
                </c:pt>
                <c:pt idx="68">
                  <c:v>167</c:v>
                </c:pt>
                <c:pt idx="69">
                  <c:v>167</c:v>
                </c:pt>
                <c:pt idx="70">
                  <c:v>167</c:v>
                </c:pt>
                <c:pt idx="71">
                  <c:v>166</c:v>
                </c:pt>
                <c:pt idx="72">
                  <c:v>166</c:v>
                </c:pt>
                <c:pt idx="73">
                  <c:v>165</c:v>
                </c:pt>
                <c:pt idx="74">
                  <c:v>163</c:v>
                </c:pt>
                <c:pt idx="75">
                  <c:v>163</c:v>
                </c:pt>
                <c:pt idx="76">
                  <c:v>163</c:v>
                </c:pt>
                <c:pt idx="77">
                  <c:v>162</c:v>
                </c:pt>
                <c:pt idx="78">
                  <c:v>159</c:v>
                </c:pt>
                <c:pt idx="79">
                  <c:v>159</c:v>
                </c:pt>
                <c:pt idx="80">
                  <c:v>159</c:v>
                </c:pt>
                <c:pt idx="81">
                  <c:v>158</c:v>
                </c:pt>
                <c:pt idx="82">
                  <c:v>152</c:v>
                </c:pt>
                <c:pt idx="83">
                  <c:v>152</c:v>
                </c:pt>
                <c:pt idx="84">
                  <c:v>152</c:v>
                </c:pt>
                <c:pt idx="85">
                  <c:v>151.5</c:v>
                </c:pt>
                <c:pt idx="86">
                  <c:v>151</c:v>
                </c:pt>
                <c:pt idx="87">
                  <c:v>150</c:v>
                </c:pt>
                <c:pt idx="88">
                  <c:v>149</c:v>
                </c:pt>
                <c:pt idx="89">
                  <c:v>149</c:v>
                </c:pt>
                <c:pt idx="90">
                  <c:v>149</c:v>
                </c:pt>
                <c:pt idx="91">
                  <c:v>149</c:v>
                </c:pt>
                <c:pt idx="92">
                  <c:v>148</c:v>
                </c:pt>
                <c:pt idx="93">
                  <c:v>147</c:v>
                </c:pt>
                <c:pt idx="94">
                  <c:v>147</c:v>
                </c:pt>
                <c:pt idx="95">
                  <c:v>142</c:v>
                </c:pt>
                <c:pt idx="96">
                  <c:v>139</c:v>
                </c:pt>
                <c:pt idx="97">
                  <c:v>139</c:v>
                </c:pt>
                <c:pt idx="98">
                  <c:v>139</c:v>
                </c:pt>
                <c:pt idx="99">
                  <c:v>139</c:v>
                </c:pt>
                <c:pt idx="100">
                  <c:v>139</c:v>
                </c:pt>
                <c:pt idx="101">
                  <c:v>139</c:v>
                </c:pt>
                <c:pt idx="102">
                  <c:v>139</c:v>
                </c:pt>
                <c:pt idx="103">
                  <c:v>138</c:v>
                </c:pt>
                <c:pt idx="104">
                  <c:v>137</c:v>
                </c:pt>
                <c:pt idx="105">
                  <c:v>137</c:v>
                </c:pt>
                <c:pt idx="106">
                  <c:v>135</c:v>
                </c:pt>
                <c:pt idx="107">
                  <c:v>135</c:v>
                </c:pt>
                <c:pt idx="108">
                  <c:v>135</c:v>
                </c:pt>
                <c:pt idx="109">
                  <c:v>133</c:v>
                </c:pt>
                <c:pt idx="110">
                  <c:v>133</c:v>
                </c:pt>
                <c:pt idx="111">
                  <c:v>132</c:v>
                </c:pt>
                <c:pt idx="112">
                  <c:v>132</c:v>
                </c:pt>
                <c:pt idx="113">
                  <c:v>131</c:v>
                </c:pt>
                <c:pt idx="114">
                  <c:v>131</c:v>
                </c:pt>
                <c:pt idx="115">
                  <c:v>131</c:v>
                </c:pt>
                <c:pt idx="116">
                  <c:v>129</c:v>
                </c:pt>
                <c:pt idx="117">
                  <c:v>129</c:v>
                </c:pt>
                <c:pt idx="118">
                  <c:v>129</c:v>
                </c:pt>
                <c:pt idx="119">
                  <c:v>129</c:v>
                </c:pt>
                <c:pt idx="120">
                  <c:v>129</c:v>
                </c:pt>
                <c:pt idx="121">
                  <c:v>128</c:v>
                </c:pt>
                <c:pt idx="122">
                  <c:v>128</c:v>
                </c:pt>
                <c:pt idx="123">
                  <c:v>127</c:v>
                </c:pt>
                <c:pt idx="124">
                  <c:v>127</c:v>
                </c:pt>
                <c:pt idx="125">
                  <c:v>127</c:v>
                </c:pt>
                <c:pt idx="126">
                  <c:v>127</c:v>
                </c:pt>
                <c:pt idx="127">
                  <c:v>126</c:v>
                </c:pt>
                <c:pt idx="128">
                  <c:v>126</c:v>
                </c:pt>
                <c:pt idx="129">
                  <c:v>125</c:v>
                </c:pt>
                <c:pt idx="130">
                  <c:v>125</c:v>
                </c:pt>
                <c:pt idx="131">
                  <c:v>124</c:v>
                </c:pt>
                <c:pt idx="132">
                  <c:v>124</c:v>
                </c:pt>
                <c:pt idx="133">
                  <c:v>124</c:v>
                </c:pt>
                <c:pt idx="134">
                  <c:v>123</c:v>
                </c:pt>
                <c:pt idx="135">
                  <c:v>123</c:v>
                </c:pt>
                <c:pt idx="136">
                  <c:v>123</c:v>
                </c:pt>
                <c:pt idx="137">
                  <c:v>122</c:v>
                </c:pt>
                <c:pt idx="138">
                  <c:v>122</c:v>
                </c:pt>
                <c:pt idx="139">
                  <c:v>122</c:v>
                </c:pt>
                <c:pt idx="140">
                  <c:v>120</c:v>
                </c:pt>
                <c:pt idx="141">
                  <c:v>120</c:v>
                </c:pt>
                <c:pt idx="142">
                  <c:v>119</c:v>
                </c:pt>
                <c:pt idx="143">
                  <c:v>119</c:v>
                </c:pt>
                <c:pt idx="144">
                  <c:v>118</c:v>
                </c:pt>
                <c:pt idx="145">
                  <c:v>117</c:v>
                </c:pt>
                <c:pt idx="146">
                  <c:v>117</c:v>
                </c:pt>
                <c:pt idx="147">
                  <c:v>116</c:v>
                </c:pt>
                <c:pt idx="148">
                  <c:v>116</c:v>
                </c:pt>
                <c:pt idx="149">
                  <c:v>116</c:v>
                </c:pt>
                <c:pt idx="150">
                  <c:v>114</c:v>
                </c:pt>
                <c:pt idx="151">
                  <c:v>114</c:v>
                </c:pt>
                <c:pt idx="152">
                  <c:v>113</c:v>
                </c:pt>
                <c:pt idx="153">
                  <c:v>113</c:v>
                </c:pt>
                <c:pt idx="154">
                  <c:v>112</c:v>
                </c:pt>
                <c:pt idx="155">
                  <c:v>112</c:v>
                </c:pt>
                <c:pt idx="156">
                  <c:v>111</c:v>
                </c:pt>
                <c:pt idx="157">
                  <c:v>111</c:v>
                </c:pt>
                <c:pt idx="158">
                  <c:v>110</c:v>
                </c:pt>
                <c:pt idx="159">
                  <c:v>110</c:v>
                </c:pt>
                <c:pt idx="160">
                  <c:v>109</c:v>
                </c:pt>
                <c:pt idx="161">
                  <c:v>109</c:v>
                </c:pt>
                <c:pt idx="162">
                  <c:v>108</c:v>
                </c:pt>
                <c:pt idx="163">
                  <c:v>108</c:v>
                </c:pt>
                <c:pt idx="164">
                  <c:v>108</c:v>
                </c:pt>
                <c:pt idx="165">
                  <c:v>106</c:v>
                </c:pt>
                <c:pt idx="166">
                  <c:v>105</c:v>
                </c:pt>
                <c:pt idx="167">
                  <c:v>105</c:v>
                </c:pt>
                <c:pt idx="168">
                  <c:v>104</c:v>
                </c:pt>
                <c:pt idx="169">
                  <c:v>104</c:v>
                </c:pt>
                <c:pt idx="170">
                  <c:v>98</c:v>
                </c:pt>
                <c:pt idx="171">
                  <c:v>96</c:v>
                </c:pt>
                <c:pt idx="172">
                  <c:v>95</c:v>
                </c:pt>
                <c:pt idx="173">
                  <c:v>95</c:v>
                </c:pt>
                <c:pt idx="174">
                  <c:v>93</c:v>
                </c:pt>
                <c:pt idx="175">
                  <c:v>93</c:v>
                </c:pt>
                <c:pt idx="176">
                  <c:v>92</c:v>
                </c:pt>
                <c:pt idx="177">
                  <c:v>91.5</c:v>
                </c:pt>
                <c:pt idx="178">
                  <c:v>91</c:v>
                </c:pt>
                <c:pt idx="179">
                  <c:v>90</c:v>
                </c:pt>
                <c:pt idx="180">
                  <c:v>90</c:v>
                </c:pt>
                <c:pt idx="181">
                  <c:v>89</c:v>
                </c:pt>
                <c:pt idx="182">
                  <c:v>86</c:v>
                </c:pt>
                <c:pt idx="183">
                  <c:v>86</c:v>
                </c:pt>
                <c:pt idx="184">
                  <c:v>85</c:v>
                </c:pt>
                <c:pt idx="185">
                  <c:v>83</c:v>
                </c:pt>
                <c:pt idx="186">
                  <c:v>83</c:v>
                </c:pt>
                <c:pt idx="187">
                  <c:v>83</c:v>
                </c:pt>
                <c:pt idx="188">
                  <c:v>81</c:v>
                </c:pt>
                <c:pt idx="189">
                  <c:v>78</c:v>
                </c:pt>
                <c:pt idx="190">
                  <c:v>77</c:v>
                </c:pt>
                <c:pt idx="191">
                  <c:v>74</c:v>
                </c:pt>
                <c:pt idx="192">
                  <c:v>71</c:v>
                </c:pt>
                <c:pt idx="193">
                  <c:v>71</c:v>
                </c:pt>
                <c:pt idx="194">
                  <c:v>62</c:v>
                </c:pt>
                <c:pt idx="195">
                  <c:v>62</c:v>
                </c:pt>
                <c:pt idx="196">
                  <c:v>54</c:v>
                </c:pt>
                <c:pt idx="197">
                  <c:v>54</c:v>
                </c:pt>
                <c:pt idx="198">
                  <c:v>35</c:v>
                </c:pt>
                <c:pt idx="199">
                  <c:v>28</c:v>
                </c:pt>
              </c:numCache>
            </c:numRef>
          </c:yVal>
          <c:smooth val="0"/>
          <c:extLst>
            <c:ext xmlns:c16="http://schemas.microsoft.com/office/drawing/2014/chart" uri="{C3380CC4-5D6E-409C-BE32-E72D297353CC}">
              <c16:uniqueId val="{00000002-3D03-41A3-90C0-967D1CFBBFE1}"/>
            </c:ext>
          </c:extLst>
        </c:ser>
        <c:ser>
          <c:idx val="3"/>
          <c:order val="3"/>
          <c:tx>
            <c:strRef>
              <c:f>Outlier!$G$1</c:f>
              <c:strCache>
                <c:ptCount val="1"/>
                <c:pt idx="0">
                  <c:v>SALES</c:v>
                </c:pt>
              </c:strCache>
            </c:strRef>
          </c:tx>
          <c:spPr>
            <a:ln w="19050" cap="rnd">
              <a:noFill/>
              <a:round/>
            </a:ln>
            <a:effectLst/>
          </c:spPr>
          <c:marker>
            <c:symbol val="circle"/>
            <c:size val="5"/>
            <c:spPr>
              <a:solidFill>
                <a:schemeClr val="accent4"/>
              </a:solidFill>
              <a:ln w="9525">
                <a:solidFill>
                  <a:schemeClr val="accent4"/>
                </a:solidFill>
              </a:ln>
              <a:effectLst/>
            </c:spPr>
          </c:marker>
          <c:xVal>
            <c:numRef>
              <c:f>Outlier!$C$2:$F$2</c:f>
              <c:numCache>
                <c:formatCode>0</c:formatCode>
                <c:ptCount val="4"/>
                <c:pt idx="0">
                  <c:v>47.54</c:v>
                </c:pt>
                <c:pt idx="1">
                  <c:v>33.5</c:v>
                </c:pt>
                <c:pt idx="2">
                  <c:v>59</c:v>
                </c:pt>
                <c:pt idx="3">
                  <c:v>14.919999999999995</c:v>
                </c:pt>
              </c:numCache>
            </c:numRef>
          </c:xVal>
          <c:yVal>
            <c:numRef>
              <c:f>Outlier!$G$2:$G$201</c:f>
              <c:numCache>
                <c:formatCode>0</c:formatCode>
                <c:ptCount val="200"/>
                <c:pt idx="0">
                  <c:v>811</c:v>
                </c:pt>
                <c:pt idx="1">
                  <c:v>298.75</c:v>
                </c:pt>
                <c:pt idx="2">
                  <c:v>272</c:v>
                </c:pt>
                <c:pt idx="3">
                  <c:v>271</c:v>
                </c:pt>
                <c:pt idx="4">
                  <c:v>265</c:v>
                </c:pt>
                <c:pt idx="5">
                  <c:v>264</c:v>
                </c:pt>
                <c:pt idx="6">
                  <c:v>258</c:v>
                </c:pt>
                <c:pt idx="7">
                  <c:v>257</c:v>
                </c:pt>
                <c:pt idx="8">
                  <c:v>256</c:v>
                </c:pt>
                <c:pt idx="9">
                  <c:v>254</c:v>
                </c:pt>
                <c:pt idx="10">
                  <c:v>245</c:v>
                </c:pt>
                <c:pt idx="11">
                  <c:v>240</c:v>
                </c:pt>
                <c:pt idx="12">
                  <c:v>240</c:v>
                </c:pt>
                <c:pt idx="13">
                  <c:v>240</c:v>
                </c:pt>
                <c:pt idx="14">
                  <c:v>239</c:v>
                </c:pt>
                <c:pt idx="15">
                  <c:v>236</c:v>
                </c:pt>
                <c:pt idx="16">
                  <c:v>235.5</c:v>
                </c:pt>
                <c:pt idx="17">
                  <c:v>235</c:v>
                </c:pt>
                <c:pt idx="18">
                  <c:v>231</c:v>
                </c:pt>
                <c:pt idx="19">
                  <c:v>230</c:v>
                </c:pt>
                <c:pt idx="20">
                  <c:v>229</c:v>
                </c:pt>
                <c:pt idx="21">
                  <c:v>228</c:v>
                </c:pt>
                <c:pt idx="22">
                  <c:v>227</c:v>
                </c:pt>
                <c:pt idx="23">
                  <c:v>226</c:v>
                </c:pt>
                <c:pt idx="24">
                  <c:v>225</c:v>
                </c:pt>
                <c:pt idx="25">
                  <c:v>225</c:v>
                </c:pt>
                <c:pt idx="26">
                  <c:v>223</c:v>
                </c:pt>
                <c:pt idx="27">
                  <c:v>221</c:v>
                </c:pt>
                <c:pt idx="28">
                  <c:v>220</c:v>
                </c:pt>
                <c:pt idx="29">
                  <c:v>218</c:v>
                </c:pt>
                <c:pt idx="30">
                  <c:v>216</c:v>
                </c:pt>
                <c:pt idx="31">
                  <c:v>210</c:v>
                </c:pt>
                <c:pt idx="32">
                  <c:v>208</c:v>
                </c:pt>
                <c:pt idx="33">
                  <c:v>208</c:v>
                </c:pt>
                <c:pt idx="34">
                  <c:v>207</c:v>
                </c:pt>
                <c:pt idx="35">
                  <c:v>204</c:v>
                </c:pt>
                <c:pt idx="36">
                  <c:v>201</c:v>
                </c:pt>
                <c:pt idx="37">
                  <c:v>199</c:v>
                </c:pt>
                <c:pt idx="38">
                  <c:v>197</c:v>
                </c:pt>
                <c:pt idx="39">
                  <c:v>196</c:v>
                </c:pt>
                <c:pt idx="40">
                  <c:v>196</c:v>
                </c:pt>
                <c:pt idx="41">
                  <c:v>196</c:v>
                </c:pt>
                <c:pt idx="42">
                  <c:v>193</c:v>
                </c:pt>
                <c:pt idx="43">
                  <c:v>191</c:v>
                </c:pt>
                <c:pt idx="44">
                  <c:v>188</c:v>
                </c:pt>
                <c:pt idx="45">
                  <c:v>188</c:v>
                </c:pt>
                <c:pt idx="46">
                  <c:v>187</c:v>
                </c:pt>
                <c:pt idx="47">
                  <c:v>187</c:v>
                </c:pt>
                <c:pt idx="48">
                  <c:v>186</c:v>
                </c:pt>
                <c:pt idx="49">
                  <c:v>186</c:v>
                </c:pt>
                <c:pt idx="50">
                  <c:v>186</c:v>
                </c:pt>
                <c:pt idx="51">
                  <c:v>185</c:v>
                </c:pt>
                <c:pt idx="52">
                  <c:v>184</c:v>
                </c:pt>
                <c:pt idx="53">
                  <c:v>184</c:v>
                </c:pt>
                <c:pt idx="54">
                  <c:v>183</c:v>
                </c:pt>
                <c:pt idx="55">
                  <c:v>180</c:v>
                </c:pt>
                <c:pt idx="56">
                  <c:v>179</c:v>
                </c:pt>
                <c:pt idx="57">
                  <c:v>177</c:v>
                </c:pt>
                <c:pt idx="58">
                  <c:v>175</c:v>
                </c:pt>
                <c:pt idx="59">
                  <c:v>175</c:v>
                </c:pt>
                <c:pt idx="60">
                  <c:v>173</c:v>
                </c:pt>
                <c:pt idx="61">
                  <c:v>172</c:v>
                </c:pt>
                <c:pt idx="62">
                  <c:v>171</c:v>
                </c:pt>
                <c:pt idx="63">
                  <c:v>170</c:v>
                </c:pt>
                <c:pt idx="64">
                  <c:v>169</c:v>
                </c:pt>
                <c:pt idx="65">
                  <c:v>168</c:v>
                </c:pt>
                <c:pt idx="66">
                  <c:v>168</c:v>
                </c:pt>
                <c:pt idx="67">
                  <c:v>168</c:v>
                </c:pt>
                <c:pt idx="68">
                  <c:v>167</c:v>
                </c:pt>
                <c:pt idx="69">
                  <c:v>167</c:v>
                </c:pt>
                <c:pt idx="70">
                  <c:v>167</c:v>
                </c:pt>
                <c:pt idx="71">
                  <c:v>166</c:v>
                </c:pt>
                <c:pt idx="72">
                  <c:v>166</c:v>
                </c:pt>
                <c:pt idx="73">
                  <c:v>165</c:v>
                </c:pt>
                <c:pt idx="74">
                  <c:v>163</c:v>
                </c:pt>
                <c:pt idx="75">
                  <c:v>163</c:v>
                </c:pt>
                <c:pt idx="76">
                  <c:v>163</c:v>
                </c:pt>
                <c:pt idx="77">
                  <c:v>162</c:v>
                </c:pt>
                <c:pt idx="78">
                  <c:v>159</c:v>
                </c:pt>
                <c:pt idx="79">
                  <c:v>159</c:v>
                </c:pt>
                <c:pt idx="80">
                  <c:v>159</c:v>
                </c:pt>
                <c:pt idx="81">
                  <c:v>158</c:v>
                </c:pt>
                <c:pt idx="82">
                  <c:v>152</c:v>
                </c:pt>
                <c:pt idx="83">
                  <c:v>152</c:v>
                </c:pt>
                <c:pt idx="84">
                  <c:v>152</c:v>
                </c:pt>
                <c:pt idx="85">
                  <c:v>151.5</c:v>
                </c:pt>
                <c:pt idx="86">
                  <c:v>151</c:v>
                </c:pt>
                <c:pt idx="87">
                  <c:v>150</c:v>
                </c:pt>
                <c:pt idx="88">
                  <c:v>149</c:v>
                </c:pt>
                <c:pt idx="89">
                  <c:v>149</c:v>
                </c:pt>
                <c:pt idx="90">
                  <c:v>149</c:v>
                </c:pt>
                <c:pt idx="91">
                  <c:v>149</c:v>
                </c:pt>
                <c:pt idx="92">
                  <c:v>148</c:v>
                </c:pt>
                <c:pt idx="93">
                  <c:v>147</c:v>
                </c:pt>
                <c:pt idx="94">
                  <c:v>147</c:v>
                </c:pt>
                <c:pt idx="95">
                  <c:v>142</c:v>
                </c:pt>
                <c:pt idx="96">
                  <c:v>139</c:v>
                </c:pt>
                <c:pt idx="97">
                  <c:v>139</c:v>
                </c:pt>
                <c:pt idx="98">
                  <c:v>139</c:v>
                </c:pt>
                <c:pt idx="99">
                  <c:v>139</c:v>
                </c:pt>
                <c:pt idx="100">
                  <c:v>139</c:v>
                </c:pt>
                <c:pt idx="101">
                  <c:v>139</c:v>
                </c:pt>
                <c:pt idx="102">
                  <c:v>139</c:v>
                </c:pt>
                <c:pt idx="103">
                  <c:v>138</c:v>
                </c:pt>
                <c:pt idx="104">
                  <c:v>137</c:v>
                </c:pt>
                <c:pt idx="105">
                  <c:v>137</c:v>
                </c:pt>
                <c:pt idx="106">
                  <c:v>135</c:v>
                </c:pt>
                <c:pt idx="107">
                  <c:v>135</c:v>
                </c:pt>
                <c:pt idx="108">
                  <c:v>135</c:v>
                </c:pt>
                <c:pt idx="109">
                  <c:v>133</c:v>
                </c:pt>
                <c:pt idx="110">
                  <c:v>133</c:v>
                </c:pt>
                <c:pt idx="111">
                  <c:v>132</c:v>
                </c:pt>
                <c:pt idx="112">
                  <c:v>132</c:v>
                </c:pt>
                <c:pt idx="113">
                  <c:v>131</c:v>
                </c:pt>
                <c:pt idx="114">
                  <c:v>131</c:v>
                </c:pt>
                <c:pt idx="115">
                  <c:v>131</c:v>
                </c:pt>
                <c:pt idx="116">
                  <c:v>129</c:v>
                </c:pt>
                <c:pt idx="117">
                  <c:v>129</c:v>
                </c:pt>
                <c:pt idx="118">
                  <c:v>129</c:v>
                </c:pt>
                <c:pt idx="119">
                  <c:v>129</c:v>
                </c:pt>
                <c:pt idx="120">
                  <c:v>129</c:v>
                </c:pt>
                <c:pt idx="121">
                  <c:v>128</c:v>
                </c:pt>
                <c:pt idx="122">
                  <c:v>128</c:v>
                </c:pt>
                <c:pt idx="123">
                  <c:v>127</c:v>
                </c:pt>
                <c:pt idx="124">
                  <c:v>127</c:v>
                </c:pt>
                <c:pt idx="125">
                  <c:v>127</c:v>
                </c:pt>
                <c:pt idx="126">
                  <c:v>127</c:v>
                </c:pt>
                <c:pt idx="127">
                  <c:v>126</c:v>
                </c:pt>
                <c:pt idx="128">
                  <c:v>126</c:v>
                </c:pt>
                <c:pt idx="129">
                  <c:v>125</c:v>
                </c:pt>
                <c:pt idx="130">
                  <c:v>125</c:v>
                </c:pt>
                <c:pt idx="131">
                  <c:v>124</c:v>
                </c:pt>
                <c:pt idx="132">
                  <c:v>124</c:v>
                </c:pt>
                <c:pt idx="133">
                  <c:v>124</c:v>
                </c:pt>
                <c:pt idx="134">
                  <c:v>123</c:v>
                </c:pt>
                <c:pt idx="135">
                  <c:v>123</c:v>
                </c:pt>
                <c:pt idx="136">
                  <c:v>123</c:v>
                </c:pt>
                <c:pt idx="137">
                  <c:v>122</c:v>
                </c:pt>
                <c:pt idx="138">
                  <c:v>122</c:v>
                </c:pt>
                <c:pt idx="139">
                  <c:v>122</c:v>
                </c:pt>
                <c:pt idx="140">
                  <c:v>120</c:v>
                </c:pt>
                <c:pt idx="141">
                  <c:v>120</c:v>
                </c:pt>
                <c:pt idx="142">
                  <c:v>119</c:v>
                </c:pt>
                <c:pt idx="143">
                  <c:v>119</c:v>
                </c:pt>
                <c:pt idx="144">
                  <c:v>118</c:v>
                </c:pt>
                <c:pt idx="145">
                  <c:v>117</c:v>
                </c:pt>
                <c:pt idx="146">
                  <c:v>117</c:v>
                </c:pt>
                <c:pt idx="147">
                  <c:v>116</c:v>
                </c:pt>
                <c:pt idx="148">
                  <c:v>116</c:v>
                </c:pt>
                <c:pt idx="149">
                  <c:v>116</c:v>
                </c:pt>
                <c:pt idx="150">
                  <c:v>114</c:v>
                </c:pt>
                <c:pt idx="151">
                  <c:v>114</c:v>
                </c:pt>
                <c:pt idx="152">
                  <c:v>113</c:v>
                </c:pt>
                <c:pt idx="153">
                  <c:v>113</c:v>
                </c:pt>
                <c:pt idx="154">
                  <c:v>112</c:v>
                </c:pt>
                <c:pt idx="155">
                  <c:v>112</c:v>
                </c:pt>
                <c:pt idx="156">
                  <c:v>111</c:v>
                </c:pt>
                <c:pt idx="157">
                  <c:v>111</c:v>
                </c:pt>
                <c:pt idx="158">
                  <c:v>110</c:v>
                </c:pt>
                <c:pt idx="159">
                  <c:v>110</c:v>
                </c:pt>
                <c:pt idx="160">
                  <c:v>109</c:v>
                </c:pt>
                <c:pt idx="161">
                  <c:v>109</c:v>
                </c:pt>
                <c:pt idx="162">
                  <c:v>108</c:v>
                </c:pt>
                <c:pt idx="163">
                  <c:v>108</c:v>
                </c:pt>
                <c:pt idx="164">
                  <c:v>108</c:v>
                </c:pt>
                <c:pt idx="165">
                  <c:v>106</c:v>
                </c:pt>
                <c:pt idx="166">
                  <c:v>105</c:v>
                </c:pt>
                <c:pt idx="167">
                  <c:v>105</c:v>
                </c:pt>
                <c:pt idx="168">
                  <c:v>104</c:v>
                </c:pt>
                <c:pt idx="169">
                  <c:v>104</c:v>
                </c:pt>
                <c:pt idx="170">
                  <c:v>98</c:v>
                </c:pt>
                <c:pt idx="171">
                  <c:v>96</c:v>
                </c:pt>
                <c:pt idx="172">
                  <c:v>95</c:v>
                </c:pt>
                <c:pt idx="173">
                  <c:v>95</c:v>
                </c:pt>
                <c:pt idx="174">
                  <c:v>93</c:v>
                </c:pt>
                <c:pt idx="175">
                  <c:v>93</c:v>
                </c:pt>
                <c:pt idx="176">
                  <c:v>92</c:v>
                </c:pt>
                <c:pt idx="177">
                  <c:v>91.5</c:v>
                </c:pt>
                <c:pt idx="178">
                  <c:v>91</c:v>
                </c:pt>
                <c:pt idx="179">
                  <c:v>90</c:v>
                </c:pt>
                <c:pt idx="180">
                  <c:v>90</c:v>
                </c:pt>
                <c:pt idx="181">
                  <c:v>89</c:v>
                </c:pt>
                <c:pt idx="182">
                  <c:v>86</c:v>
                </c:pt>
                <c:pt idx="183">
                  <c:v>86</c:v>
                </c:pt>
                <c:pt idx="184">
                  <c:v>85</c:v>
                </c:pt>
                <c:pt idx="185">
                  <c:v>83</c:v>
                </c:pt>
                <c:pt idx="186">
                  <c:v>83</c:v>
                </c:pt>
                <c:pt idx="187">
                  <c:v>83</c:v>
                </c:pt>
                <c:pt idx="188">
                  <c:v>81</c:v>
                </c:pt>
                <c:pt idx="189">
                  <c:v>78</c:v>
                </c:pt>
                <c:pt idx="190">
                  <c:v>77</c:v>
                </c:pt>
                <c:pt idx="191">
                  <c:v>74</c:v>
                </c:pt>
                <c:pt idx="192">
                  <c:v>71</c:v>
                </c:pt>
                <c:pt idx="193">
                  <c:v>71</c:v>
                </c:pt>
                <c:pt idx="194">
                  <c:v>62</c:v>
                </c:pt>
                <c:pt idx="195">
                  <c:v>62</c:v>
                </c:pt>
                <c:pt idx="196">
                  <c:v>54</c:v>
                </c:pt>
                <c:pt idx="197">
                  <c:v>54</c:v>
                </c:pt>
                <c:pt idx="198">
                  <c:v>35</c:v>
                </c:pt>
                <c:pt idx="199">
                  <c:v>28</c:v>
                </c:pt>
              </c:numCache>
            </c:numRef>
          </c:yVal>
          <c:smooth val="0"/>
          <c:extLst>
            <c:ext xmlns:c16="http://schemas.microsoft.com/office/drawing/2014/chart" uri="{C3380CC4-5D6E-409C-BE32-E72D297353CC}">
              <c16:uniqueId val="{00000003-3D03-41A3-90C0-967D1CFBBFE1}"/>
            </c:ext>
          </c:extLst>
        </c:ser>
        <c:ser>
          <c:idx val="6"/>
          <c:order val="4"/>
          <c:tx>
            <c:strRef>
              <c:f>Outlier!$C$1</c:f>
              <c:strCache>
                <c:ptCount val="1"/>
                <c:pt idx="0">
                  <c:v>GoogleAds</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Outlier!$C$2:$C$201</c:f>
              <c:numCache>
                <c:formatCode>0</c:formatCode>
                <c:ptCount val="200"/>
                <c:pt idx="0">
                  <c:v>47.54</c:v>
                </c:pt>
                <c:pt idx="1">
                  <c:v>27.54</c:v>
                </c:pt>
                <c:pt idx="2">
                  <c:v>65.52000000000001</c:v>
                </c:pt>
                <c:pt idx="3">
                  <c:v>64.38</c:v>
                </c:pt>
                <c:pt idx="4">
                  <c:v>50.64</c:v>
                </c:pt>
                <c:pt idx="5">
                  <c:v>54.06</c:v>
                </c:pt>
                <c:pt idx="6">
                  <c:v>62.279999999999994</c:v>
                </c:pt>
                <c:pt idx="7">
                  <c:v>64.94</c:v>
                </c:pt>
                <c:pt idx="8">
                  <c:v>56.379999999999995</c:v>
                </c:pt>
                <c:pt idx="9">
                  <c:v>63.279999999999994</c:v>
                </c:pt>
                <c:pt idx="10">
                  <c:v>52.980000000000004</c:v>
                </c:pt>
                <c:pt idx="11">
                  <c:v>61.260000000000005</c:v>
                </c:pt>
                <c:pt idx="12">
                  <c:v>42.08</c:v>
                </c:pt>
                <c:pt idx="13">
                  <c:v>40.78</c:v>
                </c:pt>
                <c:pt idx="14">
                  <c:v>49.160000000000004</c:v>
                </c:pt>
                <c:pt idx="15">
                  <c:v>56.02</c:v>
                </c:pt>
                <c:pt idx="16">
                  <c:v>57.720000000000006</c:v>
                </c:pt>
                <c:pt idx="17">
                  <c:v>44.28</c:v>
                </c:pt>
                <c:pt idx="18">
                  <c:v>59.58</c:v>
                </c:pt>
                <c:pt idx="19">
                  <c:v>53.6</c:v>
                </c:pt>
                <c:pt idx="20">
                  <c:v>48.36</c:v>
                </c:pt>
                <c:pt idx="21">
                  <c:v>46</c:v>
                </c:pt>
                <c:pt idx="22">
                  <c:v>196.98</c:v>
                </c:pt>
                <c:pt idx="23">
                  <c:v>67.72</c:v>
                </c:pt>
                <c:pt idx="24">
                  <c:v>41.519999999999996</c:v>
                </c:pt>
                <c:pt idx="25">
                  <c:v>56.18</c:v>
                </c:pt>
                <c:pt idx="26">
                  <c:v>45.7</c:v>
                </c:pt>
                <c:pt idx="27">
                  <c:v>55.339999999999996</c:v>
                </c:pt>
                <c:pt idx="28">
                  <c:v>62.54</c:v>
                </c:pt>
                <c:pt idx="29">
                  <c:v>50.1</c:v>
                </c:pt>
                <c:pt idx="30">
                  <c:v>58.68</c:v>
                </c:pt>
                <c:pt idx="31">
                  <c:v>58.739999999999995</c:v>
                </c:pt>
                <c:pt idx="32">
                  <c:v>54.64</c:v>
                </c:pt>
                <c:pt idx="33">
                  <c:v>37.260000000000005</c:v>
                </c:pt>
                <c:pt idx="34">
                  <c:v>38.209999999999994</c:v>
                </c:pt>
                <c:pt idx="35">
                  <c:v>41.36</c:v>
                </c:pt>
                <c:pt idx="36">
                  <c:v>51.9</c:v>
                </c:pt>
                <c:pt idx="37">
                  <c:v>52.760000000000005</c:v>
                </c:pt>
                <c:pt idx="38">
                  <c:v>31.3</c:v>
                </c:pt>
                <c:pt idx="39">
                  <c:v>51.480000000000004</c:v>
                </c:pt>
                <c:pt idx="40">
                  <c:v>44.82</c:v>
                </c:pt>
                <c:pt idx="41">
                  <c:v>37.58</c:v>
                </c:pt>
                <c:pt idx="42">
                  <c:v>33.700000000000003</c:v>
                </c:pt>
                <c:pt idx="43">
                  <c:v>44.82</c:v>
                </c:pt>
                <c:pt idx="44">
                  <c:v>58.760000000000005</c:v>
                </c:pt>
                <c:pt idx="45">
                  <c:v>46.68</c:v>
                </c:pt>
                <c:pt idx="46">
                  <c:v>50.68</c:v>
                </c:pt>
                <c:pt idx="47">
                  <c:v>27.22</c:v>
                </c:pt>
                <c:pt idx="48">
                  <c:v>50.14</c:v>
                </c:pt>
                <c:pt idx="49">
                  <c:v>41.22</c:v>
                </c:pt>
                <c:pt idx="50">
                  <c:v>40.4</c:v>
                </c:pt>
                <c:pt idx="51">
                  <c:v>45.08</c:v>
                </c:pt>
                <c:pt idx="52">
                  <c:v>61.120000000000005</c:v>
                </c:pt>
                <c:pt idx="53">
                  <c:v>32.94</c:v>
                </c:pt>
                <c:pt idx="54">
                  <c:v>28.04</c:v>
                </c:pt>
                <c:pt idx="55">
                  <c:v>28.14</c:v>
                </c:pt>
                <c:pt idx="56">
                  <c:v>45.5</c:v>
                </c:pt>
                <c:pt idx="57">
                  <c:v>23.96</c:v>
                </c:pt>
                <c:pt idx="58">
                  <c:v>49.660000000000004</c:v>
                </c:pt>
                <c:pt idx="59">
                  <c:v>40.660000000000004</c:v>
                </c:pt>
                <c:pt idx="60">
                  <c:v>25.78</c:v>
                </c:pt>
                <c:pt idx="61">
                  <c:v>29.14</c:v>
                </c:pt>
                <c:pt idx="62">
                  <c:v>33.619999999999997</c:v>
                </c:pt>
                <c:pt idx="63">
                  <c:v>53.86</c:v>
                </c:pt>
                <c:pt idx="64">
                  <c:v>40.519999999999996</c:v>
                </c:pt>
                <c:pt idx="65">
                  <c:v>49.019999999999996</c:v>
                </c:pt>
                <c:pt idx="66">
                  <c:v>41.980000000000004</c:v>
                </c:pt>
                <c:pt idx="67">
                  <c:v>42.68</c:v>
                </c:pt>
                <c:pt idx="68">
                  <c:v>59.2</c:v>
                </c:pt>
                <c:pt idx="69">
                  <c:v>44.92</c:v>
                </c:pt>
                <c:pt idx="70">
                  <c:v>38.58</c:v>
                </c:pt>
                <c:pt idx="71">
                  <c:v>43.56</c:v>
                </c:pt>
                <c:pt idx="72">
                  <c:v>66.14</c:v>
                </c:pt>
                <c:pt idx="73">
                  <c:v>42.019999999999996</c:v>
                </c:pt>
                <c:pt idx="74">
                  <c:v>38.58</c:v>
                </c:pt>
                <c:pt idx="75">
                  <c:v>36.260000000000005</c:v>
                </c:pt>
                <c:pt idx="76">
                  <c:v>42.9</c:v>
                </c:pt>
                <c:pt idx="77">
                  <c:v>60.86</c:v>
                </c:pt>
                <c:pt idx="78">
                  <c:v>39.14</c:v>
                </c:pt>
                <c:pt idx="79">
                  <c:v>44.5</c:v>
                </c:pt>
                <c:pt idx="80">
                  <c:v>42.64</c:v>
                </c:pt>
                <c:pt idx="81">
                  <c:v>64.039999999999992</c:v>
                </c:pt>
                <c:pt idx="82">
                  <c:v>18.64</c:v>
                </c:pt>
                <c:pt idx="83">
                  <c:v>31.04</c:v>
                </c:pt>
                <c:pt idx="84">
                  <c:v>24.94</c:v>
                </c:pt>
                <c:pt idx="85">
                  <c:v>50.94</c:v>
                </c:pt>
                <c:pt idx="86">
                  <c:v>19.14</c:v>
                </c:pt>
                <c:pt idx="87">
                  <c:v>54.160000000000004</c:v>
                </c:pt>
                <c:pt idx="88">
                  <c:v>25.1</c:v>
                </c:pt>
                <c:pt idx="89">
                  <c:v>22.68</c:v>
                </c:pt>
                <c:pt idx="90">
                  <c:v>51.38</c:v>
                </c:pt>
                <c:pt idx="91">
                  <c:v>46.44</c:v>
                </c:pt>
                <c:pt idx="92">
                  <c:v>32.46</c:v>
                </c:pt>
                <c:pt idx="93">
                  <c:v>27.66</c:v>
                </c:pt>
                <c:pt idx="94">
                  <c:v>55.04</c:v>
                </c:pt>
                <c:pt idx="95">
                  <c:v>55.019999999999996</c:v>
                </c:pt>
                <c:pt idx="96">
                  <c:v>53.08</c:v>
                </c:pt>
                <c:pt idx="97">
                  <c:v>45.96</c:v>
                </c:pt>
                <c:pt idx="98">
                  <c:v>59.58</c:v>
                </c:pt>
                <c:pt idx="99">
                  <c:v>44.4</c:v>
                </c:pt>
                <c:pt idx="100">
                  <c:v>28.919999999999998</c:v>
                </c:pt>
                <c:pt idx="101">
                  <c:v>11.64</c:v>
                </c:pt>
                <c:pt idx="102">
                  <c:v>52.42</c:v>
                </c:pt>
                <c:pt idx="103">
                  <c:v>32.339999999999996</c:v>
                </c:pt>
                <c:pt idx="104">
                  <c:v>51.480000000000004</c:v>
                </c:pt>
                <c:pt idx="105">
                  <c:v>46.160000000000004</c:v>
                </c:pt>
                <c:pt idx="106">
                  <c:v>89.06</c:v>
                </c:pt>
                <c:pt idx="107">
                  <c:v>30.860000000000003</c:v>
                </c:pt>
                <c:pt idx="108">
                  <c:v>41.12</c:v>
                </c:pt>
                <c:pt idx="109">
                  <c:v>33.239999999999995</c:v>
                </c:pt>
                <c:pt idx="110">
                  <c:v>24.02</c:v>
                </c:pt>
                <c:pt idx="111">
                  <c:v>46.519999999999996</c:v>
                </c:pt>
                <c:pt idx="112">
                  <c:v>28.44</c:v>
                </c:pt>
                <c:pt idx="113">
                  <c:v>40.04</c:v>
                </c:pt>
                <c:pt idx="114">
                  <c:v>63.339999999999996</c:v>
                </c:pt>
                <c:pt idx="115">
                  <c:v>56.9</c:v>
                </c:pt>
                <c:pt idx="116">
                  <c:v>62.14</c:v>
                </c:pt>
                <c:pt idx="117">
                  <c:v>48.36</c:v>
                </c:pt>
                <c:pt idx="118">
                  <c:v>36.68</c:v>
                </c:pt>
                <c:pt idx="119">
                  <c:v>37.839999999999996</c:v>
                </c:pt>
                <c:pt idx="120">
                  <c:v>29.96</c:v>
                </c:pt>
                <c:pt idx="121">
                  <c:v>151.96</c:v>
                </c:pt>
                <c:pt idx="122">
                  <c:v>18.059999999999999</c:v>
                </c:pt>
                <c:pt idx="123">
                  <c:v>53.480000000000004</c:v>
                </c:pt>
                <c:pt idx="124">
                  <c:v>48.480000000000004</c:v>
                </c:pt>
                <c:pt idx="125">
                  <c:v>14.84</c:v>
                </c:pt>
                <c:pt idx="126">
                  <c:v>29.240000000000002</c:v>
                </c:pt>
                <c:pt idx="127">
                  <c:v>92.987500000000011</c:v>
                </c:pt>
                <c:pt idx="128">
                  <c:v>18.440000000000001</c:v>
                </c:pt>
                <c:pt idx="129">
                  <c:v>45.8</c:v>
                </c:pt>
                <c:pt idx="130">
                  <c:v>31.2</c:v>
                </c:pt>
                <c:pt idx="131">
                  <c:v>14.66</c:v>
                </c:pt>
                <c:pt idx="132">
                  <c:v>14.379999999999999</c:v>
                </c:pt>
                <c:pt idx="133">
                  <c:v>52.7</c:v>
                </c:pt>
                <c:pt idx="134">
                  <c:v>15.12</c:v>
                </c:pt>
                <c:pt idx="135">
                  <c:v>13.5</c:v>
                </c:pt>
                <c:pt idx="136">
                  <c:v>31.060000000000002</c:v>
                </c:pt>
                <c:pt idx="137">
                  <c:v>21.259999999999998</c:v>
                </c:pt>
                <c:pt idx="138">
                  <c:v>43.96</c:v>
                </c:pt>
                <c:pt idx="139">
                  <c:v>10.9</c:v>
                </c:pt>
                <c:pt idx="140">
                  <c:v>19.28</c:v>
                </c:pt>
                <c:pt idx="141">
                  <c:v>31.2</c:v>
                </c:pt>
                <c:pt idx="142">
                  <c:v>18.940000000000001</c:v>
                </c:pt>
                <c:pt idx="143">
                  <c:v>40.96</c:v>
                </c:pt>
                <c:pt idx="144">
                  <c:v>164</c:v>
                </c:pt>
                <c:pt idx="145">
                  <c:v>30.48</c:v>
                </c:pt>
                <c:pt idx="146">
                  <c:v>28.880000000000003</c:v>
                </c:pt>
                <c:pt idx="147">
                  <c:v>18.920000000000002</c:v>
                </c:pt>
                <c:pt idx="148">
                  <c:v>21.1</c:v>
                </c:pt>
                <c:pt idx="149">
                  <c:v>27.84</c:v>
                </c:pt>
                <c:pt idx="150">
                  <c:v>15.9</c:v>
                </c:pt>
                <c:pt idx="151">
                  <c:v>14.620000000000001</c:v>
                </c:pt>
                <c:pt idx="152">
                  <c:v>26.5</c:v>
                </c:pt>
                <c:pt idx="153">
                  <c:v>38.209999999999994</c:v>
                </c:pt>
                <c:pt idx="154">
                  <c:v>20.440000000000001</c:v>
                </c:pt>
                <c:pt idx="155">
                  <c:v>29.080000000000002</c:v>
                </c:pt>
                <c:pt idx="156">
                  <c:v>14.38</c:v>
                </c:pt>
                <c:pt idx="157">
                  <c:v>39.96</c:v>
                </c:pt>
                <c:pt idx="158">
                  <c:v>15.6</c:v>
                </c:pt>
                <c:pt idx="159">
                  <c:v>20.46</c:v>
                </c:pt>
                <c:pt idx="160">
                  <c:v>21.8</c:v>
                </c:pt>
                <c:pt idx="161">
                  <c:v>9.6</c:v>
                </c:pt>
                <c:pt idx="162">
                  <c:v>36.32</c:v>
                </c:pt>
                <c:pt idx="163">
                  <c:v>35.9</c:v>
                </c:pt>
                <c:pt idx="164">
                  <c:v>25.28</c:v>
                </c:pt>
                <c:pt idx="165">
                  <c:v>15.36</c:v>
                </c:pt>
                <c:pt idx="166">
                  <c:v>18.240000000000002</c:v>
                </c:pt>
                <c:pt idx="167">
                  <c:v>12.379999999999999</c:v>
                </c:pt>
                <c:pt idx="168">
                  <c:v>27.080000000000002</c:v>
                </c:pt>
                <c:pt idx="169">
                  <c:v>15.3</c:v>
                </c:pt>
                <c:pt idx="170">
                  <c:v>10.120000000000001</c:v>
                </c:pt>
                <c:pt idx="171">
                  <c:v>12.44</c:v>
                </c:pt>
                <c:pt idx="172">
                  <c:v>23.22</c:v>
                </c:pt>
                <c:pt idx="173">
                  <c:v>10.76</c:v>
                </c:pt>
                <c:pt idx="174">
                  <c:v>31.860000000000003</c:v>
                </c:pt>
                <c:pt idx="175">
                  <c:v>9.92</c:v>
                </c:pt>
                <c:pt idx="176">
                  <c:v>71.06</c:v>
                </c:pt>
                <c:pt idx="177">
                  <c:v>24.14</c:v>
                </c:pt>
                <c:pt idx="178">
                  <c:v>14.64</c:v>
                </c:pt>
                <c:pt idx="179">
                  <c:v>11.58</c:v>
                </c:pt>
                <c:pt idx="180">
                  <c:v>12</c:v>
                </c:pt>
                <c:pt idx="181">
                  <c:v>12.02</c:v>
                </c:pt>
                <c:pt idx="182">
                  <c:v>8</c:v>
                </c:pt>
                <c:pt idx="183">
                  <c:v>6.74</c:v>
                </c:pt>
                <c:pt idx="184">
                  <c:v>12.34</c:v>
                </c:pt>
                <c:pt idx="185">
                  <c:v>6.74</c:v>
                </c:pt>
                <c:pt idx="186">
                  <c:v>16.7</c:v>
                </c:pt>
                <c:pt idx="187">
                  <c:v>13.5</c:v>
                </c:pt>
                <c:pt idx="188">
                  <c:v>7.76</c:v>
                </c:pt>
                <c:pt idx="189">
                  <c:v>8.56</c:v>
                </c:pt>
                <c:pt idx="190">
                  <c:v>9.879999999999999</c:v>
                </c:pt>
                <c:pt idx="191">
                  <c:v>14.72</c:v>
                </c:pt>
                <c:pt idx="192">
                  <c:v>3.46</c:v>
                </c:pt>
                <c:pt idx="193">
                  <c:v>5.68</c:v>
                </c:pt>
                <c:pt idx="194">
                  <c:v>8.08</c:v>
                </c:pt>
                <c:pt idx="195">
                  <c:v>12.44</c:v>
                </c:pt>
                <c:pt idx="196">
                  <c:v>9.620000000000001</c:v>
                </c:pt>
                <c:pt idx="197">
                  <c:v>9.7200000000000006</c:v>
                </c:pt>
                <c:pt idx="198">
                  <c:v>9.82</c:v>
                </c:pt>
                <c:pt idx="199">
                  <c:v>6</c:v>
                </c:pt>
              </c:numCache>
            </c:numRef>
          </c:xVal>
          <c:yVal>
            <c:numRef>
              <c:f>Outlier!$G$2:$G$201</c:f>
              <c:numCache>
                <c:formatCode>0</c:formatCode>
                <c:ptCount val="200"/>
                <c:pt idx="0">
                  <c:v>811</c:v>
                </c:pt>
                <c:pt idx="1">
                  <c:v>298.75</c:v>
                </c:pt>
                <c:pt idx="2">
                  <c:v>272</c:v>
                </c:pt>
                <c:pt idx="3">
                  <c:v>271</c:v>
                </c:pt>
                <c:pt idx="4">
                  <c:v>265</c:v>
                </c:pt>
                <c:pt idx="5">
                  <c:v>264</c:v>
                </c:pt>
                <c:pt idx="6">
                  <c:v>258</c:v>
                </c:pt>
                <c:pt idx="7">
                  <c:v>257</c:v>
                </c:pt>
                <c:pt idx="8">
                  <c:v>256</c:v>
                </c:pt>
                <c:pt idx="9">
                  <c:v>254</c:v>
                </c:pt>
                <c:pt idx="10">
                  <c:v>245</c:v>
                </c:pt>
                <c:pt idx="11">
                  <c:v>240</c:v>
                </c:pt>
                <c:pt idx="12">
                  <c:v>240</c:v>
                </c:pt>
                <c:pt idx="13">
                  <c:v>240</c:v>
                </c:pt>
                <c:pt idx="14">
                  <c:v>239</c:v>
                </c:pt>
                <c:pt idx="15">
                  <c:v>236</c:v>
                </c:pt>
                <c:pt idx="16">
                  <c:v>235.5</c:v>
                </c:pt>
                <c:pt idx="17">
                  <c:v>235</c:v>
                </c:pt>
                <c:pt idx="18">
                  <c:v>231</c:v>
                </c:pt>
                <c:pt idx="19">
                  <c:v>230</c:v>
                </c:pt>
                <c:pt idx="20">
                  <c:v>229</c:v>
                </c:pt>
                <c:pt idx="21">
                  <c:v>228</c:v>
                </c:pt>
                <c:pt idx="22">
                  <c:v>227</c:v>
                </c:pt>
                <c:pt idx="23">
                  <c:v>226</c:v>
                </c:pt>
                <c:pt idx="24">
                  <c:v>225</c:v>
                </c:pt>
                <c:pt idx="25">
                  <c:v>225</c:v>
                </c:pt>
                <c:pt idx="26">
                  <c:v>223</c:v>
                </c:pt>
                <c:pt idx="27">
                  <c:v>221</c:v>
                </c:pt>
                <c:pt idx="28">
                  <c:v>220</c:v>
                </c:pt>
                <c:pt idx="29">
                  <c:v>218</c:v>
                </c:pt>
                <c:pt idx="30">
                  <c:v>216</c:v>
                </c:pt>
                <c:pt idx="31">
                  <c:v>210</c:v>
                </c:pt>
                <c:pt idx="32">
                  <c:v>208</c:v>
                </c:pt>
                <c:pt idx="33">
                  <c:v>208</c:v>
                </c:pt>
                <c:pt idx="34">
                  <c:v>207</c:v>
                </c:pt>
                <c:pt idx="35">
                  <c:v>204</c:v>
                </c:pt>
                <c:pt idx="36">
                  <c:v>201</c:v>
                </c:pt>
                <c:pt idx="37">
                  <c:v>199</c:v>
                </c:pt>
                <c:pt idx="38">
                  <c:v>197</c:v>
                </c:pt>
                <c:pt idx="39">
                  <c:v>196</c:v>
                </c:pt>
                <c:pt idx="40">
                  <c:v>196</c:v>
                </c:pt>
                <c:pt idx="41">
                  <c:v>196</c:v>
                </c:pt>
                <c:pt idx="42">
                  <c:v>193</c:v>
                </c:pt>
                <c:pt idx="43">
                  <c:v>191</c:v>
                </c:pt>
                <c:pt idx="44">
                  <c:v>188</c:v>
                </c:pt>
                <c:pt idx="45">
                  <c:v>188</c:v>
                </c:pt>
                <c:pt idx="46">
                  <c:v>187</c:v>
                </c:pt>
                <c:pt idx="47">
                  <c:v>187</c:v>
                </c:pt>
                <c:pt idx="48">
                  <c:v>186</c:v>
                </c:pt>
                <c:pt idx="49">
                  <c:v>186</c:v>
                </c:pt>
                <c:pt idx="50">
                  <c:v>186</c:v>
                </c:pt>
                <c:pt idx="51">
                  <c:v>185</c:v>
                </c:pt>
                <c:pt idx="52">
                  <c:v>184</c:v>
                </c:pt>
                <c:pt idx="53">
                  <c:v>184</c:v>
                </c:pt>
                <c:pt idx="54">
                  <c:v>183</c:v>
                </c:pt>
                <c:pt idx="55">
                  <c:v>180</c:v>
                </c:pt>
                <c:pt idx="56">
                  <c:v>179</c:v>
                </c:pt>
                <c:pt idx="57">
                  <c:v>177</c:v>
                </c:pt>
                <c:pt idx="58">
                  <c:v>175</c:v>
                </c:pt>
                <c:pt idx="59">
                  <c:v>175</c:v>
                </c:pt>
                <c:pt idx="60">
                  <c:v>173</c:v>
                </c:pt>
                <c:pt idx="61">
                  <c:v>172</c:v>
                </c:pt>
                <c:pt idx="62">
                  <c:v>171</c:v>
                </c:pt>
                <c:pt idx="63">
                  <c:v>170</c:v>
                </c:pt>
                <c:pt idx="64">
                  <c:v>169</c:v>
                </c:pt>
                <c:pt idx="65">
                  <c:v>168</c:v>
                </c:pt>
                <c:pt idx="66">
                  <c:v>168</c:v>
                </c:pt>
                <c:pt idx="67">
                  <c:v>168</c:v>
                </c:pt>
                <c:pt idx="68">
                  <c:v>167</c:v>
                </c:pt>
                <c:pt idx="69">
                  <c:v>167</c:v>
                </c:pt>
                <c:pt idx="70">
                  <c:v>167</c:v>
                </c:pt>
                <c:pt idx="71">
                  <c:v>166</c:v>
                </c:pt>
                <c:pt idx="72">
                  <c:v>166</c:v>
                </c:pt>
                <c:pt idx="73">
                  <c:v>165</c:v>
                </c:pt>
                <c:pt idx="74">
                  <c:v>163</c:v>
                </c:pt>
                <c:pt idx="75">
                  <c:v>163</c:v>
                </c:pt>
                <c:pt idx="76">
                  <c:v>163</c:v>
                </c:pt>
                <c:pt idx="77">
                  <c:v>162</c:v>
                </c:pt>
                <c:pt idx="78">
                  <c:v>159</c:v>
                </c:pt>
                <c:pt idx="79">
                  <c:v>159</c:v>
                </c:pt>
                <c:pt idx="80">
                  <c:v>159</c:v>
                </c:pt>
                <c:pt idx="81">
                  <c:v>158</c:v>
                </c:pt>
                <c:pt idx="82">
                  <c:v>152</c:v>
                </c:pt>
                <c:pt idx="83">
                  <c:v>152</c:v>
                </c:pt>
                <c:pt idx="84">
                  <c:v>152</c:v>
                </c:pt>
                <c:pt idx="85">
                  <c:v>151.5</c:v>
                </c:pt>
                <c:pt idx="86">
                  <c:v>151</c:v>
                </c:pt>
                <c:pt idx="87">
                  <c:v>150</c:v>
                </c:pt>
                <c:pt idx="88">
                  <c:v>149</c:v>
                </c:pt>
                <c:pt idx="89">
                  <c:v>149</c:v>
                </c:pt>
                <c:pt idx="90">
                  <c:v>149</c:v>
                </c:pt>
                <c:pt idx="91">
                  <c:v>149</c:v>
                </c:pt>
                <c:pt idx="92">
                  <c:v>148</c:v>
                </c:pt>
                <c:pt idx="93">
                  <c:v>147</c:v>
                </c:pt>
                <c:pt idx="94">
                  <c:v>147</c:v>
                </c:pt>
                <c:pt idx="95">
                  <c:v>142</c:v>
                </c:pt>
                <c:pt idx="96">
                  <c:v>139</c:v>
                </c:pt>
                <c:pt idx="97">
                  <c:v>139</c:v>
                </c:pt>
                <c:pt idx="98">
                  <c:v>139</c:v>
                </c:pt>
                <c:pt idx="99">
                  <c:v>139</c:v>
                </c:pt>
                <c:pt idx="100">
                  <c:v>139</c:v>
                </c:pt>
                <c:pt idx="101">
                  <c:v>139</c:v>
                </c:pt>
                <c:pt idx="102">
                  <c:v>139</c:v>
                </c:pt>
                <c:pt idx="103">
                  <c:v>138</c:v>
                </c:pt>
                <c:pt idx="104">
                  <c:v>137</c:v>
                </c:pt>
                <c:pt idx="105">
                  <c:v>137</c:v>
                </c:pt>
                <c:pt idx="106">
                  <c:v>135</c:v>
                </c:pt>
                <c:pt idx="107">
                  <c:v>135</c:v>
                </c:pt>
                <c:pt idx="108">
                  <c:v>135</c:v>
                </c:pt>
                <c:pt idx="109">
                  <c:v>133</c:v>
                </c:pt>
                <c:pt idx="110">
                  <c:v>133</c:v>
                </c:pt>
                <c:pt idx="111">
                  <c:v>132</c:v>
                </c:pt>
                <c:pt idx="112">
                  <c:v>132</c:v>
                </c:pt>
                <c:pt idx="113">
                  <c:v>131</c:v>
                </c:pt>
                <c:pt idx="114">
                  <c:v>131</c:v>
                </c:pt>
                <c:pt idx="115">
                  <c:v>131</c:v>
                </c:pt>
                <c:pt idx="116">
                  <c:v>129</c:v>
                </c:pt>
                <c:pt idx="117">
                  <c:v>129</c:v>
                </c:pt>
                <c:pt idx="118">
                  <c:v>129</c:v>
                </c:pt>
                <c:pt idx="119">
                  <c:v>129</c:v>
                </c:pt>
                <c:pt idx="120">
                  <c:v>129</c:v>
                </c:pt>
                <c:pt idx="121">
                  <c:v>128</c:v>
                </c:pt>
                <c:pt idx="122">
                  <c:v>128</c:v>
                </c:pt>
                <c:pt idx="123">
                  <c:v>127</c:v>
                </c:pt>
                <c:pt idx="124">
                  <c:v>127</c:v>
                </c:pt>
                <c:pt idx="125">
                  <c:v>127</c:v>
                </c:pt>
                <c:pt idx="126">
                  <c:v>127</c:v>
                </c:pt>
                <c:pt idx="127">
                  <c:v>126</c:v>
                </c:pt>
                <c:pt idx="128">
                  <c:v>126</c:v>
                </c:pt>
                <c:pt idx="129">
                  <c:v>125</c:v>
                </c:pt>
                <c:pt idx="130">
                  <c:v>125</c:v>
                </c:pt>
                <c:pt idx="131">
                  <c:v>124</c:v>
                </c:pt>
                <c:pt idx="132">
                  <c:v>124</c:v>
                </c:pt>
                <c:pt idx="133">
                  <c:v>124</c:v>
                </c:pt>
                <c:pt idx="134">
                  <c:v>123</c:v>
                </c:pt>
                <c:pt idx="135">
                  <c:v>123</c:v>
                </c:pt>
                <c:pt idx="136">
                  <c:v>123</c:v>
                </c:pt>
                <c:pt idx="137">
                  <c:v>122</c:v>
                </c:pt>
                <c:pt idx="138">
                  <c:v>122</c:v>
                </c:pt>
                <c:pt idx="139">
                  <c:v>122</c:v>
                </c:pt>
                <c:pt idx="140">
                  <c:v>120</c:v>
                </c:pt>
                <c:pt idx="141">
                  <c:v>120</c:v>
                </c:pt>
                <c:pt idx="142">
                  <c:v>119</c:v>
                </c:pt>
                <c:pt idx="143">
                  <c:v>119</c:v>
                </c:pt>
                <c:pt idx="144">
                  <c:v>118</c:v>
                </c:pt>
                <c:pt idx="145">
                  <c:v>117</c:v>
                </c:pt>
                <c:pt idx="146">
                  <c:v>117</c:v>
                </c:pt>
                <c:pt idx="147">
                  <c:v>116</c:v>
                </c:pt>
                <c:pt idx="148">
                  <c:v>116</c:v>
                </c:pt>
                <c:pt idx="149">
                  <c:v>116</c:v>
                </c:pt>
                <c:pt idx="150">
                  <c:v>114</c:v>
                </c:pt>
                <c:pt idx="151">
                  <c:v>114</c:v>
                </c:pt>
                <c:pt idx="152">
                  <c:v>113</c:v>
                </c:pt>
                <c:pt idx="153">
                  <c:v>113</c:v>
                </c:pt>
                <c:pt idx="154">
                  <c:v>112</c:v>
                </c:pt>
                <c:pt idx="155">
                  <c:v>112</c:v>
                </c:pt>
                <c:pt idx="156">
                  <c:v>111</c:v>
                </c:pt>
                <c:pt idx="157">
                  <c:v>111</c:v>
                </c:pt>
                <c:pt idx="158">
                  <c:v>110</c:v>
                </c:pt>
                <c:pt idx="159">
                  <c:v>110</c:v>
                </c:pt>
                <c:pt idx="160">
                  <c:v>109</c:v>
                </c:pt>
                <c:pt idx="161">
                  <c:v>109</c:v>
                </c:pt>
                <c:pt idx="162">
                  <c:v>108</c:v>
                </c:pt>
                <c:pt idx="163">
                  <c:v>108</c:v>
                </c:pt>
                <c:pt idx="164">
                  <c:v>108</c:v>
                </c:pt>
                <c:pt idx="165">
                  <c:v>106</c:v>
                </c:pt>
                <c:pt idx="166">
                  <c:v>105</c:v>
                </c:pt>
                <c:pt idx="167">
                  <c:v>105</c:v>
                </c:pt>
                <c:pt idx="168">
                  <c:v>104</c:v>
                </c:pt>
                <c:pt idx="169">
                  <c:v>104</c:v>
                </c:pt>
                <c:pt idx="170">
                  <c:v>98</c:v>
                </c:pt>
                <c:pt idx="171">
                  <c:v>96</c:v>
                </c:pt>
                <c:pt idx="172">
                  <c:v>95</c:v>
                </c:pt>
                <c:pt idx="173">
                  <c:v>95</c:v>
                </c:pt>
                <c:pt idx="174">
                  <c:v>93</c:v>
                </c:pt>
                <c:pt idx="175">
                  <c:v>93</c:v>
                </c:pt>
                <c:pt idx="176">
                  <c:v>92</c:v>
                </c:pt>
                <c:pt idx="177">
                  <c:v>91.5</c:v>
                </c:pt>
                <c:pt idx="178">
                  <c:v>91</c:v>
                </c:pt>
                <c:pt idx="179">
                  <c:v>90</c:v>
                </c:pt>
                <c:pt idx="180">
                  <c:v>90</c:v>
                </c:pt>
                <c:pt idx="181">
                  <c:v>89</c:v>
                </c:pt>
                <c:pt idx="182">
                  <c:v>86</c:v>
                </c:pt>
                <c:pt idx="183">
                  <c:v>86</c:v>
                </c:pt>
                <c:pt idx="184">
                  <c:v>85</c:v>
                </c:pt>
                <c:pt idx="185">
                  <c:v>83</c:v>
                </c:pt>
                <c:pt idx="186">
                  <c:v>83</c:v>
                </c:pt>
                <c:pt idx="187">
                  <c:v>83</c:v>
                </c:pt>
                <c:pt idx="188">
                  <c:v>81</c:v>
                </c:pt>
                <c:pt idx="189">
                  <c:v>78</c:v>
                </c:pt>
                <c:pt idx="190">
                  <c:v>77</c:v>
                </c:pt>
                <c:pt idx="191">
                  <c:v>74</c:v>
                </c:pt>
                <c:pt idx="192">
                  <c:v>71</c:v>
                </c:pt>
                <c:pt idx="193">
                  <c:v>71</c:v>
                </c:pt>
                <c:pt idx="194">
                  <c:v>62</c:v>
                </c:pt>
                <c:pt idx="195">
                  <c:v>62</c:v>
                </c:pt>
                <c:pt idx="196">
                  <c:v>54</c:v>
                </c:pt>
                <c:pt idx="197">
                  <c:v>54</c:v>
                </c:pt>
                <c:pt idx="198">
                  <c:v>35</c:v>
                </c:pt>
                <c:pt idx="199">
                  <c:v>28</c:v>
                </c:pt>
              </c:numCache>
            </c:numRef>
          </c:yVal>
          <c:smooth val="0"/>
          <c:extLst>
            <c:ext xmlns:c16="http://schemas.microsoft.com/office/drawing/2014/chart" uri="{C3380CC4-5D6E-409C-BE32-E72D297353CC}">
              <c16:uniqueId val="{00000006-3D03-41A3-90C0-967D1CFBBFE1}"/>
            </c:ext>
          </c:extLst>
        </c:ser>
        <c:dLbls>
          <c:showLegendKey val="0"/>
          <c:showVal val="0"/>
          <c:showCatName val="0"/>
          <c:showSerName val="0"/>
          <c:showPercent val="0"/>
          <c:showBubbleSize val="0"/>
        </c:dLbls>
        <c:axId val="1679411727"/>
        <c:axId val="1679416527"/>
      </c:scatterChart>
      <c:valAx>
        <c:axId val="1679411727"/>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679416527"/>
        <c:crosses val="autoZero"/>
        <c:crossBetween val="midCat"/>
      </c:valAx>
      <c:valAx>
        <c:axId val="167941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679411727"/>
        <c:crosses val="autoZero"/>
        <c:crossBetween val="midCat"/>
      </c:valAx>
      <c:spPr>
        <a:noFill/>
        <a:ln>
          <a:noFill/>
        </a:ln>
        <a:effectLst/>
      </c:spPr>
    </c:plotArea>
    <c:legend>
      <c:legendPos val="b"/>
      <c:layout>
        <c:manualLayout>
          <c:xMode val="edge"/>
          <c:yMode val="edge"/>
          <c:x val="0.22189720034995622"/>
          <c:y val="0.83391149023038769"/>
          <c:w val="0.6450944881889764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tx>
            <c:strRef>
              <c:f>Outlier!$G$1</c:f>
              <c:strCache>
                <c:ptCount val="1"/>
                <c:pt idx="0">
                  <c:v>SALES</c:v>
                </c:pt>
              </c:strCache>
            </c:strRef>
          </c:tx>
          <c:spPr>
            <a:ln w="19050" cap="rnd">
              <a:noFill/>
              <a:round/>
            </a:ln>
            <a:effectLst/>
          </c:spPr>
          <c:marker>
            <c:symbol val="circle"/>
            <c:size val="5"/>
            <c:spPr>
              <a:solidFill>
                <a:schemeClr val="accent1"/>
              </a:solidFill>
              <a:ln w="9525">
                <a:solidFill>
                  <a:schemeClr val="accent1"/>
                </a:solidFill>
              </a:ln>
              <a:effectLst/>
            </c:spPr>
          </c:marker>
          <c:xVal>
            <c:numRef>
              <c:f>Outlier!$C$2:$C$201</c:f>
              <c:numCache>
                <c:formatCode>0</c:formatCode>
                <c:ptCount val="200"/>
                <c:pt idx="0">
                  <c:v>47.54</c:v>
                </c:pt>
                <c:pt idx="1">
                  <c:v>27.54</c:v>
                </c:pt>
                <c:pt idx="2">
                  <c:v>65.52000000000001</c:v>
                </c:pt>
                <c:pt idx="3">
                  <c:v>64.38</c:v>
                </c:pt>
                <c:pt idx="4">
                  <c:v>50.64</c:v>
                </c:pt>
                <c:pt idx="5">
                  <c:v>54.06</c:v>
                </c:pt>
                <c:pt idx="6">
                  <c:v>62.279999999999994</c:v>
                </c:pt>
                <c:pt idx="7">
                  <c:v>64.94</c:v>
                </c:pt>
                <c:pt idx="8">
                  <c:v>56.379999999999995</c:v>
                </c:pt>
                <c:pt idx="9">
                  <c:v>63.279999999999994</c:v>
                </c:pt>
                <c:pt idx="10">
                  <c:v>52.980000000000004</c:v>
                </c:pt>
                <c:pt idx="11">
                  <c:v>61.260000000000005</c:v>
                </c:pt>
                <c:pt idx="12">
                  <c:v>42.08</c:v>
                </c:pt>
                <c:pt idx="13">
                  <c:v>40.78</c:v>
                </c:pt>
                <c:pt idx="14">
                  <c:v>49.160000000000004</c:v>
                </c:pt>
                <c:pt idx="15">
                  <c:v>56.02</c:v>
                </c:pt>
                <c:pt idx="16">
                  <c:v>57.720000000000006</c:v>
                </c:pt>
                <c:pt idx="17">
                  <c:v>44.28</c:v>
                </c:pt>
                <c:pt idx="18">
                  <c:v>59.58</c:v>
                </c:pt>
                <c:pt idx="19">
                  <c:v>53.6</c:v>
                </c:pt>
                <c:pt idx="20">
                  <c:v>48.36</c:v>
                </c:pt>
                <c:pt idx="21">
                  <c:v>46</c:v>
                </c:pt>
                <c:pt idx="22">
                  <c:v>196.98</c:v>
                </c:pt>
                <c:pt idx="23">
                  <c:v>67.72</c:v>
                </c:pt>
                <c:pt idx="24">
                  <c:v>41.519999999999996</c:v>
                </c:pt>
                <c:pt idx="25">
                  <c:v>56.18</c:v>
                </c:pt>
                <c:pt idx="26">
                  <c:v>45.7</c:v>
                </c:pt>
                <c:pt idx="27">
                  <c:v>55.339999999999996</c:v>
                </c:pt>
                <c:pt idx="28">
                  <c:v>62.54</c:v>
                </c:pt>
                <c:pt idx="29">
                  <c:v>50.1</c:v>
                </c:pt>
                <c:pt idx="30">
                  <c:v>58.68</c:v>
                </c:pt>
                <c:pt idx="31">
                  <c:v>58.739999999999995</c:v>
                </c:pt>
                <c:pt idx="32">
                  <c:v>54.64</c:v>
                </c:pt>
                <c:pt idx="33">
                  <c:v>37.260000000000005</c:v>
                </c:pt>
                <c:pt idx="34">
                  <c:v>38.209999999999994</c:v>
                </c:pt>
                <c:pt idx="35">
                  <c:v>41.36</c:v>
                </c:pt>
                <c:pt idx="36">
                  <c:v>51.9</c:v>
                </c:pt>
                <c:pt idx="37">
                  <c:v>52.760000000000005</c:v>
                </c:pt>
                <c:pt idx="38">
                  <c:v>31.3</c:v>
                </c:pt>
                <c:pt idx="39">
                  <c:v>51.480000000000004</c:v>
                </c:pt>
                <c:pt idx="40">
                  <c:v>44.82</c:v>
                </c:pt>
                <c:pt idx="41">
                  <c:v>37.58</c:v>
                </c:pt>
                <c:pt idx="42">
                  <c:v>33.700000000000003</c:v>
                </c:pt>
                <c:pt idx="43">
                  <c:v>44.82</c:v>
                </c:pt>
                <c:pt idx="44">
                  <c:v>58.760000000000005</c:v>
                </c:pt>
                <c:pt idx="45">
                  <c:v>46.68</c:v>
                </c:pt>
                <c:pt idx="46">
                  <c:v>50.68</c:v>
                </c:pt>
                <c:pt idx="47">
                  <c:v>27.22</c:v>
                </c:pt>
                <c:pt idx="48">
                  <c:v>50.14</c:v>
                </c:pt>
                <c:pt idx="49">
                  <c:v>41.22</c:v>
                </c:pt>
                <c:pt idx="50">
                  <c:v>40.4</c:v>
                </c:pt>
                <c:pt idx="51">
                  <c:v>45.08</c:v>
                </c:pt>
                <c:pt idx="52">
                  <c:v>61.120000000000005</c:v>
                </c:pt>
                <c:pt idx="53">
                  <c:v>32.94</c:v>
                </c:pt>
                <c:pt idx="54">
                  <c:v>28.04</c:v>
                </c:pt>
                <c:pt idx="55">
                  <c:v>28.14</c:v>
                </c:pt>
                <c:pt idx="56">
                  <c:v>45.5</c:v>
                </c:pt>
                <c:pt idx="57">
                  <c:v>23.96</c:v>
                </c:pt>
                <c:pt idx="58">
                  <c:v>49.660000000000004</c:v>
                </c:pt>
                <c:pt idx="59">
                  <c:v>40.660000000000004</c:v>
                </c:pt>
                <c:pt idx="60">
                  <c:v>25.78</c:v>
                </c:pt>
                <c:pt idx="61">
                  <c:v>29.14</c:v>
                </c:pt>
                <c:pt idx="62">
                  <c:v>33.619999999999997</c:v>
                </c:pt>
                <c:pt idx="63">
                  <c:v>53.86</c:v>
                </c:pt>
                <c:pt idx="64">
                  <c:v>40.519999999999996</c:v>
                </c:pt>
                <c:pt idx="65">
                  <c:v>49.019999999999996</c:v>
                </c:pt>
                <c:pt idx="66">
                  <c:v>41.980000000000004</c:v>
                </c:pt>
                <c:pt idx="67">
                  <c:v>42.68</c:v>
                </c:pt>
                <c:pt idx="68">
                  <c:v>59.2</c:v>
                </c:pt>
                <c:pt idx="69">
                  <c:v>44.92</c:v>
                </c:pt>
                <c:pt idx="70">
                  <c:v>38.58</c:v>
                </c:pt>
                <c:pt idx="71">
                  <c:v>43.56</c:v>
                </c:pt>
                <c:pt idx="72">
                  <c:v>66.14</c:v>
                </c:pt>
                <c:pt idx="73">
                  <c:v>42.019999999999996</c:v>
                </c:pt>
                <c:pt idx="74">
                  <c:v>38.58</c:v>
                </c:pt>
                <c:pt idx="75">
                  <c:v>36.260000000000005</c:v>
                </c:pt>
                <c:pt idx="76">
                  <c:v>42.9</c:v>
                </c:pt>
                <c:pt idx="77">
                  <c:v>60.86</c:v>
                </c:pt>
                <c:pt idx="78">
                  <c:v>39.14</c:v>
                </c:pt>
                <c:pt idx="79">
                  <c:v>44.5</c:v>
                </c:pt>
                <c:pt idx="80">
                  <c:v>42.64</c:v>
                </c:pt>
                <c:pt idx="81">
                  <c:v>64.039999999999992</c:v>
                </c:pt>
                <c:pt idx="82">
                  <c:v>18.64</c:v>
                </c:pt>
                <c:pt idx="83">
                  <c:v>31.04</c:v>
                </c:pt>
                <c:pt idx="84">
                  <c:v>24.94</c:v>
                </c:pt>
                <c:pt idx="85">
                  <c:v>50.94</c:v>
                </c:pt>
                <c:pt idx="86">
                  <c:v>19.14</c:v>
                </c:pt>
                <c:pt idx="87">
                  <c:v>54.160000000000004</c:v>
                </c:pt>
                <c:pt idx="88">
                  <c:v>25.1</c:v>
                </c:pt>
                <c:pt idx="89">
                  <c:v>22.68</c:v>
                </c:pt>
                <c:pt idx="90">
                  <c:v>51.38</c:v>
                </c:pt>
                <c:pt idx="91">
                  <c:v>46.44</c:v>
                </c:pt>
                <c:pt idx="92">
                  <c:v>32.46</c:v>
                </c:pt>
                <c:pt idx="93">
                  <c:v>27.66</c:v>
                </c:pt>
                <c:pt idx="94">
                  <c:v>55.04</c:v>
                </c:pt>
                <c:pt idx="95">
                  <c:v>55.019999999999996</c:v>
                </c:pt>
                <c:pt idx="96">
                  <c:v>53.08</c:v>
                </c:pt>
                <c:pt idx="97">
                  <c:v>45.96</c:v>
                </c:pt>
                <c:pt idx="98">
                  <c:v>59.58</c:v>
                </c:pt>
                <c:pt idx="99">
                  <c:v>44.4</c:v>
                </c:pt>
                <c:pt idx="100">
                  <c:v>28.919999999999998</c:v>
                </c:pt>
                <c:pt idx="101">
                  <c:v>11.64</c:v>
                </c:pt>
                <c:pt idx="102">
                  <c:v>52.42</c:v>
                </c:pt>
                <c:pt idx="103">
                  <c:v>32.339999999999996</c:v>
                </c:pt>
                <c:pt idx="104">
                  <c:v>51.480000000000004</c:v>
                </c:pt>
                <c:pt idx="105">
                  <c:v>46.160000000000004</c:v>
                </c:pt>
                <c:pt idx="106">
                  <c:v>89.06</c:v>
                </c:pt>
                <c:pt idx="107">
                  <c:v>30.860000000000003</c:v>
                </c:pt>
                <c:pt idx="108">
                  <c:v>41.12</c:v>
                </c:pt>
                <c:pt idx="109">
                  <c:v>33.239999999999995</c:v>
                </c:pt>
                <c:pt idx="110">
                  <c:v>24.02</c:v>
                </c:pt>
                <c:pt idx="111">
                  <c:v>46.519999999999996</c:v>
                </c:pt>
                <c:pt idx="112">
                  <c:v>28.44</c:v>
                </c:pt>
                <c:pt idx="113">
                  <c:v>40.04</c:v>
                </c:pt>
                <c:pt idx="114">
                  <c:v>63.339999999999996</c:v>
                </c:pt>
                <c:pt idx="115">
                  <c:v>56.9</c:v>
                </c:pt>
                <c:pt idx="116">
                  <c:v>62.14</c:v>
                </c:pt>
                <c:pt idx="117">
                  <c:v>48.36</c:v>
                </c:pt>
                <c:pt idx="118">
                  <c:v>36.68</c:v>
                </c:pt>
                <c:pt idx="119">
                  <c:v>37.839999999999996</c:v>
                </c:pt>
                <c:pt idx="120">
                  <c:v>29.96</c:v>
                </c:pt>
                <c:pt idx="121">
                  <c:v>151.96</c:v>
                </c:pt>
                <c:pt idx="122">
                  <c:v>18.059999999999999</c:v>
                </c:pt>
                <c:pt idx="123">
                  <c:v>53.480000000000004</c:v>
                </c:pt>
                <c:pt idx="124">
                  <c:v>48.480000000000004</c:v>
                </c:pt>
                <c:pt idx="125">
                  <c:v>14.84</c:v>
                </c:pt>
                <c:pt idx="126">
                  <c:v>29.240000000000002</c:v>
                </c:pt>
                <c:pt idx="127">
                  <c:v>92.987500000000011</c:v>
                </c:pt>
                <c:pt idx="128">
                  <c:v>18.440000000000001</c:v>
                </c:pt>
                <c:pt idx="129">
                  <c:v>45.8</c:v>
                </c:pt>
                <c:pt idx="130">
                  <c:v>31.2</c:v>
                </c:pt>
                <c:pt idx="131">
                  <c:v>14.66</c:v>
                </c:pt>
                <c:pt idx="132">
                  <c:v>14.379999999999999</c:v>
                </c:pt>
                <c:pt idx="133">
                  <c:v>52.7</c:v>
                </c:pt>
                <c:pt idx="134">
                  <c:v>15.12</c:v>
                </c:pt>
                <c:pt idx="135">
                  <c:v>13.5</c:v>
                </c:pt>
                <c:pt idx="136">
                  <c:v>31.060000000000002</c:v>
                </c:pt>
                <c:pt idx="137">
                  <c:v>21.259999999999998</c:v>
                </c:pt>
                <c:pt idx="138">
                  <c:v>43.96</c:v>
                </c:pt>
                <c:pt idx="139">
                  <c:v>10.9</c:v>
                </c:pt>
                <c:pt idx="140">
                  <c:v>19.28</c:v>
                </c:pt>
                <c:pt idx="141">
                  <c:v>31.2</c:v>
                </c:pt>
                <c:pt idx="142">
                  <c:v>18.940000000000001</c:v>
                </c:pt>
                <c:pt idx="143">
                  <c:v>40.96</c:v>
                </c:pt>
                <c:pt idx="144">
                  <c:v>164</c:v>
                </c:pt>
                <c:pt idx="145">
                  <c:v>30.48</c:v>
                </c:pt>
                <c:pt idx="146">
                  <c:v>28.880000000000003</c:v>
                </c:pt>
                <c:pt idx="147">
                  <c:v>18.920000000000002</c:v>
                </c:pt>
                <c:pt idx="148">
                  <c:v>21.1</c:v>
                </c:pt>
                <c:pt idx="149">
                  <c:v>27.84</c:v>
                </c:pt>
                <c:pt idx="150">
                  <c:v>15.9</c:v>
                </c:pt>
                <c:pt idx="151">
                  <c:v>14.620000000000001</c:v>
                </c:pt>
                <c:pt idx="152">
                  <c:v>26.5</c:v>
                </c:pt>
                <c:pt idx="153">
                  <c:v>38.209999999999994</c:v>
                </c:pt>
                <c:pt idx="154">
                  <c:v>20.440000000000001</c:v>
                </c:pt>
                <c:pt idx="155">
                  <c:v>29.080000000000002</c:v>
                </c:pt>
                <c:pt idx="156">
                  <c:v>14.38</c:v>
                </c:pt>
                <c:pt idx="157">
                  <c:v>39.96</c:v>
                </c:pt>
                <c:pt idx="158">
                  <c:v>15.6</c:v>
                </c:pt>
                <c:pt idx="159">
                  <c:v>20.46</c:v>
                </c:pt>
                <c:pt idx="160">
                  <c:v>21.8</c:v>
                </c:pt>
                <c:pt idx="161">
                  <c:v>9.6</c:v>
                </c:pt>
                <c:pt idx="162">
                  <c:v>36.32</c:v>
                </c:pt>
                <c:pt idx="163">
                  <c:v>35.9</c:v>
                </c:pt>
                <c:pt idx="164">
                  <c:v>25.28</c:v>
                </c:pt>
                <c:pt idx="165">
                  <c:v>15.36</c:v>
                </c:pt>
                <c:pt idx="166">
                  <c:v>18.240000000000002</c:v>
                </c:pt>
                <c:pt idx="167">
                  <c:v>12.379999999999999</c:v>
                </c:pt>
                <c:pt idx="168">
                  <c:v>27.080000000000002</c:v>
                </c:pt>
                <c:pt idx="169">
                  <c:v>15.3</c:v>
                </c:pt>
                <c:pt idx="170">
                  <c:v>10.120000000000001</c:v>
                </c:pt>
                <c:pt idx="171">
                  <c:v>12.44</c:v>
                </c:pt>
                <c:pt idx="172">
                  <c:v>23.22</c:v>
                </c:pt>
                <c:pt idx="173">
                  <c:v>10.76</c:v>
                </c:pt>
                <c:pt idx="174">
                  <c:v>31.860000000000003</c:v>
                </c:pt>
                <c:pt idx="175">
                  <c:v>9.92</c:v>
                </c:pt>
                <c:pt idx="176">
                  <c:v>71.06</c:v>
                </c:pt>
                <c:pt idx="177">
                  <c:v>24.14</c:v>
                </c:pt>
                <c:pt idx="178">
                  <c:v>14.64</c:v>
                </c:pt>
                <c:pt idx="179">
                  <c:v>11.58</c:v>
                </c:pt>
                <c:pt idx="180">
                  <c:v>12</c:v>
                </c:pt>
                <c:pt idx="181">
                  <c:v>12.02</c:v>
                </c:pt>
                <c:pt idx="182">
                  <c:v>8</c:v>
                </c:pt>
                <c:pt idx="183">
                  <c:v>6.74</c:v>
                </c:pt>
                <c:pt idx="184">
                  <c:v>12.34</c:v>
                </c:pt>
                <c:pt idx="185">
                  <c:v>6.74</c:v>
                </c:pt>
                <c:pt idx="186">
                  <c:v>16.7</c:v>
                </c:pt>
                <c:pt idx="187">
                  <c:v>13.5</c:v>
                </c:pt>
                <c:pt idx="188">
                  <c:v>7.76</c:v>
                </c:pt>
                <c:pt idx="189">
                  <c:v>8.56</c:v>
                </c:pt>
                <c:pt idx="190">
                  <c:v>9.879999999999999</c:v>
                </c:pt>
                <c:pt idx="191">
                  <c:v>14.72</c:v>
                </c:pt>
                <c:pt idx="192">
                  <c:v>3.46</c:v>
                </c:pt>
                <c:pt idx="193">
                  <c:v>5.68</c:v>
                </c:pt>
                <c:pt idx="194">
                  <c:v>8.08</c:v>
                </c:pt>
                <c:pt idx="195">
                  <c:v>12.44</c:v>
                </c:pt>
                <c:pt idx="196">
                  <c:v>9.620000000000001</c:v>
                </c:pt>
                <c:pt idx="197">
                  <c:v>9.7200000000000006</c:v>
                </c:pt>
                <c:pt idx="198">
                  <c:v>9.82</c:v>
                </c:pt>
                <c:pt idx="199">
                  <c:v>6</c:v>
                </c:pt>
              </c:numCache>
            </c:numRef>
          </c:xVal>
          <c:yVal>
            <c:numRef>
              <c:f>Outlier!$G$2:$G$201</c:f>
              <c:numCache>
                <c:formatCode>0</c:formatCode>
                <c:ptCount val="200"/>
                <c:pt idx="0">
                  <c:v>811</c:v>
                </c:pt>
                <c:pt idx="1">
                  <c:v>298.75</c:v>
                </c:pt>
                <c:pt idx="2">
                  <c:v>272</c:v>
                </c:pt>
                <c:pt idx="3">
                  <c:v>271</c:v>
                </c:pt>
                <c:pt idx="4">
                  <c:v>265</c:v>
                </c:pt>
                <c:pt idx="5">
                  <c:v>264</c:v>
                </c:pt>
                <c:pt idx="6">
                  <c:v>258</c:v>
                </c:pt>
                <c:pt idx="7">
                  <c:v>257</c:v>
                </c:pt>
                <c:pt idx="8">
                  <c:v>256</c:v>
                </c:pt>
                <c:pt idx="9">
                  <c:v>254</c:v>
                </c:pt>
                <c:pt idx="10">
                  <c:v>245</c:v>
                </c:pt>
                <c:pt idx="11">
                  <c:v>240</c:v>
                </c:pt>
                <c:pt idx="12">
                  <c:v>240</c:v>
                </c:pt>
                <c:pt idx="13">
                  <c:v>240</c:v>
                </c:pt>
                <c:pt idx="14">
                  <c:v>239</c:v>
                </c:pt>
                <c:pt idx="15">
                  <c:v>236</c:v>
                </c:pt>
                <c:pt idx="16">
                  <c:v>235.5</c:v>
                </c:pt>
                <c:pt idx="17">
                  <c:v>235</c:v>
                </c:pt>
                <c:pt idx="18">
                  <c:v>231</c:v>
                </c:pt>
                <c:pt idx="19">
                  <c:v>230</c:v>
                </c:pt>
                <c:pt idx="20">
                  <c:v>229</c:v>
                </c:pt>
                <c:pt idx="21">
                  <c:v>228</c:v>
                </c:pt>
                <c:pt idx="22">
                  <c:v>227</c:v>
                </c:pt>
                <c:pt idx="23">
                  <c:v>226</c:v>
                </c:pt>
                <c:pt idx="24">
                  <c:v>225</c:v>
                </c:pt>
                <c:pt idx="25">
                  <c:v>225</c:v>
                </c:pt>
                <c:pt idx="26">
                  <c:v>223</c:v>
                </c:pt>
                <c:pt idx="27">
                  <c:v>221</c:v>
                </c:pt>
                <c:pt idx="28">
                  <c:v>220</c:v>
                </c:pt>
                <c:pt idx="29">
                  <c:v>218</c:v>
                </c:pt>
                <c:pt idx="30">
                  <c:v>216</c:v>
                </c:pt>
                <c:pt idx="31">
                  <c:v>210</c:v>
                </c:pt>
                <c:pt idx="32">
                  <c:v>208</c:v>
                </c:pt>
                <c:pt idx="33">
                  <c:v>208</c:v>
                </c:pt>
                <c:pt idx="34">
                  <c:v>207</c:v>
                </c:pt>
                <c:pt idx="35">
                  <c:v>204</c:v>
                </c:pt>
                <c:pt idx="36">
                  <c:v>201</c:v>
                </c:pt>
                <c:pt idx="37">
                  <c:v>199</c:v>
                </c:pt>
                <c:pt idx="38">
                  <c:v>197</c:v>
                </c:pt>
                <c:pt idx="39">
                  <c:v>196</c:v>
                </c:pt>
                <c:pt idx="40">
                  <c:v>196</c:v>
                </c:pt>
                <c:pt idx="41">
                  <c:v>196</c:v>
                </c:pt>
                <c:pt idx="42">
                  <c:v>193</c:v>
                </c:pt>
                <c:pt idx="43">
                  <c:v>191</c:v>
                </c:pt>
                <c:pt idx="44">
                  <c:v>188</c:v>
                </c:pt>
                <c:pt idx="45">
                  <c:v>188</c:v>
                </c:pt>
                <c:pt idx="46">
                  <c:v>187</c:v>
                </c:pt>
                <c:pt idx="47">
                  <c:v>187</c:v>
                </c:pt>
                <c:pt idx="48">
                  <c:v>186</c:v>
                </c:pt>
                <c:pt idx="49">
                  <c:v>186</c:v>
                </c:pt>
                <c:pt idx="50">
                  <c:v>186</c:v>
                </c:pt>
                <c:pt idx="51">
                  <c:v>185</c:v>
                </c:pt>
                <c:pt idx="52">
                  <c:v>184</c:v>
                </c:pt>
                <c:pt idx="53">
                  <c:v>184</c:v>
                </c:pt>
                <c:pt idx="54">
                  <c:v>183</c:v>
                </c:pt>
                <c:pt idx="55">
                  <c:v>180</c:v>
                </c:pt>
                <c:pt idx="56">
                  <c:v>179</c:v>
                </c:pt>
                <c:pt idx="57">
                  <c:v>177</c:v>
                </c:pt>
                <c:pt idx="58">
                  <c:v>175</c:v>
                </c:pt>
                <c:pt idx="59">
                  <c:v>175</c:v>
                </c:pt>
                <c:pt idx="60">
                  <c:v>173</c:v>
                </c:pt>
                <c:pt idx="61">
                  <c:v>172</c:v>
                </c:pt>
                <c:pt idx="62">
                  <c:v>171</c:v>
                </c:pt>
                <c:pt idx="63">
                  <c:v>170</c:v>
                </c:pt>
                <c:pt idx="64">
                  <c:v>169</c:v>
                </c:pt>
                <c:pt idx="65">
                  <c:v>168</c:v>
                </c:pt>
                <c:pt idx="66">
                  <c:v>168</c:v>
                </c:pt>
                <c:pt idx="67">
                  <c:v>168</c:v>
                </c:pt>
                <c:pt idx="68">
                  <c:v>167</c:v>
                </c:pt>
                <c:pt idx="69">
                  <c:v>167</c:v>
                </c:pt>
                <c:pt idx="70">
                  <c:v>167</c:v>
                </c:pt>
                <c:pt idx="71">
                  <c:v>166</c:v>
                </c:pt>
                <c:pt idx="72">
                  <c:v>166</c:v>
                </c:pt>
                <c:pt idx="73">
                  <c:v>165</c:v>
                </c:pt>
                <c:pt idx="74">
                  <c:v>163</c:v>
                </c:pt>
                <c:pt idx="75">
                  <c:v>163</c:v>
                </c:pt>
                <c:pt idx="76">
                  <c:v>163</c:v>
                </c:pt>
                <c:pt idx="77">
                  <c:v>162</c:v>
                </c:pt>
                <c:pt idx="78">
                  <c:v>159</c:v>
                </c:pt>
                <c:pt idx="79">
                  <c:v>159</c:v>
                </c:pt>
                <c:pt idx="80">
                  <c:v>159</c:v>
                </c:pt>
                <c:pt idx="81">
                  <c:v>158</c:v>
                </c:pt>
                <c:pt idx="82">
                  <c:v>152</c:v>
                </c:pt>
                <c:pt idx="83">
                  <c:v>152</c:v>
                </c:pt>
                <c:pt idx="84">
                  <c:v>152</c:v>
                </c:pt>
                <c:pt idx="85">
                  <c:v>151.5</c:v>
                </c:pt>
                <c:pt idx="86">
                  <c:v>151</c:v>
                </c:pt>
                <c:pt idx="87">
                  <c:v>150</c:v>
                </c:pt>
                <c:pt idx="88">
                  <c:v>149</c:v>
                </c:pt>
                <c:pt idx="89">
                  <c:v>149</c:v>
                </c:pt>
                <c:pt idx="90">
                  <c:v>149</c:v>
                </c:pt>
                <c:pt idx="91">
                  <c:v>149</c:v>
                </c:pt>
                <c:pt idx="92">
                  <c:v>148</c:v>
                </c:pt>
                <c:pt idx="93">
                  <c:v>147</c:v>
                </c:pt>
                <c:pt idx="94">
                  <c:v>147</c:v>
                </c:pt>
                <c:pt idx="95">
                  <c:v>142</c:v>
                </c:pt>
                <c:pt idx="96">
                  <c:v>139</c:v>
                </c:pt>
                <c:pt idx="97">
                  <c:v>139</c:v>
                </c:pt>
                <c:pt idx="98">
                  <c:v>139</c:v>
                </c:pt>
                <c:pt idx="99">
                  <c:v>139</c:v>
                </c:pt>
                <c:pt idx="100">
                  <c:v>139</c:v>
                </c:pt>
                <c:pt idx="101">
                  <c:v>139</c:v>
                </c:pt>
                <c:pt idx="102">
                  <c:v>139</c:v>
                </c:pt>
                <c:pt idx="103">
                  <c:v>138</c:v>
                </c:pt>
                <c:pt idx="104">
                  <c:v>137</c:v>
                </c:pt>
                <c:pt idx="105">
                  <c:v>137</c:v>
                </c:pt>
                <c:pt idx="106">
                  <c:v>135</c:v>
                </c:pt>
                <c:pt idx="107">
                  <c:v>135</c:v>
                </c:pt>
                <c:pt idx="108">
                  <c:v>135</c:v>
                </c:pt>
                <c:pt idx="109">
                  <c:v>133</c:v>
                </c:pt>
                <c:pt idx="110">
                  <c:v>133</c:v>
                </c:pt>
                <c:pt idx="111">
                  <c:v>132</c:v>
                </c:pt>
                <c:pt idx="112">
                  <c:v>132</c:v>
                </c:pt>
                <c:pt idx="113">
                  <c:v>131</c:v>
                </c:pt>
                <c:pt idx="114">
                  <c:v>131</c:v>
                </c:pt>
                <c:pt idx="115">
                  <c:v>131</c:v>
                </c:pt>
                <c:pt idx="116">
                  <c:v>129</c:v>
                </c:pt>
                <c:pt idx="117">
                  <c:v>129</c:v>
                </c:pt>
                <c:pt idx="118">
                  <c:v>129</c:v>
                </c:pt>
                <c:pt idx="119">
                  <c:v>129</c:v>
                </c:pt>
                <c:pt idx="120">
                  <c:v>129</c:v>
                </c:pt>
                <c:pt idx="121">
                  <c:v>128</c:v>
                </c:pt>
                <c:pt idx="122">
                  <c:v>128</c:v>
                </c:pt>
                <c:pt idx="123">
                  <c:v>127</c:v>
                </c:pt>
                <c:pt idx="124">
                  <c:v>127</c:v>
                </c:pt>
                <c:pt idx="125">
                  <c:v>127</c:v>
                </c:pt>
                <c:pt idx="126">
                  <c:v>127</c:v>
                </c:pt>
                <c:pt idx="127">
                  <c:v>126</c:v>
                </c:pt>
                <c:pt idx="128">
                  <c:v>126</c:v>
                </c:pt>
                <c:pt idx="129">
                  <c:v>125</c:v>
                </c:pt>
                <c:pt idx="130">
                  <c:v>125</c:v>
                </c:pt>
                <c:pt idx="131">
                  <c:v>124</c:v>
                </c:pt>
                <c:pt idx="132">
                  <c:v>124</c:v>
                </c:pt>
                <c:pt idx="133">
                  <c:v>124</c:v>
                </c:pt>
                <c:pt idx="134">
                  <c:v>123</c:v>
                </c:pt>
                <c:pt idx="135">
                  <c:v>123</c:v>
                </c:pt>
                <c:pt idx="136">
                  <c:v>123</c:v>
                </c:pt>
                <c:pt idx="137">
                  <c:v>122</c:v>
                </c:pt>
                <c:pt idx="138">
                  <c:v>122</c:v>
                </c:pt>
                <c:pt idx="139">
                  <c:v>122</c:v>
                </c:pt>
                <c:pt idx="140">
                  <c:v>120</c:v>
                </c:pt>
                <c:pt idx="141">
                  <c:v>120</c:v>
                </c:pt>
                <c:pt idx="142">
                  <c:v>119</c:v>
                </c:pt>
                <c:pt idx="143">
                  <c:v>119</c:v>
                </c:pt>
                <c:pt idx="144">
                  <c:v>118</c:v>
                </c:pt>
                <c:pt idx="145">
                  <c:v>117</c:v>
                </c:pt>
                <c:pt idx="146">
                  <c:v>117</c:v>
                </c:pt>
                <c:pt idx="147">
                  <c:v>116</c:v>
                </c:pt>
                <c:pt idx="148">
                  <c:v>116</c:v>
                </c:pt>
                <c:pt idx="149">
                  <c:v>116</c:v>
                </c:pt>
                <c:pt idx="150">
                  <c:v>114</c:v>
                </c:pt>
                <c:pt idx="151">
                  <c:v>114</c:v>
                </c:pt>
                <c:pt idx="152">
                  <c:v>113</c:v>
                </c:pt>
                <c:pt idx="153">
                  <c:v>113</c:v>
                </c:pt>
                <c:pt idx="154">
                  <c:v>112</c:v>
                </c:pt>
                <c:pt idx="155">
                  <c:v>112</c:v>
                </c:pt>
                <c:pt idx="156">
                  <c:v>111</c:v>
                </c:pt>
                <c:pt idx="157">
                  <c:v>111</c:v>
                </c:pt>
                <c:pt idx="158">
                  <c:v>110</c:v>
                </c:pt>
                <c:pt idx="159">
                  <c:v>110</c:v>
                </c:pt>
                <c:pt idx="160">
                  <c:v>109</c:v>
                </c:pt>
                <c:pt idx="161">
                  <c:v>109</c:v>
                </c:pt>
                <c:pt idx="162">
                  <c:v>108</c:v>
                </c:pt>
                <c:pt idx="163">
                  <c:v>108</c:v>
                </c:pt>
                <c:pt idx="164">
                  <c:v>108</c:v>
                </c:pt>
                <c:pt idx="165">
                  <c:v>106</c:v>
                </c:pt>
                <c:pt idx="166">
                  <c:v>105</c:v>
                </c:pt>
                <c:pt idx="167">
                  <c:v>105</c:v>
                </c:pt>
                <c:pt idx="168">
                  <c:v>104</c:v>
                </c:pt>
                <c:pt idx="169">
                  <c:v>104</c:v>
                </c:pt>
                <c:pt idx="170">
                  <c:v>98</c:v>
                </c:pt>
                <c:pt idx="171">
                  <c:v>96</c:v>
                </c:pt>
                <c:pt idx="172">
                  <c:v>95</c:v>
                </c:pt>
                <c:pt idx="173">
                  <c:v>95</c:v>
                </c:pt>
                <c:pt idx="174">
                  <c:v>93</c:v>
                </c:pt>
                <c:pt idx="175">
                  <c:v>93</c:v>
                </c:pt>
                <c:pt idx="176">
                  <c:v>92</c:v>
                </c:pt>
                <c:pt idx="177">
                  <c:v>91.5</c:v>
                </c:pt>
                <c:pt idx="178">
                  <c:v>91</c:v>
                </c:pt>
                <c:pt idx="179">
                  <c:v>90</c:v>
                </c:pt>
                <c:pt idx="180">
                  <c:v>90</c:v>
                </c:pt>
                <c:pt idx="181">
                  <c:v>89</c:v>
                </c:pt>
                <c:pt idx="182">
                  <c:v>86</c:v>
                </c:pt>
                <c:pt idx="183">
                  <c:v>86</c:v>
                </c:pt>
                <c:pt idx="184">
                  <c:v>85</c:v>
                </c:pt>
                <c:pt idx="185">
                  <c:v>83</c:v>
                </c:pt>
                <c:pt idx="186">
                  <c:v>83</c:v>
                </c:pt>
                <c:pt idx="187">
                  <c:v>83</c:v>
                </c:pt>
                <c:pt idx="188">
                  <c:v>81</c:v>
                </c:pt>
                <c:pt idx="189">
                  <c:v>78</c:v>
                </c:pt>
                <c:pt idx="190">
                  <c:v>77</c:v>
                </c:pt>
                <c:pt idx="191">
                  <c:v>74</c:v>
                </c:pt>
                <c:pt idx="192">
                  <c:v>71</c:v>
                </c:pt>
                <c:pt idx="193">
                  <c:v>71</c:v>
                </c:pt>
                <c:pt idx="194">
                  <c:v>62</c:v>
                </c:pt>
                <c:pt idx="195">
                  <c:v>62</c:v>
                </c:pt>
                <c:pt idx="196">
                  <c:v>54</c:v>
                </c:pt>
                <c:pt idx="197">
                  <c:v>54</c:v>
                </c:pt>
                <c:pt idx="198">
                  <c:v>35</c:v>
                </c:pt>
                <c:pt idx="199">
                  <c:v>28</c:v>
                </c:pt>
              </c:numCache>
            </c:numRef>
          </c:yVal>
          <c:smooth val="0"/>
          <c:extLst>
            <c:ext xmlns:c16="http://schemas.microsoft.com/office/drawing/2014/chart" uri="{C3380CC4-5D6E-409C-BE32-E72D297353CC}">
              <c16:uniqueId val="{00000000-47AA-4EB2-A86E-B8CCC4D3AA50}"/>
            </c:ext>
          </c:extLst>
        </c:ser>
        <c:dLbls>
          <c:showLegendKey val="0"/>
          <c:showVal val="0"/>
          <c:showCatName val="0"/>
          <c:showSerName val="0"/>
          <c:showPercent val="0"/>
          <c:showBubbleSize val="0"/>
        </c:dLbls>
        <c:axId val="1403649007"/>
        <c:axId val="1572555823"/>
      </c:scatterChart>
      <c:valAx>
        <c:axId val="1403649007"/>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GoogleAds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572555823"/>
        <c:crosses val="autoZero"/>
        <c:crossBetween val="midCat"/>
      </c:valAx>
      <c:valAx>
        <c:axId val="1572555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03649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tx>
            <c:strRef>
              <c:f>Regression_Grafieken!$D$1</c:f>
              <c:strCache>
                <c:ptCount val="1"/>
                <c:pt idx="0">
                  <c:v>SALES</c:v>
                </c:pt>
              </c:strCache>
            </c:strRef>
          </c:tx>
          <c:spPr>
            <a:ln w="19050" cap="rnd">
              <a:noFill/>
              <a:round/>
            </a:ln>
            <a:effectLst/>
          </c:spPr>
          <c:marker>
            <c:symbol val="circle"/>
            <c:size val="5"/>
            <c:spPr>
              <a:solidFill>
                <a:schemeClr val="accent1"/>
              </a:solidFill>
              <a:ln w="9525">
                <a:solidFill>
                  <a:schemeClr val="accent1"/>
                </a:solidFill>
              </a:ln>
              <a:effectLst/>
            </c:spPr>
          </c:marker>
          <c:xVal>
            <c:numRef>
              <c:f>Regression_Grafieken!$C$2:$C$201</c:f>
              <c:numCache>
                <c:formatCode>0</c:formatCode>
                <c:ptCount val="200"/>
                <c:pt idx="0">
                  <c:v>14.919999999999995</c:v>
                </c:pt>
                <c:pt idx="1">
                  <c:v>21.71</c:v>
                </c:pt>
                <c:pt idx="2">
                  <c:v>21.540000000000006</c:v>
                </c:pt>
                <c:pt idx="3">
                  <c:v>35.42</c:v>
                </c:pt>
                <c:pt idx="4">
                  <c:v>31.1</c:v>
                </c:pt>
                <c:pt idx="5">
                  <c:v>45.25</c:v>
                </c:pt>
                <c:pt idx="6">
                  <c:v>25.619999999999997</c:v>
                </c:pt>
                <c:pt idx="7">
                  <c:v>29.639999999999993</c:v>
                </c:pt>
                <c:pt idx="8">
                  <c:v>46.589999999999996</c:v>
                </c:pt>
                <c:pt idx="9">
                  <c:v>10.339999999999989</c:v>
                </c:pt>
                <c:pt idx="10">
                  <c:v>37.340000000000003</c:v>
                </c:pt>
                <c:pt idx="11">
                  <c:v>25.6</c:v>
                </c:pt>
                <c:pt idx="12">
                  <c:v>22.23</c:v>
                </c:pt>
                <c:pt idx="13">
                  <c:v>20.590000000000003</c:v>
                </c:pt>
                <c:pt idx="14">
                  <c:v>30.8</c:v>
                </c:pt>
                <c:pt idx="15">
                  <c:v>14.229999999999993</c:v>
                </c:pt>
                <c:pt idx="16">
                  <c:v>22.879999999999995</c:v>
                </c:pt>
                <c:pt idx="17">
                  <c:v>26.65</c:v>
                </c:pt>
                <c:pt idx="18">
                  <c:v>26.159999999999997</c:v>
                </c:pt>
                <c:pt idx="19">
                  <c:v>28.850000000000005</c:v>
                </c:pt>
                <c:pt idx="20">
                  <c:v>32.749999999999993</c:v>
                </c:pt>
                <c:pt idx="21">
                  <c:v>35.209999999999994</c:v>
                </c:pt>
                <c:pt idx="22">
                  <c:v>39.76</c:v>
                </c:pt>
                <c:pt idx="23">
                  <c:v>42.49</c:v>
                </c:pt>
                <c:pt idx="24">
                  <c:v>17.879999999999995</c:v>
                </c:pt>
                <c:pt idx="25">
                  <c:v>14.420000000000002</c:v>
                </c:pt>
                <c:pt idx="26">
                  <c:v>29.330000000000002</c:v>
                </c:pt>
                <c:pt idx="27">
                  <c:v>33.89</c:v>
                </c:pt>
                <c:pt idx="28">
                  <c:v>34.31</c:v>
                </c:pt>
                <c:pt idx="29">
                  <c:v>23.490000000000006</c:v>
                </c:pt>
                <c:pt idx="30">
                  <c:v>31.819999999999997</c:v>
                </c:pt>
                <c:pt idx="31">
                  <c:v>17.939999999999991</c:v>
                </c:pt>
                <c:pt idx="32">
                  <c:v>38.85</c:v>
                </c:pt>
                <c:pt idx="33">
                  <c:v>21.900000000000002</c:v>
                </c:pt>
                <c:pt idx="34">
                  <c:v>6.8299999999999947</c:v>
                </c:pt>
                <c:pt idx="35">
                  <c:v>36.24</c:v>
                </c:pt>
                <c:pt idx="36">
                  <c:v>9.419999999999991</c:v>
                </c:pt>
                <c:pt idx="37">
                  <c:v>29.270000000000007</c:v>
                </c:pt>
                <c:pt idx="38">
                  <c:v>12.399999999999995</c:v>
                </c:pt>
                <c:pt idx="39">
                  <c:v>33.090000000000003</c:v>
                </c:pt>
                <c:pt idx="40">
                  <c:v>19.729999999999997</c:v>
                </c:pt>
                <c:pt idx="41">
                  <c:v>13.39</c:v>
                </c:pt>
                <c:pt idx="42">
                  <c:v>31.79</c:v>
                </c:pt>
                <c:pt idx="43">
                  <c:v>18.459999999999997</c:v>
                </c:pt>
                <c:pt idx="44">
                  <c:v>24.03</c:v>
                </c:pt>
                <c:pt idx="45">
                  <c:v>14.329999999999998</c:v>
                </c:pt>
                <c:pt idx="46">
                  <c:v>28.4</c:v>
                </c:pt>
                <c:pt idx="47">
                  <c:v>22.949999999999996</c:v>
                </c:pt>
                <c:pt idx="48">
                  <c:v>32.1</c:v>
                </c:pt>
                <c:pt idx="49">
                  <c:v>26.18</c:v>
                </c:pt>
                <c:pt idx="50">
                  <c:v>18.919999999999995</c:v>
                </c:pt>
                <c:pt idx="51">
                  <c:v>10.3</c:v>
                </c:pt>
                <c:pt idx="52">
                  <c:v>36.440000000000005</c:v>
                </c:pt>
                <c:pt idx="53">
                  <c:v>17.100000000000001</c:v>
                </c:pt>
                <c:pt idx="54">
                  <c:v>16.010000000000005</c:v>
                </c:pt>
                <c:pt idx="55">
                  <c:v>6.09</c:v>
                </c:pt>
                <c:pt idx="56">
                  <c:v>18.759999999999998</c:v>
                </c:pt>
                <c:pt idx="57">
                  <c:v>14.319999999999993</c:v>
                </c:pt>
                <c:pt idx="58">
                  <c:v>20.8</c:v>
                </c:pt>
                <c:pt idx="59">
                  <c:v>10.970000000000002</c:v>
                </c:pt>
                <c:pt idx="60">
                  <c:v>10.939999999999998</c:v>
                </c:pt>
                <c:pt idx="61">
                  <c:v>19.339999999999996</c:v>
                </c:pt>
                <c:pt idx="62">
                  <c:v>24.65</c:v>
                </c:pt>
                <c:pt idx="63">
                  <c:v>20.759999999999998</c:v>
                </c:pt>
                <c:pt idx="64">
                  <c:v>25.729999999999997</c:v>
                </c:pt>
                <c:pt idx="65">
                  <c:v>23.2</c:v>
                </c:pt>
                <c:pt idx="66">
                  <c:v>20.190000000000001</c:v>
                </c:pt>
                <c:pt idx="67">
                  <c:v>17.649999999999999</c:v>
                </c:pt>
                <c:pt idx="68">
                  <c:v>34.070000000000007</c:v>
                </c:pt>
                <c:pt idx="69">
                  <c:v>26.98</c:v>
                </c:pt>
                <c:pt idx="70">
                  <c:v>23.900000000000002</c:v>
                </c:pt>
                <c:pt idx="71">
                  <c:v>25.53</c:v>
                </c:pt>
                <c:pt idx="72">
                  <c:v>20.220000000000002</c:v>
                </c:pt>
                <c:pt idx="73">
                  <c:v>16.159999999999997</c:v>
                </c:pt>
                <c:pt idx="74">
                  <c:v>20.23</c:v>
                </c:pt>
                <c:pt idx="75">
                  <c:v>9.0500000000000007</c:v>
                </c:pt>
                <c:pt idx="76">
                  <c:v>7.9399999999999977</c:v>
                </c:pt>
                <c:pt idx="77">
                  <c:v>31.169999999999995</c:v>
                </c:pt>
                <c:pt idx="78">
                  <c:v>24.31</c:v>
                </c:pt>
                <c:pt idx="79">
                  <c:v>14.02</c:v>
                </c:pt>
                <c:pt idx="80">
                  <c:v>2.2399999999999984</c:v>
                </c:pt>
                <c:pt idx="81">
                  <c:v>24.509999999999998</c:v>
                </c:pt>
                <c:pt idx="82">
                  <c:v>17.419999999999998</c:v>
                </c:pt>
                <c:pt idx="83">
                  <c:v>17.18</c:v>
                </c:pt>
                <c:pt idx="84">
                  <c:v>13.89</c:v>
                </c:pt>
                <c:pt idx="85">
                  <c:v>31.869999999999997</c:v>
                </c:pt>
                <c:pt idx="86">
                  <c:v>6.75</c:v>
                </c:pt>
                <c:pt idx="87">
                  <c:v>4.0799999999999983</c:v>
                </c:pt>
                <c:pt idx="88">
                  <c:v>20.62</c:v>
                </c:pt>
                <c:pt idx="89">
                  <c:v>14.849999999999998</c:v>
                </c:pt>
                <c:pt idx="90">
                  <c:v>14.33</c:v>
                </c:pt>
                <c:pt idx="91">
                  <c:v>10.659999999999997</c:v>
                </c:pt>
                <c:pt idx="92">
                  <c:v>19.04</c:v>
                </c:pt>
                <c:pt idx="93">
                  <c:v>12.219999999999995</c:v>
                </c:pt>
                <c:pt idx="94">
                  <c:v>10.77</c:v>
                </c:pt>
                <c:pt idx="95">
                  <c:v>24.179999999999996</c:v>
                </c:pt>
                <c:pt idx="96">
                  <c:v>36.789999999999992</c:v>
                </c:pt>
                <c:pt idx="97">
                  <c:v>20.69</c:v>
                </c:pt>
                <c:pt idx="98">
                  <c:v>20.239999999999998</c:v>
                </c:pt>
                <c:pt idx="99">
                  <c:v>19.79</c:v>
                </c:pt>
                <c:pt idx="100">
                  <c:v>19.549999999999997</c:v>
                </c:pt>
                <c:pt idx="101">
                  <c:v>9.4299999999999962</c:v>
                </c:pt>
                <c:pt idx="102">
                  <c:v>1</c:v>
                </c:pt>
                <c:pt idx="103">
                  <c:v>8.5299999999999958</c:v>
                </c:pt>
                <c:pt idx="104">
                  <c:v>4.4699999999999989</c:v>
                </c:pt>
                <c:pt idx="105">
                  <c:v>0.12000000000000455</c:v>
                </c:pt>
                <c:pt idx="106">
                  <c:v>23.379999999999995</c:v>
                </c:pt>
                <c:pt idx="107">
                  <c:v>17.100000000000001</c:v>
                </c:pt>
                <c:pt idx="108">
                  <c:v>14.519999999999998</c:v>
                </c:pt>
                <c:pt idx="109">
                  <c:v>16.579999999999998</c:v>
                </c:pt>
                <c:pt idx="110">
                  <c:v>3.9299999999999962</c:v>
                </c:pt>
                <c:pt idx="111">
                  <c:v>19.149999999999999</c:v>
                </c:pt>
                <c:pt idx="112">
                  <c:v>16.91</c:v>
                </c:pt>
                <c:pt idx="113">
                  <c:v>95</c:v>
                </c:pt>
                <c:pt idx="114">
                  <c:v>19.339999999999996</c:v>
                </c:pt>
                <c:pt idx="115">
                  <c:v>11.229999999999997</c:v>
                </c:pt>
                <c:pt idx="116">
                  <c:v>27.72</c:v>
                </c:pt>
                <c:pt idx="117">
                  <c:v>15.520000000000001</c:v>
                </c:pt>
                <c:pt idx="118">
                  <c:v>15.27</c:v>
                </c:pt>
                <c:pt idx="119">
                  <c:v>10.829999999999998</c:v>
                </c:pt>
                <c:pt idx="120">
                  <c:v>5.4500000000000028</c:v>
                </c:pt>
                <c:pt idx="121">
                  <c:v>11.270000000000001</c:v>
                </c:pt>
                <c:pt idx="122">
                  <c:v>4.68</c:v>
                </c:pt>
                <c:pt idx="123">
                  <c:v>18.700000000000003</c:v>
                </c:pt>
                <c:pt idx="124">
                  <c:v>16.89</c:v>
                </c:pt>
                <c:pt idx="125">
                  <c:v>9.8500000000000014</c:v>
                </c:pt>
                <c:pt idx="126">
                  <c:v>1.4600000000000026</c:v>
                </c:pt>
                <c:pt idx="127">
                  <c:v>37.253750000000011</c:v>
                </c:pt>
                <c:pt idx="128">
                  <c:v>4.2600000000000016</c:v>
                </c:pt>
                <c:pt idx="129">
                  <c:v>17.36</c:v>
                </c:pt>
                <c:pt idx="130">
                  <c:v>16.819999999999997</c:v>
                </c:pt>
                <c:pt idx="131">
                  <c:v>24.93</c:v>
                </c:pt>
                <c:pt idx="132">
                  <c:v>16.750000000000004</c:v>
                </c:pt>
                <c:pt idx="133">
                  <c:v>13.59</c:v>
                </c:pt>
                <c:pt idx="134">
                  <c:v>18.739999999999998</c:v>
                </c:pt>
                <c:pt idx="135">
                  <c:v>12.749999999999998</c:v>
                </c:pt>
                <c:pt idx="136">
                  <c:v>11.38</c:v>
                </c:pt>
                <c:pt idx="137">
                  <c:v>14.979999999999999</c:v>
                </c:pt>
                <c:pt idx="138">
                  <c:v>7.6899999999999995</c:v>
                </c:pt>
                <c:pt idx="139">
                  <c:v>6.0599999999999952</c:v>
                </c:pt>
                <c:pt idx="140">
                  <c:v>12.070000000000002</c:v>
                </c:pt>
                <c:pt idx="141">
                  <c:v>6.2099999999999991</c:v>
                </c:pt>
                <c:pt idx="142">
                  <c:v>19.64</c:v>
                </c:pt>
                <c:pt idx="143">
                  <c:v>12.8</c:v>
                </c:pt>
                <c:pt idx="144">
                  <c:v>9.1300000000000008</c:v>
                </c:pt>
                <c:pt idx="145">
                  <c:v>13.380000000000003</c:v>
                </c:pt>
                <c:pt idx="146">
                  <c:v>3.2699999999999996</c:v>
                </c:pt>
                <c:pt idx="147">
                  <c:v>14.719999999999999</c:v>
                </c:pt>
                <c:pt idx="148">
                  <c:v>10.549999999999999</c:v>
                </c:pt>
                <c:pt idx="149">
                  <c:v>8.6300000000000008</c:v>
                </c:pt>
                <c:pt idx="150">
                  <c:v>22.18</c:v>
                </c:pt>
                <c:pt idx="151">
                  <c:v>3.6199999999999992</c:v>
                </c:pt>
                <c:pt idx="152">
                  <c:v>17.100000000000001</c:v>
                </c:pt>
                <c:pt idx="153">
                  <c:v>10.68</c:v>
                </c:pt>
                <c:pt idx="154">
                  <c:v>18.47</c:v>
                </c:pt>
                <c:pt idx="155">
                  <c:v>13.4</c:v>
                </c:pt>
                <c:pt idx="156">
                  <c:v>17.82</c:v>
                </c:pt>
                <c:pt idx="157">
                  <c:v>5.91</c:v>
                </c:pt>
                <c:pt idx="158">
                  <c:v>19.189999999999998</c:v>
                </c:pt>
                <c:pt idx="159">
                  <c:v>5.2099999999999991</c:v>
                </c:pt>
                <c:pt idx="160">
                  <c:v>11.190000000000001</c:v>
                </c:pt>
                <c:pt idx="161">
                  <c:v>9.0499999999999989</c:v>
                </c:pt>
                <c:pt idx="162">
                  <c:v>13.64</c:v>
                </c:pt>
                <c:pt idx="163">
                  <c:v>4.3599999999999994</c:v>
                </c:pt>
                <c:pt idx="164">
                  <c:v>2.12</c:v>
                </c:pt>
                <c:pt idx="165">
                  <c:v>11.459999999999999</c:v>
                </c:pt>
                <c:pt idx="166">
                  <c:v>16.59</c:v>
                </c:pt>
                <c:pt idx="167">
                  <c:v>7.7799999999999976</c:v>
                </c:pt>
                <c:pt idx="168">
                  <c:v>19.910000000000004</c:v>
                </c:pt>
                <c:pt idx="169">
                  <c:v>14.57</c:v>
                </c:pt>
                <c:pt idx="170">
                  <c:v>18.339999999999996</c:v>
                </c:pt>
                <c:pt idx="171">
                  <c:v>16.95</c:v>
                </c:pt>
                <c:pt idx="172">
                  <c:v>19.829999999999998</c:v>
                </c:pt>
                <c:pt idx="173">
                  <c:v>17.100000000000001</c:v>
                </c:pt>
                <c:pt idx="174">
                  <c:v>12.160000000000002</c:v>
                </c:pt>
                <c:pt idx="175">
                  <c:v>5.2100000000000009</c:v>
                </c:pt>
                <c:pt idx="176">
                  <c:v>31.35</c:v>
                </c:pt>
                <c:pt idx="177">
                  <c:v>7.3099999999999987</c:v>
                </c:pt>
                <c:pt idx="178">
                  <c:v>0.14999999999999947</c:v>
                </c:pt>
                <c:pt idx="179">
                  <c:v>11.95</c:v>
                </c:pt>
                <c:pt idx="180">
                  <c:v>3.4400000000000013</c:v>
                </c:pt>
                <c:pt idx="181">
                  <c:v>18.04</c:v>
                </c:pt>
                <c:pt idx="182">
                  <c:v>16.119999999999997</c:v>
                </c:pt>
                <c:pt idx="183">
                  <c:v>15.32</c:v>
                </c:pt>
                <c:pt idx="184">
                  <c:v>1.5399999999999956</c:v>
                </c:pt>
                <c:pt idx="185">
                  <c:v>18.560000000000002</c:v>
                </c:pt>
                <c:pt idx="186">
                  <c:v>17.79</c:v>
                </c:pt>
                <c:pt idx="187">
                  <c:v>15.27</c:v>
                </c:pt>
                <c:pt idx="188">
                  <c:v>12.57</c:v>
                </c:pt>
                <c:pt idx="189">
                  <c:v>19.989999999999998</c:v>
                </c:pt>
                <c:pt idx="190">
                  <c:v>1.0199999999999996</c:v>
                </c:pt>
                <c:pt idx="191">
                  <c:v>10.41</c:v>
                </c:pt>
                <c:pt idx="192">
                  <c:v>18.220000000000002</c:v>
                </c:pt>
                <c:pt idx="193">
                  <c:v>13.6</c:v>
                </c:pt>
                <c:pt idx="194">
                  <c:v>11.729999999999999</c:v>
                </c:pt>
                <c:pt idx="195">
                  <c:v>11.129999999999999</c:v>
                </c:pt>
                <c:pt idx="196">
                  <c:v>11.269999999999998</c:v>
                </c:pt>
                <c:pt idx="197">
                  <c:v>1.5100000000000002</c:v>
                </c:pt>
                <c:pt idx="198">
                  <c:v>92</c:v>
                </c:pt>
                <c:pt idx="199">
                  <c:v>111</c:v>
                </c:pt>
              </c:numCache>
            </c:numRef>
          </c:xVal>
          <c:yVal>
            <c:numRef>
              <c:f>Regression_Grafieken!$D$2:$D$201</c:f>
              <c:numCache>
                <c:formatCode>0</c:formatCode>
                <c:ptCount val="200"/>
                <c:pt idx="0">
                  <c:v>811</c:v>
                </c:pt>
                <c:pt idx="1">
                  <c:v>298.75</c:v>
                </c:pt>
                <c:pt idx="2">
                  <c:v>272</c:v>
                </c:pt>
                <c:pt idx="3">
                  <c:v>271</c:v>
                </c:pt>
                <c:pt idx="4">
                  <c:v>265</c:v>
                </c:pt>
                <c:pt idx="5">
                  <c:v>264</c:v>
                </c:pt>
                <c:pt idx="6">
                  <c:v>258</c:v>
                </c:pt>
                <c:pt idx="7">
                  <c:v>257</c:v>
                </c:pt>
                <c:pt idx="8">
                  <c:v>256</c:v>
                </c:pt>
                <c:pt idx="9">
                  <c:v>254</c:v>
                </c:pt>
                <c:pt idx="10">
                  <c:v>245</c:v>
                </c:pt>
                <c:pt idx="11">
                  <c:v>240</c:v>
                </c:pt>
                <c:pt idx="12">
                  <c:v>240</c:v>
                </c:pt>
                <c:pt idx="13">
                  <c:v>240</c:v>
                </c:pt>
                <c:pt idx="14">
                  <c:v>239</c:v>
                </c:pt>
                <c:pt idx="15">
                  <c:v>236</c:v>
                </c:pt>
                <c:pt idx="16">
                  <c:v>235.5</c:v>
                </c:pt>
                <c:pt idx="17">
                  <c:v>235</c:v>
                </c:pt>
                <c:pt idx="18">
                  <c:v>231</c:v>
                </c:pt>
                <c:pt idx="19">
                  <c:v>230</c:v>
                </c:pt>
                <c:pt idx="20">
                  <c:v>229</c:v>
                </c:pt>
                <c:pt idx="21">
                  <c:v>228</c:v>
                </c:pt>
                <c:pt idx="22">
                  <c:v>227</c:v>
                </c:pt>
                <c:pt idx="23">
                  <c:v>226</c:v>
                </c:pt>
                <c:pt idx="24">
                  <c:v>225</c:v>
                </c:pt>
                <c:pt idx="25">
                  <c:v>225</c:v>
                </c:pt>
                <c:pt idx="26">
                  <c:v>223</c:v>
                </c:pt>
                <c:pt idx="27">
                  <c:v>221</c:v>
                </c:pt>
                <c:pt idx="28">
                  <c:v>220</c:v>
                </c:pt>
                <c:pt idx="29">
                  <c:v>218</c:v>
                </c:pt>
                <c:pt idx="30">
                  <c:v>216</c:v>
                </c:pt>
                <c:pt idx="31">
                  <c:v>210</c:v>
                </c:pt>
                <c:pt idx="32">
                  <c:v>208</c:v>
                </c:pt>
                <c:pt idx="33">
                  <c:v>208</c:v>
                </c:pt>
                <c:pt idx="34">
                  <c:v>207</c:v>
                </c:pt>
                <c:pt idx="35">
                  <c:v>204</c:v>
                </c:pt>
                <c:pt idx="36">
                  <c:v>201</c:v>
                </c:pt>
                <c:pt idx="37">
                  <c:v>199</c:v>
                </c:pt>
                <c:pt idx="38">
                  <c:v>197</c:v>
                </c:pt>
                <c:pt idx="39">
                  <c:v>196</c:v>
                </c:pt>
                <c:pt idx="40">
                  <c:v>196</c:v>
                </c:pt>
                <c:pt idx="41">
                  <c:v>196</c:v>
                </c:pt>
                <c:pt idx="42">
                  <c:v>193</c:v>
                </c:pt>
                <c:pt idx="43">
                  <c:v>191</c:v>
                </c:pt>
                <c:pt idx="44">
                  <c:v>188</c:v>
                </c:pt>
                <c:pt idx="45">
                  <c:v>188</c:v>
                </c:pt>
                <c:pt idx="46">
                  <c:v>187</c:v>
                </c:pt>
                <c:pt idx="47">
                  <c:v>187</c:v>
                </c:pt>
                <c:pt idx="48">
                  <c:v>186</c:v>
                </c:pt>
                <c:pt idx="49">
                  <c:v>186</c:v>
                </c:pt>
                <c:pt idx="50">
                  <c:v>186</c:v>
                </c:pt>
                <c:pt idx="51">
                  <c:v>185</c:v>
                </c:pt>
                <c:pt idx="52">
                  <c:v>184</c:v>
                </c:pt>
                <c:pt idx="53">
                  <c:v>184</c:v>
                </c:pt>
                <c:pt idx="54">
                  <c:v>183</c:v>
                </c:pt>
                <c:pt idx="55">
                  <c:v>180</c:v>
                </c:pt>
                <c:pt idx="56">
                  <c:v>179</c:v>
                </c:pt>
                <c:pt idx="57">
                  <c:v>177</c:v>
                </c:pt>
                <c:pt idx="58">
                  <c:v>175</c:v>
                </c:pt>
                <c:pt idx="59">
                  <c:v>175</c:v>
                </c:pt>
                <c:pt idx="60">
                  <c:v>173</c:v>
                </c:pt>
                <c:pt idx="61">
                  <c:v>172</c:v>
                </c:pt>
                <c:pt idx="62">
                  <c:v>171</c:v>
                </c:pt>
                <c:pt idx="63">
                  <c:v>170</c:v>
                </c:pt>
                <c:pt idx="64">
                  <c:v>169</c:v>
                </c:pt>
                <c:pt idx="65">
                  <c:v>168</c:v>
                </c:pt>
                <c:pt idx="66">
                  <c:v>168</c:v>
                </c:pt>
                <c:pt idx="67">
                  <c:v>168</c:v>
                </c:pt>
                <c:pt idx="68">
                  <c:v>167</c:v>
                </c:pt>
                <c:pt idx="69">
                  <c:v>167</c:v>
                </c:pt>
                <c:pt idx="70">
                  <c:v>167</c:v>
                </c:pt>
                <c:pt idx="71">
                  <c:v>166</c:v>
                </c:pt>
                <c:pt idx="72">
                  <c:v>166</c:v>
                </c:pt>
                <c:pt idx="73">
                  <c:v>165</c:v>
                </c:pt>
                <c:pt idx="74">
                  <c:v>163</c:v>
                </c:pt>
                <c:pt idx="75">
                  <c:v>163</c:v>
                </c:pt>
                <c:pt idx="76">
                  <c:v>163</c:v>
                </c:pt>
                <c:pt idx="77">
                  <c:v>162</c:v>
                </c:pt>
                <c:pt idx="78">
                  <c:v>159</c:v>
                </c:pt>
                <c:pt idx="79">
                  <c:v>159</c:v>
                </c:pt>
                <c:pt idx="80">
                  <c:v>159</c:v>
                </c:pt>
                <c:pt idx="81">
                  <c:v>158</c:v>
                </c:pt>
                <c:pt idx="82">
                  <c:v>152</c:v>
                </c:pt>
                <c:pt idx="83">
                  <c:v>152</c:v>
                </c:pt>
                <c:pt idx="84">
                  <c:v>152</c:v>
                </c:pt>
                <c:pt idx="85">
                  <c:v>151.5</c:v>
                </c:pt>
                <c:pt idx="86">
                  <c:v>151</c:v>
                </c:pt>
                <c:pt idx="87">
                  <c:v>150</c:v>
                </c:pt>
                <c:pt idx="88">
                  <c:v>149</c:v>
                </c:pt>
                <c:pt idx="89">
                  <c:v>149</c:v>
                </c:pt>
                <c:pt idx="90">
                  <c:v>149</c:v>
                </c:pt>
                <c:pt idx="91">
                  <c:v>149</c:v>
                </c:pt>
                <c:pt idx="92">
                  <c:v>148</c:v>
                </c:pt>
                <c:pt idx="93">
                  <c:v>147</c:v>
                </c:pt>
                <c:pt idx="94">
                  <c:v>147</c:v>
                </c:pt>
                <c:pt idx="95">
                  <c:v>142</c:v>
                </c:pt>
                <c:pt idx="96">
                  <c:v>139</c:v>
                </c:pt>
                <c:pt idx="97">
                  <c:v>139</c:v>
                </c:pt>
                <c:pt idx="98">
                  <c:v>139</c:v>
                </c:pt>
                <c:pt idx="99">
                  <c:v>139</c:v>
                </c:pt>
                <c:pt idx="100">
                  <c:v>139</c:v>
                </c:pt>
                <c:pt idx="101">
                  <c:v>139</c:v>
                </c:pt>
                <c:pt idx="102">
                  <c:v>139</c:v>
                </c:pt>
                <c:pt idx="103">
                  <c:v>138</c:v>
                </c:pt>
                <c:pt idx="104">
                  <c:v>137</c:v>
                </c:pt>
                <c:pt idx="105">
                  <c:v>137</c:v>
                </c:pt>
                <c:pt idx="106">
                  <c:v>135</c:v>
                </c:pt>
                <c:pt idx="107">
                  <c:v>135</c:v>
                </c:pt>
                <c:pt idx="108">
                  <c:v>135</c:v>
                </c:pt>
                <c:pt idx="109">
                  <c:v>133</c:v>
                </c:pt>
                <c:pt idx="110">
                  <c:v>133</c:v>
                </c:pt>
                <c:pt idx="111">
                  <c:v>132</c:v>
                </c:pt>
                <c:pt idx="112">
                  <c:v>132</c:v>
                </c:pt>
                <c:pt idx="113">
                  <c:v>131</c:v>
                </c:pt>
                <c:pt idx="114">
                  <c:v>131</c:v>
                </c:pt>
                <c:pt idx="115">
                  <c:v>131</c:v>
                </c:pt>
                <c:pt idx="116">
                  <c:v>129</c:v>
                </c:pt>
                <c:pt idx="117">
                  <c:v>129</c:v>
                </c:pt>
                <c:pt idx="118">
                  <c:v>129</c:v>
                </c:pt>
                <c:pt idx="119">
                  <c:v>129</c:v>
                </c:pt>
                <c:pt idx="120">
                  <c:v>129</c:v>
                </c:pt>
                <c:pt idx="121">
                  <c:v>128</c:v>
                </c:pt>
                <c:pt idx="122">
                  <c:v>128</c:v>
                </c:pt>
                <c:pt idx="123">
                  <c:v>127</c:v>
                </c:pt>
                <c:pt idx="124">
                  <c:v>127</c:v>
                </c:pt>
                <c:pt idx="125">
                  <c:v>127</c:v>
                </c:pt>
                <c:pt idx="126">
                  <c:v>127</c:v>
                </c:pt>
                <c:pt idx="127">
                  <c:v>126</c:v>
                </c:pt>
                <c:pt idx="128">
                  <c:v>126</c:v>
                </c:pt>
                <c:pt idx="129">
                  <c:v>125</c:v>
                </c:pt>
                <c:pt idx="130">
                  <c:v>125</c:v>
                </c:pt>
                <c:pt idx="131">
                  <c:v>124</c:v>
                </c:pt>
                <c:pt idx="132">
                  <c:v>124</c:v>
                </c:pt>
                <c:pt idx="133">
                  <c:v>124</c:v>
                </c:pt>
                <c:pt idx="134">
                  <c:v>123</c:v>
                </c:pt>
                <c:pt idx="135">
                  <c:v>123</c:v>
                </c:pt>
                <c:pt idx="136">
                  <c:v>123</c:v>
                </c:pt>
                <c:pt idx="137">
                  <c:v>122</c:v>
                </c:pt>
                <c:pt idx="138">
                  <c:v>122</c:v>
                </c:pt>
                <c:pt idx="139">
                  <c:v>122</c:v>
                </c:pt>
                <c:pt idx="140">
                  <c:v>120</c:v>
                </c:pt>
                <c:pt idx="141">
                  <c:v>120</c:v>
                </c:pt>
                <c:pt idx="142">
                  <c:v>119</c:v>
                </c:pt>
                <c:pt idx="143">
                  <c:v>119</c:v>
                </c:pt>
                <c:pt idx="144">
                  <c:v>118</c:v>
                </c:pt>
                <c:pt idx="145">
                  <c:v>117</c:v>
                </c:pt>
                <c:pt idx="146">
                  <c:v>117</c:v>
                </c:pt>
                <c:pt idx="147">
                  <c:v>116</c:v>
                </c:pt>
                <c:pt idx="148">
                  <c:v>116</c:v>
                </c:pt>
                <c:pt idx="149">
                  <c:v>116</c:v>
                </c:pt>
                <c:pt idx="150">
                  <c:v>114</c:v>
                </c:pt>
                <c:pt idx="151">
                  <c:v>114</c:v>
                </c:pt>
                <c:pt idx="152">
                  <c:v>113</c:v>
                </c:pt>
                <c:pt idx="153">
                  <c:v>113</c:v>
                </c:pt>
                <c:pt idx="154">
                  <c:v>112</c:v>
                </c:pt>
                <c:pt idx="155">
                  <c:v>112</c:v>
                </c:pt>
                <c:pt idx="156">
                  <c:v>111</c:v>
                </c:pt>
                <c:pt idx="157">
                  <c:v>111</c:v>
                </c:pt>
                <c:pt idx="158">
                  <c:v>110</c:v>
                </c:pt>
                <c:pt idx="159">
                  <c:v>110</c:v>
                </c:pt>
                <c:pt idx="160">
                  <c:v>109</c:v>
                </c:pt>
                <c:pt idx="161">
                  <c:v>109</c:v>
                </c:pt>
                <c:pt idx="162">
                  <c:v>108</c:v>
                </c:pt>
                <c:pt idx="163">
                  <c:v>108</c:v>
                </c:pt>
                <c:pt idx="164">
                  <c:v>108</c:v>
                </c:pt>
                <c:pt idx="165">
                  <c:v>106</c:v>
                </c:pt>
                <c:pt idx="166">
                  <c:v>105</c:v>
                </c:pt>
                <c:pt idx="167">
                  <c:v>105</c:v>
                </c:pt>
                <c:pt idx="168">
                  <c:v>104</c:v>
                </c:pt>
                <c:pt idx="169">
                  <c:v>104</c:v>
                </c:pt>
                <c:pt idx="170">
                  <c:v>98</c:v>
                </c:pt>
                <c:pt idx="171">
                  <c:v>96</c:v>
                </c:pt>
                <c:pt idx="172">
                  <c:v>95</c:v>
                </c:pt>
                <c:pt idx="173">
                  <c:v>95</c:v>
                </c:pt>
                <c:pt idx="174">
                  <c:v>93</c:v>
                </c:pt>
                <c:pt idx="175">
                  <c:v>93</c:v>
                </c:pt>
                <c:pt idx="176">
                  <c:v>92</c:v>
                </c:pt>
                <c:pt idx="177">
                  <c:v>91.5</c:v>
                </c:pt>
                <c:pt idx="178">
                  <c:v>91</c:v>
                </c:pt>
                <c:pt idx="179">
                  <c:v>90</c:v>
                </c:pt>
                <c:pt idx="180">
                  <c:v>90</c:v>
                </c:pt>
                <c:pt idx="181">
                  <c:v>89</c:v>
                </c:pt>
                <c:pt idx="182">
                  <c:v>86</c:v>
                </c:pt>
                <c:pt idx="183">
                  <c:v>86</c:v>
                </c:pt>
                <c:pt idx="184">
                  <c:v>85</c:v>
                </c:pt>
                <c:pt idx="185">
                  <c:v>83</c:v>
                </c:pt>
                <c:pt idx="186">
                  <c:v>83</c:v>
                </c:pt>
                <c:pt idx="187">
                  <c:v>83</c:v>
                </c:pt>
                <c:pt idx="188">
                  <c:v>81</c:v>
                </c:pt>
                <c:pt idx="189">
                  <c:v>78</c:v>
                </c:pt>
                <c:pt idx="190">
                  <c:v>77</c:v>
                </c:pt>
                <c:pt idx="191">
                  <c:v>74</c:v>
                </c:pt>
                <c:pt idx="192">
                  <c:v>71</c:v>
                </c:pt>
                <c:pt idx="193">
                  <c:v>71</c:v>
                </c:pt>
                <c:pt idx="194">
                  <c:v>62</c:v>
                </c:pt>
                <c:pt idx="195">
                  <c:v>62</c:v>
                </c:pt>
                <c:pt idx="196">
                  <c:v>54</c:v>
                </c:pt>
                <c:pt idx="197">
                  <c:v>54</c:v>
                </c:pt>
                <c:pt idx="198">
                  <c:v>35</c:v>
                </c:pt>
                <c:pt idx="199">
                  <c:v>28</c:v>
                </c:pt>
              </c:numCache>
            </c:numRef>
          </c:yVal>
          <c:smooth val="0"/>
          <c:extLst>
            <c:ext xmlns:c16="http://schemas.microsoft.com/office/drawing/2014/chart" uri="{C3380CC4-5D6E-409C-BE32-E72D297353CC}">
              <c16:uniqueId val="{00000000-943E-4671-8AD0-F5AD25220F17}"/>
            </c:ext>
          </c:extLst>
        </c:ser>
        <c:dLbls>
          <c:showLegendKey val="0"/>
          <c:showVal val="0"/>
          <c:showCatName val="0"/>
          <c:showSerName val="0"/>
          <c:showPercent val="0"/>
          <c:showBubbleSize val="0"/>
        </c:dLbls>
        <c:axId val="1293999231"/>
        <c:axId val="1293996831"/>
      </c:scatterChart>
      <c:valAx>
        <c:axId val="12939992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TIKTOK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293996831"/>
        <c:crosses val="autoZero"/>
        <c:crossBetween val="midCat"/>
      </c:valAx>
      <c:valAx>
        <c:axId val="129399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293999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 GoogleAds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nl-BE"/>
        </a:p>
      </c:txPr>
    </c:title>
    <c:autoTitleDeleted val="0"/>
    <c:plotArea>
      <c:layout/>
      <c:scatterChart>
        <c:scatterStyle val="lineMarker"/>
        <c:varyColors val="0"/>
        <c:ser>
          <c:idx val="0"/>
          <c:order val="0"/>
          <c:tx>
            <c:strRef>
              <c:f>Regression_Grafieken!$R$1</c:f>
              <c:strCache>
                <c:ptCount val="1"/>
                <c:pt idx="0">
                  <c:v>SALES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rgbClr val="FFC000">
                    <a:alpha val="50000"/>
                  </a:srgbClr>
                </a:solidFill>
              </a:ln>
              <a:effectLst/>
            </c:spPr>
            <c:trendlineType val="linear"/>
            <c:dispRSqr val="0"/>
            <c:dispEq val="1"/>
            <c:trendlineLbl>
              <c:layout>
                <c:manualLayout>
                  <c:x val="-3.1608305477461164E-2"/>
                  <c:y val="0.50918977060739046"/>
                </c:manualLayout>
              </c:layout>
              <c:numFmt formatCode="General" sourceLinked="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j-lt"/>
                      <a:ea typeface="+mn-ea"/>
                      <a:cs typeface="+mn-cs"/>
                    </a:defRPr>
                  </a:pPr>
                  <a:endParaRPr lang="nl-BE"/>
                </a:p>
              </c:txPr>
            </c:trendlineLbl>
          </c:trendline>
          <c:xVal>
            <c:numRef>
              <c:f>Regression_Grafieken!$O$2:$O$201</c:f>
              <c:numCache>
                <c:formatCode>0</c:formatCode>
                <c:ptCount val="200"/>
                <c:pt idx="0">
                  <c:v>47.54</c:v>
                </c:pt>
                <c:pt idx="1">
                  <c:v>27.54</c:v>
                </c:pt>
                <c:pt idx="2">
                  <c:v>65.52000000000001</c:v>
                </c:pt>
                <c:pt idx="3">
                  <c:v>64.38</c:v>
                </c:pt>
                <c:pt idx="4">
                  <c:v>50.64</c:v>
                </c:pt>
                <c:pt idx="5">
                  <c:v>54.06</c:v>
                </c:pt>
                <c:pt idx="6">
                  <c:v>62.279999999999994</c:v>
                </c:pt>
                <c:pt idx="7">
                  <c:v>64.94</c:v>
                </c:pt>
                <c:pt idx="8">
                  <c:v>56.379999999999995</c:v>
                </c:pt>
                <c:pt idx="9">
                  <c:v>63.279999999999994</c:v>
                </c:pt>
                <c:pt idx="10">
                  <c:v>52.980000000000004</c:v>
                </c:pt>
                <c:pt idx="11">
                  <c:v>61.260000000000005</c:v>
                </c:pt>
                <c:pt idx="12">
                  <c:v>42.08</c:v>
                </c:pt>
                <c:pt idx="13">
                  <c:v>40.78</c:v>
                </c:pt>
                <c:pt idx="14">
                  <c:v>49.160000000000004</c:v>
                </c:pt>
                <c:pt idx="15">
                  <c:v>56.02</c:v>
                </c:pt>
                <c:pt idx="16">
                  <c:v>57.720000000000006</c:v>
                </c:pt>
                <c:pt idx="17">
                  <c:v>44.28</c:v>
                </c:pt>
                <c:pt idx="18">
                  <c:v>59.58</c:v>
                </c:pt>
                <c:pt idx="19">
                  <c:v>53.6</c:v>
                </c:pt>
                <c:pt idx="20">
                  <c:v>48.36</c:v>
                </c:pt>
                <c:pt idx="21">
                  <c:v>46</c:v>
                </c:pt>
                <c:pt idx="22">
                  <c:v>68</c:v>
                </c:pt>
                <c:pt idx="23">
                  <c:v>67.72</c:v>
                </c:pt>
                <c:pt idx="24">
                  <c:v>41.519999999999996</c:v>
                </c:pt>
                <c:pt idx="25">
                  <c:v>56.18</c:v>
                </c:pt>
                <c:pt idx="26">
                  <c:v>45.7</c:v>
                </c:pt>
                <c:pt idx="27">
                  <c:v>55.339999999999996</c:v>
                </c:pt>
                <c:pt idx="28">
                  <c:v>62.54</c:v>
                </c:pt>
                <c:pt idx="29">
                  <c:v>50.1</c:v>
                </c:pt>
                <c:pt idx="30">
                  <c:v>58.68</c:v>
                </c:pt>
                <c:pt idx="31">
                  <c:v>58.739999999999995</c:v>
                </c:pt>
                <c:pt idx="32">
                  <c:v>54.64</c:v>
                </c:pt>
                <c:pt idx="33">
                  <c:v>37.260000000000005</c:v>
                </c:pt>
                <c:pt idx="34">
                  <c:v>38.209999999999994</c:v>
                </c:pt>
                <c:pt idx="35">
                  <c:v>41.36</c:v>
                </c:pt>
                <c:pt idx="36">
                  <c:v>51.9</c:v>
                </c:pt>
                <c:pt idx="37">
                  <c:v>52.760000000000005</c:v>
                </c:pt>
                <c:pt idx="38">
                  <c:v>31.3</c:v>
                </c:pt>
                <c:pt idx="39">
                  <c:v>51.480000000000004</c:v>
                </c:pt>
                <c:pt idx="40">
                  <c:v>44.82</c:v>
                </c:pt>
                <c:pt idx="41">
                  <c:v>37.58</c:v>
                </c:pt>
                <c:pt idx="42">
                  <c:v>33.700000000000003</c:v>
                </c:pt>
                <c:pt idx="43">
                  <c:v>44.82</c:v>
                </c:pt>
                <c:pt idx="44">
                  <c:v>58.760000000000005</c:v>
                </c:pt>
                <c:pt idx="45">
                  <c:v>46.68</c:v>
                </c:pt>
                <c:pt idx="46">
                  <c:v>50.68</c:v>
                </c:pt>
                <c:pt idx="47">
                  <c:v>27.22</c:v>
                </c:pt>
                <c:pt idx="48">
                  <c:v>50.14</c:v>
                </c:pt>
                <c:pt idx="49">
                  <c:v>41.22</c:v>
                </c:pt>
                <c:pt idx="50">
                  <c:v>40.4</c:v>
                </c:pt>
                <c:pt idx="51">
                  <c:v>45.08</c:v>
                </c:pt>
                <c:pt idx="52">
                  <c:v>61.120000000000005</c:v>
                </c:pt>
                <c:pt idx="53">
                  <c:v>32.94</c:v>
                </c:pt>
                <c:pt idx="54">
                  <c:v>28.04</c:v>
                </c:pt>
                <c:pt idx="55">
                  <c:v>28.14</c:v>
                </c:pt>
                <c:pt idx="56">
                  <c:v>45.5</c:v>
                </c:pt>
                <c:pt idx="57">
                  <c:v>23.96</c:v>
                </c:pt>
                <c:pt idx="58">
                  <c:v>49.660000000000004</c:v>
                </c:pt>
                <c:pt idx="59">
                  <c:v>40.660000000000004</c:v>
                </c:pt>
                <c:pt idx="60">
                  <c:v>25.78</c:v>
                </c:pt>
                <c:pt idx="61">
                  <c:v>29.14</c:v>
                </c:pt>
                <c:pt idx="62">
                  <c:v>33.619999999999997</c:v>
                </c:pt>
                <c:pt idx="63">
                  <c:v>53.86</c:v>
                </c:pt>
                <c:pt idx="64">
                  <c:v>40.519999999999996</c:v>
                </c:pt>
                <c:pt idx="65">
                  <c:v>49.019999999999996</c:v>
                </c:pt>
                <c:pt idx="66">
                  <c:v>41.980000000000004</c:v>
                </c:pt>
                <c:pt idx="67">
                  <c:v>42.68</c:v>
                </c:pt>
                <c:pt idx="68">
                  <c:v>59.2</c:v>
                </c:pt>
                <c:pt idx="69">
                  <c:v>44.92</c:v>
                </c:pt>
                <c:pt idx="70">
                  <c:v>38.58</c:v>
                </c:pt>
                <c:pt idx="71">
                  <c:v>43.56</c:v>
                </c:pt>
                <c:pt idx="72">
                  <c:v>66.14</c:v>
                </c:pt>
                <c:pt idx="73">
                  <c:v>42.019999999999996</c:v>
                </c:pt>
                <c:pt idx="74">
                  <c:v>38.58</c:v>
                </c:pt>
                <c:pt idx="75">
                  <c:v>36.260000000000005</c:v>
                </c:pt>
                <c:pt idx="76">
                  <c:v>42.9</c:v>
                </c:pt>
                <c:pt idx="77">
                  <c:v>60.86</c:v>
                </c:pt>
                <c:pt idx="78">
                  <c:v>39.14</c:v>
                </c:pt>
                <c:pt idx="79">
                  <c:v>44.5</c:v>
                </c:pt>
                <c:pt idx="80">
                  <c:v>42.64</c:v>
                </c:pt>
                <c:pt idx="81">
                  <c:v>64.039999999999992</c:v>
                </c:pt>
                <c:pt idx="82">
                  <c:v>18.64</c:v>
                </c:pt>
                <c:pt idx="83">
                  <c:v>31.04</c:v>
                </c:pt>
                <c:pt idx="84">
                  <c:v>24.94</c:v>
                </c:pt>
                <c:pt idx="85">
                  <c:v>50.94</c:v>
                </c:pt>
                <c:pt idx="86">
                  <c:v>19.14</c:v>
                </c:pt>
                <c:pt idx="87">
                  <c:v>54.160000000000004</c:v>
                </c:pt>
                <c:pt idx="88">
                  <c:v>25.1</c:v>
                </c:pt>
                <c:pt idx="89">
                  <c:v>22.68</c:v>
                </c:pt>
                <c:pt idx="90">
                  <c:v>51.38</c:v>
                </c:pt>
                <c:pt idx="91">
                  <c:v>46.44</c:v>
                </c:pt>
                <c:pt idx="92">
                  <c:v>32.46</c:v>
                </c:pt>
                <c:pt idx="93">
                  <c:v>27.66</c:v>
                </c:pt>
                <c:pt idx="94">
                  <c:v>55.04</c:v>
                </c:pt>
                <c:pt idx="95">
                  <c:v>55.019999999999996</c:v>
                </c:pt>
                <c:pt idx="96">
                  <c:v>53.08</c:v>
                </c:pt>
                <c:pt idx="97">
                  <c:v>45.96</c:v>
                </c:pt>
                <c:pt idx="98">
                  <c:v>59.58</c:v>
                </c:pt>
                <c:pt idx="99">
                  <c:v>44.4</c:v>
                </c:pt>
                <c:pt idx="100">
                  <c:v>28.919999999999998</c:v>
                </c:pt>
                <c:pt idx="101">
                  <c:v>11.64</c:v>
                </c:pt>
                <c:pt idx="102">
                  <c:v>52.42</c:v>
                </c:pt>
                <c:pt idx="103">
                  <c:v>32.339999999999996</c:v>
                </c:pt>
                <c:pt idx="104">
                  <c:v>51.480000000000004</c:v>
                </c:pt>
                <c:pt idx="105">
                  <c:v>46.160000000000004</c:v>
                </c:pt>
                <c:pt idx="106">
                  <c:v>89.06</c:v>
                </c:pt>
                <c:pt idx="107">
                  <c:v>30.860000000000003</c:v>
                </c:pt>
                <c:pt idx="108">
                  <c:v>41.12</c:v>
                </c:pt>
                <c:pt idx="109">
                  <c:v>33.239999999999995</c:v>
                </c:pt>
                <c:pt idx="110">
                  <c:v>24.02</c:v>
                </c:pt>
                <c:pt idx="111">
                  <c:v>46.519999999999996</c:v>
                </c:pt>
                <c:pt idx="112">
                  <c:v>28.44</c:v>
                </c:pt>
                <c:pt idx="113">
                  <c:v>40.04</c:v>
                </c:pt>
                <c:pt idx="114">
                  <c:v>63.339999999999996</c:v>
                </c:pt>
                <c:pt idx="115">
                  <c:v>56.9</c:v>
                </c:pt>
                <c:pt idx="116">
                  <c:v>62.14</c:v>
                </c:pt>
                <c:pt idx="117">
                  <c:v>48.36</c:v>
                </c:pt>
                <c:pt idx="118">
                  <c:v>36.68</c:v>
                </c:pt>
                <c:pt idx="119">
                  <c:v>37.839999999999996</c:v>
                </c:pt>
                <c:pt idx="120">
                  <c:v>29.96</c:v>
                </c:pt>
                <c:pt idx="121">
                  <c:v>93</c:v>
                </c:pt>
                <c:pt idx="122">
                  <c:v>18.059999999999999</c:v>
                </c:pt>
                <c:pt idx="123">
                  <c:v>53.480000000000004</c:v>
                </c:pt>
                <c:pt idx="124">
                  <c:v>48.480000000000004</c:v>
                </c:pt>
                <c:pt idx="125">
                  <c:v>14.84</c:v>
                </c:pt>
                <c:pt idx="126">
                  <c:v>29.240000000000002</c:v>
                </c:pt>
                <c:pt idx="127">
                  <c:v>92.987500000000011</c:v>
                </c:pt>
                <c:pt idx="128">
                  <c:v>18.440000000000001</c:v>
                </c:pt>
                <c:pt idx="129">
                  <c:v>45.8</c:v>
                </c:pt>
                <c:pt idx="130">
                  <c:v>31.2</c:v>
                </c:pt>
                <c:pt idx="131">
                  <c:v>14.66</c:v>
                </c:pt>
                <c:pt idx="132">
                  <c:v>14.379999999999999</c:v>
                </c:pt>
                <c:pt idx="133">
                  <c:v>52.7</c:v>
                </c:pt>
                <c:pt idx="134">
                  <c:v>15.12</c:v>
                </c:pt>
                <c:pt idx="135">
                  <c:v>13.5</c:v>
                </c:pt>
                <c:pt idx="136">
                  <c:v>31.060000000000002</c:v>
                </c:pt>
                <c:pt idx="137">
                  <c:v>21.259999999999998</c:v>
                </c:pt>
                <c:pt idx="138">
                  <c:v>43.96</c:v>
                </c:pt>
                <c:pt idx="139">
                  <c:v>10.9</c:v>
                </c:pt>
                <c:pt idx="140">
                  <c:v>19.28</c:v>
                </c:pt>
                <c:pt idx="141">
                  <c:v>31.2</c:v>
                </c:pt>
                <c:pt idx="142">
                  <c:v>18.940000000000001</c:v>
                </c:pt>
                <c:pt idx="143">
                  <c:v>40.96</c:v>
                </c:pt>
                <c:pt idx="144">
                  <c:v>93</c:v>
                </c:pt>
                <c:pt idx="145">
                  <c:v>30.48</c:v>
                </c:pt>
                <c:pt idx="146">
                  <c:v>28.880000000000003</c:v>
                </c:pt>
                <c:pt idx="147">
                  <c:v>18.920000000000002</c:v>
                </c:pt>
                <c:pt idx="148">
                  <c:v>21.1</c:v>
                </c:pt>
                <c:pt idx="149">
                  <c:v>27.84</c:v>
                </c:pt>
                <c:pt idx="150">
                  <c:v>15.9</c:v>
                </c:pt>
                <c:pt idx="151">
                  <c:v>14.620000000000001</c:v>
                </c:pt>
                <c:pt idx="152">
                  <c:v>26.5</c:v>
                </c:pt>
                <c:pt idx="153">
                  <c:v>38.209999999999994</c:v>
                </c:pt>
                <c:pt idx="154">
                  <c:v>20.440000000000001</c:v>
                </c:pt>
                <c:pt idx="155">
                  <c:v>29.080000000000002</c:v>
                </c:pt>
                <c:pt idx="156">
                  <c:v>14.38</c:v>
                </c:pt>
                <c:pt idx="157">
                  <c:v>39.96</c:v>
                </c:pt>
                <c:pt idx="158">
                  <c:v>15.6</c:v>
                </c:pt>
                <c:pt idx="159">
                  <c:v>20.46</c:v>
                </c:pt>
                <c:pt idx="160">
                  <c:v>21.8</c:v>
                </c:pt>
                <c:pt idx="161">
                  <c:v>9.6</c:v>
                </c:pt>
                <c:pt idx="162">
                  <c:v>36.32</c:v>
                </c:pt>
                <c:pt idx="163">
                  <c:v>35.9</c:v>
                </c:pt>
                <c:pt idx="164">
                  <c:v>25.28</c:v>
                </c:pt>
                <c:pt idx="165">
                  <c:v>15.36</c:v>
                </c:pt>
                <c:pt idx="166">
                  <c:v>18.240000000000002</c:v>
                </c:pt>
                <c:pt idx="167">
                  <c:v>12.379999999999999</c:v>
                </c:pt>
                <c:pt idx="168">
                  <c:v>27.080000000000002</c:v>
                </c:pt>
                <c:pt idx="169">
                  <c:v>15.3</c:v>
                </c:pt>
                <c:pt idx="170">
                  <c:v>10.120000000000001</c:v>
                </c:pt>
                <c:pt idx="171">
                  <c:v>12.44</c:v>
                </c:pt>
                <c:pt idx="172">
                  <c:v>23.22</c:v>
                </c:pt>
                <c:pt idx="173">
                  <c:v>10.76</c:v>
                </c:pt>
                <c:pt idx="174">
                  <c:v>31.860000000000003</c:v>
                </c:pt>
                <c:pt idx="175">
                  <c:v>9.92</c:v>
                </c:pt>
                <c:pt idx="176">
                  <c:v>71.06</c:v>
                </c:pt>
                <c:pt idx="177">
                  <c:v>24.14</c:v>
                </c:pt>
                <c:pt idx="178">
                  <c:v>14.64</c:v>
                </c:pt>
                <c:pt idx="179">
                  <c:v>11.58</c:v>
                </c:pt>
                <c:pt idx="180">
                  <c:v>12</c:v>
                </c:pt>
                <c:pt idx="181">
                  <c:v>12.02</c:v>
                </c:pt>
                <c:pt idx="182">
                  <c:v>8</c:v>
                </c:pt>
                <c:pt idx="183">
                  <c:v>6.74</c:v>
                </c:pt>
                <c:pt idx="184">
                  <c:v>12.34</c:v>
                </c:pt>
                <c:pt idx="185">
                  <c:v>6.74</c:v>
                </c:pt>
                <c:pt idx="186">
                  <c:v>16.7</c:v>
                </c:pt>
                <c:pt idx="187">
                  <c:v>13.5</c:v>
                </c:pt>
                <c:pt idx="188">
                  <c:v>7.76</c:v>
                </c:pt>
                <c:pt idx="189">
                  <c:v>8.56</c:v>
                </c:pt>
                <c:pt idx="190">
                  <c:v>9.879999999999999</c:v>
                </c:pt>
                <c:pt idx="191">
                  <c:v>14.72</c:v>
                </c:pt>
                <c:pt idx="192">
                  <c:v>3.46</c:v>
                </c:pt>
                <c:pt idx="193">
                  <c:v>5.68</c:v>
                </c:pt>
                <c:pt idx="194">
                  <c:v>8.08</c:v>
                </c:pt>
                <c:pt idx="195">
                  <c:v>12.44</c:v>
                </c:pt>
                <c:pt idx="196">
                  <c:v>9.620000000000001</c:v>
                </c:pt>
                <c:pt idx="197">
                  <c:v>9.7200000000000006</c:v>
                </c:pt>
                <c:pt idx="198">
                  <c:v>9.82</c:v>
                </c:pt>
                <c:pt idx="199">
                  <c:v>6</c:v>
                </c:pt>
              </c:numCache>
            </c:numRef>
          </c:xVal>
          <c:yVal>
            <c:numRef>
              <c:f>Regression_Grafieken!$R$2:$R$201</c:f>
              <c:numCache>
                <c:formatCode>0</c:formatCode>
                <c:ptCount val="200"/>
                <c:pt idx="0">
                  <c:v>264</c:v>
                </c:pt>
                <c:pt idx="1">
                  <c:v>184</c:v>
                </c:pt>
                <c:pt idx="2">
                  <c:v>272</c:v>
                </c:pt>
                <c:pt idx="3">
                  <c:v>271</c:v>
                </c:pt>
                <c:pt idx="4">
                  <c:v>265</c:v>
                </c:pt>
                <c:pt idx="5">
                  <c:v>264</c:v>
                </c:pt>
                <c:pt idx="6">
                  <c:v>258</c:v>
                </c:pt>
                <c:pt idx="7">
                  <c:v>257</c:v>
                </c:pt>
                <c:pt idx="8">
                  <c:v>256</c:v>
                </c:pt>
                <c:pt idx="9">
                  <c:v>254</c:v>
                </c:pt>
                <c:pt idx="10">
                  <c:v>245</c:v>
                </c:pt>
                <c:pt idx="11">
                  <c:v>240</c:v>
                </c:pt>
                <c:pt idx="12">
                  <c:v>240</c:v>
                </c:pt>
                <c:pt idx="13">
                  <c:v>240</c:v>
                </c:pt>
                <c:pt idx="14">
                  <c:v>239</c:v>
                </c:pt>
                <c:pt idx="15">
                  <c:v>236</c:v>
                </c:pt>
                <c:pt idx="16">
                  <c:v>235.5</c:v>
                </c:pt>
                <c:pt idx="17">
                  <c:v>235</c:v>
                </c:pt>
                <c:pt idx="18">
                  <c:v>231</c:v>
                </c:pt>
                <c:pt idx="19">
                  <c:v>230</c:v>
                </c:pt>
                <c:pt idx="20">
                  <c:v>229</c:v>
                </c:pt>
                <c:pt idx="21">
                  <c:v>228</c:v>
                </c:pt>
                <c:pt idx="22">
                  <c:v>227</c:v>
                </c:pt>
                <c:pt idx="23">
                  <c:v>226</c:v>
                </c:pt>
                <c:pt idx="24">
                  <c:v>225</c:v>
                </c:pt>
                <c:pt idx="25">
                  <c:v>225</c:v>
                </c:pt>
                <c:pt idx="26">
                  <c:v>223</c:v>
                </c:pt>
                <c:pt idx="27">
                  <c:v>221</c:v>
                </c:pt>
                <c:pt idx="28">
                  <c:v>220</c:v>
                </c:pt>
                <c:pt idx="29">
                  <c:v>218</c:v>
                </c:pt>
                <c:pt idx="30">
                  <c:v>216</c:v>
                </c:pt>
                <c:pt idx="31">
                  <c:v>210</c:v>
                </c:pt>
                <c:pt idx="32">
                  <c:v>208</c:v>
                </c:pt>
                <c:pt idx="33">
                  <c:v>208</c:v>
                </c:pt>
                <c:pt idx="34">
                  <c:v>207</c:v>
                </c:pt>
                <c:pt idx="35">
                  <c:v>204</c:v>
                </c:pt>
                <c:pt idx="36">
                  <c:v>201</c:v>
                </c:pt>
                <c:pt idx="37">
                  <c:v>199</c:v>
                </c:pt>
                <c:pt idx="38">
                  <c:v>197</c:v>
                </c:pt>
                <c:pt idx="39">
                  <c:v>196</c:v>
                </c:pt>
                <c:pt idx="40">
                  <c:v>196</c:v>
                </c:pt>
                <c:pt idx="41">
                  <c:v>196</c:v>
                </c:pt>
                <c:pt idx="42">
                  <c:v>193</c:v>
                </c:pt>
                <c:pt idx="43">
                  <c:v>191</c:v>
                </c:pt>
                <c:pt idx="44">
                  <c:v>188</c:v>
                </c:pt>
                <c:pt idx="45">
                  <c:v>188</c:v>
                </c:pt>
                <c:pt idx="46">
                  <c:v>187</c:v>
                </c:pt>
                <c:pt idx="47">
                  <c:v>187</c:v>
                </c:pt>
                <c:pt idx="48">
                  <c:v>186</c:v>
                </c:pt>
                <c:pt idx="49">
                  <c:v>186</c:v>
                </c:pt>
                <c:pt idx="50">
                  <c:v>186</c:v>
                </c:pt>
                <c:pt idx="51">
                  <c:v>185</c:v>
                </c:pt>
                <c:pt idx="52">
                  <c:v>184</c:v>
                </c:pt>
                <c:pt idx="53">
                  <c:v>184</c:v>
                </c:pt>
                <c:pt idx="54">
                  <c:v>183</c:v>
                </c:pt>
                <c:pt idx="55">
                  <c:v>180</c:v>
                </c:pt>
                <c:pt idx="56">
                  <c:v>179</c:v>
                </c:pt>
                <c:pt idx="57">
                  <c:v>177</c:v>
                </c:pt>
                <c:pt idx="58">
                  <c:v>175</c:v>
                </c:pt>
                <c:pt idx="59">
                  <c:v>175</c:v>
                </c:pt>
                <c:pt idx="60">
                  <c:v>173</c:v>
                </c:pt>
                <c:pt idx="61">
                  <c:v>172</c:v>
                </c:pt>
                <c:pt idx="62">
                  <c:v>171</c:v>
                </c:pt>
                <c:pt idx="63">
                  <c:v>170</c:v>
                </c:pt>
                <c:pt idx="64">
                  <c:v>169</c:v>
                </c:pt>
                <c:pt idx="65">
                  <c:v>168</c:v>
                </c:pt>
                <c:pt idx="66">
                  <c:v>168</c:v>
                </c:pt>
                <c:pt idx="67">
                  <c:v>168</c:v>
                </c:pt>
                <c:pt idx="68">
                  <c:v>167</c:v>
                </c:pt>
                <c:pt idx="69">
                  <c:v>167</c:v>
                </c:pt>
                <c:pt idx="70">
                  <c:v>167</c:v>
                </c:pt>
                <c:pt idx="71">
                  <c:v>166</c:v>
                </c:pt>
                <c:pt idx="72">
                  <c:v>166</c:v>
                </c:pt>
                <c:pt idx="73">
                  <c:v>165</c:v>
                </c:pt>
                <c:pt idx="74">
                  <c:v>163</c:v>
                </c:pt>
                <c:pt idx="75">
                  <c:v>163</c:v>
                </c:pt>
                <c:pt idx="76">
                  <c:v>163</c:v>
                </c:pt>
                <c:pt idx="77">
                  <c:v>162</c:v>
                </c:pt>
                <c:pt idx="78">
                  <c:v>159</c:v>
                </c:pt>
                <c:pt idx="79">
                  <c:v>159</c:v>
                </c:pt>
                <c:pt idx="80">
                  <c:v>159</c:v>
                </c:pt>
                <c:pt idx="81">
                  <c:v>158</c:v>
                </c:pt>
                <c:pt idx="82">
                  <c:v>152</c:v>
                </c:pt>
                <c:pt idx="83">
                  <c:v>152</c:v>
                </c:pt>
                <c:pt idx="84">
                  <c:v>152</c:v>
                </c:pt>
                <c:pt idx="85">
                  <c:v>151.5</c:v>
                </c:pt>
                <c:pt idx="86">
                  <c:v>151</c:v>
                </c:pt>
                <c:pt idx="87">
                  <c:v>150</c:v>
                </c:pt>
                <c:pt idx="88">
                  <c:v>149</c:v>
                </c:pt>
                <c:pt idx="89">
                  <c:v>149</c:v>
                </c:pt>
                <c:pt idx="90">
                  <c:v>149</c:v>
                </c:pt>
                <c:pt idx="91">
                  <c:v>149</c:v>
                </c:pt>
                <c:pt idx="92">
                  <c:v>148</c:v>
                </c:pt>
                <c:pt idx="93">
                  <c:v>147</c:v>
                </c:pt>
                <c:pt idx="94">
                  <c:v>147</c:v>
                </c:pt>
                <c:pt idx="95">
                  <c:v>142</c:v>
                </c:pt>
                <c:pt idx="96">
                  <c:v>139</c:v>
                </c:pt>
                <c:pt idx="97">
                  <c:v>139</c:v>
                </c:pt>
                <c:pt idx="98">
                  <c:v>139</c:v>
                </c:pt>
                <c:pt idx="99">
                  <c:v>139</c:v>
                </c:pt>
                <c:pt idx="100">
                  <c:v>139</c:v>
                </c:pt>
                <c:pt idx="101">
                  <c:v>139</c:v>
                </c:pt>
                <c:pt idx="102">
                  <c:v>139</c:v>
                </c:pt>
                <c:pt idx="103">
                  <c:v>138</c:v>
                </c:pt>
                <c:pt idx="104">
                  <c:v>137</c:v>
                </c:pt>
                <c:pt idx="105">
                  <c:v>137</c:v>
                </c:pt>
                <c:pt idx="106">
                  <c:v>135</c:v>
                </c:pt>
                <c:pt idx="107">
                  <c:v>135</c:v>
                </c:pt>
                <c:pt idx="108">
                  <c:v>135</c:v>
                </c:pt>
                <c:pt idx="109">
                  <c:v>133</c:v>
                </c:pt>
                <c:pt idx="110">
                  <c:v>133</c:v>
                </c:pt>
                <c:pt idx="111">
                  <c:v>132</c:v>
                </c:pt>
                <c:pt idx="112">
                  <c:v>132</c:v>
                </c:pt>
                <c:pt idx="113">
                  <c:v>131</c:v>
                </c:pt>
                <c:pt idx="114">
                  <c:v>131</c:v>
                </c:pt>
                <c:pt idx="115">
                  <c:v>131</c:v>
                </c:pt>
                <c:pt idx="116">
                  <c:v>129</c:v>
                </c:pt>
                <c:pt idx="117">
                  <c:v>129</c:v>
                </c:pt>
                <c:pt idx="118">
                  <c:v>129</c:v>
                </c:pt>
                <c:pt idx="119">
                  <c:v>129</c:v>
                </c:pt>
                <c:pt idx="120">
                  <c:v>129</c:v>
                </c:pt>
                <c:pt idx="121">
                  <c:v>128</c:v>
                </c:pt>
                <c:pt idx="122">
                  <c:v>128</c:v>
                </c:pt>
                <c:pt idx="123">
                  <c:v>127</c:v>
                </c:pt>
                <c:pt idx="124">
                  <c:v>127</c:v>
                </c:pt>
                <c:pt idx="125">
                  <c:v>127</c:v>
                </c:pt>
                <c:pt idx="126">
                  <c:v>127</c:v>
                </c:pt>
                <c:pt idx="127">
                  <c:v>126</c:v>
                </c:pt>
                <c:pt idx="128">
                  <c:v>126</c:v>
                </c:pt>
                <c:pt idx="129">
                  <c:v>125</c:v>
                </c:pt>
                <c:pt idx="130">
                  <c:v>125</c:v>
                </c:pt>
                <c:pt idx="131">
                  <c:v>124</c:v>
                </c:pt>
                <c:pt idx="132">
                  <c:v>124</c:v>
                </c:pt>
                <c:pt idx="133">
                  <c:v>124</c:v>
                </c:pt>
                <c:pt idx="134">
                  <c:v>123</c:v>
                </c:pt>
                <c:pt idx="135">
                  <c:v>123</c:v>
                </c:pt>
                <c:pt idx="136">
                  <c:v>123</c:v>
                </c:pt>
                <c:pt idx="137">
                  <c:v>122</c:v>
                </c:pt>
                <c:pt idx="138">
                  <c:v>122</c:v>
                </c:pt>
                <c:pt idx="139">
                  <c:v>122</c:v>
                </c:pt>
                <c:pt idx="140">
                  <c:v>120</c:v>
                </c:pt>
                <c:pt idx="141">
                  <c:v>120</c:v>
                </c:pt>
                <c:pt idx="142">
                  <c:v>119</c:v>
                </c:pt>
                <c:pt idx="143">
                  <c:v>119</c:v>
                </c:pt>
                <c:pt idx="144">
                  <c:v>118</c:v>
                </c:pt>
                <c:pt idx="145">
                  <c:v>117</c:v>
                </c:pt>
                <c:pt idx="146">
                  <c:v>117</c:v>
                </c:pt>
                <c:pt idx="147">
                  <c:v>116</c:v>
                </c:pt>
                <c:pt idx="148">
                  <c:v>116</c:v>
                </c:pt>
                <c:pt idx="149">
                  <c:v>116</c:v>
                </c:pt>
                <c:pt idx="150">
                  <c:v>114</c:v>
                </c:pt>
                <c:pt idx="151">
                  <c:v>114</c:v>
                </c:pt>
                <c:pt idx="152">
                  <c:v>113</c:v>
                </c:pt>
                <c:pt idx="153">
                  <c:v>113</c:v>
                </c:pt>
                <c:pt idx="154">
                  <c:v>112</c:v>
                </c:pt>
                <c:pt idx="155">
                  <c:v>112</c:v>
                </c:pt>
                <c:pt idx="156">
                  <c:v>111</c:v>
                </c:pt>
                <c:pt idx="157">
                  <c:v>111</c:v>
                </c:pt>
                <c:pt idx="158">
                  <c:v>110</c:v>
                </c:pt>
                <c:pt idx="159">
                  <c:v>110</c:v>
                </c:pt>
                <c:pt idx="160">
                  <c:v>109</c:v>
                </c:pt>
                <c:pt idx="161">
                  <c:v>109</c:v>
                </c:pt>
                <c:pt idx="162">
                  <c:v>108</c:v>
                </c:pt>
                <c:pt idx="163">
                  <c:v>108</c:v>
                </c:pt>
                <c:pt idx="164">
                  <c:v>108</c:v>
                </c:pt>
                <c:pt idx="165">
                  <c:v>106</c:v>
                </c:pt>
                <c:pt idx="166">
                  <c:v>105</c:v>
                </c:pt>
                <c:pt idx="167">
                  <c:v>105</c:v>
                </c:pt>
                <c:pt idx="168">
                  <c:v>104</c:v>
                </c:pt>
                <c:pt idx="169">
                  <c:v>104</c:v>
                </c:pt>
                <c:pt idx="170">
                  <c:v>98</c:v>
                </c:pt>
                <c:pt idx="171">
                  <c:v>96</c:v>
                </c:pt>
                <c:pt idx="172">
                  <c:v>95</c:v>
                </c:pt>
                <c:pt idx="173">
                  <c:v>95</c:v>
                </c:pt>
                <c:pt idx="174">
                  <c:v>93</c:v>
                </c:pt>
                <c:pt idx="175">
                  <c:v>93</c:v>
                </c:pt>
                <c:pt idx="176">
                  <c:v>92</c:v>
                </c:pt>
                <c:pt idx="177">
                  <c:v>91.5</c:v>
                </c:pt>
                <c:pt idx="178">
                  <c:v>91</c:v>
                </c:pt>
                <c:pt idx="179">
                  <c:v>90</c:v>
                </c:pt>
                <c:pt idx="180">
                  <c:v>90</c:v>
                </c:pt>
                <c:pt idx="181">
                  <c:v>89</c:v>
                </c:pt>
                <c:pt idx="182">
                  <c:v>86</c:v>
                </c:pt>
                <c:pt idx="183">
                  <c:v>86</c:v>
                </c:pt>
                <c:pt idx="184">
                  <c:v>85</c:v>
                </c:pt>
                <c:pt idx="185">
                  <c:v>83</c:v>
                </c:pt>
                <c:pt idx="186">
                  <c:v>83</c:v>
                </c:pt>
                <c:pt idx="187">
                  <c:v>83</c:v>
                </c:pt>
                <c:pt idx="188">
                  <c:v>81</c:v>
                </c:pt>
                <c:pt idx="189">
                  <c:v>78</c:v>
                </c:pt>
                <c:pt idx="190">
                  <c:v>77</c:v>
                </c:pt>
                <c:pt idx="191">
                  <c:v>74</c:v>
                </c:pt>
                <c:pt idx="192">
                  <c:v>71</c:v>
                </c:pt>
                <c:pt idx="193">
                  <c:v>71</c:v>
                </c:pt>
                <c:pt idx="194">
                  <c:v>62</c:v>
                </c:pt>
                <c:pt idx="195">
                  <c:v>62</c:v>
                </c:pt>
                <c:pt idx="196">
                  <c:v>54</c:v>
                </c:pt>
                <c:pt idx="197">
                  <c:v>54</c:v>
                </c:pt>
                <c:pt idx="198">
                  <c:v>35</c:v>
                </c:pt>
                <c:pt idx="199">
                  <c:v>28</c:v>
                </c:pt>
              </c:numCache>
            </c:numRef>
          </c:yVal>
          <c:smooth val="0"/>
          <c:extLst>
            <c:ext xmlns:c16="http://schemas.microsoft.com/office/drawing/2014/chart" uri="{C3380CC4-5D6E-409C-BE32-E72D297353CC}">
              <c16:uniqueId val="{00000000-CBF8-4C84-8579-36A1539446EE}"/>
            </c:ext>
          </c:extLst>
        </c:ser>
        <c:dLbls>
          <c:showLegendKey val="0"/>
          <c:showVal val="0"/>
          <c:showCatName val="0"/>
          <c:showSerName val="0"/>
          <c:showPercent val="0"/>
          <c:showBubbleSize val="0"/>
        </c:dLbls>
        <c:axId val="1683954911"/>
        <c:axId val="1683951551"/>
      </c:scatterChart>
      <c:valAx>
        <c:axId val="1683954911"/>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a:t>GoogleAds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1683951551"/>
        <c:crosses val="autoZero"/>
        <c:crossBetween val="midCat"/>
      </c:valAx>
      <c:valAx>
        <c:axId val="1683951551"/>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16839549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 TIKTOK</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nl-BE"/>
        </a:p>
      </c:txPr>
    </c:title>
    <c:autoTitleDeleted val="0"/>
    <c:plotArea>
      <c:layout/>
      <c:scatterChart>
        <c:scatterStyle val="lineMarker"/>
        <c:varyColors val="0"/>
        <c:ser>
          <c:idx val="0"/>
          <c:order val="0"/>
          <c:tx>
            <c:strRef>
              <c:f>Regression_Grafieken!$R$1</c:f>
              <c:strCache>
                <c:ptCount val="1"/>
                <c:pt idx="0">
                  <c:v>SALES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rgbClr val="FFC000">
                    <a:alpha val="50000"/>
                  </a:srgbClr>
                </a:solidFill>
              </a:ln>
              <a:effectLst/>
            </c:spPr>
            <c:trendlineType val="linear"/>
            <c:dispRSqr val="0"/>
            <c:dispEq val="1"/>
            <c:trendlineLbl>
              <c:layout>
                <c:manualLayout>
                  <c:x val="0.18711025322211869"/>
                  <c:y val="-0.44310302602048396"/>
                </c:manualLayout>
              </c:layout>
              <c:numFmt formatCode="General" sourceLinked="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nl-BE"/>
                </a:p>
              </c:txPr>
            </c:trendlineLbl>
          </c:trendline>
          <c:xVal>
            <c:numRef>
              <c:f>Regression_Grafieken!$Q$2:$Q$201</c:f>
              <c:numCache>
                <c:formatCode>0</c:formatCode>
                <c:ptCount val="200"/>
                <c:pt idx="0">
                  <c:v>14.919999999999995</c:v>
                </c:pt>
                <c:pt idx="1">
                  <c:v>21.71</c:v>
                </c:pt>
                <c:pt idx="2">
                  <c:v>21.540000000000006</c:v>
                </c:pt>
                <c:pt idx="3">
                  <c:v>35.42</c:v>
                </c:pt>
                <c:pt idx="4">
                  <c:v>31.1</c:v>
                </c:pt>
                <c:pt idx="5">
                  <c:v>37</c:v>
                </c:pt>
                <c:pt idx="6">
                  <c:v>25.619999999999997</c:v>
                </c:pt>
                <c:pt idx="7">
                  <c:v>29.639999999999993</c:v>
                </c:pt>
                <c:pt idx="8">
                  <c:v>40</c:v>
                </c:pt>
                <c:pt idx="9">
                  <c:v>10.339999999999989</c:v>
                </c:pt>
                <c:pt idx="10">
                  <c:v>37.340000000000003</c:v>
                </c:pt>
                <c:pt idx="11">
                  <c:v>25.6</c:v>
                </c:pt>
                <c:pt idx="12">
                  <c:v>22.23</c:v>
                </c:pt>
                <c:pt idx="13">
                  <c:v>20.590000000000003</c:v>
                </c:pt>
                <c:pt idx="14">
                  <c:v>30.8</c:v>
                </c:pt>
                <c:pt idx="15">
                  <c:v>14.229999999999993</c:v>
                </c:pt>
                <c:pt idx="16">
                  <c:v>22.879999999999995</c:v>
                </c:pt>
                <c:pt idx="17">
                  <c:v>26.65</c:v>
                </c:pt>
                <c:pt idx="18">
                  <c:v>26.159999999999997</c:v>
                </c:pt>
                <c:pt idx="19">
                  <c:v>28.850000000000005</c:v>
                </c:pt>
                <c:pt idx="20">
                  <c:v>32.749999999999993</c:v>
                </c:pt>
                <c:pt idx="21">
                  <c:v>35.209999999999994</c:v>
                </c:pt>
                <c:pt idx="22">
                  <c:v>39.76</c:v>
                </c:pt>
                <c:pt idx="23">
                  <c:v>42.49</c:v>
                </c:pt>
                <c:pt idx="24">
                  <c:v>17.879999999999995</c:v>
                </c:pt>
                <c:pt idx="25">
                  <c:v>14.420000000000002</c:v>
                </c:pt>
                <c:pt idx="26">
                  <c:v>29.330000000000002</c:v>
                </c:pt>
                <c:pt idx="27">
                  <c:v>33.89</c:v>
                </c:pt>
                <c:pt idx="28">
                  <c:v>34.31</c:v>
                </c:pt>
                <c:pt idx="29">
                  <c:v>23.490000000000006</c:v>
                </c:pt>
                <c:pt idx="30">
                  <c:v>31.819999999999997</c:v>
                </c:pt>
                <c:pt idx="31">
                  <c:v>17.939999999999991</c:v>
                </c:pt>
                <c:pt idx="32">
                  <c:v>38.85</c:v>
                </c:pt>
                <c:pt idx="33">
                  <c:v>21.900000000000002</c:v>
                </c:pt>
                <c:pt idx="34">
                  <c:v>6.8299999999999947</c:v>
                </c:pt>
                <c:pt idx="35">
                  <c:v>36.24</c:v>
                </c:pt>
                <c:pt idx="36">
                  <c:v>9.419999999999991</c:v>
                </c:pt>
                <c:pt idx="37">
                  <c:v>29.270000000000007</c:v>
                </c:pt>
                <c:pt idx="38">
                  <c:v>12.399999999999995</c:v>
                </c:pt>
                <c:pt idx="39">
                  <c:v>33.090000000000003</c:v>
                </c:pt>
                <c:pt idx="40">
                  <c:v>19.729999999999997</c:v>
                </c:pt>
                <c:pt idx="41">
                  <c:v>13.39</c:v>
                </c:pt>
                <c:pt idx="42">
                  <c:v>31.79</c:v>
                </c:pt>
                <c:pt idx="43">
                  <c:v>18.459999999999997</c:v>
                </c:pt>
                <c:pt idx="44">
                  <c:v>24.03</c:v>
                </c:pt>
                <c:pt idx="45">
                  <c:v>14.329999999999998</c:v>
                </c:pt>
                <c:pt idx="46">
                  <c:v>28.4</c:v>
                </c:pt>
                <c:pt idx="47">
                  <c:v>22.949999999999996</c:v>
                </c:pt>
                <c:pt idx="48">
                  <c:v>32.1</c:v>
                </c:pt>
                <c:pt idx="49">
                  <c:v>26.18</c:v>
                </c:pt>
                <c:pt idx="50">
                  <c:v>18.919999999999995</c:v>
                </c:pt>
                <c:pt idx="51">
                  <c:v>10.3</c:v>
                </c:pt>
                <c:pt idx="52">
                  <c:v>36.440000000000005</c:v>
                </c:pt>
                <c:pt idx="53">
                  <c:v>17.100000000000001</c:v>
                </c:pt>
                <c:pt idx="54">
                  <c:v>16.010000000000005</c:v>
                </c:pt>
                <c:pt idx="55">
                  <c:v>6.09</c:v>
                </c:pt>
                <c:pt idx="56">
                  <c:v>18.759999999999998</c:v>
                </c:pt>
                <c:pt idx="57">
                  <c:v>14.319999999999993</c:v>
                </c:pt>
                <c:pt idx="58">
                  <c:v>20.8</c:v>
                </c:pt>
                <c:pt idx="59">
                  <c:v>10.970000000000002</c:v>
                </c:pt>
                <c:pt idx="60">
                  <c:v>10.939999999999998</c:v>
                </c:pt>
                <c:pt idx="61">
                  <c:v>19.339999999999996</c:v>
                </c:pt>
                <c:pt idx="62">
                  <c:v>24.65</c:v>
                </c:pt>
                <c:pt idx="63">
                  <c:v>20.759999999999998</c:v>
                </c:pt>
                <c:pt idx="64">
                  <c:v>25.729999999999997</c:v>
                </c:pt>
                <c:pt idx="65">
                  <c:v>23.2</c:v>
                </c:pt>
                <c:pt idx="66">
                  <c:v>20.190000000000001</c:v>
                </c:pt>
                <c:pt idx="67">
                  <c:v>17.649999999999999</c:v>
                </c:pt>
                <c:pt idx="68">
                  <c:v>34.070000000000007</c:v>
                </c:pt>
                <c:pt idx="69">
                  <c:v>26.98</c:v>
                </c:pt>
                <c:pt idx="70">
                  <c:v>23.900000000000002</c:v>
                </c:pt>
                <c:pt idx="71">
                  <c:v>25.53</c:v>
                </c:pt>
                <c:pt idx="72">
                  <c:v>20.220000000000002</c:v>
                </c:pt>
                <c:pt idx="73">
                  <c:v>16.159999999999997</c:v>
                </c:pt>
                <c:pt idx="74">
                  <c:v>20.23</c:v>
                </c:pt>
                <c:pt idx="75">
                  <c:v>9.0500000000000007</c:v>
                </c:pt>
                <c:pt idx="76">
                  <c:v>7.9399999999999977</c:v>
                </c:pt>
                <c:pt idx="77">
                  <c:v>31.169999999999995</c:v>
                </c:pt>
                <c:pt idx="78">
                  <c:v>24.31</c:v>
                </c:pt>
                <c:pt idx="79">
                  <c:v>14.02</c:v>
                </c:pt>
                <c:pt idx="80">
                  <c:v>2.2399999999999984</c:v>
                </c:pt>
                <c:pt idx="81">
                  <c:v>24.509999999999998</c:v>
                </c:pt>
                <c:pt idx="82">
                  <c:v>17.419999999999998</c:v>
                </c:pt>
                <c:pt idx="83">
                  <c:v>17.18</c:v>
                </c:pt>
                <c:pt idx="84">
                  <c:v>13.89</c:v>
                </c:pt>
                <c:pt idx="85">
                  <c:v>31.869999999999997</c:v>
                </c:pt>
                <c:pt idx="86">
                  <c:v>6.75</c:v>
                </c:pt>
                <c:pt idx="87">
                  <c:v>4.0799999999999983</c:v>
                </c:pt>
                <c:pt idx="88">
                  <c:v>20.62</c:v>
                </c:pt>
                <c:pt idx="89">
                  <c:v>14.849999999999998</c:v>
                </c:pt>
                <c:pt idx="90">
                  <c:v>14.33</c:v>
                </c:pt>
                <c:pt idx="91">
                  <c:v>10.659999999999997</c:v>
                </c:pt>
                <c:pt idx="92">
                  <c:v>19.04</c:v>
                </c:pt>
                <c:pt idx="93">
                  <c:v>12.219999999999995</c:v>
                </c:pt>
                <c:pt idx="94">
                  <c:v>10.77</c:v>
                </c:pt>
                <c:pt idx="95">
                  <c:v>24.179999999999996</c:v>
                </c:pt>
                <c:pt idx="96">
                  <c:v>36.789999999999992</c:v>
                </c:pt>
                <c:pt idx="97">
                  <c:v>20.69</c:v>
                </c:pt>
                <c:pt idx="98">
                  <c:v>20.239999999999998</c:v>
                </c:pt>
                <c:pt idx="99">
                  <c:v>19.79</c:v>
                </c:pt>
                <c:pt idx="100">
                  <c:v>19.549999999999997</c:v>
                </c:pt>
                <c:pt idx="101">
                  <c:v>9.4299999999999962</c:v>
                </c:pt>
                <c:pt idx="102">
                  <c:v>1</c:v>
                </c:pt>
                <c:pt idx="103">
                  <c:v>8.5299999999999958</c:v>
                </c:pt>
                <c:pt idx="104">
                  <c:v>4.4699999999999989</c:v>
                </c:pt>
                <c:pt idx="105">
                  <c:v>0.12000000000000455</c:v>
                </c:pt>
                <c:pt idx="106">
                  <c:v>23.379999999999995</c:v>
                </c:pt>
                <c:pt idx="107">
                  <c:v>17.100000000000001</c:v>
                </c:pt>
                <c:pt idx="108">
                  <c:v>14.519999999999998</c:v>
                </c:pt>
                <c:pt idx="109">
                  <c:v>16.579999999999998</c:v>
                </c:pt>
                <c:pt idx="110">
                  <c:v>3.9299999999999962</c:v>
                </c:pt>
                <c:pt idx="111">
                  <c:v>19.149999999999999</c:v>
                </c:pt>
                <c:pt idx="112">
                  <c:v>16.91</c:v>
                </c:pt>
                <c:pt idx="113">
                  <c:v>37</c:v>
                </c:pt>
                <c:pt idx="114">
                  <c:v>19.339999999999996</c:v>
                </c:pt>
                <c:pt idx="115">
                  <c:v>11.229999999999997</c:v>
                </c:pt>
                <c:pt idx="116">
                  <c:v>27.72</c:v>
                </c:pt>
                <c:pt idx="117">
                  <c:v>15.520000000000001</c:v>
                </c:pt>
                <c:pt idx="118">
                  <c:v>15.27</c:v>
                </c:pt>
                <c:pt idx="119">
                  <c:v>10.829999999999998</c:v>
                </c:pt>
                <c:pt idx="120">
                  <c:v>5.4500000000000028</c:v>
                </c:pt>
                <c:pt idx="121">
                  <c:v>11.270000000000001</c:v>
                </c:pt>
                <c:pt idx="122">
                  <c:v>4.68</c:v>
                </c:pt>
                <c:pt idx="123">
                  <c:v>18.700000000000003</c:v>
                </c:pt>
                <c:pt idx="124">
                  <c:v>16.89</c:v>
                </c:pt>
                <c:pt idx="125">
                  <c:v>9.8500000000000014</c:v>
                </c:pt>
                <c:pt idx="126">
                  <c:v>1.4600000000000026</c:v>
                </c:pt>
                <c:pt idx="127">
                  <c:v>37.253750000000011</c:v>
                </c:pt>
                <c:pt idx="128">
                  <c:v>4.2600000000000016</c:v>
                </c:pt>
                <c:pt idx="129">
                  <c:v>17.36</c:v>
                </c:pt>
                <c:pt idx="130">
                  <c:v>16.819999999999997</c:v>
                </c:pt>
                <c:pt idx="131">
                  <c:v>24.93</c:v>
                </c:pt>
                <c:pt idx="132">
                  <c:v>16.750000000000004</c:v>
                </c:pt>
                <c:pt idx="133">
                  <c:v>13.59</c:v>
                </c:pt>
                <c:pt idx="134">
                  <c:v>18.739999999999998</c:v>
                </c:pt>
                <c:pt idx="135">
                  <c:v>12.749999999999998</c:v>
                </c:pt>
                <c:pt idx="136">
                  <c:v>11.38</c:v>
                </c:pt>
                <c:pt idx="137">
                  <c:v>14.979999999999999</c:v>
                </c:pt>
                <c:pt idx="138">
                  <c:v>7.6899999999999995</c:v>
                </c:pt>
                <c:pt idx="139">
                  <c:v>6.0599999999999952</c:v>
                </c:pt>
                <c:pt idx="140">
                  <c:v>12.070000000000002</c:v>
                </c:pt>
                <c:pt idx="141">
                  <c:v>6.2099999999999991</c:v>
                </c:pt>
                <c:pt idx="142">
                  <c:v>19.64</c:v>
                </c:pt>
                <c:pt idx="143">
                  <c:v>12.8</c:v>
                </c:pt>
                <c:pt idx="144">
                  <c:v>9.1300000000000008</c:v>
                </c:pt>
                <c:pt idx="145">
                  <c:v>13.380000000000003</c:v>
                </c:pt>
                <c:pt idx="146">
                  <c:v>3.2699999999999996</c:v>
                </c:pt>
                <c:pt idx="147">
                  <c:v>14.719999999999999</c:v>
                </c:pt>
                <c:pt idx="148">
                  <c:v>10.549999999999999</c:v>
                </c:pt>
                <c:pt idx="149">
                  <c:v>8.6300000000000008</c:v>
                </c:pt>
                <c:pt idx="150">
                  <c:v>22.18</c:v>
                </c:pt>
                <c:pt idx="151">
                  <c:v>3.6199999999999992</c:v>
                </c:pt>
                <c:pt idx="152">
                  <c:v>17.100000000000001</c:v>
                </c:pt>
                <c:pt idx="153">
                  <c:v>10.68</c:v>
                </c:pt>
                <c:pt idx="154">
                  <c:v>18.47</c:v>
                </c:pt>
                <c:pt idx="155">
                  <c:v>13.4</c:v>
                </c:pt>
                <c:pt idx="156">
                  <c:v>17.82</c:v>
                </c:pt>
                <c:pt idx="157">
                  <c:v>5.91</c:v>
                </c:pt>
                <c:pt idx="158">
                  <c:v>19.189999999999998</c:v>
                </c:pt>
                <c:pt idx="159">
                  <c:v>5.2099999999999991</c:v>
                </c:pt>
                <c:pt idx="160">
                  <c:v>11.190000000000001</c:v>
                </c:pt>
                <c:pt idx="161">
                  <c:v>9.0499999999999989</c:v>
                </c:pt>
                <c:pt idx="162">
                  <c:v>13.64</c:v>
                </c:pt>
                <c:pt idx="163">
                  <c:v>4.3599999999999994</c:v>
                </c:pt>
                <c:pt idx="164">
                  <c:v>2.12</c:v>
                </c:pt>
                <c:pt idx="165">
                  <c:v>11.459999999999999</c:v>
                </c:pt>
                <c:pt idx="166">
                  <c:v>16.59</c:v>
                </c:pt>
                <c:pt idx="167">
                  <c:v>7.7799999999999976</c:v>
                </c:pt>
                <c:pt idx="168">
                  <c:v>19.910000000000004</c:v>
                </c:pt>
                <c:pt idx="169">
                  <c:v>14.57</c:v>
                </c:pt>
                <c:pt idx="170">
                  <c:v>18.339999999999996</c:v>
                </c:pt>
                <c:pt idx="171">
                  <c:v>16.95</c:v>
                </c:pt>
                <c:pt idx="172">
                  <c:v>19.829999999999998</c:v>
                </c:pt>
                <c:pt idx="173">
                  <c:v>17.100000000000001</c:v>
                </c:pt>
                <c:pt idx="174">
                  <c:v>12.160000000000002</c:v>
                </c:pt>
                <c:pt idx="175">
                  <c:v>5.2100000000000009</c:v>
                </c:pt>
                <c:pt idx="176">
                  <c:v>31.35</c:v>
                </c:pt>
                <c:pt idx="177">
                  <c:v>7.3099999999999987</c:v>
                </c:pt>
                <c:pt idx="178">
                  <c:v>0.14999999999999947</c:v>
                </c:pt>
                <c:pt idx="179">
                  <c:v>11.95</c:v>
                </c:pt>
                <c:pt idx="180">
                  <c:v>3.4400000000000013</c:v>
                </c:pt>
                <c:pt idx="181">
                  <c:v>18.04</c:v>
                </c:pt>
                <c:pt idx="182">
                  <c:v>16.119999999999997</c:v>
                </c:pt>
                <c:pt idx="183">
                  <c:v>15.32</c:v>
                </c:pt>
                <c:pt idx="184">
                  <c:v>1.5399999999999956</c:v>
                </c:pt>
                <c:pt idx="185">
                  <c:v>18.560000000000002</c:v>
                </c:pt>
                <c:pt idx="186">
                  <c:v>17.79</c:v>
                </c:pt>
                <c:pt idx="187">
                  <c:v>15.27</c:v>
                </c:pt>
                <c:pt idx="188">
                  <c:v>12.57</c:v>
                </c:pt>
                <c:pt idx="189">
                  <c:v>19.989999999999998</c:v>
                </c:pt>
                <c:pt idx="190">
                  <c:v>1.0199999999999996</c:v>
                </c:pt>
                <c:pt idx="191">
                  <c:v>10.41</c:v>
                </c:pt>
                <c:pt idx="192">
                  <c:v>18.220000000000002</c:v>
                </c:pt>
                <c:pt idx="193">
                  <c:v>13.6</c:v>
                </c:pt>
                <c:pt idx="194">
                  <c:v>11.729999999999999</c:v>
                </c:pt>
                <c:pt idx="195">
                  <c:v>11.129999999999999</c:v>
                </c:pt>
                <c:pt idx="196">
                  <c:v>11.269999999999998</c:v>
                </c:pt>
                <c:pt idx="197">
                  <c:v>1.5100000000000002</c:v>
                </c:pt>
                <c:pt idx="198">
                  <c:v>10</c:v>
                </c:pt>
                <c:pt idx="199">
                  <c:v>2</c:v>
                </c:pt>
              </c:numCache>
            </c:numRef>
          </c:xVal>
          <c:yVal>
            <c:numRef>
              <c:f>Regression_Grafieken!$R$2:$R$201</c:f>
              <c:numCache>
                <c:formatCode>0</c:formatCode>
                <c:ptCount val="200"/>
                <c:pt idx="0">
                  <c:v>264</c:v>
                </c:pt>
                <c:pt idx="1">
                  <c:v>184</c:v>
                </c:pt>
                <c:pt idx="2">
                  <c:v>272</c:v>
                </c:pt>
                <c:pt idx="3">
                  <c:v>271</c:v>
                </c:pt>
                <c:pt idx="4">
                  <c:v>265</c:v>
                </c:pt>
                <c:pt idx="5">
                  <c:v>264</c:v>
                </c:pt>
                <c:pt idx="6">
                  <c:v>258</c:v>
                </c:pt>
                <c:pt idx="7">
                  <c:v>257</c:v>
                </c:pt>
                <c:pt idx="8">
                  <c:v>256</c:v>
                </c:pt>
                <c:pt idx="9">
                  <c:v>254</c:v>
                </c:pt>
                <c:pt idx="10">
                  <c:v>245</c:v>
                </c:pt>
                <c:pt idx="11">
                  <c:v>240</c:v>
                </c:pt>
                <c:pt idx="12">
                  <c:v>240</c:v>
                </c:pt>
                <c:pt idx="13">
                  <c:v>240</c:v>
                </c:pt>
                <c:pt idx="14">
                  <c:v>239</c:v>
                </c:pt>
                <c:pt idx="15">
                  <c:v>236</c:v>
                </c:pt>
                <c:pt idx="16">
                  <c:v>235.5</c:v>
                </c:pt>
                <c:pt idx="17">
                  <c:v>235</c:v>
                </c:pt>
                <c:pt idx="18">
                  <c:v>231</c:v>
                </c:pt>
                <c:pt idx="19">
                  <c:v>230</c:v>
                </c:pt>
                <c:pt idx="20">
                  <c:v>229</c:v>
                </c:pt>
                <c:pt idx="21">
                  <c:v>228</c:v>
                </c:pt>
                <c:pt idx="22">
                  <c:v>227</c:v>
                </c:pt>
                <c:pt idx="23">
                  <c:v>226</c:v>
                </c:pt>
                <c:pt idx="24">
                  <c:v>225</c:v>
                </c:pt>
                <c:pt idx="25">
                  <c:v>225</c:v>
                </c:pt>
                <c:pt idx="26">
                  <c:v>223</c:v>
                </c:pt>
                <c:pt idx="27">
                  <c:v>221</c:v>
                </c:pt>
                <c:pt idx="28">
                  <c:v>220</c:v>
                </c:pt>
                <c:pt idx="29">
                  <c:v>218</c:v>
                </c:pt>
                <c:pt idx="30">
                  <c:v>216</c:v>
                </c:pt>
                <c:pt idx="31">
                  <c:v>210</c:v>
                </c:pt>
                <c:pt idx="32">
                  <c:v>208</c:v>
                </c:pt>
                <c:pt idx="33">
                  <c:v>208</c:v>
                </c:pt>
                <c:pt idx="34">
                  <c:v>207</c:v>
                </c:pt>
                <c:pt idx="35">
                  <c:v>204</c:v>
                </c:pt>
                <c:pt idx="36">
                  <c:v>201</c:v>
                </c:pt>
                <c:pt idx="37">
                  <c:v>199</c:v>
                </c:pt>
                <c:pt idx="38">
                  <c:v>197</c:v>
                </c:pt>
                <c:pt idx="39">
                  <c:v>196</c:v>
                </c:pt>
                <c:pt idx="40">
                  <c:v>196</c:v>
                </c:pt>
                <c:pt idx="41">
                  <c:v>196</c:v>
                </c:pt>
                <c:pt idx="42">
                  <c:v>193</c:v>
                </c:pt>
                <c:pt idx="43">
                  <c:v>191</c:v>
                </c:pt>
                <c:pt idx="44">
                  <c:v>188</c:v>
                </c:pt>
                <c:pt idx="45">
                  <c:v>188</c:v>
                </c:pt>
                <c:pt idx="46">
                  <c:v>187</c:v>
                </c:pt>
                <c:pt idx="47">
                  <c:v>187</c:v>
                </c:pt>
                <c:pt idx="48">
                  <c:v>186</c:v>
                </c:pt>
                <c:pt idx="49">
                  <c:v>186</c:v>
                </c:pt>
                <c:pt idx="50">
                  <c:v>186</c:v>
                </c:pt>
                <c:pt idx="51">
                  <c:v>185</c:v>
                </c:pt>
                <c:pt idx="52">
                  <c:v>184</c:v>
                </c:pt>
                <c:pt idx="53">
                  <c:v>184</c:v>
                </c:pt>
                <c:pt idx="54">
                  <c:v>183</c:v>
                </c:pt>
                <c:pt idx="55">
                  <c:v>180</c:v>
                </c:pt>
                <c:pt idx="56">
                  <c:v>179</c:v>
                </c:pt>
                <c:pt idx="57">
                  <c:v>177</c:v>
                </c:pt>
                <c:pt idx="58">
                  <c:v>175</c:v>
                </c:pt>
                <c:pt idx="59">
                  <c:v>175</c:v>
                </c:pt>
                <c:pt idx="60">
                  <c:v>173</c:v>
                </c:pt>
                <c:pt idx="61">
                  <c:v>172</c:v>
                </c:pt>
                <c:pt idx="62">
                  <c:v>171</c:v>
                </c:pt>
                <c:pt idx="63">
                  <c:v>170</c:v>
                </c:pt>
                <c:pt idx="64">
                  <c:v>169</c:v>
                </c:pt>
                <c:pt idx="65">
                  <c:v>168</c:v>
                </c:pt>
                <c:pt idx="66">
                  <c:v>168</c:v>
                </c:pt>
                <c:pt idx="67">
                  <c:v>168</c:v>
                </c:pt>
                <c:pt idx="68">
                  <c:v>167</c:v>
                </c:pt>
                <c:pt idx="69">
                  <c:v>167</c:v>
                </c:pt>
                <c:pt idx="70">
                  <c:v>167</c:v>
                </c:pt>
                <c:pt idx="71">
                  <c:v>166</c:v>
                </c:pt>
                <c:pt idx="72">
                  <c:v>166</c:v>
                </c:pt>
                <c:pt idx="73">
                  <c:v>165</c:v>
                </c:pt>
                <c:pt idx="74">
                  <c:v>163</c:v>
                </c:pt>
                <c:pt idx="75">
                  <c:v>163</c:v>
                </c:pt>
                <c:pt idx="76">
                  <c:v>163</c:v>
                </c:pt>
                <c:pt idx="77">
                  <c:v>162</c:v>
                </c:pt>
                <c:pt idx="78">
                  <c:v>159</c:v>
                </c:pt>
                <c:pt idx="79">
                  <c:v>159</c:v>
                </c:pt>
                <c:pt idx="80">
                  <c:v>159</c:v>
                </c:pt>
                <c:pt idx="81">
                  <c:v>158</c:v>
                </c:pt>
                <c:pt idx="82">
                  <c:v>152</c:v>
                </c:pt>
                <c:pt idx="83">
                  <c:v>152</c:v>
                </c:pt>
                <c:pt idx="84">
                  <c:v>152</c:v>
                </c:pt>
                <c:pt idx="85">
                  <c:v>151.5</c:v>
                </c:pt>
                <c:pt idx="86">
                  <c:v>151</c:v>
                </c:pt>
                <c:pt idx="87">
                  <c:v>150</c:v>
                </c:pt>
                <c:pt idx="88">
                  <c:v>149</c:v>
                </c:pt>
                <c:pt idx="89">
                  <c:v>149</c:v>
                </c:pt>
                <c:pt idx="90">
                  <c:v>149</c:v>
                </c:pt>
                <c:pt idx="91">
                  <c:v>149</c:v>
                </c:pt>
                <c:pt idx="92">
                  <c:v>148</c:v>
                </c:pt>
                <c:pt idx="93">
                  <c:v>147</c:v>
                </c:pt>
                <c:pt idx="94">
                  <c:v>147</c:v>
                </c:pt>
                <c:pt idx="95">
                  <c:v>142</c:v>
                </c:pt>
                <c:pt idx="96">
                  <c:v>139</c:v>
                </c:pt>
                <c:pt idx="97">
                  <c:v>139</c:v>
                </c:pt>
                <c:pt idx="98">
                  <c:v>139</c:v>
                </c:pt>
                <c:pt idx="99">
                  <c:v>139</c:v>
                </c:pt>
                <c:pt idx="100">
                  <c:v>139</c:v>
                </c:pt>
                <c:pt idx="101">
                  <c:v>139</c:v>
                </c:pt>
                <c:pt idx="102">
                  <c:v>139</c:v>
                </c:pt>
                <c:pt idx="103">
                  <c:v>138</c:v>
                </c:pt>
                <c:pt idx="104">
                  <c:v>137</c:v>
                </c:pt>
                <c:pt idx="105">
                  <c:v>137</c:v>
                </c:pt>
                <c:pt idx="106">
                  <c:v>135</c:v>
                </c:pt>
                <c:pt idx="107">
                  <c:v>135</c:v>
                </c:pt>
                <c:pt idx="108">
                  <c:v>135</c:v>
                </c:pt>
                <c:pt idx="109">
                  <c:v>133</c:v>
                </c:pt>
                <c:pt idx="110">
                  <c:v>133</c:v>
                </c:pt>
                <c:pt idx="111">
                  <c:v>132</c:v>
                </c:pt>
                <c:pt idx="112">
                  <c:v>132</c:v>
                </c:pt>
                <c:pt idx="113">
                  <c:v>131</c:v>
                </c:pt>
                <c:pt idx="114">
                  <c:v>131</c:v>
                </c:pt>
                <c:pt idx="115">
                  <c:v>131</c:v>
                </c:pt>
                <c:pt idx="116">
                  <c:v>129</c:v>
                </c:pt>
                <c:pt idx="117">
                  <c:v>129</c:v>
                </c:pt>
                <c:pt idx="118">
                  <c:v>129</c:v>
                </c:pt>
                <c:pt idx="119">
                  <c:v>129</c:v>
                </c:pt>
                <c:pt idx="120">
                  <c:v>129</c:v>
                </c:pt>
                <c:pt idx="121">
                  <c:v>128</c:v>
                </c:pt>
                <c:pt idx="122">
                  <c:v>128</c:v>
                </c:pt>
                <c:pt idx="123">
                  <c:v>127</c:v>
                </c:pt>
                <c:pt idx="124">
                  <c:v>127</c:v>
                </c:pt>
                <c:pt idx="125">
                  <c:v>127</c:v>
                </c:pt>
                <c:pt idx="126">
                  <c:v>127</c:v>
                </c:pt>
                <c:pt idx="127">
                  <c:v>126</c:v>
                </c:pt>
                <c:pt idx="128">
                  <c:v>126</c:v>
                </c:pt>
                <c:pt idx="129">
                  <c:v>125</c:v>
                </c:pt>
                <c:pt idx="130">
                  <c:v>125</c:v>
                </c:pt>
                <c:pt idx="131">
                  <c:v>124</c:v>
                </c:pt>
                <c:pt idx="132">
                  <c:v>124</c:v>
                </c:pt>
                <c:pt idx="133">
                  <c:v>124</c:v>
                </c:pt>
                <c:pt idx="134">
                  <c:v>123</c:v>
                </c:pt>
                <c:pt idx="135">
                  <c:v>123</c:v>
                </c:pt>
                <c:pt idx="136">
                  <c:v>123</c:v>
                </c:pt>
                <c:pt idx="137">
                  <c:v>122</c:v>
                </c:pt>
                <c:pt idx="138">
                  <c:v>122</c:v>
                </c:pt>
                <c:pt idx="139">
                  <c:v>122</c:v>
                </c:pt>
                <c:pt idx="140">
                  <c:v>120</c:v>
                </c:pt>
                <c:pt idx="141">
                  <c:v>120</c:v>
                </c:pt>
                <c:pt idx="142">
                  <c:v>119</c:v>
                </c:pt>
                <c:pt idx="143">
                  <c:v>119</c:v>
                </c:pt>
                <c:pt idx="144">
                  <c:v>118</c:v>
                </c:pt>
                <c:pt idx="145">
                  <c:v>117</c:v>
                </c:pt>
                <c:pt idx="146">
                  <c:v>117</c:v>
                </c:pt>
                <c:pt idx="147">
                  <c:v>116</c:v>
                </c:pt>
                <c:pt idx="148">
                  <c:v>116</c:v>
                </c:pt>
                <c:pt idx="149">
                  <c:v>116</c:v>
                </c:pt>
                <c:pt idx="150">
                  <c:v>114</c:v>
                </c:pt>
                <c:pt idx="151">
                  <c:v>114</c:v>
                </c:pt>
                <c:pt idx="152">
                  <c:v>113</c:v>
                </c:pt>
                <c:pt idx="153">
                  <c:v>113</c:v>
                </c:pt>
                <c:pt idx="154">
                  <c:v>112</c:v>
                </c:pt>
                <c:pt idx="155">
                  <c:v>112</c:v>
                </c:pt>
                <c:pt idx="156">
                  <c:v>111</c:v>
                </c:pt>
                <c:pt idx="157">
                  <c:v>111</c:v>
                </c:pt>
                <c:pt idx="158">
                  <c:v>110</c:v>
                </c:pt>
                <c:pt idx="159">
                  <c:v>110</c:v>
                </c:pt>
                <c:pt idx="160">
                  <c:v>109</c:v>
                </c:pt>
                <c:pt idx="161">
                  <c:v>109</c:v>
                </c:pt>
                <c:pt idx="162">
                  <c:v>108</c:v>
                </c:pt>
                <c:pt idx="163">
                  <c:v>108</c:v>
                </c:pt>
                <c:pt idx="164">
                  <c:v>108</c:v>
                </c:pt>
                <c:pt idx="165">
                  <c:v>106</c:v>
                </c:pt>
                <c:pt idx="166">
                  <c:v>105</c:v>
                </c:pt>
                <c:pt idx="167">
                  <c:v>105</c:v>
                </c:pt>
                <c:pt idx="168">
                  <c:v>104</c:v>
                </c:pt>
                <c:pt idx="169">
                  <c:v>104</c:v>
                </c:pt>
                <c:pt idx="170">
                  <c:v>98</c:v>
                </c:pt>
                <c:pt idx="171">
                  <c:v>96</c:v>
                </c:pt>
                <c:pt idx="172">
                  <c:v>95</c:v>
                </c:pt>
                <c:pt idx="173">
                  <c:v>95</c:v>
                </c:pt>
                <c:pt idx="174">
                  <c:v>93</c:v>
                </c:pt>
                <c:pt idx="175">
                  <c:v>93</c:v>
                </c:pt>
                <c:pt idx="176">
                  <c:v>92</c:v>
                </c:pt>
                <c:pt idx="177">
                  <c:v>91.5</c:v>
                </c:pt>
                <c:pt idx="178">
                  <c:v>91</c:v>
                </c:pt>
                <c:pt idx="179">
                  <c:v>90</c:v>
                </c:pt>
                <c:pt idx="180">
                  <c:v>90</c:v>
                </c:pt>
                <c:pt idx="181">
                  <c:v>89</c:v>
                </c:pt>
                <c:pt idx="182">
                  <c:v>86</c:v>
                </c:pt>
                <c:pt idx="183">
                  <c:v>86</c:v>
                </c:pt>
                <c:pt idx="184">
                  <c:v>85</c:v>
                </c:pt>
                <c:pt idx="185">
                  <c:v>83</c:v>
                </c:pt>
                <c:pt idx="186">
                  <c:v>83</c:v>
                </c:pt>
                <c:pt idx="187">
                  <c:v>83</c:v>
                </c:pt>
                <c:pt idx="188">
                  <c:v>81</c:v>
                </c:pt>
                <c:pt idx="189">
                  <c:v>78</c:v>
                </c:pt>
                <c:pt idx="190">
                  <c:v>77</c:v>
                </c:pt>
                <c:pt idx="191">
                  <c:v>74</c:v>
                </c:pt>
                <c:pt idx="192">
                  <c:v>71</c:v>
                </c:pt>
                <c:pt idx="193">
                  <c:v>71</c:v>
                </c:pt>
                <c:pt idx="194">
                  <c:v>62</c:v>
                </c:pt>
                <c:pt idx="195">
                  <c:v>62</c:v>
                </c:pt>
                <c:pt idx="196">
                  <c:v>54</c:v>
                </c:pt>
                <c:pt idx="197">
                  <c:v>54</c:v>
                </c:pt>
                <c:pt idx="198">
                  <c:v>35</c:v>
                </c:pt>
                <c:pt idx="199">
                  <c:v>28</c:v>
                </c:pt>
              </c:numCache>
            </c:numRef>
          </c:yVal>
          <c:smooth val="0"/>
          <c:extLst>
            <c:ext xmlns:c16="http://schemas.microsoft.com/office/drawing/2014/chart" uri="{C3380CC4-5D6E-409C-BE32-E72D297353CC}">
              <c16:uniqueId val="{00000000-0C86-48E8-BADA-A19072CE4A4D}"/>
            </c:ext>
          </c:extLst>
        </c:ser>
        <c:dLbls>
          <c:showLegendKey val="0"/>
          <c:showVal val="0"/>
          <c:showCatName val="0"/>
          <c:showSerName val="0"/>
          <c:showPercent val="0"/>
          <c:showBubbleSize val="0"/>
        </c:dLbls>
        <c:axId val="1630771327"/>
        <c:axId val="1630769407"/>
      </c:scatterChart>
      <c:valAx>
        <c:axId val="1630771327"/>
        <c:scaling>
          <c:orientation val="minMax"/>
          <c:max val="60"/>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a:t>TIKTOK</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1630769407"/>
        <c:crosses val="autoZero"/>
        <c:crossBetween val="midCat"/>
      </c:valAx>
      <c:valAx>
        <c:axId val="1630769407"/>
        <c:scaling>
          <c:orientation val="minMax"/>
          <c:max val="90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16307713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tx>
            <c:strRef>
              <c:f>Regression_Grafieken!$B$1</c:f>
              <c:strCache>
                <c:ptCount val="1"/>
                <c:pt idx="0">
                  <c:v>Meta</c:v>
                </c:pt>
              </c:strCache>
            </c:strRef>
          </c:tx>
          <c:spPr>
            <a:ln w="19050" cap="rnd">
              <a:noFill/>
              <a:round/>
            </a:ln>
            <a:effectLst/>
          </c:spPr>
          <c:marker>
            <c:symbol val="circle"/>
            <c:size val="5"/>
            <c:spPr>
              <a:solidFill>
                <a:schemeClr val="accent1"/>
              </a:solidFill>
              <a:ln w="9525">
                <a:solidFill>
                  <a:schemeClr val="accent1"/>
                </a:solidFill>
              </a:ln>
              <a:effectLst/>
            </c:spPr>
          </c:marker>
          <c:yVal>
            <c:numRef>
              <c:f>Regression_Grafieken!$B$2:$B$201</c:f>
              <c:numCache>
                <c:formatCode>0</c:formatCode>
                <c:ptCount val="200"/>
                <c:pt idx="0">
                  <c:v>33.5</c:v>
                </c:pt>
                <c:pt idx="1">
                  <c:v>29.6</c:v>
                </c:pt>
                <c:pt idx="2">
                  <c:v>43</c:v>
                </c:pt>
                <c:pt idx="3">
                  <c:v>48.9</c:v>
                </c:pt>
                <c:pt idx="4">
                  <c:v>49</c:v>
                </c:pt>
                <c:pt idx="5">
                  <c:v>49</c:v>
                </c:pt>
                <c:pt idx="6">
                  <c:v>39.6</c:v>
                </c:pt>
                <c:pt idx="7">
                  <c:v>42.3</c:v>
                </c:pt>
                <c:pt idx="8">
                  <c:v>43.8</c:v>
                </c:pt>
                <c:pt idx="9">
                  <c:v>36.299999999999997</c:v>
                </c:pt>
                <c:pt idx="10">
                  <c:v>41.5</c:v>
                </c:pt>
                <c:pt idx="11">
                  <c:v>42.7</c:v>
                </c:pt>
                <c:pt idx="12">
                  <c:v>47.7</c:v>
                </c:pt>
                <c:pt idx="13">
                  <c:v>49.4</c:v>
                </c:pt>
                <c:pt idx="14">
                  <c:v>49.6</c:v>
                </c:pt>
                <c:pt idx="15">
                  <c:v>37.799999999999997</c:v>
                </c:pt>
                <c:pt idx="16">
                  <c:v>42</c:v>
                </c:pt>
                <c:pt idx="17">
                  <c:v>41.7</c:v>
                </c:pt>
                <c:pt idx="18">
                  <c:v>28.3</c:v>
                </c:pt>
                <c:pt idx="19">
                  <c:v>37.700000000000003</c:v>
                </c:pt>
                <c:pt idx="20">
                  <c:v>43.9</c:v>
                </c:pt>
                <c:pt idx="21">
                  <c:v>45.1</c:v>
                </c:pt>
                <c:pt idx="22">
                  <c:v>43.9</c:v>
                </c:pt>
                <c:pt idx="23">
                  <c:v>27.7</c:v>
                </c:pt>
                <c:pt idx="24">
                  <c:v>46.2</c:v>
                </c:pt>
                <c:pt idx="25">
                  <c:v>36.5</c:v>
                </c:pt>
                <c:pt idx="26">
                  <c:v>43</c:v>
                </c:pt>
                <c:pt idx="27">
                  <c:v>38</c:v>
                </c:pt>
                <c:pt idx="28">
                  <c:v>28.8</c:v>
                </c:pt>
                <c:pt idx="29">
                  <c:v>33.200000000000003</c:v>
                </c:pt>
                <c:pt idx="30">
                  <c:v>30.2</c:v>
                </c:pt>
                <c:pt idx="31">
                  <c:v>28.9</c:v>
                </c:pt>
                <c:pt idx="32">
                  <c:v>34.299999999999997</c:v>
                </c:pt>
                <c:pt idx="33">
                  <c:v>39.700000000000003</c:v>
                </c:pt>
                <c:pt idx="34">
                  <c:v>35.4</c:v>
                </c:pt>
                <c:pt idx="35">
                  <c:v>42</c:v>
                </c:pt>
                <c:pt idx="36">
                  <c:v>32.299999999999997</c:v>
                </c:pt>
                <c:pt idx="37">
                  <c:v>27.1</c:v>
                </c:pt>
                <c:pt idx="38">
                  <c:v>41.3</c:v>
                </c:pt>
                <c:pt idx="39">
                  <c:v>27.5</c:v>
                </c:pt>
                <c:pt idx="40">
                  <c:v>30.6</c:v>
                </c:pt>
                <c:pt idx="41">
                  <c:v>46.4</c:v>
                </c:pt>
                <c:pt idx="42">
                  <c:v>36.799999999999997</c:v>
                </c:pt>
                <c:pt idx="43">
                  <c:v>32.9</c:v>
                </c:pt>
                <c:pt idx="44">
                  <c:v>21.3</c:v>
                </c:pt>
                <c:pt idx="45">
                  <c:v>27.7</c:v>
                </c:pt>
                <c:pt idx="46">
                  <c:v>0</c:v>
                </c:pt>
                <c:pt idx="47">
                  <c:v>42.8</c:v>
                </c:pt>
                <c:pt idx="48">
                  <c:v>29.5</c:v>
                </c:pt>
                <c:pt idx="49">
                  <c:v>28.7</c:v>
                </c:pt>
                <c:pt idx="50">
                  <c:v>33.4</c:v>
                </c:pt>
                <c:pt idx="51">
                  <c:v>23.6</c:v>
                </c:pt>
                <c:pt idx="52">
                  <c:v>20</c:v>
                </c:pt>
                <c:pt idx="53">
                  <c:v>35.6</c:v>
                </c:pt>
                <c:pt idx="54">
                  <c:v>41.7</c:v>
                </c:pt>
                <c:pt idx="55">
                  <c:v>40.6</c:v>
                </c:pt>
                <c:pt idx="56">
                  <c:v>22.3</c:v>
                </c:pt>
                <c:pt idx="57">
                  <c:v>47.8</c:v>
                </c:pt>
                <c:pt idx="58">
                  <c:v>16.899999999999999</c:v>
                </c:pt>
                <c:pt idx="59">
                  <c:v>31.6</c:v>
                </c:pt>
                <c:pt idx="60">
                  <c:v>43.5</c:v>
                </c:pt>
                <c:pt idx="61">
                  <c:v>36.9</c:v>
                </c:pt>
                <c:pt idx="62">
                  <c:v>34.6</c:v>
                </c:pt>
                <c:pt idx="63">
                  <c:v>15.5</c:v>
                </c:pt>
                <c:pt idx="64">
                  <c:v>23.3</c:v>
                </c:pt>
                <c:pt idx="65">
                  <c:v>16.7</c:v>
                </c:pt>
                <c:pt idx="66">
                  <c:v>21</c:v>
                </c:pt>
                <c:pt idx="67">
                  <c:v>23</c:v>
                </c:pt>
                <c:pt idx="68">
                  <c:v>13.9</c:v>
                </c:pt>
                <c:pt idx="69">
                  <c:v>20.6</c:v>
                </c:pt>
                <c:pt idx="70">
                  <c:v>29.3</c:v>
                </c:pt>
                <c:pt idx="71">
                  <c:v>21.1</c:v>
                </c:pt>
                <c:pt idx="72">
                  <c:v>13.9</c:v>
                </c:pt>
                <c:pt idx="73">
                  <c:v>22.5</c:v>
                </c:pt>
                <c:pt idx="74">
                  <c:v>17.2</c:v>
                </c:pt>
                <c:pt idx="75">
                  <c:v>26.8</c:v>
                </c:pt>
                <c:pt idx="76">
                  <c:v>20.9</c:v>
                </c:pt>
                <c:pt idx="77">
                  <c:v>10.6</c:v>
                </c:pt>
                <c:pt idx="78">
                  <c:v>15.4</c:v>
                </c:pt>
                <c:pt idx="79">
                  <c:v>18.100000000000001</c:v>
                </c:pt>
                <c:pt idx="80">
                  <c:v>18.399999999999999</c:v>
                </c:pt>
                <c:pt idx="81">
                  <c:v>10.1</c:v>
                </c:pt>
                <c:pt idx="82">
                  <c:v>46.8</c:v>
                </c:pt>
                <c:pt idx="83">
                  <c:v>19.600000000000001</c:v>
                </c:pt>
                <c:pt idx="84">
                  <c:v>49.4</c:v>
                </c:pt>
                <c:pt idx="85">
                  <c:v>24</c:v>
                </c:pt>
                <c:pt idx="86">
                  <c:v>35.799999999999997</c:v>
                </c:pt>
                <c:pt idx="87">
                  <c:v>8.1999999999999993</c:v>
                </c:pt>
                <c:pt idx="88">
                  <c:v>28.5</c:v>
                </c:pt>
                <c:pt idx="89">
                  <c:v>44.5</c:v>
                </c:pt>
                <c:pt idx="90">
                  <c:v>8.4</c:v>
                </c:pt>
                <c:pt idx="91">
                  <c:v>15.8</c:v>
                </c:pt>
                <c:pt idx="92">
                  <c:v>23.9</c:v>
                </c:pt>
                <c:pt idx="93">
                  <c:v>225.5</c:v>
                </c:pt>
                <c:pt idx="94">
                  <c:v>2.9</c:v>
                </c:pt>
                <c:pt idx="95">
                  <c:v>7.3</c:v>
                </c:pt>
                <c:pt idx="96">
                  <c:v>26.9</c:v>
                </c:pt>
                <c:pt idx="97">
                  <c:v>33.5</c:v>
                </c:pt>
                <c:pt idx="98">
                  <c:v>3.5</c:v>
                </c:pt>
                <c:pt idx="99">
                  <c:v>9.3000000000000007</c:v>
                </c:pt>
                <c:pt idx="100">
                  <c:v>5.7</c:v>
                </c:pt>
                <c:pt idx="101">
                  <c:v>15.9</c:v>
                </c:pt>
                <c:pt idx="102">
                  <c:v>8.6</c:v>
                </c:pt>
                <c:pt idx="103">
                  <c:v>18.399999999999999</c:v>
                </c:pt>
                <c:pt idx="104">
                  <c:v>4.3</c:v>
                </c:pt>
                <c:pt idx="105">
                  <c:v>10.8</c:v>
                </c:pt>
                <c:pt idx="106">
                  <c:v>36.6</c:v>
                </c:pt>
                <c:pt idx="107">
                  <c:v>14.5</c:v>
                </c:pt>
                <c:pt idx="108">
                  <c:v>10</c:v>
                </c:pt>
                <c:pt idx="109">
                  <c:v>19.2</c:v>
                </c:pt>
                <c:pt idx="110">
                  <c:v>35</c:v>
                </c:pt>
                <c:pt idx="111">
                  <c:v>3.5</c:v>
                </c:pt>
                <c:pt idx="112">
                  <c:v>14.7</c:v>
                </c:pt>
                <c:pt idx="113">
                  <c:v>7.8</c:v>
                </c:pt>
                <c:pt idx="114">
                  <c:v>2.2999999999999998</c:v>
                </c:pt>
                <c:pt idx="115">
                  <c:v>3.4</c:v>
                </c:pt>
                <c:pt idx="116">
                  <c:v>4.0999999999999996</c:v>
                </c:pt>
                <c:pt idx="117">
                  <c:v>5.2</c:v>
                </c:pt>
                <c:pt idx="118">
                  <c:v>7.1</c:v>
                </c:pt>
                <c:pt idx="119">
                  <c:v>14.3</c:v>
                </c:pt>
                <c:pt idx="120">
                  <c:v>14.3</c:v>
                </c:pt>
                <c:pt idx="121">
                  <c:v>4.0999999999999996</c:v>
                </c:pt>
                <c:pt idx="122">
                  <c:v>20.3</c:v>
                </c:pt>
                <c:pt idx="123">
                  <c:v>3.4</c:v>
                </c:pt>
                <c:pt idx="124">
                  <c:v>123</c:v>
                </c:pt>
                <c:pt idx="125">
                  <c:v>20.5</c:v>
                </c:pt>
                <c:pt idx="126">
                  <c:v>14.8</c:v>
                </c:pt>
                <c:pt idx="127">
                  <c:v>17.399999999999999</c:v>
                </c:pt>
                <c:pt idx="128">
                  <c:v>11.8</c:v>
                </c:pt>
                <c:pt idx="129">
                  <c:v>2.4</c:v>
                </c:pt>
                <c:pt idx="130">
                  <c:v>8.4</c:v>
                </c:pt>
                <c:pt idx="131">
                  <c:v>47</c:v>
                </c:pt>
                <c:pt idx="132">
                  <c:v>38.6</c:v>
                </c:pt>
                <c:pt idx="133">
                  <c:v>5.4</c:v>
                </c:pt>
                <c:pt idx="134">
                  <c:v>16</c:v>
                </c:pt>
                <c:pt idx="135">
                  <c:v>32.799999999999997</c:v>
                </c:pt>
                <c:pt idx="136">
                  <c:v>1.9</c:v>
                </c:pt>
                <c:pt idx="137">
                  <c:v>27.5</c:v>
                </c:pt>
                <c:pt idx="138">
                  <c:v>3.1</c:v>
                </c:pt>
                <c:pt idx="139">
                  <c:v>39.299999999999997</c:v>
                </c:pt>
                <c:pt idx="140">
                  <c:v>26.7</c:v>
                </c:pt>
                <c:pt idx="141">
                  <c:v>7.7</c:v>
                </c:pt>
                <c:pt idx="142">
                  <c:v>9.9</c:v>
                </c:pt>
                <c:pt idx="143">
                  <c:v>2.6</c:v>
                </c:pt>
                <c:pt idx="144">
                  <c:v>25.8</c:v>
                </c:pt>
                <c:pt idx="145">
                  <c:v>14</c:v>
                </c:pt>
                <c:pt idx="146">
                  <c:v>5.7</c:v>
                </c:pt>
                <c:pt idx="147">
                  <c:v>12</c:v>
                </c:pt>
                <c:pt idx="148">
                  <c:v>10.8</c:v>
                </c:pt>
                <c:pt idx="149">
                  <c:v>4.9000000000000004</c:v>
                </c:pt>
                <c:pt idx="150">
                  <c:v>41.1</c:v>
                </c:pt>
                <c:pt idx="151">
                  <c:v>26.7</c:v>
                </c:pt>
                <c:pt idx="152">
                  <c:v>7.6</c:v>
                </c:pt>
                <c:pt idx="153">
                  <c:v>17</c:v>
                </c:pt>
                <c:pt idx="154">
                  <c:v>1.5</c:v>
                </c:pt>
                <c:pt idx="155">
                  <c:v>9.6</c:v>
                </c:pt>
                <c:pt idx="156">
                  <c:v>11.7</c:v>
                </c:pt>
                <c:pt idx="157">
                  <c:v>1.3</c:v>
                </c:pt>
                <c:pt idx="158">
                  <c:v>40.299999999999997</c:v>
                </c:pt>
                <c:pt idx="159">
                  <c:v>12.6</c:v>
                </c:pt>
                <c:pt idx="160">
                  <c:v>9.3000000000000007</c:v>
                </c:pt>
                <c:pt idx="161">
                  <c:v>25.9</c:v>
                </c:pt>
                <c:pt idx="162">
                  <c:v>2.6</c:v>
                </c:pt>
                <c:pt idx="163">
                  <c:v>2.1</c:v>
                </c:pt>
                <c:pt idx="164">
                  <c:v>0.8</c:v>
                </c:pt>
                <c:pt idx="165">
                  <c:v>33</c:v>
                </c:pt>
                <c:pt idx="166">
                  <c:v>5.7</c:v>
                </c:pt>
                <c:pt idx="167">
                  <c:v>43.7</c:v>
                </c:pt>
                <c:pt idx="168">
                  <c:v>0.3</c:v>
                </c:pt>
                <c:pt idx="169">
                  <c:v>24.6</c:v>
                </c:pt>
                <c:pt idx="170">
                  <c:v>39</c:v>
                </c:pt>
                <c:pt idx="171">
                  <c:v>45.9</c:v>
                </c:pt>
                <c:pt idx="172">
                  <c:v>5.8</c:v>
                </c:pt>
                <c:pt idx="173">
                  <c:v>35.1</c:v>
                </c:pt>
                <c:pt idx="174">
                  <c:v>4.9000000000000004</c:v>
                </c:pt>
                <c:pt idx="175">
                  <c:v>20.100000000000001</c:v>
                </c:pt>
                <c:pt idx="176">
                  <c:v>23</c:v>
                </c:pt>
                <c:pt idx="177">
                  <c:v>1.4</c:v>
                </c:pt>
                <c:pt idx="178">
                  <c:v>3.7</c:v>
                </c:pt>
                <c:pt idx="179">
                  <c:v>37.6</c:v>
                </c:pt>
                <c:pt idx="180">
                  <c:v>11.6</c:v>
                </c:pt>
                <c:pt idx="181">
                  <c:v>25.7</c:v>
                </c:pt>
                <c:pt idx="182">
                  <c:v>11</c:v>
                </c:pt>
                <c:pt idx="183">
                  <c:v>48.9</c:v>
                </c:pt>
                <c:pt idx="184">
                  <c:v>36.9</c:v>
                </c:pt>
                <c:pt idx="185">
                  <c:v>12.1</c:v>
                </c:pt>
                <c:pt idx="186">
                  <c:v>2</c:v>
                </c:pt>
                <c:pt idx="187">
                  <c:v>1.6</c:v>
                </c:pt>
                <c:pt idx="188">
                  <c:v>21.7</c:v>
                </c:pt>
                <c:pt idx="189">
                  <c:v>38.9</c:v>
                </c:pt>
                <c:pt idx="190">
                  <c:v>16</c:v>
                </c:pt>
                <c:pt idx="191">
                  <c:v>1.5</c:v>
                </c:pt>
                <c:pt idx="192">
                  <c:v>28.1</c:v>
                </c:pt>
                <c:pt idx="193">
                  <c:v>27.2</c:v>
                </c:pt>
                <c:pt idx="194">
                  <c:v>29.9</c:v>
                </c:pt>
                <c:pt idx="195">
                  <c:v>4.0999999999999996</c:v>
                </c:pt>
                <c:pt idx="196">
                  <c:v>0.4</c:v>
                </c:pt>
                <c:pt idx="197">
                  <c:v>2.1</c:v>
                </c:pt>
                <c:pt idx="198">
                  <c:v>11.6</c:v>
                </c:pt>
                <c:pt idx="199">
                  <c:v>39.6</c:v>
                </c:pt>
              </c:numCache>
            </c:numRef>
          </c:yVal>
          <c:smooth val="0"/>
          <c:extLst>
            <c:ext xmlns:c16="http://schemas.microsoft.com/office/drawing/2014/chart" uri="{C3380CC4-5D6E-409C-BE32-E72D297353CC}">
              <c16:uniqueId val="{00000000-B88D-4D32-9871-6E90199FE8DF}"/>
            </c:ext>
          </c:extLst>
        </c:ser>
        <c:dLbls>
          <c:showLegendKey val="0"/>
          <c:showVal val="0"/>
          <c:showCatName val="0"/>
          <c:showSerName val="0"/>
          <c:showPercent val="0"/>
          <c:showBubbleSize val="0"/>
        </c:dLbls>
        <c:axId val="1458980719"/>
        <c:axId val="1458981679"/>
      </c:scatterChart>
      <c:valAx>
        <c:axId val="145898071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58981679"/>
        <c:crosses val="autoZero"/>
        <c:crossBetween val="midCat"/>
      </c:valAx>
      <c:valAx>
        <c:axId val="14589816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58980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 META</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nl-BE"/>
        </a:p>
      </c:txPr>
    </c:title>
    <c:autoTitleDeleted val="0"/>
    <c:plotArea>
      <c:layout>
        <c:manualLayout>
          <c:layoutTarget val="inner"/>
          <c:xMode val="edge"/>
          <c:yMode val="edge"/>
          <c:x val="9.3136482939632545E-2"/>
          <c:y val="0.19486111111111112"/>
          <c:w val="0.87753018372703417"/>
          <c:h val="0.72088764946048411"/>
        </c:manualLayout>
      </c:layout>
      <c:scatterChart>
        <c:scatterStyle val="lineMarker"/>
        <c:varyColors val="0"/>
        <c:ser>
          <c:idx val="0"/>
          <c:order val="0"/>
          <c:tx>
            <c:strRef>
              <c:f>Regression_Grafieken!$R$1</c:f>
              <c:strCache>
                <c:ptCount val="1"/>
                <c:pt idx="0">
                  <c:v>SALES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rgbClr val="FFC000">
                    <a:alpha val="50000"/>
                  </a:srgbClr>
                </a:solidFill>
              </a:ln>
              <a:effectLst/>
            </c:spPr>
            <c:trendlineType val="linear"/>
            <c:dispRSqr val="0"/>
            <c:dispEq val="1"/>
            <c:trendlineLbl>
              <c:layout>
                <c:manualLayout>
                  <c:x val="0.28820079359232864"/>
                  <c:y val="-0.15337654785832008"/>
                </c:manualLayout>
              </c:layout>
              <c:numFmt formatCode="General" sourceLinked="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nl-BE"/>
                </a:p>
              </c:txPr>
            </c:trendlineLbl>
          </c:trendline>
          <c:xVal>
            <c:numRef>
              <c:f>Regression_Grafieken!$P$2:$P$201</c:f>
              <c:numCache>
                <c:formatCode>0</c:formatCode>
                <c:ptCount val="200"/>
                <c:pt idx="0">
                  <c:v>33.5</c:v>
                </c:pt>
                <c:pt idx="1">
                  <c:v>29.6</c:v>
                </c:pt>
                <c:pt idx="2">
                  <c:v>43</c:v>
                </c:pt>
                <c:pt idx="3">
                  <c:v>48.9</c:v>
                </c:pt>
                <c:pt idx="4">
                  <c:v>49</c:v>
                </c:pt>
                <c:pt idx="5">
                  <c:v>49</c:v>
                </c:pt>
                <c:pt idx="6">
                  <c:v>39.6</c:v>
                </c:pt>
                <c:pt idx="7">
                  <c:v>42.3</c:v>
                </c:pt>
                <c:pt idx="8">
                  <c:v>43.8</c:v>
                </c:pt>
                <c:pt idx="9">
                  <c:v>36.299999999999997</c:v>
                </c:pt>
                <c:pt idx="10">
                  <c:v>41.5</c:v>
                </c:pt>
                <c:pt idx="11">
                  <c:v>42.7</c:v>
                </c:pt>
                <c:pt idx="12">
                  <c:v>47.7</c:v>
                </c:pt>
                <c:pt idx="13">
                  <c:v>49.4</c:v>
                </c:pt>
                <c:pt idx="14">
                  <c:v>49.6</c:v>
                </c:pt>
                <c:pt idx="15">
                  <c:v>37.799999999999997</c:v>
                </c:pt>
                <c:pt idx="16">
                  <c:v>42</c:v>
                </c:pt>
                <c:pt idx="17">
                  <c:v>41.7</c:v>
                </c:pt>
                <c:pt idx="18">
                  <c:v>28.3</c:v>
                </c:pt>
                <c:pt idx="19">
                  <c:v>37.700000000000003</c:v>
                </c:pt>
                <c:pt idx="20">
                  <c:v>43.9</c:v>
                </c:pt>
                <c:pt idx="21">
                  <c:v>45.1</c:v>
                </c:pt>
                <c:pt idx="22">
                  <c:v>43.9</c:v>
                </c:pt>
                <c:pt idx="23">
                  <c:v>27.7</c:v>
                </c:pt>
                <c:pt idx="24">
                  <c:v>46.2</c:v>
                </c:pt>
                <c:pt idx="25">
                  <c:v>36.5</c:v>
                </c:pt>
                <c:pt idx="26">
                  <c:v>43</c:v>
                </c:pt>
                <c:pt idx="27">
                  <c:v>38</c:v>
                </c:pt>
                <c:pt idx="28">
                  <c:v>28.8</c:v>
                </c:pt>
                <c:pt idx="29">
                  <c:v>33.200000000000003</c:v>
                </c:pt>
                <c:pt idx="30">
                  <c:v>30.2</c:v>
                </c:pt>
                <c:pt idx="31">
                  <c:v>28.9</c:v>
                </c:pt>
                <c:pt idx="32">
                  <c:v>34.299999999999997</c:v>
                </c:pt>
                <c:pt idx="33">
                  <c:v>39.700000000000003</c:v>
                </c:pt>
                <c:pt idx="34">
                  <c:v>35.4</c:v>
                </c:pt>
                <c:pt idx="35">
                  <c:v>42</c:v>
                </c:pt>
                <c:pt idx="36">
                  <c:v>32.299999999999997</c:v>
                </c:pt>
                <c:pt idx="37">
                  <c:v>27.1</c:v>
                </c:pt>
                <c:pt idx="38">
                  <c:v>41.3</c:v>
                </c:pt>
                <c:pt idx="39">
                  <c:v>27.5</c:v>
                </c:pt>
                <c:pt idx="40">
                  <c:v>30.6</c:v>
                </c:pt>
                <c:pt idx="41">
                  <c:v>46.4</c:v>
                </c:pt>
                <c:pt idx="42">
                  <c:v>36.799999999999997</c:v>
                </c:pt>
                <c:pt idx="43">
                  <c:v>32.9</c:v>
                </c:pt>
                <c:pt idx="44">
                  <c:v>21.3</c:v>
                </c:pt>
                <c:pt idx="45">
                  <c:v>27.7</c:v>
                </c:pt>
                <c:pt idx="46">
                  <c:v>0</c:v>
                </c:pt>
                <c:pt idx="47">
                  <c:v>42.8</c:v>
                </c:pt>
                <c:pt idx="48">
                  <c:v>29.5</c:v>
                </c:pt>
                <c:pt idx="49">
                  <c:v>28.7</c:v>
                </c:pt>
                <c:pt idx="50">
                  <c:v>33.4</c:v>
                </c:pt>
                <c:pt idx="51">
                  <c:v>23.6</c:v>
                </c:pt>
                <c:pt idx="52">
                  <c:v>20</c:v>
                </c:pt>
                <c:pt idx="53">
                  <c:v>35.6</c:v>
                </c:pt>
                <c:pt idx="54">
                  <c:v>41.7</c:v>
                </c:pt>
                <c:pt idx="55">
                  <c:v>40.6</c:v>
                </c:pt>
                <c:pt idx="56">
                  <c:v>22.3</c:v>
                </c:pt>
                <c:pt idx="57">
                  <c:v>47.8</c:v>
                </c:pt>
                <c:pt idx="58">
                  <c:v>16.899999999999999</c:v>
                </c:pt>
                <c:pt idx="59">
                  <c:v>31.6</c:v>
                </c:pt>
                <c:pt idx="60">
                  <c:v>43.5</c:v>
                </c:pt>
                <c:pt idx="61">
                  <c:v>36.9</c:v>
                </c:pt>
                <c:pt idx="62">
                  <c:v>34.6</c:v>
                </c:pt>
                <c:pt idx="63">
                  <c:v>15.5</c:v>
                </c:pt>
                <c:pt idx="64">
                  <c:v>23.3</c:v>
                </c:pt>
                <c:pt idx="65">
                  <c:v>16.7</c:v>
                </c:pt>
                <c:pt idx="66">
                  <c:v>21</c:v>
                </c:pt>
                <c:pt idx="67">
                  <c:v>23</c:v>
                </c:pt>
                <c:pt idx="68">
                  <c:v>13.9</c:v>
                </c:pt>
                <c:pt idx="69">
                  <c:v>20.6</c:v>
                </c:pt>
                <c:pt idx="70">
                  <c:v>29.3</c:v>
                </c:pt>
                <c:pt idx="71">
                  <c:v>21.1</c:v>
                </c:pt>
                <c:pt idx="72">
                  <c:v>13.9</c:v>
                </c:pt>
                <c:pt idx="73">
                  <c:v>22.5</c:v>
                </c:pt>
                <c:pt idx="74">
                  <c:v>17.2</c:v>
                </c:pt>
                <c:pt idx="75">
                  <c:v>26.8</c:v>
                </c:pt>
                <c:pt idx="76">
                  <c:v>20.9</c:v>
                </c:pt>
                <c:pt idx="77">
                  <c:v>10.6</c:v>
                </c:pt>
                <c:pt idx="78">
                  <c:v>15.4</c:v>
                </c:pt>
                <c:pt idx="79">
                  <c:v>18.100000000000001</c:v>
                </c:pt>
                <c:pt idx="80">
                  <c:v>18.399999999999999</c:v>
                </c:pt>
                <c:pt idx="81">
                  <c:v>10.1</c:v>
                </c:pt>
                <c:pt idx="82">
                  <c:v>46.8</c:v>
                </c:pt>
                <c:pt idx="83">
                  <c:v>19.600000000000001</c:v>
                </c:pt>
                <c:pt idx="84">
                  <c:v>49.4</c:v>
                </c:pt>
                <c:pt idx="85">
                  <c:v>24</c:v>
                </c:pt>
                <c:pt idx="86">
                  <c:v>35.799999999999997</c:v>
                </c:pt>
                <c:pt idx="87">
                  <c:v>8.1999999999999993</c:v>
                </c:pt>
                <c:pt idx="88">
                  <c:v>28.5</c:v>
                </c:pt>
                <c:pt idx="89">
                  <c:v>44.5</c:v>
                </c:pt>
                <c:pt idx="90">
                  <c:v>8.4</c:v>
                </c:pt>
                <c:pt idx="91">
                  <c:v>15.8</c:v>
                </c:pt>
                <c:pt idx="92">
                  <c:v>23.9</c:v>
                </c:pt>
                <c:pt idx="93">
                  <c:v>45</c:v>
                </c:pt>
                <c:pt idx="94">
                  <c:v>2.9</c:v>
                </c:pt>
                <c:pt idx="95">
                  <c:v>7.3</c:v>
                </c:pt>
                <c:pt idx="96">
                  <c:v>26.9</c:v>
                </c:pt>
                <c:pt idx="97">
                  <c:v>33.5</c:v>
                </c:pt>
                <c:pt idx="98">
                  <c:v>3.5</c:v>
                </c:pt>
                <c:pt idx="99">
                  <c:v>9.3000000000000007</c:v>
                </c:pt>
                <c:pt idx="100">
                  <c:v>5.7</c:v>
                </c:pt>
                <c:pt idx="101">
                  <c:v>15.9</c:v>
                </c:pt>
                <c:pt idx="102">
                  <c:v>8.6</c:v>
                </c:pt>
                <c:pt idx="103">
                  <c:v>18.399999999999999</c:v>
                </c:pt>
                <c:pt idx="104">
                  <c:v>4.3</c:v>
                </c:pt>
                <c:pt idx="105">
                  <c:v>10.8</c:v>
                </c:pt>
                <c:pt idx="106">
                  <c:v>36.6</c:v>
                </c:pt>
                <c:pt idx="107">
                  <c:v>14.5</c:v>
                </c:pt>
                <c:pt idx="108">
                  <c:v>10</c:v>
                </c:pt>
                <c:pt idx="109">
                  <c:v>19.2</c:v>
                </c:pt>
                <c:pt idx="110">
                  <c:v>35</c:v>
                </c:pt>
                <c:pt idx="111">
                  <c:v>3.5</c:v>
                </c:pt>
                <c:pt idx="112">
                  <c:v>14.7</c:v>
                </c:pt>
                <c:pt idx="113">
                  <c:v>7.8</c:v>
                </c:pt>
                <c:pt idx="114">
                  <c:v>2.2999999999999998</c:v>
                </c:pt>
                <c:pt idx="115">
                  <c:v>3.4</c:v>
                </c:pt>
                <c:pt idx="116">
                  <c:v>4.0999999999999996</c:v>
                </c:pt>
                <c:pt idx="117">
                  <c:v>5.2</c:v>
                </c:pt>
                <c:pt idx="118">
                  <c:v>7.1</c:v>
                </c:pt>
                <c:pt idx="119">
                  <c:v>14.3</c:v>
                </c:pt>
                <c:pt idx="120">
                  <c:v>14.3</c:v>
                </c:pt>
                <c:pt idx="121">
                  <c:v>4.0999999999999996</c:v>
                </c:pt>
                <c:pt idx="122">
                  <c:v>20.3</c:v>
                </c:pt>
                <c:pt idx="123">
                  <c:v>3.4</c:v>
                </c:pt>
                <c:pt idx="124">
                  <c:v>17</c:v>
                </c:pt>
                <c:pt idx="125">
                  <c:v>20.5</c:v>
                </c:pt>
                <c:pt idx="126">
                  <c:v>14.8</c:v>
                </c:pt>
                <c:pt idx="127">
                  <c:v>17.399999999999999</c:v>
                </c:pt>
                <c:pt idx="128">
                  <c:v>11.8</c:v>
                </c:pt>
                <c:pt idx="129">
                  <c:v>2.4</c:v>
                </c:pt>
                <c:pt idx="130">
                  <c:v>8.4</c:v>
                </c:pt>
                <c:pt idx="131">
                  <c:v>47</c:v>
                </c:pt>
                <c:pt idx="132">
                  <c:v>38.6</c:v>
                </c:pt>
                <c:pt idx="133">
                  <c:v>5.4</c:v>
                </c:pt>
                <c:pt idx="134">
                  <c:v>16</c:v>
                </c:pt>
                <c:pt idx="135">
                  <c:v>32.799999999999997</c:v>
                </c:pt>
                <c:pt idx="136">
                  <c:v>1.9</c:v>
                </c:pt>
                <c:pt idx="137">
                  <c:v>27.5</c:v>
                </c:pt>
                <c:pt idx="138">
                  <c:v>3.1</c:v>
                </c:pt>
                <c:pt idx="139">
                  <c:v>39.299999999999997</c:v>
                </c:pt>
                <c:pt idx="140">
                  <c:v>26.7</c:v>
                </c:pt>
                <c:pt idx="141">
                  <c:v>7.7</c:v>
                </c:pt>
                <c:pt idx="142">
                  <c:v>9.9</c:v>
                </c:pt>
                <c:pt idx="143">
                  <c:v>2.6</c:v>
                </c:pt>
                <c:pt idx="144">
                  <c:v>25.8</c:v>
                </c:pt>
                <c:pt idx="145">
                  <c:v>14</c:v>
                </c:pt>
                <c:pt idx="146">
                  <c:v>5.7</c:v>
                </c:pt>
                <c:pt idx="147">
                  <c:v>12</c:v>
                </c:pt>
                <c:pt idx="148">
                  <c:v>10.8</c:v>
                </c:pt>
                <c:pt idx="149">
                  <c:v>4.9000000000000004</c:v>
                </c:pt>
                <c:pt idx="150">
                  <c:v>41.1</c:v>
                </c:pt>
                <c:pt idx="151">
                  <c:v>26.7</c:v>
                </c:pt>
                <c:pt idx="152">
                  <c:v>7.6</c:v>
                </c:pt>
                <c:pt idx="153">
                  <c:v>17</c:v>
                </c:pt>
                <c:pt idx="154">
                  <c:v>1.5</c:v>
                </c:pt>
                <c:pt idx="155">
                  <c:v>9.6</c:v>
                </c:pt>
                <c:pt idx="156">
                  <c:v>11.7</c:v>
                </c:pt>
                <c:pt idx="157">
                  <c:v>1.3</c:v>
                </c:pt>
                <c:pt idx="158">
                  <c:v>40.299999999999997</c:v>
                </c:pt>
                <c:pt idx="159">
                  <c:v>12.6</c:v>
                </c:pt>
                <c:pt idx="160">
                  <c:v>9.3000000000000007</c:v>
                </c:pt>
                <c:pt idx="161">
                  <c:v>25.9</c:v>
                </c:pt>
                <c:pt idx="162">
                  <c:v>2.6</c:v>
                </c:pt>
                <c:pt idx="163">
                  <c:v>2.1</c:v>
                </c:pt>
                <c:pt idx="164">
                  <c:v>0.8</c:v>
                </c:pt>
                <c:pt idx="165">
                  <c:v>33</c:v>
                </c:pt>
                <c:pt idx="166">
                  <c:v>5.7</c:v>
                </c:pt>
                <c:pt idx="167">
                  <c:v>43.7</c:v>
                </c:pt>
                <c:pt idx="168">
                  <c:v>0.3</c:v>
                </c:pt>
                <c:pt idx="169">
                  <c:v>24.6</c:v>
                </c:pt>
                <c:pt idx="170">
                  <c:v>39</c:v>
                </c:pt>
                <c:pt idx="171">
                  <c:v>45.9</c:v>
                </c:pt>
                <c:pt idx="172">
                  <c:v>5.8</c:v>
                </c:pt>
                <c:pt idx="173">
                  <c:v>35.1</c:v>
                </c:pt>
                <c:pt idx="174">
                  <c:v>4.9000000000000004</c:v>
                </c:pt>
                <c:pt idx="175">
                  <c:v>20.100000000000001</c:v>
                </c:pt>
                <c:pt idx="176">
                  <c:v>23</c:v>
                </c:pt>
                <c:pt idx="177">
                  <c:v>1.4</c:v>
                </c:pt>
                <c:pt idx="178">
                  <c:v>3.7</c:v>
                </c:pt>
                <c:pt idx="179">
                  <c:v>37.6</c:v>
                </c:pt>
                <c:pt idx="180">
                  <c:v>11.6</c:v>
                </c:pt>
                <c:pt idx="181">
                  <c:v>25.7</c:v>
                </c:pt>
                <c:pt idx="182">
                  <c:v>11</c:v>
                </c:pt>
                <c:pt idx="183">
                  <c:v>48.9</c:v>
                </c:pt>
                <c:pt idx="184">
                  <c:v>36.9</c:v>
                </c:pt>
                <c:pt idx="185">
                  <c:v>12.1</c:v>
                </c:pt>
                <c:pt idx="186">
                  <c:v>2</c:v>
                </c:pt>
                <c:pt idx="187">
                  <c:v>1.6</c:v>
                </c:pt>
                <c:pt idx="188">
                  <c:v>21.7</c:v>
                </c:pt>
                <c:pt idx="189">
                  <c:v>38.9</c:v>
                </c:pt>
                <c:pt idx="190">
                  <c:v>16</c:v>
                </c:pt>
                <c:pt idx="191">
                  <c:v>1.5</c:v>
                </c:pt>
                <c:pt idx="192">
                  <c:v>28.1</c:v>
                </c:pt>
                <c:pt idx="193">
                  <c:v>27.2</c:v>
                </c:pt>
                <c:pt idx="194">
                  <c:v>29.9</c:v>
                </c:pt>
                <c:pt idx="195">
                  <c:v>4.0999999999999996</c:v>
                </c:pt>
                <c:pt idx="196">
                  <c:v>0.4</c:v>
                </c:pt>
                <c:pt idx="197">
                  <c:v>2.1</c:v>
                </c:pt>
                <c:pt idx="198">
                  <c:v>11.6</c:v>
                </c:pt>
                <c:pt idx="199">
                  <c:v>39.6</c:v>
                </c:pt>
              </c:numCache>
            </c:numRef>
          </c:xVal>
          <c:yVal>
            <c:numRef>
              <c:f>Regression_Grafieken!$R$2:$R$201</c:f>
              <c:numCache>
                <c:formatCode>0</c:formatCode>
                <c:ptCount val="200"/>
                <c:pt idx="0">
                  <c:v>264</c:v>
                </c:pt>
                <c:pt idx="1">
                  <c:v>184</c:v>
                </c:pt>
                <c:pt idx="2">
                  <c:v>272</c:v>
                </c:pt>
                <c:pt idx="3">
                  <c:v>271</c:v>
                </c:pt>
                <c:pt idx="4">
                  <c:v>265</c:v>
                </c:pt>
                <c:pt idx="5">
                  <c:v>264</c:v>
                </c:pt>
                <c:pt idx="6">
                  <c:v>258</c:v>
                </c:pt>
                <c:pt idx="7">
                  <c:v>257</c:v>
                </c:pt>
                <c:pt idx="8">
                  <c:v>256</c:v>
                </c:pt>
                <c:pt idx="9">
                  <c:v>254</c:v>
                </c:pt>
                <c:pt idx="10">
                  <c:v>245</c:v>
                </c:pt>
                <c:pt idx="11">
                  <c:v>240</c:v>
                </c:pt>
                <c:pt idx="12">
                  <c:v>240</c:v>
                </c:pt>
                <c:pt idx="13">
                  <c:v>240</c:v>
                </c:pt>
                <c:pt idx="14">
                  <c:v>239</c:v>
                </c:pt>
                <c:pt idx="15">
                  <c:v>236</c:v>
                </c:pt>
                <c:pt idx="16">
                  <c:v>235.5</c:v>
                </c:pt>
                <c:pt idx="17">
                  <c:v>235</c:v>
                </c:pt>
                <c:pt idx="18">
                  <c:v>231</c:v>
                </c:pt>
                <c:pt idx="19">
                  <c:v>230</c:v>
                </c:pt>
                <c:pt idx="20">
                  <c:v>229</c:v>
                </c:pt>
                <c:pt idx="21">
                  <c:v>228</c:v>
                </c:pt>
                <c:pt idx="22">
                  <c:v>227</c:v>
                </c:pt>
                <c:pt idx="23">
                  <c:v>226</c:v>
                </c:pt>
                <c:pt idx="24">
                  <c:v>225</c:v>
                </c:pt>
                <c:pt idx="25">
                  <c:v>225</c:v>
                </c:pt>
                <c:pt idx="26">
                  <c:v>223</c:v>
                </c:pt>
                <c:pt idx="27">
                  <c:v>221</c:v>
                </c:pt>
                <c:pt idx="28">
                  <c:v>220</c:v>
                </c:pt>
                <c:pt idx="29">
                  <c:v>218</c:v>
                </c:pt>
                <c:pt idx="30">
                  <c:v>216</c:v>
                </c:pt>
                <c:pt idx="31">
                  <c:v>210</c:v>
                </c:pt>
                <c:pt idx="32">
                  <c:v>208</c:v>
                </c:pt>
                <c:pt idx="33">
                  <c:v>208</c:v>
                </c:pt>
                <c:pt idx="34">
                  <c:v>207</c:v>
                </c:pt>
                <c:pt idx="35">
                  <c:v>204</c:v>
                </c:pt>
                <c:pt idx="36">
                  <c:v>201</c:v>
                </c:pt>
                <c:pt idx="37">
                  <c:v>199</c:v>
                </c:pt>
                <c:pt idx="38">
                  <c:v>197</c:v>
                </c:pt>
                <c:pt idx="39">
                  <c:v>196</c:v>
                </c:pt>
                <c:pt idx="40">
                  <c:v>196</c:v>
                </c:pt>
                <c:pt idx="41">
                  <c:v>196</c:v>
                </c:pt>
                <c:pt idx="42">
                  <c:v>193</c:v>
                </c:pt>
                <c:pt idx="43">
                  <c:v>191</c:v>
                </c:pt>
                <c:pt idx="44">
                  <c:v>188</c:v>
                </c:pt>
                <c:pt idx="45">
                  <c:v>188</c:v>
                </c:pt>
                <c:pt idx="46">
                  <c:v>187</c:v>
                </c:pt>
                <c:pt idx="47">
                  <c:v>187</c:v>
                </c:pt>
                <c:pt idx="48">
                  <c:v>186</c:v>
                </c:pt>
                <c:pt idx="49">
                  <c:v>186</c:v>
                </c:pt>
                <c:pt idx="50">
                  <c:v>186</c:v>
                </c:pt>
                <c:pt idx="51">
                  <c:v>185</c:v>
                </c:pt>
                <c:pt idx="52">
                  <c:v>184</c:v>
                </c:pt>
                <c:pt idx="53">
                  <c:v>184</c:v>
                </c:pt>
                <c:pt idx="54">
                  <c:v>183</c:v>
                </c:pt>
                <c:pt idx="55">
                  <c:v>180</c:v>
                </c:pt>
                <c:pt idx="56">
                  <c:v>179</c:v>
                </c:pt>
                <c:pt idx="57">
                  <c:v>177</c:v>
                </c:pt>
                <c:pt idx="58">
                  <c:v>175</c:v>
                </c:pt>
                <c:pt idx="59">
                  <c:v>175</c:v>
                </c:pt>
                <c:pt idx="60">
                  <c:v>173</c:v>
                </c:pt>
                <c:pt idx="61">
                  <c:v>172</c:v>
                </c:pt>
                <c:pt idx="62">
                  <c:v>171</c:v>
                </c:pt>
                <c:pt idx="63">
                  <c:v>170</c:v>
                </c:pt>
                <c:pt idx="64">
                  <c:v>169</c:v>
                </c:pt>
                <c:pt idx="65">
                  <c:v>168</c:v>
                </c:pt>
                <c:pt idx="66">
                  <c:v>168</c:v>
                </c:pt>
                <c:pt idx="67">
                  <c:v>168</c:v>
                </c:pt>
                <c:pt idx="68">
                  <c:v>167</c:v>
                </c:pt>
                <c:pt idx="69">
                  <c:v>167</c:v>
                </c:pt>
                <c:pt idx="70">
                  <c:v>167</c:v>
                </c:pt>
                <c:pt idx="71">
                  <c:v>166</c:v>
                </c:pt>
                <c:pt idx="72">
                  <c:v>166</c:v>
                </c:pt>
                <c:pt idx="73">
                  <c:v>165</c:v>
                </c:pt>
                <c:pt idx="74">
                  <c:v>163</c:v>
                </c:pt>
                <c:pt idx="75">
                  <c:v>163</c:v>
                </c:pt>
                <c:pt idx="76">
                  <c:v>163</c:v>
                </c:pt>
                <c:pt idx="77">
                  <c:v>162</c:v>
                </c:pt>
                <c:pt idx="78">
                  <c:v>159</c:v>
                </c:pt>
                <c:pt idx="79">
                  <c:v>159</c:v>
                </c:pt>
                <c:pt idx="80">
                  <c:v>159</c:v>
                </c:pt>
                <c:pt idx="81">
                  <c:v>158</c:v>
                </c:pt>
                <c:pt idx="82">
                  <c:v>152</c:v>
                </c:pt>
                <c:pt idx="83">
                  <c:v>152</c:v>
                </c:pt>
                <c:pt idx="84">
                  <c:v>152</c:v>
                </c:pt>
                <c:pt idx="85">
                  <c:v>151.5</c:v>
                </c:pt>
                <c:pt idx="86">
                  <c:v>151</c:v>
                </c:pt>
                <c:pt idx="87">
                  <c:v>150</c:v>
                </c:pt>
                <c:pt idx="88">
                  <c:v>149</c:v>
                </c:pt>
                <c:pt idx="89">
                  <c:v>149</c:v>
                </c:pt>
                <c:pt idx="90">
                  <c:v>149</c:v>
                </c:pt>
                <c:pt idx="91">
                  <c:v>149</c:v>
                </c:pt>
                <c:pt idx="92">
                  <c:v>148</c:v>
                </c:pt>
                <c:pt idx="93">
                  <c:v>147</c:v>
                </c:pt>
                <c:pt idx="94">
                  <c:v>147</c:v>
                </c:pt>
                <c:pt idx="95">
                  <c:v>142</c:v>
                </c:pt>
                <c:pt idx="96">
                  <c:v>139</c:v>
                </c:pt>
                <c:pt idx="97">
                  <c:v>139</c:v>
                </c:pt>
                <c:pt idx="98">
                  <c:v>139</c:v>
                </c:pt>
                <c:pt idx="99">
                  <c:v>139</c:v>
                </c:pt>
                <c:pt idx="100">
                  <c:v>139</c:v>
                </c:pt>
                <c:pt idx="101">
                  <c:v>139</c:v>
                </c:pt>
                <c:pt idx="102">
                  <c:v>139</c:v>
                </c:pt>
                <c:pt idx="103">
                  <c:v>138</c:v>
                </c:pt>
                <c:pt idx="104">
                  <c:v>137</c:v>
                </c:pt>
                <c:pt idx="105">
                  <c:v>137</c:v>
                </c:pt>
                <c:pt idx="106">
                  <c:v>135</c:v>
                </c:pt>
                <c:pt idx="107">
                  <c:v>135</c:v>
                </c:pt>
                <c:pt idx="108">
                  <c:v>135</c:v>
                </c:pt>
                <c:pt idx="109">
                  <c:v>133</c:v>
                </c:pt>
                <c:pt idx="110">
                  <c:v>133</c:v>
                </c:pt>
                <c:pt idx="111">
                  <c:v>132</c:v>
                </c:pt>
                <c:pt idx="112">
                  <c:v>132</c:v>
                </c:pt>
                <c:pt idx="113">
                  <c:v>131</c:v>
                </c:pt>
                <c:pt idx="114">
                  <c:v>131</c:v>
                </c:pt>
                <c:pt idx="115">
                  <c:v>131</c:v>
                </c:pt>
                <c:pt idx="116">
                  <c:v>129</c:v>
                </c:pt>
                <c:pt idx="117">
                  <c:v>129</c:v>
                </c:pt>
                <c:pt idx="118">
                  <c:v>129</c:v>
                </c:pt>
                <c:pt idx="119">
                  <c:v>129</c:v>
                </c:pt>
                <c:pt idx="120">
                  <c:v>129</c:v>
                </c:pt>
                <c:pt idx="121">
                  <c:v>128</c:v>
                </c:pt>
                <c:pt idx="122">
                  <c:v>128</c:v>
                </c:pt>
                <c:pt idx="123">
                  <c:v>127</c:v>
                </c:pt>
                <c:pt idx="124">
                  <c:v>127</c:v>
                </c:pt>
                <c:pt idx="125">
                  <c:v>127</c:v>
                </c:pt>
                <c:pt idx="126">
                  <c:v>127</c:v>
                </c:pt>
                <c:pt idx="127">
                  <c:v>126</c:v>
                </c:pt>
                <c:pt idx="128">
                  <c:v>126</c:v>
                </c:pt>
                <c:pt idx="129">
                  <c:v>125</c:v>
                </c:pt>
                <c:pt idx="130">
                  <c:v>125</c:v>
                </c:pt>
                <c:pt idx="131">
                  <c:v>124</c:v>
                </c:pt>
                <c:pt idx="132">
                  <c:v>124</c:v>
                </c:pt>
                <c:pt idx="133">
                  <c:v>124</c:v>
                </c:pt>
                <c:pt idx="134">
                  <c:v>123</c:v>
                </c:pt>
                <c:pt idx="135">
                  <c:v>123</c:v>
                </c:pt>
                <c:pt idx="136">
                  <c:v>123</c:v>
                </c:pt>
                <c:pt idx="137">
                  <c:v>122</c:v>
                </c:pt>
                <c:pt idx="138">
                  <c:v>122</c:v>
                </c:pt>
                <c:pt idx="139">
                  <c:v>122</c:v>
                </c:pt>
                <c:pt idx="140">
                  <c:v>120</c:v>
                </c:pt>
                <c:pt idx="141">
                  <c:v>120</c:v>
                </c:pt>
                <c:pt idx="142">
                  <c:v>119</c:v>
                </c:pt>
                <c:pt idx="143">
                  <c:v>119</c:v>
                </c:pt>
                <c:pt idx="144">
                  <c:v>118</c:v>
                </c:pt>
                <c:pt idx="145">
                  <c:v>117</c:v>
                </c:pt>
                <c:pt idx="146">
                  <c:v>117</c:v>
                </c:pt>
                <c:pt idx="147">
                  <c:v>116</c:v>
                </c:pt>
                <c:pt idx="148">
                  <c:v>116</c:v>
                </c:pt>
                <c:pt idx="149">
                  <c:v>116</c:v>
                </c:pt>
                <c:pt idx="150">
                  <c:v>114</c:v>
                </c:pt>
                <c:pt idx="151">
                  <c:v>114</c:v>
                </c:pt>
                <c:pt idx="152">
                  <c:v>113</c:v>
                </c:pt>
                <c:pt idx="153">
                  <c:v>113</c:v>
                </c:pt>
                <c:pt idx="154">
                  <c:v>112</c:v>
                </c:pt>
                <c:pt idx="155">
                  <c:v>112</c:v>
                </c:pt>
                <c:pt idx="156">
                  <c:v>111</c:v>
                </c:pt>
                <c:pt idx="157">
                  <c:v>111</c:v>
                </c:pt>
                <c:pt idx="158">
                  <c:v>110</c:v>
                </c:pt>
                <c:pt idx="159">
                  <c:v>110</c:v>
                </c:pt>
                <c:pt idx="160">
                  <c:v>109</c:v>
                </c:pt>
                <c:pt idx="161">
                  <c:v>109</c:v>
                </c:pt>
                <c:pt idx="162">
                  <c:v>108</c:v>
                </c:pt>
                <c:pt idx="163">
                  <c:v>108</c:v>
                </c:pt>
                <c:pt idx="164">
                  <c:v>108</c:v>
                </c:pt>
                <c:pt idx="165">
                  <c:v>106</c:v>
                </c:pt>
                <c:pt idx="166">
                  <c:v>105</c:v>
                </c:pt>
                <c:pt idx="167">
                  <c:v>105</c:v>
                </c:pt>
                <c:pt idx="168">
                  <c:v>104</c:v>
                </c:pt>
                <c:pt idx="169">
                  <c:v>104</c:v>
                </c:pt>
                <c:pt idx="170">
                  <c:v>98</c:v>
                </c:pt>
                <c:pt idx="171">
                  <c:v>96</c:v>
                </c:pt>
                <c:pt idx="172">
                  <c:v>95</c:v>
                </c:pt>
                <c:pt idx="173">
                  <c:v>95</c:v>
                </c:pt>
                <c:pt idx="174">
                  <c:v>93</c:v>
                </c:pt>
                <c:pt idx="175">
                  <c:v>93</c:v>
                </c:pt>
                <c:pt idx="176">
                  <c:v>92</c:v>
                </c:pt>
                <c:pt idx="177">
                  <c:v>91.5</c:v>
                </c:pt>
                <c:pt idx="178">
                  <c:v>91</c:v>
                </c:pt>
                <c:pt idx="179">
                  <c:v>90</c:v>
                </c:pt>
                <c:pt idx="180">
                  <c:v>90</c:v>
                </c:pt>
                <c:pt idx="181">
                  <c:v>89</c:v>
                </c:pt>
                <c:pt idx="182">
                  <c:v>86</c:v>
                </c:pt>
                <c:pt idx="183">
                  <c:v>86</c:v>
                </c:pt>
                <c:pt idx="184">
                  <c:v>85</c:v>
                </c:pt>
                <c:pt idx="185">
                  <c:v>83</c:v>
                </c:pt>
                <c:pt idx="186">
                  <c:v>83</c:v>
                </c:pt>
                <c:pt idx="187">
                  <c:v>83</c:v>
                </c:pt>
                <c:pt idx="188">
                  <c:v>81</c:v>
                </c:pt>
                <c:pt idx="189">
                  <c:v>78</c:v>
                </c:pt>
                <c:pt idx="190">
                  <c:v>77</c:v>
                </c:pt>
                <c:pt idx="191">
                  <c:v>74</c:v>
                </c:pt>
                <c:pt idx="192">
                  <c:v>71</c:v>
                </c:pt>
                <c:pt idx="193">
                  <c:v>71</c:v>
                </c:pt>
                <c:pt idx="194">
                  <c:v>62</c:v>
                </c:pt>
                <c:pt idx="195">
                  <c:v>62</c:v>
                </c:pt>
                <c:pt idx="196">
                  <c:v>54</c:v>
                </c:pt>
                <c:pt idx="197">
                  <c:v>54</c:v>
                </c:pt>
                <c:pt idx="198">
                  <c:v>35</c:v>
                </c:pt>
                <c:pt idx="199">
                  <c:v>28</c:v>
                </c:pt>
              </c:numCache>
            </c:numRef>
          </c:yVal>
          <c:smooth val="0"/>
          <c:extLst>
            <c:ext xmlns:c16="http://schemas.microsoft.com/office/drawing/2014/chart" uri="{C3380CC4-5D6E-409C-BE32-E72D297353CC}">
              <c16:uniqueId val="{00000000-9D53-4B75-89A9-E362763466F4}"/>
            </c:ext>
          </c:extLst>
        </c:ser>
        <c:dLbls>
          <c:showLegendKey val="0"/>
          <c:showVal val="0"/>
          <c:showCatName val="0"/>
          <c:showSerName val="0"/>
          <c:showPercent val="0"/>
          <c:showBubbleSize val="0"/>
        </c:dLbls>
        <c:axId val="1458984079"/>
        <c:axId val="1458985999"/>
      </c:scatterChart>
      <c:valAx>
        <c:axId val="1458984079"/>
        <c:scaling>
          <c:orientation val="minMax"/>
          <c:max val="80"/>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a:t>Meta</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1458985999"/>
        <c:crosses val="autoZero"/>
        <c:crossBetween val="midCat"/>
      </c:valAx>
      <c:valAx>
        <c:axId val="145898599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a:t>SALES</a:t>
                </a:r>
              </a:p>
            </c:rich>
          </c:tx>
          <c:layout>
            <c:manualLayout>
              <c:xMode val="edge"/>
              <c:yMode val="edge"/>
              <c:x val="6.477881546841137E-3"/>
              <c:y val="0.5830327720334871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14589840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data id="4">
      <cx:numDim type="val">
        <cx:f>_xlchart.v1.9</cx:f>
      </cx:numDim>
    </cx:data>
  </cx:chartData>
  <cx:chart>
    <cx:title pos="t" align="ctr" overlay="0">
      <cx:tx>
        <cx:txData>
          <cx:v>OUTLIER_ BOX_GRAFIEK</cx:v>
        </cx:txData>
      </cx:tx>
      <cx:txPr>
        <a:bodyPr spcFirstLastPara="1" vertOverflow="ellipsis" horzOverflow="overflow" wrap="square" lIns="0" tIns="0" rIns="0" bIns="0" anchor="ctr" anchorCtr="1"/>
        <a:lstStyle/>
        <a:p>
          <a:pPr algn="ctr" rtl="0">
            <a:defRPr/>
          </a:pPr>
          <a:r>
            <a:rPr lang="en-US" sz="1400" b="0" i="0" u="none" strike="noStrike" baseline="0">
              <a:solidFill>
                <a:schemeClr val="accent1"/>
              </a:solidFill>
              <a:latin typeface="Calibri" panose="020F0502020204030204"/>
            </a:rPr>
            <a:t>OUTLIER_ BOX_GRAFIEK</a:t>
          </a:r>
        </a:p>
      </cx:txPr>
    </cx:title>
    <cx:plotArea>
      <cx:plotAreaRegion>
        <cx:series layoutId="boxWhisker" uniqueId="{BF46664D-8AB4-4E3C-9C41-81F7E12D66B2}">
          <cx:tx>
            <cx:txData>
              <cx:f>_xlchart.v1.0</cx:f>
              <cx:v>GoogleAds</cx:v>
            </cx:txData>
          </cx:tx>
          <cx:dataId val="0"/>
          <cx:layoutPr>
            <cx:visibility meanLine="1" meanMarker="1" nonoutliers="0" outliers="1"/>
            <cx:statistics quartileMethod="exclusive"/>
          </cx:layoutPr>
        </cx:series>
        <cx:series layoutId="boxWhisker" uniqueId="{F5D940A5-E22D-4D5E-A359-EF97705538A3}">
          <cx:tx>
            <cx:txData>
              <cx:f>_xlchart.v1.2</cx:f>
              <cx:v>Meta</cx:v>
            </cx:txData>
          </cx:tx>
          <cx:dataId val="1"/>
          <cx:layoutPr>
            <cx:visibility meanLine="1" meanMarker="1" nonoutliers="0" outliers="1"/>
            <cx:statistics quartileMethod="exclusive"/>
          </cx:layoutPr>
        </cx:series>
        <cx:series layoutId="boxWhisker" uniqueId="{4590E963-77D3-4045-AE3C-30CDC34743E0}">
          <cx:tx>
            <cx:txData>
              <cx:f>_xlchart.v1.4</cx:f>
              <cx:v>Influencer</cx:v>
            </cx:txData>
          </cx:tx>
          <cx:dataId val="2"/>
          <cx:layoutPr>
            <cx:visibility meanLine="1" meanMarker="1" nonoutliers="0" outliers="1"/>
            <cx:statistics quartileMethod="exclusive"/>
          </cx:layoutPr>
        </cx:series>
        <cx:series layoutId="boxWhisker" uniqueId="{827567AA-29B0-41E7-BB70-4DED2EF39698}">
          <cx:tx>
            <cx:txData>
              <cx:f>_xlchart.v1.6</cx:f>
              <cx:v>TIKTOK</cx:v>
            </cx:txData>
          </cx:tx>
          <cx:dataId val="3"/>
          <cx:layoutPr>
            <cx:visibility meanLine="1" meanMarker="1" nonoutliers="0" outliers="1"/>
            <cx:statistics quartileMethod="exclusive"/>
          </cx:layoutPr>
        </cx:series>
        <cx:series layoutId="boxWhisker" uniqueId="{FF2FC55C-9936-4DE7-A4EA-5FB6E4715CC5}">
          <cx:tx>
            <cx:txData>
              <cx:f>_xlchart.v1.8</cx:f>
              <cx:v>SALES</cx:v>
            </cx:txData>
          </cx:tx>
          <cx:dataId val="4"/>
          <cx:layoutPr>
            <cx:visibility meanLine="1" meanMarker="1" nonoutliers="0" outliers="1"/>
            <cx:statistics quartileMethod="exclusive"/>
          </cx:layoutPr>
        </cx:series>
      </cx:plotAreaRegion>
      <cx:axis id="0">
        <cx:catScaling gapWidth="1.5"/>
        <cx:tickLabels/>
      </cx:axis>
      <cx:axis id="1">
        <cx:valScaling max="350" min="-10"/>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14</xdr:col>
      <xdr:colOff>371475</xdr:colOff>
      <xdr:row>17</xdr:row>
      <xdr:rowOff>133349</xdr:rowOff>
    </xdr:from>
    <xdr:ext cx="7677150" cy="4953002"/>
    <xdr:sp macro="" textlink="">
      <xdr:nvSpPr>
        <xdr:cNvPr id="2" name="TextBox 1">
          <a:extLst>
            <a:ext uri="{FF2B5EF4-FFF2-40B4-BE49-F238E27FC236}">
              <a16:creationId xmlns:a16="http://schemas.microsoft.com/office/drawing/2014/main" id="{67139365-518C-90D5-B3ED-0E07EF74A088}"/>
            </a:ext>
          </a:extLst>
        </xdr:cNvPr>
        <xdr:cNvSpPr txBox="1"/>
      </xdr:nvSpPr>
      <xdr:spPr>
        <a:xfrm>
          <a:off x="9725025" y="3533774"/>
          <a:ext cx="7677150" cy="4953002"/>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nl-BE" b="1"/>
            <a:t>Meeste Verkoop:</a:t>
          </a:r>
          <a:endParaRPr lang="nl-BE"/>
        </a:p>
        <a:p>
          <a:pPr lvl="1"/>
          <a:r>
            <a:rPr lang="nl-BE" b="1"/>
            <a:t>Zondag</a:t>
          </a:r>
          <a:r>
            <a:rPr lang="nl-BE"/>
            <a:t> heeft de hoogste verkoop van </a:t>
          </a:r>
          <a:r>
            <a:rPr lang="nl-BE" b="1"/>
            <a:t>4785</a:t>
          </a:r>
          <a:r>
            <a:rPr lang="nl-BE"/>
            <a:t> eenheden. Dit wijst erop dat de verkoop in het weekend vaak hoger ligt. Klanten zijn mogelijk geneigd om in het weekend meer aankopen te doen, wat kan wijzen op een trend.</a:t>
          </a:r>
        </a:p>
        <a:p>
          <a:r>
            <a:rPr lang="nl-BE" b="1"/>
            <a:t>Minste Verkoop:</a:t>
          </a:r>
          <a:endParaRPr lang="nl-BE"/>
        </a:p>
        <a:p>
          <a:pPr lvl="1"/>
          <a:r>
            <a:rPr lang="nl-BE" b="1"/>
            <a:t>Woensdag</a:t>
          </a:r>
          <a:r>
            <a:rPr lang="nl-BE"/>
            <a:t> heeft de laagste verkoop met </a:t>
          </a:r>
          <a:r>
            <a:rPr lang="nl-BE" b="1"/>
            <a:t>3799,5</a:t>
          </a:r>
          <a:r>
            <a:rPr lang="nl-BE"/>
            <a:t> eenheden. Dit kan erop wijzen dat de activiteit midden in de week lager is, wat zou kunnen betekenen dat er minder klantactiviteit is op deze dag, of dat er minder marketinginspanningen zijn.</a:t>
          </a:r>
        </a:p>
        <a:p>
          <a:r>
            <a:rPr lang="nl-BE" b="1"/>
            <a:t>Vergelijking Tussen Weekdagen en Weekenden:</a:t>
          </a:r>
          <a:endParaRPr lang="nl-BE"/>
        </a:p>
        <a:p>
          <a:pPr lvl="1"/>
          <a:r>
            <a:rPr lang="nl-BE" b="1"/>
            <a:t>Weekend:</a:t>
          </a:r>
          <a:r>
            <a:rPr lang="nl-BE"/>
            <a:t> Op zaterdag en zondag is de totale verkoop </a:t>
          </a:r>
          <a:r>
            <a:rPr lang="nl-BE" b="1"/>
            <a:t>9390,75</a:t>
          </a:r>
          <a:r>
            <a:rPr lang="nl-BE"/>
            <a:t> eenheden. De verkoop in het weekend is over het algemeen hoger. In vergelijking met maandag en vrijdag zien we een stijging in de verkoop in het weekend.</a:t>
          </a:r>
        </a:p>
        <a:p>
          <a:pPr lvl="1"/>
          <a:r>
            <a:rPr lang="nl-BE" b="1"/>
            <a:t>Weekdagen:</a:t>
          </a:r>
          <a:r>
            <a:rPr lang="nl-BE"/>
            <a:t> Van maandag tot donderdag is de verkoop </a:t>
          </a:r>
          <a:r>
            <a:rPr lang="nl-BE" b="1"/>
            <a:t>14262</a:t>
          </a:r>
          <a:r>
            <a:rPr lang="nl-BE"/>
            <a:t> eenheden. Maandag en vrijdag vertonen vergelijkbare verkooptrends, terwijl woensdag de laagste verkoop had.</a:t>
          </a:r>
        </a:p>
        <a:p>
          <a:r>
            <a:rPr lang="nl-BE" b="1"/>
            <a:t>Totale Verkoop van de Week:</a:t>
          </a:r>
          <a:endParaRPr lang="nl-BE"/>
        </a:p>
        <a:p>
          <a:pPr lvl="1"/>
          <a:r>
            <a:rPr lang="nl-BE"/>
            <a:t>De totale verkoop voor de week is </a:t>
          </a:r>
          <a:r>
            <a:rPr lang="nl-BE" b="1"/>
            <a:t>30.209,25</a:t>
          </a:r>
          <a:r>
            <a:rPr lang="nl-BE"/>
            <a:t> eenheden, wat een goed overzicht geeft van de wekelijkse verkooptrend.</a:t>
          </a:r>
        </a:p>
        <a:p>
          <a:endParaRPr lang="nl-BE" sz="1100"/>
        </a:p>
        <a:p>
          <a:endParaRPr lang="nl-BE" sz="1100"/>
        </a:p>
        <a:p>
          <a:r>
            <a:rPr lang="nl-BE" b="1"/>
            <a:t>Aanbevelingen:</a:t>
          </a:r>
        </a:p>
        <a:p>
          <a:r>
            <a:rPr lang="nl-BE" b="1"/>
            <a:t>Verkoop in het Weekend Verhogen:</a:t>
          </a:r>
          <a:r>
            <a:rPr lang="nl-BE"/>
            <a:t> Aangezien de verkoop in het weekend over het algemeen hoger is, kunnen promoties en advertenties in het weekend meer winst opleveren. Vooral zondag, die de hoogste verkoop had, kan de focus zijn voor marketinginspanningen.</a:t>
          </a:r>
        </a:p>
        <a:p>
          <a:r>
            <a:rPr lang="nl-BE" b="1"/>
            <a:t>Strategie voor het Midden van de Week:</a:t>
          </a:r>
          <a:r>
            <a:rPr lang="nl-BE"/>
            <a:t> Woensdag, die de laagste verkoop heeft, kan baat hebben bij extra promoties of kortingen om de verkoop te stimuleren op deze dag.</a:t>
          </a:r>
        </a:p>
        <a:p>
          <a:r>
            <a:rPr lang="nl-BE" b="1"/>
            <a:t>Algemene Verkoopprestaties:</a:t>
          </a:r>
          <a:r>
            <a:rPr lang="nl-BE"/>
            <a:t> De totale verkoop voor de week is 30.209,25 eenheden, wat aangeeft dat de verkoopprestaties over het algemeen goed zijn. Het is belangrijk om deze prestaties te behouden en mogelijk te verhogen door meer strategische initiatieven in het weekend te nemen.</a:t>
          </a:r>
        </a:p>
        <a:p>
          <a:endParaRPr lang="nl-BE" sz="1100"/>
        </a:p>
      </xdr:txBody>
    </xdr:sp>
    <xdr:clientData/>
  </xdr:oneCellAnchor>
</xdr:wsDr>
</file>

<file path=xl/drawings/drawing10.xml><?xml version="1.0" encoding="utf-8"?>
<xdr:wsDr xmlns:xdr="http://schemas.openxmlformats.org/drawingml/2006/spreadsheetDrawing" xmlns:a="http://schemas.openxmlformats.org/drawingml/2006/main">
  <xdr:twoCellAnchor editAs="oneCell">
    <xdr:from>
      <xdr:col>7</xdr:col>
      <xdr:colOff>390525</xdr:colOff>
      <xdr:row>0</xdr:row>
      <xdr:rowOff>9525</xdr:rowOff>
    </xdr:from>
    <xdr:to>
      <xdr:col>15</xdr:col>
      <xdr:colOff>0</xdr:colOff>
      <xdr:row>11</xdr:row>
      <xdr:rowOff>98217</xdr:rowOff>
    </xdr:to>
    <xdr:pic>
      <xdr:nvPicPr>
        <xdr:cNvPr id="3" name="Picture 2">
          <a:extLst>
            <a:ext uri="{FF2B5EF4-FFF2-40B4-BE49-F238E27FC236}">
              <a16:creationId xmlns:a16="http://schemas.microsoft.com/office/drawing/2014/main" id="{D759B7B6-08E1-4FB8-895F-1346E1CB3B60}"/>
            </a:ext>
          </a:extLst>
        </xdr:cNvPr>
        <xdr:cNvPicPr>
          <a:picLocks noChangeAspect="1"/>
        </xdr:cNvPicPr>
      </xdr:nvPicPr>
      <xdr:blipFill>
        <a:blip xmlns:r="http://schemas.openxmlformats.org/officeDocument/2006/relationships" r:embed="rId1"/>
        <a:stretch>
          <a:fillRect/>
        </a:stretch>
      </xdr:blipFill>
      <xdr:spPr>
        <a:xfrm>
          <a:off x="6429375" y="9525"/>
          <a:ext cx="4486275" cy="2203242"/>
        </a:xfrm>
        <a:prstGeom prst="rect">
          <a:avLst/>
        </a:prstGeom>
      </xdr:spPr>
    </xdr:pic>
    <xdr:clientData/>
  </xdr:twoCellAnchor>
  <xdr:oneCellAnchor>
    <xdr:from>
      <xdr:col>0</xdr:col>
      <xdr:colOff>238125</xdr:colOff>
      <xdr:row>8</xdr:row>
      <xdr:rowOff>57149</xdr:rowOff>
    </xdr:from>
    <xdr:ext cx="5353050" cy="1638301"/>
    <xdr:sp macro="" textlink="">
      <xdr:nvSpPr>
        <xdr:cNvPr id="4" name="TextBox 3">
          <a:extLst>
            <a:ext uri="{FF2B5EF4-FFF2-40B4-BE49-F238E27FC236}">
              <a16:creationId xmlns:a16="http://schemas.microsoft.com/office/drawing/2014/main" id="{F3B7BFC7-5E92-05A7-A10A-EE97016987E0}"/>
            </a:ext>
          </a:extLst>
        </xdr:cNvPr>
        <xdr:cNvSpPr txBox="1"/>
      </xdr:nvSpPr>
      <xdr:spPr>
        <a:xfrm>
          <a:off x="238125" y="1600199"/>
          <a:ext cx="5353050" cy="1638301"/>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nl-BE" b="1"/>
            <a:t>LTV/CAC ratio </a:t>
          </a:r>
          <a:r>
            <a:rPr lang="nl-BE"/>
            <a:t>= 3,1: Deze ratio wordt beschouwd als een zeer gezonde ratio.</a:t>
          </a:r>
          <a:br>
            <a:rPr lang="nl-BE"/>
          </a:br>
          <a:r>
            <a:rPr lang="nl-BE"/>
            <a:t>Als algemene richtlijn wordt een LTV/CAC-ratio van meer dan 3 beschouwd als een indicatie van winstgevendheid voor een bedrijf.</a:t>
          </a:r>
        </a:p>
        <a:p>
          <a:endParaRPr lang="nl-BE"/>
        </a:p>
        <a:p>
          <a:r>
            <a:rPr lang="nl-BE" b="1"/>
            <a:t>300% winstgevendheid</a:t>
          </a:r>
          <a:r>
            <a:rPr lang="nl-BE"/>
            <a:t>: Dit betekent dat voor elke 100 Euro die aan acquisitiekosten wordt besteed, er 310,35 Euro aan inkomsten wordt gegenereerd.</a:t>
          </a:r>
          <a:br>
            <a:rPr lang="nl-BE"/>
          </a:br>
          <a:r>
            <a:rPr lang="nl-BE"/>
            <a:t>Dit toont aan dat de return on investment (ROI) erg hoog is en dat er winst wordt gegenereerd per klant.</a:t>
          </a:r>
        </a:p>
        <a:p>
          <a:endParaRPr lang="nl-BE"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17</xdr:row>
      <xdr:rowOff>0</xdr:rowOff>
    </xdr:from>
    <xdr:to>
      <xdr:col>21</xdr:col>
      <xdr:colOff>388200</xdr:colOff>
      <xdr:row>21</xdr:row>
      <xdr:rowOff>156866</xdr:rowOff>
    </xdr:to>
    <xdr:pic>
      <xdr:nvPicPr>
        <xdr:cNvPr id="3" name="Picture 2">
          <a:extLst>
            <a:ext uri="{FF2B5EF4-FFF2-40B4-BE49-F238E27FC236}">
              <a16:creationId xmlns:a16="http://schemas.microsoft.com/office/drawing/2014/main" id="{ADEA450E-0A8C-4D1F-8DFB-9EBD726B632A}"/>
            </a:ext>
          </a:extLst>
        </xdr:cNvPr>
        <xdr:cNvPicPr>
          <a:picLocks noChangeAspect="1"/>
        </xdr:cNvPicPr>
      </xdr:nvPicPr>
      <xdr:blipFill>
        <a:blip xmlns:r="http://schemas.openxmlformats.org/officeDocument/2006/relationships" r:embed="rId1"/>
        <a:stretch>
          <a:fillRect/>
        </a:stretch>
      </xdr:blipFill>
      <xdr:spPr>
        <a:xfrm>
          <a:off x="10096500" y="3419475"/>
          <a:ext cx="3550500" cy="956966"/>
        </a:xfrm>
        <a:prstGeom prst="rect">
          <a:avLst/>
        </a:prstGeom>
      </xdr:spPr>
    </xdr:pic>
    <xdr:clientData/>
  </xdr:twoCellAnchor>
  <xdr:oneCellAnchor>
    <xdr:from>
      <xdr:col>14</xdr:col>
      <xdr:colOff>111331</xdr:colOff>
      <xdr:row>24</xdr:row>
      <xdr:rowOff>148441</xdr:rowOff>
    </xdr:from>
    <xdr:ext cx="5826331" cy="1088572"/>
    <xdr:sp macro="" textlink="">
      <xdr:nvSpPr>
        <xdr:cNvPr id="2" name="TextBox 1">
          <a:extLst>
            <a:ext uri="{FF2B5EF4-FFF2-40B4-BE49-F238E27FC236}">
              <a16:creationId xmlns:a16="http://schemas.microsoft.com/office/drawing/2014/main" id="{A2F29163-6063-52DC-1EE2-C5FD5658B0EB}"/>
            </a:ext>
          </a:extLst>
        </xdr:cNvPr>
        <xdr:cNvSpPr txBox="1"/>
      </xdr:nvSpPr>
      <xdr:spPr>
        <a:xfrm>
          <a:off x="8448799" y="4923311"/>
          <a:ext cx="5826331" cy="1088572"/>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nl-BE" sz="1100"/>
            <a:t>Er zijn geen significante correlaties tussen de ontbrekende waarden en andere variabelen, daarom heb ik de ontbrekende waarden in de kolom ingevuld met de mediaan. </a:t>
          </a:r>
        </a:p>
        <a:p>
          <a:endParaRPr lang="nl-BE" sz="1100"/>
        </a:p>
        <a:p>
          <a:r>
            <a:rPr lang="nl-BE" sz="1100"/>
            <a:t>Deze aanpak is geschikt wanneer er geen sterke relaties tussen de variabelen bestaan, en de mediaan helpt om de invloed van uitschieters te minimaliseren.</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42861</xdr:colOff>
      <xdr:row>15</xdr:row>
      <xdr:rowOff>142873</xdr:rowOff>
    </xdr:from>
    <xdr:to>
      <xdr:col>15</xdr:col>
      <xdr:colOff>361949</xdr:colOff>
      <xdr:row>37</xdr:row>
      <xdr:rowOff>66674</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146DA3BB-CA09-6179-971E-B34887490C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48236" y="3143248"/>
              <a:ext cx="5395913" cy="4324351"/>
            </a:xfrm>
            <a:prstGeom prst="rect">
              <a:avLst/>
            </a:prstGeom>
            <a:solidFill>
              <a:prstClr val="white"/>
            </a:solidFill>
            <a:ln w="1">
              <a:solidFill>
                <a:prstClr val="green"/>
              </a:solidFill>
            </a:ln>
          </xdr:spPr>
          <xdr:txBody>
            <a:bodyPr vertOverflow="clip" horzOverflow="clip"/>
            <a:lstStyle/>
            <a:p>
              <a:r>
                <a:rPr lang="nl-B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338137</xdr:colOff>
      <xdr:row>19</xdr:row>
      <xdr:rowOff>180975</xdr:rowOff>
    </xdr:from>
    <xdr:to>
      <xdr:col>22</xdr:col>
      <xdr:colOff>404812</xdr:colOff>
      <xdr:row>33</xdr:row>
      <xdr:rowOff>123825</xdr:rowOff>
    </xdr:to>
    <xdr:graphicFrame macro="">
      <xdr:nvGraphicFramePr>
        <xdr:cNvPr id="10" name="Chart 9">
          <a:extLst>
            <a:ext uri="{FF2B5EF4-FFF2-40B4-BE49-F238E27FC236}">
              <a16:creationId xmlns:a16="http://schemas.microsoft.com/office/drawing/2014/main" id="{2FC57A47-9060-B539-E59D-AE5A34963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152400</xdr:colOff>
      <xdr:row>20</xdr:row>
      <xdr:rowOff>47624</xdr:rowOff>
    </xdr:from>
    <xdr:ext cx="6629400" cy="1657351"/>
    <xdr:sp macro="" textlink="">
      <xdr:nvSpPr>
        <xdr:cNvPr id="2" name="TextBox 1">
          <a:extLst>
            <a:ext uri="{FF2B5EF4-FFF2-40B4-BE49-F238E27FC236}">
              <a16:creationId xmlns:a16="http://schemas.microsoft.com/office/drawing/2014/main" id="{B8AF179D-11E0-F77C-689E-C88A5522677E}"/>
            </a:ext>
          </a:extLst>
        </xdr:cNvPr>
        <xdr:cNvSpPr txBox="1"/>
      </xdr:nvSpPr>
      <xdr:spPr>
        <a:xfrm>
          <a:off x="152400" y="3914774"/>
          <a:ext cx="6629400" cy="1657351"/>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nl-BE" b="1"/>
            <a:t>Positieve Relatie:</a:t>
          </a:r>
        </a:p>
        <a:p>
          <a:r>
            <a:rPr lang="nl-BE"/>
            <a:t>Naarmate de waarde van GoogleAds toeneemt, neemt de verkoop (Sales) ook toe. De relatie is direct en positief.</a:t>
          </a:r>
          <a:br>
            <a:rPr lang="nl-BE"/>
          </a:br>
          <a:r>
            <a:rPr lang="nl-BE"/>
            <a:t>Een stijging van 1 eenheid in GoogleAds resulteert in een stijging van ongeveer 1,11 eenheden in de verkoop → dit is een significante bijdrage.</a:t>
          </a:r>
        </a:p>
        <a:p>
          <a:endParaRPr lang="nl-BE"/>
        </a:p>
        <a:p>
          <a:r>
            <a:rPr lang="nl-BE" b="1"/>
            <a:t>Intercept:</a:t>
          </a:r>
        </a:p>
        <a:p>
          <a:r>
            <a:rPr lang="nl-BE"/>
            <a:t>Als GoogleAds gelijk zou zijn aan 0, zou de verwachte verkoop 111,44 zijn. Dit wordt in de praktijk meestal niet geïnterpreteerd, maar het is het startpunt van het model.</a:t>
          </a:r>
        </a:p>
        <a:p>
          <a:endParaRPr lang="nl-BE" sz="1100"/>
        </a:p>
      </xdr:txBody>
    </xdr:sp>
    <xdr:clientData/>
  </xdr:oneCellAnchor>
  <xdr:oneCellAnchor>
    <xdr:from>
      <xdr:col>11</xdr:col>
      <xdr:colOff>19050</xdr:colOff>
      <xdr:row>20</xdr:row>
      <xdr:rowOff>9524</xdr:rowOff>
    </xdr:from>
    <xdr:ext cx="5924550" cy="3009901"/>
    <xdr:sp macro="" textlink="">
      <xdr:nvSpPr>
        <xdr:cNvPr id="3" name="TextBox 2">
          <a:extLst>
            <a:ext uri="{FF2B5EF4-FFF2-40B4-BE49-F238E27FC236}">
              <a16:creationId xmlns:a16="http://schemas.microsoft.com/office/drawing/2014/main" id="{F8F63049-3175-BF89-C715-50170BB339D9}"/>
            </a:ext>
          </a:extLst>
        </xdr:cNvPr>
        <xdr:cNvSpPr txBox="1"/>
      </xdr:nvSpPr>
      <xdr:spPr>
        <a:xfrm>
          <a:off x="7867650" y="3876674"/>
          <a:ext cx="5924550" cy="3009901"/>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nl-BE" b="1"/>
            <a:t>Intercept (138,84):</a:t>
          </a:r>
        </a:p>
        <a:p>
          <a:r>
            <a:rPr lang="nl-BE"/>
            <a:t>Wanneer Tiktok gelijk is aan 0, dat wil zeggen wanneer er geen uitgaven aan dit advertentiekanaal worden gedaan, zou de verwachte verkoop 138,84 zijn.</a:t>
          </a:r>
          <a:br>
            <a:rPr lang="nl-BE"/>
          </a:br>
          <a:r>
            <a:rPr lang="nl-BE"/>
            <a:t>(Dit wordt meestal als een theoretisch referentiepunt gebruikt, aangezien X = 0 in de praktijk zelden voorkomt.)</a:t>
          </a:r>
        </a:p>
        <a:p>
          <a:endParaRPr lang="nl-BE"/>
        </a:p>
        <a:p>
          <a:r>
            <a:rPr lang="nl-BE" b="1"/>
            <a:t>Tiktok Variabele 1 (0,79):</a:t>
          </a:r>
        </a:p>
        <a:p>
          <a:r>
            <a:rPr lang="nl-BE"/>
            <a:t>Elke stijging van 1 eenheid in Tiktok leidt tot een gemiddelde stijging van 0,79 eenheden in de verkoop.</a:t>
          </a:r>
          <a:br>
            <a:rPr lang="nl-BE"/>
          </a:br>
          <a:r>
            <a:rPr lang="nl-BE"/>
            <a:t>Dit betekent een positieve, maar kleinere impact dan 1. Het effect van Tiktok is aanwezig, maar niet groot.</a:t>
          </a:r>
        </a:p>
        <a:p>
          <a:endParaRPr lang="nl-BE"/>
        </a:p>
        <a:p>
          <a:r>
            <a:rPr lang="nl-BE" b="1"/>
            <a:t>Conclusie:</a:t>
          </a:r>
        </a:p>
        <a:p>
          <a:r>
            <a:rPr lang="nl-BE"/>
            <a:t>Naarmate er meer wordt uitgegeven aan advertenties, neemt de verkoop toe, maar de impact is beperkt.</a:t>
          </a:r>
          <a:br>
            <a:rPr lang="nl-BE"/>
          </a:br>
          <a:r>
            <a:rPr lang="nl-BE"/>
            <a:t>We kunnen zeggen dat elke 1 eenheid van Tiktok-uitgaven ≈ 0,79 eenheden van verkoop oplevert.</a:t>
          </a:r>
        </a:p>
        <a:p>
          <a:endParaRPr lang="nl-BE"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5</xdr:col>
      <xdr:colOff>0</xdr:colOff>
      <xdr:row>1</xdr:row>
      <xdr:rowOff>197468</xdr:rowOff>
    </xdr:from>
    <xdr:to>
      <xdr:col>13</xdr:col>
      <xdr:colOff>441403</xdr:colOff>
      <xdr:row>18</xdr:row>
      <xdr:rowOff>116158</xdr:rowOff>
    </xdr:to>
    <xdr:graphicFrame macro="">
      <xdr:nvGraphicFramePr>
        <xdr:cNvPr id="8" name="Chart 7">
          <a:extLst>
            <a:ext uri="{FF2B5EF4-FFF2-40B4-BE49-F238E27FC236}">
              <a16:creationId xmlns:a16="http://schemas.microsoft.com/office/drawing/2014/main" id="{B4E13F00-26A2-4B7A-AC99-A702E1074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11616</xdr:colOff>
      <xdr:row>23</xdr:row>
      <xdr:rowOff>150076</xdr:rowOff>
    </xdr:from>
    <xdr:to>
      <xdr:col>13</xdr:col>
      <xdr:colOff>499482</xdr:colOff>
      <xdr:row>42</xdr:row>
      <xdr:rowOff>46462</xdr:rowOff>
    </xdr:to>
    <xdr:graphicFrame macro="">
      <xdr:nvGraphicFramePr>
        <xdr:cNvPr id="9" name="Chart 8">
          <a:extLst>
            <a:ext uri="{FF2B5EF4-FFF2-40B4-BE49-F238E27FC236}">
              <a16:creationId xmlns:a16="http://schemas.microsoft.com/office/drawing/2014/main" id="{37C5F87B-9CD4-9675-E043-8375C0EB4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60401</xdr:colOff>
      <xdr:row>2</xdr:row>
      <xdr:rowOff>22303</xdr:rowOff>
    </xdr:from>
    <xdr:to>
      <xdr:col>27</xdr:col>
      <xdr:colOff>255549</xdr:colOff>
      <xdr:row>22</xdr:row>
      <xdr:rowOff>139391</xdr:rowOff>
    </xdr:to>
    <xdr:graphicFrame macro="">
      <xdr:nvGraphicFramePr>
        <xdr:cNvPr id="10" name="Chart 9">
          <a:extLst>
            <a:ext uri="{FF2B5EF4-FFF2-40B4-BE49-F238E27FC236}">
              <a16:creationId xmlns:a16="http://schemas.microsoft.com/office/drawing/2014/main" id="{DE04DBEC-6760-59EA-ACB7-D62090D7F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31362</xdr:colOff>
      <xdr:row>26</xdr:row>
      <xdr:rowOff>10686</xdr:rowOff>
    </xdr:from>
    <xdr:to>
      <xdr:col>27</xdr:col>
      <xdr:colOff>255548</xdr:colOff>
      <xdr:row>46</xdr:row>
      <xdr:rowOff>46464</xdr:rowOff>
    </xdr:to>
    <xdr:graphicFrame macro="">
      <xdr:nvGraphicFramePr>
        <xdr:cNvPr id="11" name="Chart 10">
          <a:extLst>
            <a:ext uri="{FF2B5EF4-FFF2-40B4-BE49-F238E27FC236}">
              <a16:creationId xmlns:a16="http://schemas.microsoft.com/office/drawing/2014/main" id="{5BEEF081-58C2-B3B8-3802-DFB67567D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557562</xdr:colOff>
      <xdr:row>47</xdr:row>
      <xdr:rowOff>22302</xdr:rowOff>
    </xdr:from>
    <xdr:to>
      <xdr:col>13</xdr:col>
      <xdr:colOff>406555</xdr:colOff>
      <xdr:row>61</xdr:row>
      <xdr:rowOff>11616</xdr:rowOff>
    </xdr:to>
    <xdr:graphicFrame macro="">
      <xdr:nvGraphicFramePr>
        <xdr:cNvPr id="17" name="Chart 16">
          <a:extLst>
            <a:ext uri="{FF2B5EF4-FFF2-40B4-BE49-F238E27FC236}">
              <a16:creationId xmlns:a16="http://schemas.microsoft.com/office/drawing/2014/main" id="{CE99D3A4-656C-B4B9-8648-EE7A9BD98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159135</xdr:colOff>
      <xdr:row>49</xdr:row>
      <xdr:rowOff>127773</xdr:rowOff>
    </xdr:from>
    <xdr:to>
      <xdr:col>27</xdr:col>
      <xdr:colOff>220700</xdr:colOff>
      <xdr:row>65</xdr:row>
      <xdr:rowOff>185852</xdr:rowOff>
    </xdr:to>
    <xdr:graphicFrame macro="">
      <xdr:nvGraphicFramePr>
        <xdr:cNvPr id="20" name="Chart 19">
          <a:extLst>
            <a:ext uri="{FF2B5EF4-FFF2-40B4-BE49-F238E27FC236}">
              <a16:creationId xmlns:a16="http://schemas.microsoft.com/office/drawing/2014/main" id="{B15B1AF0-A3EF-FC00-FE98-23E251E9E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0.25345</cdr:x>
      <cdr:y>0.16252</cdr:y>
    </cdr:from>
    <cdr:to>
      <cdr:x>0.30136</cdr:x>
      <cdr:y>0.24933</cdr:y>
    </cdr:to>
    <cdr:sp macro="" textlink="">
      <cdr:nvSpPr>
        <cdr:cNvPr id="2" name="Oval 1">
          <a:extLst xmlns:a="http://schemas.openxmlformats.org/drawingml/2006/main">
            <a:ext uri="{FF2B5EF4-FFF2-40B4-BE49-F238E27FC236}">
              <a16:creationId xmlns:a16="http://schemas.microsoft.com/office/drawing/2014/main" id="{D8A6DE79-B7BB-CC30-6F1B-078190D14756}"/>
            </a:ext>
          </a:extLst>
        </cdr:cNvPr>
        <cdr:cNvSpPr/>
      </cdr:nvSpPr>
      <cdr:spPr>
        <a:xfrm xmlns:a="http://schemas.openxmlformats.org/drawingml/2006/main">
          <a:off x="1336615" y="532378"/>
          <a:ext cx="252658" cy="284361"/>
        </a:xfrm>
        <a:prstGeom xmlns:a="http://schemas.openxmlformats.org/drawingml/2006/main" prst="ellipse">
          <a:avLst/>
        </a:prstGeom>
        <a:solidFill xmlns:a="http://schemas.openxmlformats.org/drawingml/2006/main">
          <a:srgbClr val="FF0000">
            <a:alpha val="9000"/>
          </a:srgbClr>
        </a:solidFill>
        <a:ln xmlns:a="http://schemas.openxmlformats.org/drawingml/2006/main">
          <a:noFill/>
        </a:ln>
        <a:effectLst xmlns:a="http://schemas.openxmlformats.org/drawingml/2006/main">
          <a:outerShdw blurRad="50800" dist="50800" dir="5400000" algn="ctr" rotWithShape="0">
            <a:srgbClr val="000000"/>
          </a:outerShdw>
        </a:effectLst>
      </cdr:spPr>
      <cdr:style>
        <a:lnRef xmlns:a="http://schemas.openxmlformats.org/drawingml/2006/main" idx="1">
          <a:schemeClr val="accent1"/>
        </a:lnRef>
        <a:fillRef xmlns:a="http://schemas.openxmlformats.org/drawingml/2006/main" idx="2">
          <a:schemeClr val="accent1"/>
        </a:fillRef>
        <a:effectRef xmlns:a="http://schemas.openxmlformats.org/drawingml/2006/main" idx="1">
          <a:schemeClr val="accent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endParaRPr lang="nl-BE" kern="1200"/>
        </a:p>
      </cdr:txBody>
    </cdr:sp>
  </cdr:relSizeAnchor>
  <cdr:relSizeAnchor xmlns:cdr="http://schemas.openxmlformats.org/drawingml/2006/chartDrawing">
    <cdr:from>
      <cdr:x>0.19397</cdr:x>
      <cdr:y>0.53935</cdr:y>
    </cdr:from>
    <cdr:to>
      <cdr:x>0.24188</cdr:x>
      <cdr:y>0.62616</cdr:y>
    </cdr:to>
    <cdr:sp macro="" textlink="">
      <cdr:nvSpPr>
        <cdr:cNvPr id="4" name="Oval 3">
          <a:extLst xmlns:a="http://schemas.openxmlformats.org/drawingml/2006/main">
            <a:ext uri="{FF2B5EF4-FFF2-40B4-BE49-F238E27FC236}">
              <a16:creationId xmlns:a16="http://schemas.microsoft.com/office/drawing/2014/main" id="{CED54A52-FB7F-64EA-D53A-5732C5461F6F}"/>
            </a:ext>
          </a:extLst>
        </cdr:cNvPr>
        <cdr:cNvSpPr/>
      </cdr:nvSpPr>
      <cdr:spPr>
        <a:xfrm xmlns:a="http://schemas.openxmlformats.org/drawingml/2006/main">
          <a:off x="1022917" y="1766733"/>
          <a:ext cx="252658" cy="284361"/>
        </a:xfrm>
        <a:prstGeom xmlns:a="http://schemas.openxmlformats.org/drawingml/2006/main" prst="ellipse">
          <a:avLst/>
        </a:prstGeom>
        <a:solidFill xmlns:a="http://schemas.openxmlformats.org/drawingml/2006/main">
          <a:srgbClr val="FF0000">
            <a:alpha val="10000"/>
          </a:srgbClr>
        </a:solidFill>
        <a:ln xmlns:a="http://schemas.openxmlformats.org/drawingml/2006/main">
          <a:noFill/>
        </a:ln>
        <a:effectLst xmlns:a="http://schemas.openxmlformats.org/drawingml/2006/main">
          <a:outerShdw blurRad="50800" dist="50800" dir="5400000" algn="ctr" rotWithShape="0">
            <a:srgbClr val="000000"/>
          </a:outerShdw>
        </a:effectLst>
      </cdr:spPr>
      <cdr:style>
        <a:lnRef xmlns:a="http://schemas.openxmlformats.org/drawingml/2006/main" idx="1">
          <a:schemeClr val="accent1"/>
        </a:lnRef>
        <a:fillRef xmlns:a="http://schemas.openxmlformats.org/drawingml/2006/main" idx="2">
          <a:schemeClr val="accent1"/>
        </a:fillRef>
        <a:effectRef xmlns:a="http://schemas.openxmlformats.org/drawingml/2006/main" idx="1">
          <a:schemeClr val="accent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nl-BE" kern="1200"/>
        </a:p>
      </cdr:txBody>
    </cdr:sp>
  </cdr:relSizeAnchor>
  <cdr:relSizeAnchor xmlns:cdr="http://schemas.openxmlformats.org/drawingml/2006/chartDrawing">
    <cdr:from>
      <cdr:x>0.58194</cdr:x>
      <cdr:y>0.51389</cdr:y>
    </cdr:from>
    <cdr:to>
      <cdr:x>0.80833</cdr:x>
      <cdr:y>0.77894</cdr:y>
    </cdr:to>
    <cdr:sp macro="" textlink="">
      <cdr:nvSpPr>
        <cdr:cNvPr id="7" name="Oval 6">
          <a:extLst xmlns:a="http://schemas.openxmlformats.org/drawingml/2006/main">
            <a:ext uri="{FF2B5EF4-FFF2-40B4-BE49-F238E27FC236}">
              <a16:creationId xmlns:a16="http://schemas.microsoft.com/office/drawing/2014/main" id="{CED54A52-FB7F-64EA-D53A-5732C5461F6F}"/>
            </a:ext>
          </a:extLst>
        </cdr:cNvPr>
        <cdr:cNvSpPr/>
      </cdr:nvSpPr>
      <cdr:spPr>
        <a:xfrm xmlns:a="http://schemas.openxmlformats.org/drawingml/2006/main">
          <a:off x="2660650" y="1409700"/>
          <a:ext cx="1035050" cy="727076"/>
        </a:xfrm>
        <a:prstGeom xmlns:a="http://schemas.openxmlformats.org/drawingml/2006/main" prst="ellipse">
          <a:avLst/>
        </a:prstGeom>
        <a:solidFill xmlns:a="http://schemas.openxmlformats.org/drawingml/2006/main">
          <a:srgbClr val="FF0000">
            <a:alpha val="10000"/>
          </a:srgbClr>
        </a:solidFill>
        <a:ln xmlns:a="http://schemas.openxmlformats.org/drawingml/2006/main">
          <a:noFill/>
        </a:ln>
        <a:effectLst xmlns:a="http://schemas.openxmlformats.org/drawingml/2006/main">
          <a:outerShdw blurRad="50800" dist="50800" dir="5400000" algn="ctr" rotWithShape="0">
            <a:srgbClr val="000000"/>
          </a:outerShdw>
        </a:effectLst>
      </cdr:spPr>
      <cdr:style>
        <a:lnRef xmlns:a="http://schemas.openxmlformats.org/drawingml/2006/main" idx="1">
          <a:schemeClr val="accent1"/>
        </a:lnRef>
        <a:fillRef xmlns:a="http://schemas.openxmlformats.org/drawingml/2006/main" idx="2">
          <a:schemeClr val="accent1"/>
        </a:fillRef>
        <a:effectRef xmlns:a="http://schemas.openxmlformats.org/drawingml/2006/main" idx="1">
          <a:schemeClr val="accent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nl-BE" kern="1200"/>
        </a:p>
      </cdr:txBody>
    </cdr:sp>
  </cdr:relSizeAnchor>
  <cdr:relSizeAnchor xmlns:cdr="http://schemas.openxmlformats.org/drawingml/2006/chartDrawing">
    <cdr:from>
      <cdr:x>0.27625</cdr:x>
      <cdr:y>0.25339</cdr:y>
    </cdr:from>
    <cdr:to>
      <cdr:x>0.28414</cdr:x>
      <cdr:y>0.61702</cdr:y>
    </cdr:to>
    <cdr:cxnSp macro="">
      <cdr:nvCxnSpPr>
        <cdr:cNvPr id="9" name="Straight Arrow Connector 8">
          <a:extLst xmlns:a="http://schemas.openxmlformats.org/drawingml/2006/main">
            <a:ext uri="{FF2B5EF4-FFF2-40B4-BE49-F238E27FC236}">
              <a16:creationId xmlns:a16="http://schemas.microsoft.com/office/drawing/2014/main" id="{A6165BE5-5618-146F-7423-DBA4BDB858B9}"/>
            </a:ext>
          </a:extLst>
        </cdr:cNvPr>
        <cdr:cNvCxnSpPr/>
      </cdr:nvCxnSpPr>
      <cdr:spPr>
        <a:xfrm xmlns:a="http://schemas.openxmlformats.org/drawingml/2006/main">
          <a:off x="1456839" y="830036"/>
          <a:ext cx="41606" cy="1191124"/>
        </a:xfrm>
        <a:prstGeom xmlns:a="http://schemas.openxmlformats.org/drawingml/2006/main" prst="straightConnector1">
          <a:avLst/>
        </a:prstGeom>
        <a:ln xmlns:a="http://schemas.openxmlformats.org/drawingml/2006/main">
          <a:solidFill>
            <a:schemeClr val="accent3">
              <a:lumMod val="75000"/>
            </a:schemeClr>
          </a:solidFill>
          <a:prstDash val="lgDash"/>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0.21224</cdr:x>
      <cdr:y>0.59505</cdr:y>
    </cdr:from>
    <cdr:to>
      <cdr:x>0.21363</cdr:x>
      <cdr:y>0.66681</cdr:y>
    </cdr:to>
    <cdr:cxnSp macro="">
      <cdr:nvCxnSpPr>
        <cdr:cNvPr id="12" name="Straight Arrow Connector 11">
          <a:extLst xmlns:a="http://schemas.openxmlformats.org/drawingml/2006/main">
            <a:ext uri="{FF2B5EF4-FFF2-40B4-BE49-F238E27FC236}">
              <a16:creationId xmlns:a16="http://schemas.microsoft.com/office/drawing/2014/main" id="{90906C5C-6416-E157-1B14-97642B346202}"/>
            </a:ext>
          </a:extLst>
        </cdr:cNvPr>
        <cdr:cNvCxnSpPr/>
      </cdr:nvCxnSpPr>
      <cdr:spPr>
        <a:xfrm xmlns:a="http://schemas.openxmlformats.org/drawingml/2006/main">
          <a:off x="1119262" y="1949196"/>
          <a:ext cx="7331" cy="235062"/>
        </a:xfrm>
        <a:prstGeom xmlns:a="http://schemas.openxmlformats.org/drawingml/2006/main" prst="straightConnector1">
          <a:avLst/>
        </a:prstGeom>
        <a:ln xmlns:a="http://schemas.openxmlformats.org/drawingml/2006/main">
          <a:solidFill>
            <a:schemeClr val="accent3">
              <a:lumMod val="75000"/>
            </a:schemeClr>
          </a:solidFill>
          <a:prstDash val="lgDash"/>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0.35242</cdr:x>
      <cdr:y>0.63657</cdr:y>
    </cdr:from>
    <cdr:to>
      <cdr:x>0.76944</cdr:x>
      <cdr:y>0.64539</cdr:y>
    </cdr:to>
    <cdr:cxnSp macro="">
      <cdr:nvCxnSpPr>
        <cdr:cNvPr id="16" name="Straight Arrow Connector 15">
          <a:extLst xmlns:a="http://schemas.openxmlformats.org/drawingml/2006/main">
            <a:ext uri="{FF2B5EF4-FFF2-40B4-BE49-F238E27FC236}">
              <a16:creationId xmlns:a16="http://schemas.microsoft.com/office/drawing/2014/main" id="{90906C5C-6416-E157-1B14-97642B346202}"/>
            </a:ext>
          </a:extLst>
        </cdr:cNvPr>
        <cdr:cNvCxnSpPr/>
      </cdr:nvCxnSpPr>
      <cdr:spPr>
        <a:xfrm xmlns:a="http://schemas.openxmlformats.org/drawingml/2006/main" flipH="1">
          <a:off x="1858537" y="2085194"/>
          <a:ext cx="2199180" cy="28892"/>
        </a:xfrm>
        <a:prstGeom xmlns:a="http://schemas.openxmlformats.org/drawingml/2006/main" prst="straightConnector1">
          <a:avLst/>
        </a:prstGeom>
        <a:ln xmlns:a="http://schemas.openxmlformats.org/drawingml/2006/main">
          <a:solidFill>
            <a:schemeClr val="accent3">
              <a:lumMod val="75000"/>
            </a:schemeClr>
          </a:solidFill>
          <a:prstDash val="lgDash"/>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0.42708</cdr:x>
      <cdr:y>0.70949</cdr:y>
    </cdr:from>
    <cdr:to>
      <cdr:x>0.66528</cdr:x>
      <cdr:y>0.71528</cdr:y>
    </cdr:to>
    <cdr:cxnSp macro="">
      <cdr:nvCxnSpPr>
        <cdr:cNvPr id="19" name="Straight Arrow Connector 18">
          <a:extLst xmlns:a="http://schemas.openxmlformats.org/drawingml/2006/main">
            <a:ext uri="{FF2B5EF4-FFF2-40B4-BE49-F238E27FC236}">
              <a16:creationId xmlns:a16="http://schemas.microsoft.com/office/drawing/2014/main" id="{90906C5C-6416-E157-1B14-97642B346202}"/>
            </a:ext>
          </a:extLst>
        </cdr:cNvPr>
        <cdr:cNvCxnSpPr/>
      </cdr:nvCxnSpPr>
      <cdr:spPr>
        <a:xfrm xmlns:a="http://schemas.openxmlformats.org/drawingml/2006/main" flipH="1">
          <a:off x="1952625" y="1946275"/>
          <a:ext cx="1089025" cy="15875"/>
        </a:xfrm>
        <a:prstGeom xmlns:a="http://schemas.openxmlformats.org/drawingml/2006/main" prst="straightConnector1">
          <a:avLst/>
        </a:prstGeom>
        <a:ln xmlns:a="http://schemas.openxmlformats.org/drawingml/2006/main">
          <a:solidFill>
            <a:schemeClr val="accent3">
              <a:lumMod val="75000"/>
            </a:schemeClr>
          </a:solidFill>
          <a:prstDash val="lgDash"/>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0.4375</cdr:x>
      <cdr:y>0.70486</cdr:y>
    </cdr:from>
    <cdr:to>
      <cdr:x>0.62361</cdr:x>
      <cdr:y>0.70949</cdr:y>
    </cdr:to>
    <cdr:cxnSp macro="">
      <cdr:nvCxnSpPr>
        <cdr:cNvPr id="20" name="Straight Arrow Connector 19">
          <a:extLst xmlns:a="http://schemas.openxmlformats.org/drawingml/2006/main">
            <a:ext uri="{FF2B5EF4-FFF2-40B4-BE49-F238E27FC236}">
              <a16:creationId xmlns:a16="http://schemas.microsoft.com/office/drawing/2014/main" id="{90906C5C-6416-E157-1B14-97642B346202}"/>
            </a:ext>
          </a:extLst>
        </cdr:cNvPr>
        <cdr:cNvCxnSpPr/>
      </cdr:nvCxnSpPr>
      <cdr:spPr>
        <a:xfrm xmlns:a="http://schemas.openxmlformats.org/drawingml/2006/main" flipH="1" flipV="1">
          <a:off x="2000250" y="1933575"/>
          <a:ext cx="850900" cy="12700"/>
        </a:xfrm>
        <a:prstGeom xmlns:a="http://schemas.openxmlformats.org/drawingml/2006/main" prst="straightConnector1">
          <a:avLst/>
        </a:prstGeom>
        <a:ln xmlns:a="http://schemas.openxmlformats.org/drawingml/2006/main">
          <a:solidFill>
            <a:schemeClr val="accent3">
              <a:lumMod val="75000"/>
            </a:schemeClr>
          </a:solidFill>
          <a:prstDash val="lgDash"/>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xml><?xml version="1.0" encoding="utf-8"?>
<c:userShapes xmlns:c="http://schemas.openxmlformats.org/drawingml/2006/chart">
  <cdr:relSizeAnchor xmlns:cdr="http://schemas.openxmlformats.org/drawingml/2006/chartDrawing">
    <cdr:from>
      <cdr:x>0.40038</cdr:x>
      <cdr:y>0.58291</cdr:y>
    </cdr:from>
    <cdr:to>
      <cdr:x>0.49345</cdr:x>
      <cdr:y>0.71027</cdr:y>
    </cdr:to>
    <cdr:sp macro="" textlink="">
      <cdr:nvSpPr>
        <cdr:cNvPr id="4" name="Oval 3">
          <a:extLst xmlns:a="http://schemas.openxmlformats.org/drawingml/2006/main">
            <a:ext uri="{FF2B5EF4-FFF2-40B4-BE49-F238E27FC236}">
              <a16:creationId xmlns:a16="http://schemas.microsoft.com/office/drawing/2014/main" id="{82C0A41C-14D3-3930-45B2-2D1A40AEF908}"/>
            </a:ext>
          </a:extLst>
        </cdr:cNvPr>
        <cdr:cNvSpPr/>
      </cdr:nvSpPr>
      <cdr:spPr>
        <a:xfrm xmlns:a="http://schemas.openxmlformats.org/drawingml/2006/main">
          <a:off x="2130036" y="2126633"/>
          <a:ext cx="495146" cy="464633"/>
        </a:xfrm>
        <a:prstGeom xmlns:a="http://schemas.openxmlformats.org/drawingml/2006/main" prst="ellipse">
          <a:avLst/>
        </a:prstGeom>
        <a:solidFill xmlns:a="http://schemas.openxmlformats.org/drawingml/2006/main">
          <a:srgbClr val="FF0000">
            <a:alpha val="10000"/>
          </a:srgbClr>
        </a:solidFill>
        <a:ln xmlns:a="http://schemas.openxmlformats.org/drawingml/2006/main">
          <a:noFill/>
        </a:ln>
        <a:effectLst xmlns:a="http://schemas.openxmlformats.org/drawingml/2006/main">
          <a:outerShdw blurRad="50800" dist="50800" dir="5400000" algn="ctr" rotWithShape="0">
            <a:srgbClr val="000000"/>
          </a:outerShdw>
        </a:effectLst>
      </cdr:spPr>
      <cdr:style>
        <a:lnRef xmlns:a="http://schemas.openxmlformats.org/drawingml/2006/main" idx="1">
          <a:schemeClr val="accent1"/>
        </a:lnRef>
        <a:fillRef xmlns:a="http://schemas.openxmlformats.org/drawingml/2006/main" idx="2">
          <a:schemeClr val="accent1"/>
        </a:fillRef>
        <a:effectRef xmlns:a="http://schemas.openxmlformats.org/drawingml/2006/main" idx="1">
          <a:schemeClr val="accent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nl-BE" kern="1200"/>
        </a:p>
      </cdr:txBody>
    </cdr:sp>
  </cdr:relSizeAnchor>
  <cdr:relSizeAnchor xmlns:cdr="http://schemas.openxmlformats.org/drawingml/2006/chartDrawing">
    <cdr:from>
      <cdr:x>0.66376</cdr:x>
      <cdr:y>0.55425</cdr:y>
    </cdr:from>
    <cdr:to>
      <cdr:x>0.96725</cdr:x>
      <cdr:y>0.84717</cdr:y>
    </cdr:to>
    <cdr:sp macro="" textlink="">
      <cdr:nvSpPr>
        <cdr:cNvPr id="5" name="Oval 4">
          <a:extLst xmlns:a="http://schemas.openxmlformats.org/drawingml/2006/main">
            <a:ext uri="{FF2B5EF4-FFF2-40B4-BE49-F238E27FC236}">
              <a16:creationId xmlns:a16="http://schemas.microsoft.com/office/drawing/2014/main" id="{82C0A41C-14D3-3930-45B2-2D1A40AEF908}"/>
            </a:ext>
          </a:extLst>
        </cdr:cNvPr>
        <cdr:cNvSpPr/>
      </cdr:nvSpPr>
      <cdr:spPr>
        <a:xfrm xmlns:a="http://schemas.openxmlformats.org/drawingml/2006/main">
          <a:off x="3531219" y="2022088"/>
          <a:ext cx="1614603" cy="1068659"/>
        </a:xfrm>
        <a:prstGeom xmlns:a="http://schemas.openxmlformats.org/drawingml/2006/main" prst="ellipse">
          <a:avLst/>
        </a:prstGeom>
        <a:solidFill xmlns:a="http://schemas.openxmlformats.org/drawingml/2006/main">
          <a:srgbClr val="FF0000">
            <a:alpha val="10000"/>
          </a:srgbClr>
        </a:solidFill>
        <a:ln xmlns:a="http://schemas.openxmlformats.org/drawingml/2006/main">
          <a:noFill/>
        </a:ln>
        <a:effectLst xmlns:a="http://schemas.openxmlformats.org/drawingml/2006/main">
          <a:outerShdw blurRad="50800" dist="50800" dir="5400000" algn="ctr" rotWithShape="0">
            <a:srgbClr val="000000"/>
          </a:outerShdw>
        </a:effectLst>
      </cdr:spPr>
      <cdr:style>
        <a:lnRef xmlns:a="http://schemas.openxmlformats.org/drawingml/2006/main" idx="1">
          <a:schemeClr val="accent1"/>
        </a:lnRef>
        <a:fillRef xmlns:a="http://schemas.openxmlformats.org/drawingml/2006/main" idx="2">
          <a:schemeClr val="accent1"/>
        </a:fillRef>
        <a:effectRef xmlns:a="http://schemas.openxmlformats.org/drawingml/2006/main" idx="1">
          <a:schemeClr val="accent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nl-BE" kern="1200"/>
        </a:p>
      </cdr:txBody>
    </cdr:sp>
  </cdr:relSizeAnchor>
  <cdr:relSizeAnchor xmlns:cdr="http://schemas.openxmlformats.org/drawingml/2006/chartDrawing">
    <cdr:from>
      <cdr:x>0.19732</cdr:x>
      <cdr:y>0.15402</cdr:y>
    </cdr:from>
    <cdr:to>
      <cdr:x>0.24481</cdr:x>
      <cdr:y>0.23196</cdr:y>
    </cdr:to>
    <cdr:sp macro="" textlink="">
      <cdr:nvSpPr>
        <cdr:cNvPr id="6" name="Oval 5">
          <a:extLst xmlns:a="http://schemas.openxmlformats.org/drawingml/2006/main">
            <a:ext uri="{FF2B5EF4-FFF2-40B4-BE49-F238E27FC236}">
              <a16:creationId xmlns:a16="http://schemas.microsoft.com/office/drawing/2014/main" id="{82C0A41C-14D3-3930-45B2-2D1A40AEF908}"/>
            </a:ext>
          </a:extLst>
        </cdr:cNvPr>
        <cdr:cNvSpPr/>
      </cdr:nvSpPr>
      <cdr:spPr>
        <a:xfrm xmlns:a="http://schemas.openxmlformats.org/drawingml/2006/main">
          <a:off x="1049764" y="561897"/>
          <a:ext cx="252658" cy="284361"/>
        </a:xfrm>
        <a:prstGeom xmlns:a="http://schemas.openxmlformats.org/drawingml/2006/main" prst="ellipse">
          <a:avLst/>
        </a:prstGeom>
        <a:solidFill xmlns:a="http://schemas.openxmlformats.org/drawingml/2006/main">
          <a:srgbClr val="FF0000">
            <a:alpha val="10000"/>
          </a:srgbClr>
        </a:solidFill>
        <a:ln xmlns:a="http://schemas.openxmlformats.org/drawingml/2006/main">
          <a:noFill/>
        </a:ln>
        <a:effectLst xmlns:a="http://schemas.openxmlformats.org/drawingml/2006/main">
          <a:outerShdw blurRad="50800" dist="50800" dir="5400000" algn="ctr" rotWithShape="0">
            <a:srgbClr val="000000"/>
          </a:outerShdw>
        </a:effectLst>
      </cdr:spPr>
      <cdr:style>
        <a:lnRef xmlns:a="http://schemas.openxmlformats.org/drawingml/2006/main" idx="1">
          <a:schemeClr val="accent1"/>
        </a:lnRef>
        <a:fillRef xmlns:a="http://schemas.openxmlformats.org/drawingml/2006/main" idx="2">
          <a:schemeClr val="accent1"/>
        </a:fillRef>
        <a:effectRef xmlns:a="http://schemas.openxmlformats.org/drawingml/2006/main" idx="1">
          <a:schemeClr val="accent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nl-BE" kern="1200"/>
        </a:p>
      </cdr:txBody>
    </cdr:sp>
  </cdr:relSizeAnchor>
  <cdr:relSizeAnchor xmlns:cdr="http://schemas.openxmlformats.org/drawingml/2006/chartDrawing">
    <cdr:from>
      <cdr:x>0.36245</cdr:x>
      <cdr:y>0.62748</cdr:y>
    </cdr:from>
    <cdr:to>
      <cdr:x>0.4244</cdr:x>
      <cdr:y>0.62842</cdr:y>
    </cdr:to>
    <cdr:cxnSp macro="">
      <cdr:nvCxnSpPr>
        <cdr:cNvPr id="7" name="Straight Arrow Connector 6">
          <a:extLst xmlns:a="http://schemas.openxmlformats.org/drawingml/2006/main">
            <a:ext uri="{FF2B5EF4-FFF2-40B4-BE49-F238E27FC236}">
              <a16:creationId xmlns:a16="http://schemas.microsoft.com/office/drawing/2014/main" id="{D6EA1D22-2A72-8CE5-F512-097CD48ED2B4}"/>
            </a:ext>
          </a:extLst>
        </cdr:cNvPr>
        <cdr:cNvCxnSpPr/>
      </cdr:nvCxnSpPr>
      <cdr:spPr>
        <a:xfrm xmlns:a="http://schemas.openxmlformats.org/drawingml/2006/main" flipH="1" flipV="1">
          <a:off x="1928232" y="2289253"/>
          <a:ext cx="329581" cy="3407"/>
        </a:xfrm>
        <a:prstGeom xmlns:a="http://schemas.openxmlformats.org/drawingml/2006/main" prst="straightConnector1">
          <a:avLst/>
        </a:prstGeom>
        <a:ln xmlns:a="http://schemas.openxmlformats.org/drawingml/2006/main">
          <a:solidFill>
            <a:schemeClr val="accent3">
              <a:lumMod val="75000"/>
            </a:schemeClr>
          </a:solidFill>
          <a:prstDash val="lgDash"/>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0.1179</cdr:x>
      <cdr:y>0.81945</cdr:y>
    </cdr:from>
    <cdr:to>
      <cdr:x>0.88291</cdr:x>
      <cdr:y>0.82489</cdr:y>
    </cdr:to>
    <cdr:cxnSp macro="">
      <cdr:nvCxnSpPr>
        <cdr:cNvPr id="8" name="Straight Arrow Connector 7">
          <a:extLst xmlns:a="http://schemas.openxmlformats.org/drawingml/2006/main">
            <a:ext uri="{FF2B5EF4-FFF2-40B4-BE49-F238E27FC236}">
              <a16:creationId xmlns:a16="http://schemas.microsoft.com/office/drawing/2014/main" id="{D6EA1D22-2A72-8CE5-F512-097CD48ED2B4}"/>
            </a:ext>
          </a:extLst>
        </cdr:cNvPr>
        <cdr:cNvCxnSpPr/>
      </cdr:nvCxnSpPr>
      <cdr:spPr>
        <a:xfrm xmlns:a="http://schemas.openxmlformats.org/drawingml/2006/main" flipH="1">
          <a:off x="627256" y="2989610"/>
          <a:ext cx="4069886" cy="19826"/>
        </a:xfrm>
        <a:prstGeom xmlns:a="http://schemas.openxmlformats.org/drawingml/2006/main" prst="straightConnector1">
          <a:avLst/>
        </a:prstGeom>
        <a:ln xmlns:a="http://schemas.openxmlformats.org/drawingml/2006/main">
          <a:solidFill>
            <a:schemeClr val="accent3">
              <a:lumMod val="75000"/>
            </a:schemeClr>
          </a:solidFill>
          <a:prstDash val="lgDash"/>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0.19432</cdr:x>
      <cdr:y>0.80897</cdr:y>
    </cdr:from>
    <cdr:to>
      <cdr:x>0.74099</cdr:x>
      <cdr:y>0.81308</cdr:y>
    </cdr:to>
    <cdr:cxnSp macro="">
      <cdr:nvCxnSpPr>
        <cdr:cNvPr id="9" name="Straight Arrow Connector 8">
          <a:extLst xmlns:a="http://schemas.openxmlformats.org/drawingml/2006/main">
            <a:ext uri="{FF2B5EF4-FFF2-40B4-BE49-F238E27FC236}">
              <a16:creationId xmlns:a16="http://schemas.microsoft.com/office/drawing/2014/main" id="{D6EA1D22-2A72-8CE5-F512-097CD48ED2B4}"/>
            </a:ext>
          </a:extLst>
        </cdr:cNvPr>
        <cdr:cNvCxnSpPr/>
      </cdr:nvCxnSpPr>
      <cdr:spPr>
        <a:xfrm xmlns:a="http://schemas.openxmlformats.org/drawingml/2006/main" flipH="1" flipV="1">
          <a:off x="1033811" y="2951357"/>
          <a:ext cx="2908300" cy="15023"/>
        </a:xfrm>
        <a:prstGeom xmlns:a="http://schemas.openxmlformats.org/drawingml/2006/main" prst="straightConnector1">
          <a:avLst/>
        </a:prstGeom>
        <a:ln xmlns:a="http://schemas.openxmlformats.org/drawingml/2006/main">
          <a:solidFill>
            <a:schemeClr val="accent3">
              <a:lumMod val="75000"/>
            </a:schemeClr>
          </a:solidFill>
          <a:prstDash val="lgDash"/>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0.37555</cdr:x>
      <cdr:y>0.72937</cdr:y>
    </cdr:from>
    <cdr:to>
      <cdr:x>0.77156</cdr:x>
      <cdr:y>0.73667</cdr:y>
    </cdr:to>
    <cdr:cxnSp macro="">
      <cdr:nvCxnSpPr>
        <cdr:cNvPr id="10" name="Straight Arrow Connector 9">
          <a:extLst xmlns:a="http://schemas.openxmlformats.org/drawingml/2006/main">
            <a:ext uri="{FF2B5EF4-FFF2-40B4-BE49-F238E27FC236}">
              <a16:creationId xmlns:a16="http://schemas.microsoft.com/office/drawing/2014/main" id="{D6EA1D22-2A72-8CE5-F512-097CD48ED2B4}"/>
            </a:ext>
          </a:extLst>
        </cdr:cNvPr>
        <cdr:cNvCxnSpPr/>
      </cdr:nvCxnSpPr>
      <cdr:spPr>
        <a:xfrm xmlns:a="http://schemas.openxmlformats.org/drawingml/2006/main" flipH="1" flipV="1">
          <a:off x="1997927" y="2660960"/>
          <a:ext cx="2106806" cy="26638"/>
        </a:xfrm>
        <a:prstGeom xmlns:a="http://schemas.openxmlformats.org/drawingml/2006/main" prst="straightConnector1">
          <a:avLst/>
        </a:prstGeom>
        <a:ln xmlns:a="http://schemas.openxmlformats.org/drawingml/2006/main">
          <a:solidFill>
            <a:schemeClr val="accent3">
              <a:lumMod val="75000"/>
            </a:schemeClr>
          </a:solidFill>
          <a:prstDash val="lgDash"/>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0.21397</cdr:x>
      <cdr:y>0.205</cdr:y>
    </cdr:from>
    <cdr:to>
      <cdr:x>0.21916</cdr:x>
      <cdr:y>0.64663</cdr:y>
    </cdr:to>
    <cdr:cxnSp macro="">
      <cdr:nvCxnSpPr>
        <cdr:cNvPr id="11" name="Straight Arrow Connector 10">
          <a:extLst xmlns:a="http://schemas.openxmlformats.org/drawingml/2006/main">
            <a:ext uri="{FF2B5EF4-FFF2-40B4-BE49-F238E27FC236}">
              <a16:creationId xmlns:a16="http://schemas.microsoft.com/office/drawing/2014/main" id="{D6EA1D22-2A72-8CE5-F512-097CD48ED2B4}"/>
            </a:ext>
          </a:extLst>
        </cdr:cNvPr>
        <cdr:cNvCxnSpPr/>
      </cdr:nvCxnSpPr>
      <cdr:spPr>
        <a:xfrm xmlns:a="http://schemas.openxmlformats.org/drawingml/2006/main" flipH="1">
          <a:off x="1138354" y="757422"/>
          <a:ext cx="27568" cy="1631716"/>
        </a:xfrm>
        <a:prstGeom xmlns:a="http://schemas.openxmlformats.org/drawingml/2006/main" prst="straightConnector1">
          <a:avLst/>
        </a:prstGeom>
        <a:ln xmlns:a="http://schemas.openxmlformats.org/drawingml/2006/main">
          <a:solidFill>
            <a:schemeClr val="accent3">
              <a:lumMod val="75000"/>
            </a:schemeClr>
          </a:solidFill>
          <a:prstDash val="lgDash"/>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0.37555</cdr:x>
      <cdr:y>0.63797</cdr:y>
    </cdr:from>
    <cdr:to>
      <cdr:x>0.43968</cdr:x>
      <cdr:y>0.64022</cdr:y>
    </cdr:to>
    <cdr:cxnSp macro="">
      <cdr:nvCxnSpPr>
        <cdr:cNvPr id="26" name="Straight Arrow Connector 25">
          <a:extLst xmlns:a="http://schemas.openxmlformats.org/drawingml/2006/main">
            <a:ext uri="{FF2B5EF4-FFF2-40B4-BE49-F238E27FC236}">
              <a16:creationId xmlns:a16="http://schemas.microsoft.com/office/drawing/2014/main" id="{D6EA1D22-2A72-8CE5-F512-097CD48ED2B4}"/>
            </a:ext>
          </a:extLst>
        </cdr:cNvPr>
        <cdr:cNvCxnSpPr/>
      </cdr:nvCxnSpPr>
      <cdr:spPr>
        <a:xfrm xmlns:a="http://schemas.openxmlformats.org/drawingml/2006/main" flipH="1">
          <a:off x="1997927" y="2327507"/>
          <a:ext cx="341196" cy="8209"/>
        </a:xfrm>
        <a:prstGeom xmlns:a="http://schemas.openxmlformats.org/drawingml/2006/main" prst="straightConnector1">
          <a:avLst/>
        </a:prstGeom>
        <a:ln xmlns:a="http://schemas.openxmlformats.org/drawingml/2006/main">
          <a:solidFill>
            <a:schemeClr val="accent3">
              <a:lumMod val="75000"/>
            </a:schemeClr>
          </a:solidFill>
          <a:prstDash val="lgDash"/>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0.48653</cdr:x>
      <cdr:y>0.4843</cdr:y>
    </cdr:from>
    <cdr:to>
      <cdr:x>0.53434</cdr:x>
      <cdr:y>0.58929</cdr:y>
    </cdr:to>
    <cdr:sp macro="" textlink="">
      <cdr:nvSpPr>
        <cdr:cNvPr id="2" name="Oval 1">
          <a:extLst xmlns:a="http://schemas.openxmlformats.org/drawingml/2006/main">
            <a:ext uri="{FF2B5EF4-FFF2-40B4-BE49-F238E27FC236}">
              <a16:creationId xmlns:a16="http://schemas.microsoft.com/office/drawing/2014/main" id="{2457ACB6-696F-4606-4255-053CD134FB57}"/>
            </a:ext>
          </a:extLst>
        </cdr:cNvPr>
        <cdr:cNvSpPr/>
      </cdr:nvSpPr>
      <cdr:spPr>
        <a:xfrm xmlns:a="http://schemas.openxmlformats.org/drawingml/2006/main">
          <a:off x="2571440" y="1328544"/>
          <a:ext cx="252658" cy="287983"/>
        </a:xfrm>
        <a:prstGeom xmlns:a="http://schemas.openxmlformats.org/drawingml/2006/main" prst="ellipse">
          <a:avLst/>
        </a:prstGeom>
        <a:solidFill xmlns:a="http://schemas.openxmlformats.org/drawingml/2006/main">
          <a:srgbClr val="FF0000">
            <a:alpha val="10000"/>
          </a:srgbClr>
        </a:solidFill>
        <a:ln xmlns:a="http://schemas.openxmlformats.org/drawingml/2006/main">
          <a:noFill/>
        </a:ln>
        <a:effectLst xmlns:a="http://schemas.openxmlformats.org/drawingml/2006/main">
          <a:outerShdw blurRad="50800" dist="50800" dir="5400000" algn="ctr" rotWithShape="0">
            <a:srgbClr val="000000"/>
          </a:outerShdw>
        </a:effectLst>
      </cdr:spPr>
      <cdr:style>
        <a:lnRef xmlns:a="http://schemas.openxmlformats.org/drawingml/2006/main" idx="1">
          <a:schemeClr val="accent1"/>
        </a:lnRef>
        <a:fillRef xmlns:a="http://schemas.openxmlformats.org/drawingml/2006/main" idx="2">
          <a:schemeClr val="accent1"/>
        </a:fillRef>
        <a:effectRef xmlns:a="http://schemas.openxmlformats.org/drawingml/2006/main" idx="1">
          <a:schemeClr val="accent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nl-BE" kern="1200"/>
        </a:p>
      </cdr:txBody>
    </cdr:sp>
  </cdr:relSizeAnchor>
  <cdr:relSizeAnchor xmlns:cdr="http://schemas.openxmlformats.org/drawingml/2006/chartDrawing">
    <cdr:from>
      <cdr:x>0.37445</cdr:x>
      <cdr:y>0.18366</cdr:y>
    </cdr:from>
    <cdr:to>
      <cdr:x>0.42225</cdr:x>
      <cdr:y>0.28864</cdr:y>
    </cdr:to>
    <cdr:sp macro="" textlink="">
      <cdr:nvSpPr>
        <cdr:cNvPr id="4" name="Oval 3">
          <a:extLst xmlns:a="http://schemas.openxmlformats.org/drawingml/2006/main">
            <a:ext uri="{FF2B5EF4-FFF2-40B4-BE49-F238E27FC236}">
              <a16:creationId xmlns:a16="http://schemas.microsoft.com/office/drawing/2014/main" id="{2457ACB6-696F-4606-4255-053CD134FB57}"/>
            </a:ext>
          </a:extLst>
        </cdr:cNvPr>
        <cdr:cNvSpPr/>
      </cdr:nvSpPr>
      <cdr:spPr>
        <a:xfrm xmlns:a="http://schemas.openxmlformats.org/drawingml/2006/main">
          <a:off x="1979032" y="503818"/>
          <a:ext cx="252658" cy="287983"/>
        </a:xfrm>
        <a:prstGeom xmlns:a="http://schemas.openxmlformats.org/drawingml/2006/main" prst="ellipse">
          <a:avLst/>
        </a:prstGeom>
        <a:solidFill xmlns:a="http://schemas.openxmlformats.org/drawingml/2006/main">
          <a:srgbClr val="FF0000">
            <a:alpha val="10000"/>
          </a:srgbClr>
        </a:solidFill>
        <a:ln xmlns:a="http://schemas.openxmlformats.org/drawingml/2006/main">
          <a:noFill/>
        </a:ln>
        <a:effectLst xmlns:a="http://schemas.openxmlformats.org/drawingml/2006/main">
          <a:outerShdw blurRad="50800" dist="50800" dir="5400000" algn="ctr" rotWithShape="0">
            <a:srgbClr val="000000"/>
          </a:outerShdw>
        </a:effectLst>
      </cdr:spPr>
      <cdr:style>
        <a:lnRef xmlns:a="http://schemas.openxmlformats.org/drawingml/2006/main" idx="1">
          <a:schemeClr val="accent1"/>
        </a:lnRef>
        <a:fillRef xmlns:a="http://schemas.openxmlformats.org/drawingml/2006/main" idx="2">
          <a:schemeClr val="accent1"/>
        </a:fillRef>
        <a:effectRef xmlns:a="http://schemas.openxmlformats.org/drawingml/2006/main" idx="1">
          <a:schemeClr val="accent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nl-BE" kern="1200"/>
        </a:p>
      </cdr:txBody>
    </cdr:sp>
  </cdr:relSizeAnchor>
  <cdr:relSizeAnchor xmlns:cdr="http://schemas.openxmlformats.org/drawingml/2006/chartDrawing">
    <cdr:from>
      <cdr:x>0.50769</cdr:x>
      <cdr:y>0.54868</cdr:y>
    </cdr:from>
    <cdr:to>
      <cdr:x>0.50989</cdr:x>
      <cdr:y>0.81863</cdr:y>
    </cdr:to>
    <cdr:cxnSp macro="">
      <cdr:nvCxnSpPr>
        <cdr:cNvPr id="5" name="Straight Arrow Connector 4">
          <a:extLst xmlns:a="http://schemas.openxmlformats.org/drawingml/2006/main">
            <a:ext uri="{FF2B5EF4-FFF2-40B4-BE49-F238E27FC236}">
              <a16:creationId xmlns:a16="http://schemas.microsoft.com/office/drawing/2014/main" id="{D8DBEFAE-77A1-36BC-AA10-8BE5BEF4CB14}"/>
            </a:ext>
          </a:extLst>
        </cdr:cNvPr>
        <cdr:cNvCxnSpPr/>
      </cdr:nvCxnSpPr>
      <cdr:spPr>
        <a:xfrm xmlns:a="http://schemas.openxmlformats.org/drawingml/2006/main">
          <a:off x="2683260" y="1510991"/>
          <a:ext cx="11617" cy="743415"/>
        </a:xfrm>
        <a:prstGeom xmlns:a="http://schemas.openxmlformats.org/drawingml/2006/main" prst="straightConnector1">
          <a:avLst/>
        </a:prstGeom>
        <a:ln xmlns:a="http://schemas.openxmlformats.org/drawingml/2006/main">
          <a:solidFill>
            <a:schemeClr val="accent3">
              <a:lumMod val="75000"/>
            </a:schemeClr>
          </a:solidFill>
          <a:prstDash val="lgDash"/>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0.39121</cdr:x>
      <cdr:y>0.23447</cdr:y>
    </cdr:from>
    <cdr:to>
      <cdr:x>0.40164</cdr:x>
      <cdr:y>0.76253</cdr:y>
    </cdr:to>
    <cdr:cxnSp macro="">
      <cdr:nvCxnSpPr>
        <cdr:cNvPr id="6" name="Straight Arrow Connector 5">
          <a:extLst xmlns:a="http://schemas.openxmlformats.org/drawingml/2006/main">
            <a:ext uri="{FF2B5EF4-FFF2-40B4-BE49-F238E27FC236}">
              <a16:creationId xmlns:a16="http://schemas.microsoft.com/office/drawing/2014/main" id="{D8DBEFAE-77A1-36BC-AA10-8BE5BEF4CB14}"/>
            </a:ext>
          </a:extLst>
        </cdr:cNvPr>
        <cdr:cNvCxnSpPr/>
      </cdr:nvCxnSpPr>
      <cdr:spPr>
        <a:xfrm xmlns:a="http://schemas.openxmlformats.org/drawingml/2006/main" flipH="1">
          <a:off x="2067621" y="643209"/>
          <a:ext cx="55137" cy="1448575"/>
        </a:xfrm>
        <a:prstGeom xmlns:a="http://schemas.openxmlformats.org/drawingml/2006/main" prst="straightConnector1">
          <a:avLst/>
        </a:prstGeom>
        <a:ln xmlns:a="http://schemas.openxmlformats.org/drawingml/2006/main">
          <a:solidFill>
            <a:schemeClr val="accent3">
              <a:lumMod val="75000"/>
            </a:schemeClr>
          </a:solidFill>
          <a:prstDash val="lgDash"/>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9.xml><?xml version="1.0" encoding="utf-8"?>
<xdr:wsDr xmlns:xdr="http://schemas.openxmlformats.org/drawingml/2006/spreadsheetDrawing" xmlns:a="http://schemas.openxmlformats.org/drawingml/2006/main">
  <xdr:oneCellAnchor>
    <xdr:from>
      <xdr:col>6</xdr:col>
      <xdr:colOff>28575</xdr:colOff>
      <xdr:row>26</xdr:row>
      <xdr:rowOff>180974</xdr:rowOff>
    </xdr:from>
    <xdr:ext cx="7134225" cy="3600451"/>
    <xdr:sp macro="" textlink="">
      <xdr:nvSpPr>
        <xdr:cNvPr id="2" name="TextBox 1">
          <a:extLst>
            <a:ext uri="{FF2B5EF4-FFF2-40B4-BE49-F238E27FC236}">
              <a16:creationId xmlns:a16="http://schemas.microsoft.com/office/drawing/2014/main" id="{AD78509D-A161-56C0-4C35-B34166A9782A}"/>
            </a:ext>
          </a:extLst>
        </xdr:cNvPr>
        <xdr:cNvSpPr txBox="1"/>
      </xdr:nvSpPr>
      <xdr:spPr>
        <a:xfrm>
          <a:off x="3743325" y="5476874"/>
          <a:ext cx="7134225" cy="3600451"/>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nl-BE" b="1"/>
            <a:t>Alle variabelen hebben een positief effect</a:t>
          </a:r>
        </a:p>
        <a:p>
          <a:r>
            <a:rPr lang="nl-BE" b="1"/>
            <a:t> → naarmate de reclame-investeringen toenemen, neemt de verkoop ook toe.</a:t>
          </a:r>
        </a:p>
        <a:p>
          <a:r>
            <a:rPr lang="nl-BE"/>
            <a:t>GoogleAds is het platform met de hoogste marginale bijdrage.</a:t>
          </a:r>
          <a:br>
            <a:rPr lang="nl-BE"/>
          </a:br>
          <a:r>
            <a:rPr lang="nl-BE"/>
            <a:t>Als je zou moeten stoppen of beperken met een platform, zou TikTok de zwakste kandidaat kunnen zijn (de statistische significantie is mogelijk aan de grens).</a:t>
          </a:r>
          <a:br>
            <a:rPr lang="nl-BE"/>
          </a:br>
          <a:r>
            <a:rPr lang="nl-BE"/>
            <a:t>Dit model toont numeriek welk kanaal efficiënter is voor jouw marketingstrategie.</a:t>
          </a:r>
        </a:p>
        <a:p>
          <a:endParaRPr lang="nl-BE"/>
        </a:p>
        <a:p>
          <a:r>
            <a:rPr lang="nl-BE" b="1"/>
            <a:t>R² en Adjusted R² (Determinatiewaarde):</a:t>
          </a:r>
        </a:p>
        <a:p>
          <a:r>
            <a:rPr lang="nl-BE"/>
            <a:t>R Square = 0,256: De onafhankelijke variabelen verklaren 25,6% van de variantie in de totale verkoop. Dit betekent dat het model ongeveer een kwart van de verkoop kan verklaren. Dit is een middelmatige verklarende kracht.</a:t>
          </a:r>
          <a:br>
            <a:rPr lang="nl-BE"/>
          </a:br>
          <a:r>
            <a:rPr lang="nl-BE"/>
            <a:t>Adjusted R² = 0,241: De aangepaste waarde rekening houdend met het aantal variabelen. Dit is gezonder om te overwegen in meervoudige regressie. Dit geeft aan dat de verklarende kracht van het model 24,1% is.</a:t>
          </a:r>
        </a:p>
        <a:p>
          <a:endParaRPr lang="nl-BE"/>
        </a:p>
        <a:p>
          <a:r>
            <a:rPr lang="nl-BE" b="1"/>
            <a:t>De verklarende kracht van het model is beperkt, maar het is statistisch bruikbaar. Het kan worden verbeterd met meer verklarende variabelen.</a:t>
          </a:r>
        </a:p>
        <a:p>
          <a:endParaRPr lang="nl-BE" b="1"/>
        </a:p>
        <a:p>
          <a:r>
            <a:rPr lang="nl-BE" b="1"/>
            <a:t>ANOVA Tabel en Significance F (P-waarde voor het hele model):</a:t>
          </a:r>
        </a:p>
        <a:p>
          <a:r>
            <a:rPr lang="nl-BE"/>
            <a:t>Significance F = 7,43E-12: Deze p-waarde toont aan dat het gehele model statistisch significant is (p &lt; 0,05). Dit betekent dat ten minste één van de onafhankelijke variabelen een significante invloed heeft op de verkoop.</a:t>
          </a:r>
          <a:br>
            <a:rPr lang="nl-BE"/>
          </a:br>
          <a:r>
            <a:rPr lang="nl-BE"/>
            <a:t>Het model is over het algemeen significant.</a:t>
          </a:r>
        </a:p>
        <a:p>
          <a:endParaRPr lang="nl-BE" sz="1100"/>
        </a:p>
      </xdr:txBody>
    </xdr:sp>
    <xdr:clientData/>
  </xdr:oneCellAnchor>
  <xdr:oneCellAnchor>
    <xdr:from>
      <xdr:col>5</xdr:col>
      <xdr:colOff>514350</xdr:colOff>
      <xdr:row>52</xdr:row>
      <xdr:rowOff>76199</xdr:rowOff>
    </xdr:from>
    <xdr:ext cx="7372350" cy="1476375"/>
    <xdr:sp macro="" textlink="">
      <xdr:nvSpPr>
        <xdr:cNvPr id="3" name="TextBox 2">
          <a:extLst>
            <a:ext uri="{FF2B5EF4-FFF2-40B4-BE49-F238E27FC236}">
              <a16:creationId xmlns:a16="http://schemas.microsoft.com/office/drawing/2014/main" id="{B546866C-79CB-B8BB-7721-39FA4850F6B7}"/>
            </a:ext>
          </a:extLst>
        </xdr:cNvPr>
        <xdr:cNvSpPr txBox="1"/>
      </xdr:nvSpPr>
      <xdr:spPr>
        <a:xfrm>
          <a:off x="3619500" y="10791824"/>
          <a:ext cx="7372350" cy="1476375"/>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nl-BE"/>
            <a:t>Alle variabelen behalve TikTok hebben een statistisch significante invloed op de verkoop. Hoewel de bijdrage van TikTok positief is, kan dit toevallig zijn (niet significant).</a:t>
          </a:r>
        </a:p>
        <a:p>
          <a:r>
            <a:rPr lang="nl-BE"/>
            <a:t>Het model is statistisch significant en bruikbaar, maar de verklaringskracht is laag (R² ≈ 25%).</a:t>
          </a:r>
          <a:br>
            <a:rPr lang="nl-BE"/>
          </a:br>
          <a:r>
            <a:rPr lang="nl-BE"/>
            <a:t>GoogleAds heeft de sterkste en meest significante invloed.</a:t>
          </a:r>
          <a:br>
            <a:rPr lang="nl-BE"/>
          </a:br>
          <a:r>
            <a:rPr lang="nl-BE"/>
            <a:t>TikTok kan heroverwogen worden voor opname in het model. Mogelijk interacteert het met een andere variabele of heeft het een lage verklaringskracht.</a:t>
          </a:r>
        </a:p>
        <a:p>
          <a:endParaRPr lang="nl-BE" sz="1100"/>
        </a:p>
      </xdr:txBody>
    </xdr:sp>
    <xdr:clientData/>
  </xdr:oneCellAnchor>
  <xdr:oneCellAnchor>
    <xdr:from>
      <xdr:col>5</xdr:col>
      <xdr:colOff>581025</xdr:colOff>
      <xdr:row>71</xdr:row>
      <xdr:rowOff>104774</xdr:rowOff>
    </xdr:from>
    <xdr:ext cx="6153150" cy="1543051"/>
    <xdr:sp macro="" textlink="">
      <xdr:nvSpPr>
        <xdr:cNvPr id="4" name="TextBox 3">
          <a:extLst>
            <a:ext uri="{FF2B5EF4-FFF2-40B4-BE49-F238E27FC236}">
              <a16:creationId xmlns:a16="http://schemas.microsoft.com/office/drawing/2014/main" id="{44E0996E-2084-2887-D2AC-BEE2D78C0DEA}"/>
            </a:ext>
          </a:extLst>
        </xdr:cNvPr>
        <xdr:cNvSpPr txBox="1"/>
      </xdr:nvSpPr>
      <xdr:spPr>
        <a:xfrm>
          <a:off x="3686175" y="14906624"/>
          <a:ext cx="6153150" cy="1543051"/>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nl-BE" b="1"/>
            <a:t>GoogleAds</a:t>
          </a:r>
          <a:r>
            <a:rPr lang="nl-BE"/>
            <a:t>: Hoogste ROI → voor elke $1 uitgave, is er een bijdrage van 1,03 verkoop.</a:t>
          </a:r>
        </a:p>
        <a:p>
          <a:br>
            <a:rPr lang="nl-BE"/>
          </a:br>
          <a:r>
            <a:rPr lang="nl-BE" b="1"/>
            <a:t>Meta &amp; Influencer: </a:t>
          </a:r>
          <a:r>
            <a:rPr lang="nl-BE"/>
            <a:t>Middelmatige bijdrage, maar statistisch significant. Vooral Meta is wijdverspreid en effectief in digitale marketing.</a:t>
          </a:r>
        </a:p>
        <a:p>
          <a:br>
            <a:rPr lang="nl-BE"/>
          </a:br>
          <a:r>
            <a:rPr lang="nl-BE" b="1"/>
            <a:t>TikTok: </a:t>
          </a:r>
          <a:r>
            <a:rPr lang="nl-BE"/>
            <a:t>Positieve bijdrage, maar statistisch niet significant (p &gt; 0,05). Daarom is het logisch om minder gewicht toe te wijzen.</a:t>
          </a:r>
          <a:endParaRPr lang="nl-BE" sz="1100"/>
        </a:p>
      </xdr:txBody>
    </xdr:sp>
    <xdr:clientData/>
  </xdr:one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 K" refreshedDate="45782.75048263889" backgroundQuery="1" createdVersion="8" refreshedVersion="8" minRefreshableVersion="3" recordCount="0" supportSubquery="1" supportAdvancedDrill="1" xr:uid="{BA761F86-19EB-4D51-9D27-AC4026178BF1}">
  <cacheSource type="external" connectionId="1"/>
  <cacheFields count="2">
    <cacheField name="[Range].[_DAYS].[_DAYS]" caption="_DAYS" numFmtId="0" hierarchy="5" level="1">
      <sharedItems count="7">
        <s v="Friday"/>
        <s v="Monday"/>
        <s v="Saturday"/>
        <s v="Sunday"/>
        <s v="Thursday"/>
        <s v="Tuesday"/>
        <s v="Wednesday"/>
      </sharedItems>
    </cacheField>
    <cacheField name="[Measures].[Sum of SALES]" caption="Sum of SALES" numFmtId="0" hierarchy="11" level="32767"/>
  </cacheFields>
  <cacheHierarchies count="12">
    <cacheHierarchy uniqueName="[Range].[DAYS]" caption="DAYS" attribute="1" time="1" defaultMemberUniqueName="[Range].[DAYS].[All]" allUniqueName="[Range].[DAYS].[All]" dimensionUniqueName="[Range]" displayFolder="" count="0" memberValueDatatype="7" unbalanced="0"/>
    <cacheHierarchy uniqueName="[Range].[GoogleAds]" caption="GoogleAds" attribute="1" defaultMemberUniqueName="[Range].[GoogleAds].[All]" allUniqueName="[Range].[GoogleAds].[All]" dimensionUniqueName="[Range]" displayFolder="" count="0" memberValueDatatype="5" unbalanced="0"/>
    <cacheHierarchy uniqueName="[Range].[Meta]" caption="Meta" attribute="1" defaultMemberUniqueName="[Range].[Meta].[All]" allUniqueName="[Range].[Meta].[All]" dimensionUniqueName="[Range]" displayFolder="" count="0" memberValueDatatype="5" unbalanced="0"/>
    <cacheHierarchy uniqueName="[Range].[Influencer]" caption="Influencer" attribute="1" defaultMemberUniqueName="[Range].[Influencer].[All]" allUniqueName="[Range].[Influencer].[All]" dimensionUniqueName="[Range]" displayFolder="" count="0" memberValueDatatype="5" unbalanced="0"/>
    <cacheHierarchy uniqueName="[Range].[TIKTOK]" caption="TIKTOK" attribute="1" defaultMemberUniqueName="[Range].[TIKTOK].[All]" allUniqueName="[Range].[TIKTOK].[All]" dimensionUniqueName="[Range]" displayFolder="" count="0" memberValueDatatype="5" unbalanced="0"/>
    <cacheHierarchy uniqueName="[Range].[_DAYS]" caption="_DAYS" attribute="1" defaultMemberUniqueName="[Range].[_DAYS].[All]" allUniqueName="[Range].[_DAYS].[All]" dimensionUniqueName="[Range]" displayFolder="" count="2" memberValueDatatype="130" unbalanced="0">
      <fieldsUsage count="2">
        <fieldUsage x="-1"/>
        <fieldUsage x="0"/>
      </fieldsUsage>
    </cacheHierarchy>
    <cacheHierarchy uniqueName="[Range].[SALES]" caption="SALES" attribute="1" defaultMemberUniqueName="[Range].[SALES].[All]" allUniqueName="[Range].[SALES].[All]" dimensionUniqueName="[Range]" displayFolder="" count="2" memberValueDatatype="5" unbalanced="0"/>
    <cacheHierarchy uniqueName="[Range].[DAYS (Month)]" caption="DAYS (Month)" attribute="1" defaultMemberUniqueName="[Range].[DAYS (Month)].[All]" allUniqueName="[Range].[DAYS (Month)].[All]" dimensionUniqueName="[Range]" displayFolder="" count="0" memberValueDatatype="130" unbalanced="0"/>
    <cacheHierarchy uniqueName="[Range].[DAYS (Month Index)]" caption="DAYS (Month Index)" attribute="1" defaultMemberUniqueName="[Range].[DAYS (Month Index)].[All]" allUniqueName="[Range].[DAYS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182C26-4C98-43B3-9996-39B58E8EE7FC}"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rowHeaderCaption="_DAYS">
  <location ref="M19:N27" firstHeaderRow="1" firstDataRow="1" firstDataCol="1"/>
  <pivotFields count="2">
    <pivotField axis="axisRow" allDrilled="1" showAll="0" dataSourceSort="1" defaultAttributeDrillState="1">
      <items count="8">
        <item x="0"/>
        <item x="1"/>
        <item x="2"/>
        <item x="3"/>
        <item x="4"/>
        <item x="5"/>
        <item x="6"/>
        <item t="default"/>
      </items>
    </pivotField>
    <pivotField dataField="1" showAll="0"/>
  </pivotFields>
  <rowFields count="1">
    <field x="0"/>
  </rowFields>
  <rowItems count="8">
    <i>
      <x/>
    </i>
    <i>
      <x v="1"/>
    </i>
    <i>
      <x v="2"/>
    </i>
    <i>
      <x v="3"/>
    </i>
    <i>
      <x v="4"/>
    </i>
    <i>
      <x v="5"/>
    </i>
    <i>
      <x v="6"/>
    </i>
    <i t="grand">
      <x/>
    </i>
  </rowItems>
  <colItems count="1">
    <i/>
  </colItems>
  <dataFields count="1">
    <dataField name="Sum of SALES" fld="1" baseField="0" baseItem="0"/>
  </dataFields>
  <pivotHierarchies count="12">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scriptive Statistics!$B:$G">
        <x15:activeTabTopLevelEntity name="[Range]"/>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sheetPr>
  <dimension ref="A1:AC201"/>
  <sheetViews>
    <sheetView workbookViewId="0">
      <selection activeCell="T46" sqref="T46"/>
    </sheetView>
  </sheetViews>
  <sheetFormatPr defaultRowHeight="15"/>
  <cols>
    <col min="1" max="1" width="4.28515625" bestFit="1" customWidth="1"/>
    <col min="2" max="2" width="11.7109375" style="4" bestFit="1" customWidth="1"/>
    <col min="3" max="3" width="11" bestFit="1" customWidth="1"/>
    <col min="4" max="4" width="8.42578125" bestFit="1" customWidth="1"/>
    <col min="5" max="5" width="10.28515625" bestFit="1" customWidth="1"/>
    <col min="6" max="6" width="8.42578125" bestFit="1" customWidth="1"/>
    <col min="7" max="7" width="11.85546875" style="23" bestFit="1" customWidth="1"/>
    <col min="8" max="8" width="8.42578125" bestFit="1" customWidth="1"/>
    <col min="10" max="11" width="8.42578125" customWidth="1"/>
    <col min="13" max="13" width="18.140625" bestFit="1" customWidth="1"/>
    <col min="14" max="14" width="12.5703125" bestFit="1" customWidth="1"/>
    <col min="16" max="16" width="12" bestFit="1" customWidth="1"/>
    <col min="18" max="18" width="8" bestFit="1" customWidth="1"/>
    <col min="20" max="20" width="13.140625" bestFit="1" customWidth="1"/>
    <col min="21" max="21" width="12.7109375" bestFit="1" customWidth="1"/>
    <col min="22" max="22" width="18.140625" bestFit="1" customWidth="1"/>
    <col min="23" max="23" width="12" bestFit="1" customWidth="1"/>
    <col min="24" max="24" width="18.140625" bestFit="1" customWidth="1"/>
    <col min="25" max="25" width="12.7109375" bestFit="1" customWidth="1"/>
    <col min="26" max="26" width="18.140625" bestFit="1" customWidth="1"/>
    <col min="28" max="28" width="18.140625" bestFit="1" customWidth="1"/>
    <col min="29" max="29" width="12" bestFit="1" customWidth="1"/>
  </cols>
  <sheetData>
    <row r="1" spans="1:29" ht="15.75">
      <c r="A1" s="7" t="s">
        <v>0</v>
      </c>
      <c r="B1" s="8" t="s">
        <v>1</v>
      </c>
      <c r="C1" s="1" t="s">
        <v>2</v>
      </c>
      <c r="D1" s="1" t="s">
        <v>3</v>
      </c>
      <c r="E1" s="1" t="s">
        <v>4</v>
      </c>
      <c r="F1" s="1" t="s">
        <v>5</v>
      </c>
      <c r="G1" s="26" t="s">
        <v>18</v>
      </c>
      <c r="H1" s="2" t="s">
        <v>6</v>
      </c>
      <c r="J1" s="24"/>
      <c r="K1" s="24"/>
      <c r="N1" s="9" t="s">
        <v>19</v>
      </c>
      <c r="O1" s="9" t="s">
        <v>20</v>
      </c>
      <c r="P1" s="9" t="s">
        <v>21</v>
      </c>
      <c r="Q1" s="9" t="s">
        <v>22</v>
      </c>
      <c r="R1" s="10" t="s">
        <v>23</v>
      </c>
      <c r="T1" s="12"/>
      <c r="U1" s="12" t="s">
        <v>2</v>
      </c>
      <c r="V1" s="12" t="s">
        <v>3</v>
      </c>
      <c r="W1" s="12" t="s">
        <v>4</v>
      </c>
      <c r="X1" s="12" t="s">
        <v>5</v>
      </c>
      <c r="Y1" s="12" t="s">
        <v>6</v>
      </c>
      <c r="Z1" s="50"/>
      <c r="AA1" s="51"/>
      <c r="AB1" s="50"/>
      <c r="AC1" s="51"/>
    </row>
    <row r="2" spans="1:29" ht="15.75">
      <c r="A2" s="3">
        <v>17</v>
      </c>
      <c r="B2" s="21">
        <v>45012</v>
      </c>
      <c r="C2" s="5">
        <v>89.06</v>
      </c>
      <c r="D2" s="5">
        <v>36.6</v>
      </c>
      <c r="E2" s="5">
        <v>93.625</v>
      </c>
      <c r="F2" s="6">
        <v>23.379999999999995</v>
      </c>
      <c r="G2" s="25" t="str">
        <f t="shared" ref="G2:G33" si="0">TEXT(B2, "dddd")</f>
        <v>Monday</v>
      </c>
      <c r="H2" s="5">
        <v>135</v>
      </c>
      <c r="J2" s="5"/>
      <c r="K2" s="5"/>
      <c r="M2" s="14" t="s">
        <v>7</v>
      </c>
      <c r="N2" s="15">
        <f>AVERAGE(C:C)</f>
        <v>38.152159090909095</v>
      </c>
      <c r="O2" s="15">
        <f>AVERAGE(D:D)</f>
        <v>24.888888888888903</v>
      </c>
      <c r="P2" s="15">
        <f>AVERAGE(E:E)</f>
        <v>30.439949748743697</v>
      </c>
      <c r="Q2" s="15">
        <f>AVERAGE(F:F)</f>
        <v>18.896719543147203</v>
      </c>
      <c r="R2" s="15">
        <f>AVERAGE(H:H)</f>
        <v>154.12882653061226</v>
      </c>
      <c r="T2" s="13" t="s">
        <v>7</v>
      </c>
      <c r="U2" s="13">
        <v>38.152159090909095</v>
      </c>
      <c r="V2" s="13">
        <v>24.888888888888903</v>
      </c>
      <c r="W2" s="13">
        <v>30.439949748743697</v>
      </c>
      <c r="X2" s="13">
        <v>18.896719543147203</v>
      </c>
      <c r="Y2" s="13">
        <v>154.12882653061226</v>
      </c>
      <c r="Z2" s="50"/>
      <c r="AA2" s="50"/>
      <c r="AB2" s="50"/>
      <c r="AC2" s="50"/>
    </row>
    <row r="3" spans="1:29" ht="15.75">
      <c r="A3" s="3">
        <v>102</v>
      </c>
      <c r="B3" s="21">
        <v>45097</v>
      </c>
      <c r="C3" s="5">
        <v>63.279999999999994</v>
      </c>
      <c r="D3" s="5">
        <v>36.299999999999997</v>
      </c>
      <c r="E3" s="5">
        <v>93.625</v>
      </c>
      <c r="F3" s="6">
        <v>10.339999999999989</v>
      </c>
      <c r="G3" s="25" t="str">
        <f t="shared" si="0"/>
        <v>Tuesday</v>
      </c>
      <c r="H3" s="5">
        <v>254</v>
      </c>
      <c r="J3" s="5"/>
      <c r="K3" s="5"/>
      <c r="M3" s="14" t="s">
        <v>8</v>
      </c>
      <c r="N3" s="15">
        <f>QUARTILE(C:C,2)</f>
        <v>38.209999999999994</v>
      </c>
      <c r="O3" s="15">
        <f>QUARTILE(D:D,2)</f>
        <v>23.450000000000003</v>
      </c>
      <c r="P3" s="15">
        <f>QUARTILE(E:E,2)</f>
        <v>25.9</v>
      </c>
      <c r="Q3" s="15">
        <f>QUARTILE(F:F,2)</f>
        <v>17.100000000000001</v>
      </c>
      <c r="R3" s="15">
        <f>QUARTILE(H:H,2)</f>
        <v>139</v>
      </c>
      <c r="T3" s="13" t="s">
        <v>25</v>
      </c>
      <c r="U3" s="13">
        <v>1.7448925547927234</v>
      </c>
      <c r="V3" s="13">
        <v>1.5509401868376869</v>
      </c>
      <c r="W3" s="13">
        <v>1.5147309223944532</v>
      </c>
      <c r="X3" s="13">
        <v>0.99175608182831398</v>
      </c>
      <c r="Y3" s="13">
        <v>5.0434897226703956</v>
      </c>
    </row>
    <row r="4" spans="1:29" ht="15.75">
      <c r="A4" s="3">
        <v>76</v>
      </c>
      <c r="B4" s="21">
        <v>45071</v>
      </c>
      <c r="C4" s="5">
        <v>12.379999999999999</v>
      </c>
      <c r="D4" s="5">
        <v>43.7</v>
      </c>
      <c r="E4" s="5">
        <v>89.4</v>
      </c>
      <c r="F4" s="6">
        <v>7.7799999999999976</v>
      </c>
      <c r="G4" s="25" t="str">
        <f t="shared" si="0"/>
        <v>Thursday</v>
      </c>
      <c r="H4" s="5">
        <v>105</v>
      </c>
      <c r="J4" s="5"/>
      <c r="K4" s="5"/>
      <c r="M4" s="14" t="s">
        <v>9</v>
      </c>
      <c r="N4" s="14">
        <f>MODE(C2:C201)</f>
        <v>6.74</v>
      </c>
      <c r="O4" s="14">
        <f>MODE(D2:D201)</f>
        <v>4.0999999999999996</v>
      </c>
      <c r="P4" s="14">
        <f>MODE(E2:E201)</f>
        <v>9.3000000000000007</v>
      </c>
      <c r="Q4" s="14">
        <f>MODE(F2:F201)</f>
        <v>19.339999999999996</v>
      </c>
      <c r="R4" s="14">
        <f>MODE(H2:H201)</f>
        <v>129</v>
      </c>
      <c r="T4" s="13" t="s">
        <v>26</v>
      </c>
      <c r="U4" s="13">
        <v>38.209999999999994</v>
      </c>
      <c r="V4" s="13">
        <v>23.450000000000003</v>
      </c>
      <c r="W4" s="13">
        <v>25.9</v>
      </c>
      <c r="X4" s="13">
        <v>17.100000000000001</v>
      </c>
      <c r="Y4" s="13">
        <v>139</v>
      </c>
    </row>
    <row r="5" spans="1:29" ht="15.75">
      <c r="A5" s="3">
        <v>166</v>
      </c>
      <c r="B5" s="21">
        <v>45161</v>
      </c>
      <c r="C5" s="5">
        <v>56.9</v>
      </c>
      <c r="D5" s="5">
        <v>3.4</v>
      </c>
      <c r="E5" s="5">
        <v>84.8</v>
      </c>
      <c r="F5" s="6">
        <v>11.229999999999997</v>
      </c>
      <c r="G5" s="25" t="str">
        <f t="shared" si="0"/>
        <v>Wednesday</v>
      </c>
      <c r="H5" s="5">
        <v>131</v>
      </c>
      <c r="J5" s="5"/>
      <c r="K5" s="5"/>
      <c r="M5" s="16" t="s">
        <v>10</v>
      </c>
      <c r="N5" s="14">
        <f>STDEV(C2:C201)</f>
        <v>24.552814614595071</v>
      </c>
      <c r="O5" s="14">
        <f>STDEV(D2:D201)</f>
        <v>21.823662884660941</v>
      </c>
      <c r="P5" s="14">
        <f>STDEV(E2:E201)</f>
        <v>21.367909202454324</v>
      </c>
      <c r="Q5" s="14">
        <f>STDEV(F2:F201)</f>
        <v>13.919959942153552</v>
      </c>
      <c r="R5" s="14">
        <f>STDEV(H2:H201)</f>
        <v>70.608856117385542</v>
      </c>
      <c r="T5" s="13" t="s">
        <v>27</v>
      </c>
      <c r="U5" s="13">
        <v>6.74</v>
      </c>
      <c r="V5" s="13">
        <v>4.0999999999999996</v>
      </c>
      <c r="W5" s="13">
        <v>9.3000000000000007</v>
      </c>
      <c r="X5" s="13">
        <v>19.339999999999996</v>
      </c>
      <c r="Y5" s="13">
        <v>129</v>
      </c>
    </row>
    <row r="6" spans="1:29" ht="15.75">
      <c r="A6" s="3">
        <v>119</v>
      </c>
      <c r="B6" s="21">
        <v>45114</v>
      </c>
      <c r="C6" s="5">
        <v>29.14</v>
      </c>
      <c r="D6" s="5">
        <v>36.9</v>
      </c>
      <c r="E6" s="5">
        <v>79.2</v>
      </c>
      <c r="F6" s="6">
        <v>19.339999999999996</v>
      </c>
      <c r="G6" s="25" t="str">
        <f t="shared" si="0"/>
        <v>Friday</v>
      </c>
      <c r="H6" s="5">
        <v>172</v>
      </c>
      <c r="J6" s="5"/>
      <c r="K6" s="5"/>
      <c r="M6" s="16" t="s">
        <v>11</v>
      </c>
      <c r="N6" s="14">
        <f>VAR(C2:C201)</f>
        <v>602.84070549867329</v>
      </c>
      <c r="O6" s="14">
        <f>VAR(D2:D201)</f>
        <v>476.27226170332744</v>
      </c>
      <c r="P6" s="14">
        <f>VAR(E2:E201)</f>
        <v>456.58754368433216</v>
      </c>
      <c r="Q6" s="14">
        <f>VAR(F2:F201)</f>
        <v>193.7652847911595</v>
      </c>
      <c r="R6" s="14">
        <f>VAR(H2:H201)</f>
        <v>4985.6105622056539</v>
      </c>
      <c r="T6" s="13" t="s">
        <v>10</v>
      </c>
      <c r="U6" s="13">
        <v>24.552814614595071</v>
      </c>
      <c r="V6" s="13">
        <v>21.823662884660941</v>
      </c>
      <c r="W6" s="13">
        <v>21.367909202454324</v>
      </c>
      <c r="X6" s="13">
        <v>13.919959942153552</v>
      </c>
      <c r="Y6" s="13">
        <v>70.608856117385542</v>
      </c>
    </row>
    <row r="7" spans="1:29" ht="15.75">
      <c r="A7" s="3">
        <v>142</v>
      </c>
      <c r="B7" s="21">
        <v>45137</v>
      </c>
      <c r="C7" s="5"/>
      <c r="D7" s="5">
        <v>35.4</v>
      </c>
      <c r="E7" s="5">
        <v>75.599999999999994</v>
      </c>
      <c r="F7" s="6">
        <v>6.8299999999999947</v>
      </c>
      <c r="G7" s="25" t="str">
        <f t="shared" si="0"/>
        <v>Sunday</v>
      </c>
      <c r="H7" s="5">
        <v>207</v>
      </c>
      <c r="J7" s="5"/>
      <c r="K7" s="25"/>
      <c r="M7" s="16" t="s">
        <v>12</v>
      </c>
      <c r="N7" s="15">
        <f>N9-N8</f>
        <v>193.51999999999998</v>
      </c>
      <c r="O7" s="15">
        <f>O9-O8</f>
        <v>225.5</v>
      </c>
      <c r="P7" s="15">
        <f>P9-P8</f>
        <v>93.325000000000003</v>
      </c>
      <c r="Q7" s="15">
        <f>Q9-Q8</f>
        <v>110.88</v>
      </c>
      <c r="R7" s="15">
        <f>R9-R8</f>
        <v>783</v>
      </c>
      <c r="T7" s="13" t="s">
        <v>28</v>
      </c>
      <c r="U7" s="13">
        <v>602.84070549867329</v>
      </c>
      <c r="V7" s="13">
        <v>476.27226170332744</v>
      </c>
      <c r="W7" s="13">
        <v>456.58754368433216</v>
      </c>
      <c r="X7" s="13">
        <v>193.7652847911595</v>
      </c>
      <c r="Y7" s="13">
        <v>4985.6105622056539</v>
      </c>
    </row>
    <row r="8" spans="1:29" ht="15.75">
      <c r="A8" s="3">
        <v>6</v>
      </c>
      <c r="B8" s="21">
        <v>45001</v>
      </c>
      <c r="C8" s="5">
        <v>6.74</v>
      </c>
      <c r="D8" s="5">
        <v>48.9</v>
      </c>
      <c r="E8" s="5">
        <v>75</v>
      </c>
      <c r="F8" s="6">
        <v>15.32</v>
      </c>
      <c r="G8" s="25" t="str">
        <f t="shared" si="0"/>
        <v>Thursday</v>
      </c>
      <c r="H8" s="5">
        <v>86</v>
      </c>
      <c r="J8" s="5"/>
      <c r="K8" s="5"/>
      <c r="M8" s="16" t="s">
        <v>13</v>
      </c>
      <c r="N8" s="15">
        <f>MIN(C:C)</f>
        <v>3.46</v>
      </c>
      <c r="O8" s="15">
        <f>MIN(D:D)</f>
        <v>0</v>
      </c>
      <c r="P8" s="15">
        <f>MIN(E:E)</f>
        <v>0.3</v>
      </c>
      <c r="Q8" s="15">
        <f>MIN(F:F)</f>
        <v>0.12000000000000455</v>
      </c>
      <c r="R8" s="15">
        <f>MIN(H:H)</f>
        <v>28</v>
      </c>
      <c r="T8" s="13" t="s">
        <v>29</v>
      </c>
      <c r="U8" s="13">
        <v>12.8739909784264</v>
      </c>
      <c r="V8" s="13">
        <v>36.846645553463354</v>
      </c>
      <c r="W8" s="13">
        <v>-5.3538719332383522E-2</v>
      </c>
      <c r="X8" s="13">
        <v>16.402234256253454</v>
      </c>
      <c r="Y8" s="13">
        <v>37.380807651552779</v>
      </c>
    </row>
    <row r="9" spans="1:29" ht="15.75">
      <c r="A9" s="3">
        <v>125</v>
      </c>
      <c r="B9" s="21">
        <v>45120</v>
      </c>
      <c r="C9" s="5">
        <v>51.9</v>
      </c>
      <c r="D9" s="5">
        <v>32.299999999999997</v>
      </c>
      <c r="E9" s="5">
        <v>74.2</v>
      </c>
      <c r="F9" s="6">
        <v>9.419999999999991</v>
      </c>
      <c r="G9" s="25" t="str">
        <f t="shared" si="0"/>
        <v>Thursday</v>
      </c>
      <c r="H9" s="5">
        <v>201</v>
      </c>
      <c r="J9" s="5"/>
      <c r="K9" s="5"/>
      <c r="M9" s="16" t="s">
        <v>14</v>
      </c>
      <c r="N9" s="15">
        <f>MAX(C:C)</f>
        <v>196.98</v>
      </c>
      <c r="O9" s="15">
        <f>MAX(D:D)</f>
        <v>225.5</v>
      </c>
      <c r="P9" s="15">
        <f>MAX(E:E)</f>
        <v>93.625</v>
      </c>
      <c r="Q9" s="15">
        <f>MAX(F:F)</f>
        <v>111</v>
      </c>
      <c r="R9" s="15">
        <f>MAX(H:H)</f>
        <v>811</v>
      </c>
      <c r="T9" s="13" t="s">
        <v>30</v>
      </c>
      <c r="U9" s="13">
        <v>2.5212583383432432</v>
      </c>
      <c r="V9" s="13">
        <v>4.3770741854962587</v>
      </c>
      <c r="W9" s="13">
        <v>0.74489686340697225</v>
      </c>
      <c r="X9" s="13">
        <v>3.1282297794304395</v>
      </c>
      <c r="Y9" s="13">
        <v>4.2664083355630975</v>
      </c>
    </row>
    <row r="10" spans="1:29" ht="15.75">
      <c r="A10" s="3">
        <v>89</v>
      </c>
      <c r="B10" s="21">
        <v>45084</v>
      </c>
      <c r="C10" s="5">
        <v>27.66</v>
      </c>
      <c r="D10" s="5">
        <v>225.5</v>
      </c>
      <c r="E10" s="5">
        <v>73.400000000000006</v>
      </c>
      <c r="F10" s="6">
        <v>12.219999999999995</v>
      </c>
      <c r="G10" s="25" t="str">
        <f t="shared" si="0"/>
        <v>Wednesday</v>
      </c>
      <c r="H10" s="5">
        <v>147</v>
      </c>
      <c r="J10" s="5"/>
      <c r="K10" s="5"/>
      <c r="M10" s="16" t="s">
        <v>15</v>
      </c>
      <c r="N10" s="17">
        <f>SUM(C2:C201)</f>
        <v>7554.1275000000014</v>
      </c>
      <c r="O10" s="17">
        <f>SUM(D2:D201)</f>
        <v>4928.0000000000027</v>
      </c>
      <c r="P10" s="17">
        <f>SUM(E2:E201)</f>
        <v>6057.5499999999956</v>
      </c>
      <c r="Q10" s="17">
        <f>SUM(F2:F201)</f>
        <v>3722.653749999999</v>
      </c>
      <c r="R10" s="17">
        <f>SUM(H2:H201)</f>
        <v>30209.25</v>
      </c>
      <c r="T10" s="13" t="s">
        <v>12</v>
      </c>
      <c r="U10" s="13">
        <v>193.51999999999998</v>
      </c>
      <c r="V10" s="13">
        <v>225.5</v>
      </c>
      <c r="W10" s="13">
        <v>93.325000000000003</v>
      </c>
      <c r="X10" s="13">
        <v>110.88</v>
      </c>
      <c r="Y10" s="13">
        <v>783</v>
      </c>
    </row>
    <row r="11" spans="1:29" ht="15.75">
      <c r="A11" s="3">
        <v>94</v>
      </c>
      <c r="B11" s="21">
        <v>45089</v>
      </c>
      <c r="C11" s="5">
        <v>56.18</v>
      </c>
      <c r="D11" s="5">
        <v>36.5</v>
      </c>
      <c r="E11" s="5">
        <v>72.3</v>
      </c>
      <c r="F11" s="6">
        <v>14.420000000000002</v>
      </c>
      <c r="G11" s="25" t="str">
        <f t="shared" si="0"/>
        <v>Monday</v>
      </c>
      <c r="H11" s="5">
        <v>225</v>
      </c>
      <c r="J11" s="5"/>
      <c r="K11" s="5"/>
      <c r="M11" s="16" t="s">
        <v>17</v>
      </c>
      <c r="N11" s="14">
        <f>COUNTA(C2:C201)</f>
        <v>198</v>
      </c>
      <c r="O11" s="14">
        <f>COUNTA(D2:D201)</f>
        <v>198</v>
      </c>
      <c r="P11" s="14">
        <f>COUNTA(E2:E201)</f>
        <v>199</v>
      </c>
      <c r="Q11" s="14">
        <f>COUNTA(F2:F201)</f>
        <v>197</v>
      </c>
      <c r="R11" s="14">
        <f>COUNTA(H2:H201)</f>
        <v>196</v>
      </c>
      <c r="T11" s="13" t="s">
        <v>31</v>
      </c>
      <c r="U11" s="13">
        <v>3.46</v>
      </c>
      <c r="V11" s="13">
        <v>0</v>
      </c>
      <c r="W11" s="13">
        <v>0.3</v>
      </c>
      <c r="X11" s="13">
        <v>0.12000000000000455</v>
      </c>
      <c r="Y11" s="13">
        <v>28</v>
      </c>
    </row>
    <row r="12" spans="1:29" ht="15.75">
      <c r="A12" s="3">
        <v>184</v>
      </c>
      <c r="B12" s="21">
        <v>45179</v>
      </c>
      <c r="C12" s="5">
        <v>65.52000000000001</v>
      </c>
      <c r="D12" s="5">
        <v>43</v>
      </c>
      <c r="E12" s="5">
        <v>71.8</v>
      </c>
      <c r="F12" s="6">
        <v>21.540000000000006</v>
      </c>
      <c r="G12" s="25" t="str">
        <f t="shared" si="0"/>
        <v>Sunday</v>
      </c>
      <c r="H12" s="5">
        <v>272</v>
      </c>
      <c r="J12" s="5"/>
      <c r="K12" s="5"/>
      <c r="M12" s="16" t="s">
        <v>16</v>
      </c>
      <c r="N12" s="14">
        <f>COUNTBLANK(C2:C201)</f>
        <v>2</v>
      </c>
      <c r="O12" s="14">
        <f>COUNTBLANK(D2:D201)</f>
        <v>2</v>
      </c>
      <c r="P12" s="14">
        <f>COUNTBLANK(E2:E201)</f>
        <v>1</v>
      </c>
      <c r="Q12" s="14">
        <f>COUNTBLANK(F2:F201)</f>
        <v>3</v>
      </c>
      <c r="R12" s="14">
        <f>COUNTBLANK(H2:H201)</f>
        <v>4</v>
      </c>
      <c r="T12" s="13" t="s">
        <v>32</v>
      </c>
      <c r="U12" s="13">
        <v>196.98</v>
      </c>
      <c r="V12" s="13">
        <v>225.5</v>
      </c>
      <c r="W12" s="13">
        <v>93.625</v>
      </c>
      <c r="X12" s="13">
        <v>111</v>
      </c>
      <c r="Y12" s="13">
        <v>811</v>
      </c>
    </row>
    <row r="13" spans="1:29" ht="15.75">
      <c r="A13" s="3">
        <v>3</v>
      </c>
      <c r="B13" s="21">
        <v>44998</v>
      </c>
      <c r="C13" s="5">
        <v>12.44</v>
      </c>
      <c r="D13" s="5">
        <v>45.9</v>
      </c>
      <c r="E13" s="5">
        <v>69.3</v>
      </c>
      <c r="F13" s="6">
        <v>16.95</v>
      </c>
      <c r="G13" s="25" t="str">
        <f t="shared" si="0"/>
        <v>Monday</v>
      </c>
      <c r="H13" s="5">
        <v>96</v>
      </c>
      <c r="J13" s="5"/>
      <c r="K13" s="5"/>
      <c r="T13" s="13" t="s">
        <v>15</v>
      </c>
      <c r="U13" s="13">
        <v>7554.1275000000014</v>
      </c>
      <c r="V13" s="13">
        <v>4928.0000000000027</v>
      </c>
      <c r="W13" s="13">
        <v>6057.5499999999956</v>
      </c>
      <c r="X13" s="13">
        <v>3722.653749999999</v>
      </c>
      <c r="Y13" s="13">
        <v>30209.25</v>
      </c>
    </row>
    <row r="14" spans="1:29" ht="15.75">
      <c r="A14" s="3">
        <v>1</v>
      </c>
      <c r="B14" s="21">
        <v>44996</v>
      </c>
      <c r="C14" s="5">
        <v>56.02</v>
      </c>
      <c r="D14" s="5">
        <v>37.799999999999997</v>
      </c>
      <c r="E14" s="5">
        <v>69.2</v>
      </c>
      <c r="F14" s="6">
        <v>14.229999999999993</v>
      </c>
      <c r="G14" s="25" t="str">
        <f t="shared" si="0"/>
        <v>Saturday</v>
      </c>
      <c r="H14" s="5">
        <v>236</v>
      </c>
      <c r="J14" s="5"/>
      <c r="K14" s="5"/>
      <c r="T14" s="13" t="s">
        <v>24</v>
      </c>
      <c r="U14" s="13">
        <v>198</v>
      </c>
      <c r="V14" s="13">
        <v>198</v>
      </c>
      <c r="W14" s="13">
        <v>199</v>
      </c>
      <c r="X14" s="13">
        <v>197</v>
      </c>
      <c r="Y14" s="13">
        <v>196</v>
      </c>
    </row>
    <row r="15" spans="1:29" ht="15.75">
      <c r="A15" s="3">
        <v>199</v>
      </c>
      <c r="B15" s="21">
        <v>45194</v>
      </c>
      <c r="C15" s="5">
        <v>57.720000000000006</v>
      </c>
      <c r="D15" s="5">
        <v>42</v>
      </c>
      <c r="E15" s="5">
        <v>66.2</v>
      </c>
      <c r="F15" s="6">
        <v>22.879999999999995</v>
      </c>
      <c r="G15" s="25" t="str">
        <f t="shared" si="0"/>
        <v>Monday</v>
      </c>
      <c r="H15" s="5">
        <v>235.5</v>
      </c>
      <c r="J15" s="5"/>
      <c r="K15" s="5"/>
    </row>
    <row r="16" spans="1:29" ht="15.75">
      <c r="A16" s="3">
        <v>13</v>
      </c>
      <c r="B16" s="21">
        <v>45008</v>
      </c>
      <c r="C16" s="5">
        <v>10.76</v>
      </c>
      <c r="D16" s="5">
        <v>35.1</v>
      </c>
      <c r="E16" s="5">
        <v>65.900000000000006</v>
      </c>
      <c r="F16" s="6"/>
      <c r="G16" s="25" t="str">
        <f t="shared" si="0"/>
        <v>Thursday</v>
      </c>
      <c r="H16" s="5">
        <v>95</v>
      </c>
      <c r="J16" s="5"/>
      <c r="K16" s="5"/>
    </row>
    <row r="17" spans="1:14" ht="15.75">
      <c r="A17" s="3">
        <v>86</v>
      </c>
      <c r="B17" s="21">
        <v>45081</v>
      </c>
      <c r="C17" s="5">
        <v>42.64</v>
      </c>
      <c r="D17" s="5">
        <v>18.399999999999999</v>
      </c>
      <c r="E17" s="5">
        <v>65.7</v>
      </c>
      <c r="F17" s="6">
        <v>2.2399999999999984</v>
      </c>
      <c r="G17" s="25" t="str">
        <f t="shared" si="0"/>
        <v>Sunday</v>
      </c>
      <c r="H17" s="5">
        <v>159</v>
      </c>
      <c r="J17" s="5"/>
      <c r="K17" s="5"/>
      <c r="M17" s="102" t="s">
        <v>117</v>
      </c>
    </row>
    <row r="18" spans="1:14" ht="15.75">
      <c r="A18" s="3">
        <v>135</v>
      </c>
      <c r="B18" s="21">
        <v>45130</v>
      </c>
      <c r="C18" s="5">
        <v>14.379999999999999</v>
      </c>
      <c r="D18" s="5">
        <v>38.6</v>
      </c>
      <c r="E18" s="5">
        <v>65.599999999999994</v>
      </c>
      <c r="F18" s="6">
        <v>16.750000000000004</v>
      </c>
      <c r="G18" s="25" t="str">
        <f t="shared" si="0"/>
        <v>Sunday</v>
      </c>
      <c r="H18" s="5">
        <v>124</v>
      </c>
      <c r="J18" s="5"/>
      <c r="K18" s="5"/>
    </row>
    <row r="19" spans="1:14" ht="15.75">
      <c r="A19" s="3">
        <v>88</v>
      </c>
      <c r="B19" s="21">
        <v>45083</v>
      </c>
      <c r="C19" s="5">
        <v>28.14</v>
      </c>
      <c r="D19" s="5">
        <v>40.6</v>
      </c>
      <c r="E19" s="5">
        <v>63.2</v>
      </c>
      <c r="F19" s="6">
        <v>6.09</v>
      </c>
      <c r="G19" s="25" t="str">
        <f t="shared" si="0"/>
        <v>Tuesday</v>
      </c>
      <c r="H19" s="5">
        <v>180</v>
      </c>
      <c r="J19" s="5"/>
      <c r="K19" s="5"/>
      <c r="M19" s="22" t="s">
        <v>18</v>
      </c>
      <c r="N19" t="s">
        <v>41</v>
      </c>
    </row>
    <row r="20" spans="1:14" ht="15.75">
      <c r="A20" s="3">
        <v>56</v>
      </c>
      <c r="B20" s="21">
        <v>45051</v>
      </c>
      <c r="C20" s="5">
        <v>40.78</v>
      </c>
      <c r="D20" s="5">
        <v>49.4</v>
      </c>
      <c r="E20" s="5">
        <v>60</v>
      </c>
      <c r="F20" s="6">
        <v>20.590000000000003</v>
      </c>
      <c r="G20" s="25" t="str">
        <f t="shared" si="0"/>
        <v>Friday</v>
      </c>
      <c r="H20" s="5">
        <v>240</v>
      </c>
      <c r="J20" s="5"/>
      <c r="K20" s="5"/>
      <c r="M20" s="23" t="s">
        <v>34</v>
      </c>
      <c r="N20">
        <v>4322.5</v>
      </c>
    </row>
    <row r="21" spans="1:14" ht="15.75">
      <c r="A21" s="3">
        <v>138</v>
      </c>
      <c r="B21" s="21">
        <v>45133</v>
      </c>
      <c r="C21" s="5">
        <v>58.739999999999995</v>
      </c>
      <c r="D21" s="5">
        <v>28.9</v>
      </c>
      <c r="E21" s="5">
        <v>59.7</v>
      </c>
      <c r="F21" s="6">
        <v>17.939999999999991</v>
      </c>
      <c r="G21" s="25" t="str">
        <f t="shared" si="0"/>
        <v>Wednesday</v>
      </c>
      <c r="H21" s="5">
        <v>210</v>
      </c>
      <c r="J21" s="5"/>
      <c r="K21" s="5"/>
      <c r="M21" s="23" t="s">
        <v>35</v>
      </c>
      <c r="N21">
        <v>4354.5</v>
      </c>
    </row>
    <row r="22" spans="1:14" ht="15.75">
      <c r="A22" s="3">
        <v>93</v>
      </c>
      <c r="B22" s="21">
        <v>45088</v>
      </c>
      <c r="C22" s="5">
        <v>47.54</v>
      </c>
      <c r="D22" s="5">
        <v>33.5</v>
      </c>
      <c r="E22" s="5">
        <v>59</v>
      </c>
      <c r="F22" s="6">
        <v>14.919999999999995</v>
      </c>
      <c r="G22" s="25" t="str">
        <f t="shared" si="0"/>
        <v>Sunday</v>
      </c>
      <c r="H22" s="5">
        <v>811</v>
      </c>
      <c r="J22" s="5"/>
      <c r="K22" s="5"/>
      <c r="M22" s="23" t="s">
        <v>36</v>
      </c>
      <c r="N22">
        <v>4604.75</v>
      </c>
    </row>
    <row r="23" spans="1:14" ht="15.75">
      <c r="A23" s="3">
        <v>106</v>
      </c>
      <c r="B23" s="21">
        <v>45101</v>
      </c>
      <c r="C23" s="5">
        <v>37.58</v>
      </c>
      <c r="D23" s="5">
        <v>46.4</v>
      </c>
      <c r="E23" s="5">
        <v>59</v>
      </c>
      <c r="F23" s="6">
        <v>13.39</v>
      </c>
      <c r="G23" s="25" t="str">
        <f t="shared" si="0"/>
        <v>Saturday</v>
      </c>
      <c r="H23" s="5">
        <v>196</v>
      </c>
      <c r="J23" s="5"/>
      <c r="K23" s="5"/>
      <c r="M23" s="23" t="s">
        <v>37</v>
      </c>
      <c r="N23">
        <v>4785</v>
      </c>
    </row>
    <row r="24" spans="1:14" ht="15.75">
      <c r="A24" s="3">
        <v>54</v>
      </c>
      <c r="B24" s="21">
        <v>45049</v>
      </c>
      <c r="C24" s="5">
        <v>41.519999999999996</v>
      </c>
      <c r="D24" s="5">
        <v>46.2</v>
      </c>
      <c r="E24" s="5">
        <v>58.7</v>
      </c>
      <c r="F24" s="6">
        <v>17.879999999999995</v>
      </c>
      <c r="G24" s="25" t="str">
        <f t="shared" si="0"/>
        <v>Wednesday</v>
      </c>
      <c r="H24" s="5">
        <v>225</v>
      </c>
      <c r="J24" s="5"/>
      <c r="K24" s="5"/>
      <c r="M24" s="23" t="s">
        <v>38</v>
      </c>
      <c r="N24">
        <v>4307</v>
      </c>
    </row>
    <row r="25" spans="1:14" ht="15.75">
      <c r="A25" s="3">
        <v>4</v>
      </c>
      <c r="B25" s="21">
        <v>44999</v>
      </c>
      <c r="C25" s="5">
        <v>31.3</v>
      </c>
      <c r="D25" s="5">
        <v>41.3</v>
      </c>
      <c r="E25" s="5">
        <v>58.5</v>
      </c>
      <c r="F25" s="6">
        <v>12.399999999999995</v>
      </c>
      <c r="G25" s="25" t="str">
        <f t="shared" si="0"/>
        <v>Tuesday</v>
      </c>
      <c r="H25" s="5">
        <v>197</v>
      </c>
      <c r="J25" s="5"/>
      <c r="K25" s="5"/>
      <c r="M25" s="23" t="s">
        <v>39</v>
      </c>
      <c r="N25">
        <v>4036</v>
      </c>
    </row>
    <row r="26" spans="1:14" ht="15.75">
      <c r="A26" s="3">
        <v>5</v>
      </c>
      <c r="B26" s="21">
        <v>45000</v>
      </c>
      <c r="C26" s="5">
        <v>46.160000000000004</v>
      </c>
      <c r="D26" s="5">
        <v>10.8</v>
      </c>
      <c r="E26" s="5">
        <v>58.4</v>
      </c>
      <c r="F26" s="6">
        <v>0.12000000000000455</v>
      </c>
      <c r="G26" s="25" t="str">
        <f t="shared" si="0"/>
        <v>Wednesday</v>
      </c>
      <c r="H26" s="5">
        <v>137</v>
      </c>
      <c r="J26" s="5"/>
      <c r="K26" s="5"/>
      <c r="M26" s="23" t="s">
        <v>40</v>
      </c>
      <c r="N26">
        <v>3799.5</v>
      </c>
    </row>
    <row r="27" spans="1:14" ht="15.75">
      <c r="A27" s="3">
        <v>169</v>
      </c>
      <c r="B27" s="21">
        <v>45164</v>
      </c>
      <c r="C27" s="5">
        <v>45.08</v>
      </c>
      <c r="D27" s="5">
        <v>23.6</v>
      </c>
      <c r="E27" s="5">
        <v>57.6</v>
      </c>
      <c r="F27" s="6">
        <v>10.3</v>
      </c>
      <c r="G27" s="25" t="str">
        <f t="shared" si="0"/>
        <v>Saturday</v>
      </c>
      <c r="H27" s="5">
        <v>185</v>
      </c>
      <c r="J27" s="5"/>
      <c r="K27" s="5"/>
      <c r="M27" s="23" t="s">
        <v>33</v>
      </c>
      <c r="N27">
        <v>30209.25</v>
      </c>
    </row>
    <row r="28" spans="1:14" ht="15.75">
      <c r="A28" s="3">
        <v>111</v>
      </c>
      <c r="B28" s="21">
        <v>45106</v>
      </c>
      <c r="C28" s="5">
        <v>54.160000000000004</v>
      </c>
      <c r="D28" s="5">
        <v>8.1999999999999993</v>
      </c>
      <c r="E28" s="5">
        <v>56.5</v>
      </c>
      <c r="F28" s="6">
        <v>4.0799999999999983</v>
      </c>
      <c r="G28" s="25" t="str">
        <f t="shared" si="0"/>
        <v>Thursday</v>
      </c>
      <c r="H28" s="5">
        <v>150</v>
      </c>
      <c r="J28" s="5"/>
      <c r="K28" s="5"/>
    </row>
    <row r="29" spans="1:14" ht="15.75">
      <c r="A29" s="3">
        <v>18</v>
      </c>
      <c r="B29" s="21">
        <v>45013</v>
      </c>
      <c r="C29" s="5">
        <v>62.279999999999994</v>
      </c>
      <c r="D29" s="5">
        <v>39.6</v>
      </c>
      <c r="E29" s="5">
        <v>55.8</v>
      </c>
      <c r="F29" s="6">
        <v>25.619999999999997</v>
      </c>
      <c r="G29" s="25" t="str">
        <f t="shared" si="0"/>
        <v>Tuesday</v>
      </c>
      <c r="H29" s="5">
        <v>258</v>
      </c>
      <c r="J29" s="5"/>
      <c r="K29" s="5"/>
    </row>
    <row r="30" spans="1:14" ht="15.75">
      <c r="A30" s="3">
        <v>62</v>
      </c>
      <c r="B30" s="21">
        <v>45057</v>
      </c>
      <c r="C30" s="5">
        <v>61.260000000000005</v>
      </c>
      <c r="D30" s="5">
        <v>42.7</v>
      </c>
      <c r="E30" s="5">
        <v>54.7</v>
      </c>
      <c r="F30" s="6">
        <v>25.6</v>
      </c>
      <c r="G30" s="25" t="str">
        <f t="shared" si="0"/>
        <v>Thursday</v>
      </c>
      <c r="H30" s="5">
        <v>240</v>
      </c>
      <c r="J30" s="5"/>
      <c r="K30" s="5"/>
    </row>
    <row r="31" spans="1:14" ht="15.75">
      <c r="A31" s="3">
        <v>21</v>
      </c>
      <c r="B31" s="21">
        <v>45016</v>
      </c>
      <c r="C31" s="5">
        <v>46.68</v>
      </c>
      <c r="D31" s="5">
        <v>27.7</v>
      </c>
      <c r="E31" s="5">
        <v>53.4</v>
      </c>
      <c r="F31" s="6">
        <v>14.329999999999998</v>
      </c>
      <c r="G31" s="25" t="str">
        <f t="shared" si="0"/>
        <v>Friday</v>
      </c>
      <c r="H31" s="5">
        <v>188</v>
      </c>
      <c r="J31" s="5"/>
      <c r="K31" s="5"/>
    </row>
    <row r="32" spans="1:14" ht="15.75">
      <c r="A32" s="3">
        <v>16</v>
      </c>
      <c r="B32" s="21">
        <v>45011</v>
      </c>
      <c r="C32" s="5">
        <v>42.08</v>
      </c>
      <c r="D32" s="5">
        <v>47.7</v>
      </c>
      <c r="E32" s="5">
        <v>52.9</v>
      </c>
      <c r="F32" s="6">
        <v>22.23</v>
      </c>
      <c r="G32" s="25" t="str">
        <f t="shared" si="0"/>
        <v>Sunday</v>
      </c>
      <c r="H32" s="5">
        <v>240</v>
      </c>
      <c r="J32" s="5"/>
      <c r="K32" s="5"/>
    </row>
    <row r="33" spans="1:11" ht="15.75">
      <c r="A33" s="3">
        <v>96</v>
      </c>
      <c r="B33" s="21">
        <v>45091</v>
      </c>
      <c r="C33" s="5">
        <v>40.660000000000004</v>
      </c>
      <c r="D33" s="5">
        <v>31.6</v>
      </c>
      <c r="E33" s="5">
        <v>52.9</v>
      </c>
      <c r="F33" s="6">
        <v>10.970000000000002</v>
      </c>
      <c r="G33" s="25" t="str">
        <f t="shared" si="0"/>
        <v>Wednesday</v>
      </c>
      <c r="H33" s="5">
        <v>175</v>
      </c>
      <c r="J33" s="5"/>
      <c r="K33" s="5"/>
    </row>
    <row r="34" spans="1:11" ht="15.75">
      <c r="A34" s="3">
        <v>116</v>
      </c>
      <c r="B34" s="21">
        <v>45111</v>
      </c>
      <c r="C34" s="5">
        <v>24.02</v>
      </c>
      <c r="D34" s="5">
        <v>35</v>
      </c>
      <c r="E34" s="5">
        <v>52.7</v>
      </c>
      <c r="F34" s="6">
        <v>3.9299999999999962</v>
      </c>
      <c r="G34" s="25" t="str">
        <f t="shared" ref="G34:G65" si="1">TEXT(B34, "dddd")</f>
        <v>Tuesday</v>
      </c>
      <c r="H34" s="5">
        <v>133</v>
      </c>
      <c r="J34" s="5"/>
      <c r="K34" s="5"/>
    </row>
    <row r="35" spans="1:11" ht="15.75">
      <c r="A35" s="3">
        <v>90</v>
      </c>
      <c r="B35" s="21">
        <v>45085</v>
      </c>
      <c r="C35" s="5">
        <v>23.96</v>
      </c>
      <c r="D35" s="5">
        <v>47.8</v>
      </c>
      <c r="E35" s="5">
        <v>51.4</v>
      </c>
      <c r="F35" s="6">
        <v>14.319999999999993</v>
      </c>
      <c r="G35" s="25" t="str">
        <f t="shared" si="1"/>
        <v>Thursday</v>
      </c>
      <c r="H35" s="5">
        <v>177</v>
      </c>
      <c r="J35" s="5"/>
      <c r="K35" s="5"/>
    </row>
    <row r="36" spans="1:11" ht="15.75">
      <c r="A36" s="3">
        <v>99</v>
      </c>
      <c r="B36" s="21">
        <v>45094</v>
      </c>
      <c r="C36" s="5">
        <v>64.94</v>
      </c>
      <c r="D36" s="5">
        <v>42.3</v>
      </c>
      <c r="E36" s="5">
        <v>51.2</v>
      </c>
      <c r="F36" s="6">
        <v>29.639999999999993</v>
      </c>
      <c r="G36" s="25" t="str">
        <f t="shared" si="1"/>
        <v>Saturday</v>
      </c>
      <c r="H36" s="5">
        <v>257</v>
      </c>
      <c r="J36" s="5"/>
      <c r="K36" s="5"/>
    </row>
    <row r="37" spans="1:11" ht="15.75">
      <c r="A37" s="3">
        <v>127</v>
      </c>
      <c r="B37" s="21">
        <v>45122</v>
      </c>
      <c r="C37" s="5">
        <v>8.56</v>
      </c>
      <c r="D37" s="5">
        <v>38.9</v>
      </c>
      <c r="E37" s="5">
        <v>50.6</v>
      </c>
      <c r="F37" s="6">
        <v>19.989999999999998</v>
      </c>
      <c r="G37" s="25" t="str">
        <f t="shared" si="1"/>
        <v>Saturday</v>
      </c>
      <c r="H37" s="5">
        <v>78</v>
      </c>
      <c r="J37" s="5"/>
      <c r="K37" s="5"/>
    </row>
    <row r="38" spans="1:11" ht="15.75">
      <c r="A38" s="3">
        <v>157</v>
      </c>
      <c r="B38" s="21">
        <v>45152</v>
      </c>
      <c r="C38" s="5">
        <v>25.78</v>
      </c>
      <c r="D38" s="5">
        <v>43.5</v>
      </c>
      <c r="E38" s="5">
        <v>50.5</v>
      </c>
      <c r="F38" s="6">
        <v>10.939999999999998</v>
      </c>
      <c r="G38" s="25" t="str">
        <f t="shared" si="1"/>
        <v>Monday</v>
      </c>
      <c r="H38" s="5">
        <v>173</v>
      </c>
      <c r="J38" s="5"/>
      <c r="K38" s="5"/>
    </row>
    <row r="39" spans="1:11" ht="15.75">
      <c r="A39" s="3">
        <v>122</v>
      </c>
      <c r="B39" s="21">
        <v>45117</v>
      </c>
      <c r="C39" s="5">
        <v>7.76</v>
      </c>
      <c r="D39" s="5">
        <v>21.7</v>
      </c>
      <c r="E39" s="5">
        <v>50.4</v>
      </c>
      <c r="F39" s="6">
        <v>12.57</v>
      </c>
      <c r="G39" s="25" t="str">
        <f t="shared" si="1"/>
        <v>Monday</v>
      </c>
      <c r="H39" s="5">
        <v>81</v>
      </c>
      <c r="J39" s="5"/>
      <c r="K39" s="5"/>
    </row>
    <row r="40" spans="1:11" ht="15.75">
      <c r="A40" s="3">
        <v>49</v>
      </c>
      <c r="B40" s="21">
        <v>45044</v>
      </c>
      <c r="C40" s="5">
        <v>46.44</v>
      </c>
      <c r="D40" s="5">
        <v>15.8</v>
      </c>
      <c r="E40" s="5">
        <v>49.9</v>
      </c>
      <c r="F40" s="6">
        <v>10.659999999999997</v>
      </c>
      <c r="G40" s="25" t="str">
        <f t="shared" si="1"/>
        <v>Friday</v>
      </c>
      <c r="H40" s="5">
        <v>149</v>
      </c>
      <c r="J40" s="5"/>
      <c r="K40" s="5"/>
    </row>
    <row r="41" spans="1:11" ht="15.75">
      <c r="A41" s="3">
        <v>101</v>
      </c>
      <c r="B41" s="21">
        <v>45096</v>
      </c>
      <c r="C41" s="5">
        <v>51.480000000000004</v>
      </c>
      <c r="D41" s="5">
        <v>4.3</v>
      </c>
      <c r="E41" s="5">
        <v>49.8</v>
      </c>
      <c r="F41" s="6">
        <v>4.4699999999999989</v>
      </c>
      <c r="G41" s="25" t="str">
        <f t="shared" si="1"/>
        <v>Monday</v>
      </c>
      <c r="H41" s="5">
        <v>137</v>
      </c>
      <c r="J41" s="5"/>
      <c r="K41" s="5"/>
    </row>
    <row r="42" spans="1:11" ht="15.75">
      <c r="A42" s="3">
        <v>23</v>
      </c>
      <c r="B42" s="21">
        <v>45018</v>
      </c>
      <c r="C42" s="5">
        <v>11.64</v>
      </c>
      <c r="D42" s="5">
        <v>15.9</v>
      </c>
      <c r="E42" s="5">
        <v>49.6</v>
      </c>
      <c r="F42" s="6">
        <v>9.4299999999999962</v>
      </c>
      <c r="G42" s="25" t="str">
        <f t="shared" si="1"/>
        <v>Sunday</v>
      </c>
      <c r="H42" s="5"/>
      <c r="J42" s="5"/>
      <c r="K42" s="5"/>
    </row>
    <row r="43" spans="1:11" ht="15.75">
      <c r="A43" s="3">
        <v>162</v>
      </c>
      <c r="B43" s="21">
        <v>45157</v>
      </c>
      <c r="C43" s="5">
        <v>19.14</v>
      </c>
      <c r="D43" s="5">
        <v>35.799999999999997</v>
      </c>
      <c r="E43" s="5">
        <v>49.3</v>
      </c>
      <c r="F43" s="6">
        <v>6.75</v>
      </c>
      <c r="G43" s="25" t="str">
        <f t="shared" si="1"/>
        <v>Saturday</v>
      </c>
      <c r="H43" s="5">
        <v>151</v>
      </c>
      <c r="J43" s="5"/>
      <c r="K43" s="5"/>
    </row>
    <row r="44" spans="1:11" ht="15.75">
      <c r="A44" s="3">
        <v>152</v>
      </c>
      <c r="B44" s="21">
        <v>45147</v>
      </c>
      <c r="C44" s="5">
        <v>31.2</v>
      </c>
      <c r="D44" s="5">
        <v>8.4</v>
      </c>
      <c r="E44" s="5">
        <v>48.7</v>
      </c>
      <c r="F44" s="6">
        <v>16.819999999999997</v>
      </c>
      <c r="G44" s="25" t="str">
        <f t="shared" si="1"/>
        <v>Wednesday</v>
      </c>
      <c r="H44" s="5">
        <v>125</v>
      </c>
      <c r="J44" s="5"/>
      <c r="K44" s="5"/>
    </row>
    <row r="45" spans="1:11" ht="15.75">
      <c r="A45" s="3">
        <v>172</v>
      </c>
      <c r="B45" s="21">
        <v>45167</v>
      </c>
      <c r="C45" s="5">
        <v>42.9</v>
      </c>
      <c r="D45" s="5">
        <v>20.9</v>
      </c>
      <c r="E45" s="5">
        <v>47.4</v>
      </c>
      <c r="F45" s="6">
        <v>7.9399999999999977</v>
      </c>
      <c r="G45" s="25" t="str">
        <f t="shared" si="1"/>
        <v>Tuesday</v>
      </c>
      <c r="H45" s="5">
        <v>163</v>
      </c>
      <c r="J45" s="5"/>
      <c r="K45" s="5"/>
    </row>
    <row r="46" spans="1:11" ht="15.75">
      <c r="A46" s="3">
        <v>121</v>
      </c>
      <c r="B46" s="21">
        <v>45116</v>
      </c>
      <c r="C46" s="5">
        <v>36.260000000000005</v>
      </c>
      <c r="D46" s="5">
        <v>26.8</v>
      </c>
      <c r="E46" s="5">
        <v>46.2</v>
      </c>
      <c r="F46" s="6">
        <v>9.0500000000000007</v>
      </c>
      <c r="G46" s="25" t="str">
        <f t="shared" si="1"/>
        <v>Sunday</v>
      </c>
      <c r="H46" s="5">
        <v>163</v>
      </c>
      <c r="J46" s="5"/>
      <c r="K46" s="5"/>
    </row>
    <row r="47" spans="1:11" ht="15.75">
      <c r="A47" s="3">
        <v>15</v>
      </c>
      <c r="B47" s="21">
        <v>45010</v>
      </c>
      <c r="C47" s="5">
        <v>44.82</v>
      </c>
      <c r="D47" s="5">
        <v>32.9</v>
      </c>
      <c r="E47" s="5">
        <v>46</v>
      </c>
      <c r="F47" s="6">
        <v>18.459999999999997</v>
      </c>
      <c r="G47" s="25" t="str">
        <f t="shared" si="1"/>
        <v>Saturday</v>
      </c>
      <c r="H47" s="5">
        <v>191</v>
      </c>
      <c r="J47" s="5"/>
      <c r="K47" s="5"/>
    </row>
    <row r="48" spans="1:11" ht="15.75">
      <c r="A48" s="3">
        <v>100</v>
      </c>
      <c r="B48" s="21">
        <v>45095</v>
      </c>
      <c r="C48" s="5">
        <v>28.04</v>
      </c>
      <c r="D48" s="5">
        <v>41.7</v>
      </c>
      <c r="E48" s="5">
        <v>45.9</v>
      </c>
      <c r="F48" s="6">
        <v>16.010000000000005</v>
      </c>
      <c r="G48" s="25" t="str">
        <f t="shared" si="1"/>
        <v>Sunday</v>
      </c>
      <c r="H48" s="5">
        <v>183</v>
      </c>
      <c r="J48" s="5"/>
      <c r="K48" s="5"/>
    </row>
    <row r="49" spans="1:11" ht="15.75">
      <c r="A49" s="3">
        <v>38</v>
      </c>
      <c r="B49" s="21">
        <v>45033</v>
      </c>
      <c r="C49" s="5">
        <v>24.94</v>
      </c>
      <c r="D49" s="5">
        <v>49.4</v>
      </c>
      <c r="E49" s="5">
        <v>45.7</v>
      </c>
      <c r="F49" s="6">
        <v>13.89</v>
      </c>
      <c r="G49" s="25" t="str">
        <f t="shared" si="1"/>
        <v>Monday</v>
      </c>
      <c r="H49" s="5">
        <v>152</v>
      </c>
      <c r="J49" s="5"/>
      <c r="K49" s="5"/>
    </row>
    <row r="50" spans="1:11" ht="15.75">
      <c r="A50" s="3">
        <v>159</v>
      </c>
      <c r="B50" s="21">
        <v>45154</v>
      </c>
      <c r="C50" s="5">
        <v>12.34</v>
      </c>
      <c r="D50" s="5">
        <v>36.9</v>
      </c>
      <c r="E50" s="5">
        <v>45.2</v>
      </c>
      <c r="F50" s="6">
        <v>1.5399999999999956</v>
      </c>
      <c r="G50" s="25" t="str">
        <f t="shared" si="1"/>
        <v>Wednesday</v>
      </c>
      <c r="H50" s="5">
        <v>85</v>
      </c>
      <c r="J50" s="5"/>
      <c r="K50" s="5"/>
    </row>
    <row r="51" spans="1:11" ht="15.75">
      <c r="A51" s="3">
        <v>2</v>
      </c>
      <c r="B51" s="21">
        <v>44997</v>
      </c>
      <c r="C51" s="5">
        <v>10.9</v>
      </c>
      <c r="D51" s="5">
        <v>39.299999999999997</v>
      </c>
      <c r="E51" s="5">
        <v>45.1</v>
      </c>
      <c r="F51" s="6">
        <v>6.0599999999999952</v>
      </c>
      <c r="G51" s="25" t="str">
        <f t="shared" si="1"/>
        <v>Sunday</v>
      </c>
      <c r="H51" s="5">
        <v>122</v>
      </c>
      <c r="J51" s="5"/>
      <c r="K51" s="5"/>
    </row>
    <row r="52" spans="1:11" ht="15.75">
      <c r="A52" s="3">
        <v>134</v>
      </c>
      <c r="B52" s="21">
        <v>45129</v>
      </c>
      <c r="C52" s="5">
        <v>45.96</v>
      </c>
      <c r="D52" s="5">
        <v>33.5</v>
      </c>
      <c r="E52" s="5">
        <v>45.1</v>
      </c>
      <c r="F52" s="6">
        <v>20.69</v>
      </c>
      <c r="G52" s="25" t="str">
        <f t="shared" si="1"/>
        <v>Saturday</v>
      </c>
      <c r="H52" s="5"/>
      <c r="J52" s="5"/>
      <c r="K52" s="5"/>
    </row>
    <row r="53" spans="1:11" ht="15.75">
      <c r="A53" s="3">
        <v>148</v>
      </c>
      <c r="B53" s="21">
        <v>45143</v>
      </c>
      <c r="C53" s="5">
        <v>50.64</v>
      </c>
      <c r="D53" s="5">
        <v>49</v>
      </c>
      <c r="E53" s="5">
        <v>44.3</v>
      </c>
      <c r="F53" s="6">
        <v>31.1</v>
      </c>
      <c r="G53" s="25" t="str">
        <f t="shared" si="1"/>
        <v>Saturday</v>
      </c>
      <c r="H53" s="5">
        <v>265</v>
      </c>
      <c r="J53" s="5"/>
      <c r="K53" s="5"/>
    </row>
    <row r="54" spans="1:11" ht="15.75">
      <c r="A54" s="3">
        <v>45</v>
      </c>
      <c r="B54" s="21">
        <v>45040</v>
      </c>
      <c r="C54" s="5">
        <v>12.02</v>
      </c>
      <c r="D54" s="5">
        <v>25.7</v>
      </c>
      <c r="E54" s="5">
        <v>43.3</v>
      </c>
      <c r="F54" s="6">
        <v>18.04</v>
      </c>
      <c r="G54" s="25" t="str">
        <f t="shared" si="1"/>
        <v>Monday</v>
      </c>
      <c r="H54" s="5">
        <v>89</v>
      </c>
      <c r="J54" s="5"/>
      <c r="K54" s="5"/>
    </row>
    <row r="55" spans="1:11" ht="15.75">
      <c r="A55" s="3">
        <v>31</v>
      </c>
      <c r="B55" s="21">
        <v>45026</v>
      </c>
      <c r="C55" s="5">
        <v>59.58</v>
      </c>
      <c r="D55" s="5">
        <v>28.3</v>
      </c>
      <c r="E55" s="5">
        <v>43.2</v>
      </c>
      <c r="F55" s="6">
        <v>26.159999999999997</v>
      </c>
      <c r="G55" s="25" t="str">
        <f t="shared" si="1"/>
        <v>Monday</v>
      </c>
      <c r="H55" s="5">
        <v>231</v>
      </c>
      <c r="J55" s="5"/>
      <c r="K55" s="5"/>
    </row>
    <row r="56" spans="1:11" ht="15.75">
      <c r="A56" s="3">
        <v>130</v>
      </c>
      <c r="B56" s="21">
        <v>45125</v>
      </c>
      <c r="C56" s="5">
        <v>18.920000000000002</v>
      </c>
      <c r="D56" s="5">
        <v>12</v>
      </c>
      <c r="E56" s="5">
        <v>43.1</v>
      </c>
      <c r="F56" s="6">
        <v>14.719999999999999</v>
      </c>
      <c r="G56" s="25" t="str">
        <f t="shared" si="1"/>
        <v>Tuesday</v>
      </c>
      <c r="H56" s="5">
        <v>116</v>
      </c>
      <c r="J56" s="5"/>
      <c r="K56" s="5"/>
    </row>
    <row r="57" spans="1:11" ht="15.75">
      <c r="A57" s="3">
        <v>132</v>
      </c>
      <c r="B57" s="21">
        <v>45127</v>
      </c>
      <c r="C57" s="5">
        <v>55.04</v>
      </c>
      <c r="D57" s="5">
        <v>2.9</v>
      </c>
      <c r="E57" s="5">
        <v>43</v>
      </c>
      <c r="F57" s="6">
        <v>10.77</v>
      </c>
      <c r="G57" s="25" t="str">
        <f t="shared" si="1"/>
        <v>Thursday</v>
      </c>
      <c r="H57" s="5">
        <v>147</v>
      </c>
      <c r="J57" s="5"/>
      <c r="K57" s="5"/>
    </row>
    <row r="58" spans="1:11" ht="15.75">
      <c r="A58" s="3">
        <v>176</v>
      </c>
      <c r="B58" s="21">
        <v>45171</v>
      </c>
      <c r="C58" s="5">
        <v>64.38</v>
      </c>
      <c r="D58" s="5">
        <v>48.9</v>
      </c>
      <c r="E58" s="5">
        <v>41.8</v>
      </c>
      <c r="F58" s="6">
        <v>35.42</v>
      </c>
      <c r="G58" s="25" t="str">
        <f t="shared" si="1"/>
        <v>Saturday</v>
      </c>
      <c r="H58" s="5">
        <v>271</v>
      </c>
      <c r="J58" s="5"/>
      <c r="K58" s="5"/>
    </row>
    <row r="59" spans="1:11" ht="15.75">
      <c r="A59" s="3">
        <v>57</v>
      </c>
      <c r="B59" s="21">
        <v>45052</v>
      </c>
      <c r="C59" s="5">
        <v>3.46</v>
      </c>
      <c r="D59" s="5">
        <v>28.1</v>
      </c>
      <c r="E59" s="5">
        <v>41.4</v>
      </c>
      <c r="F59" s="6">
        <v>18.220000000000002</v>
      </c>
      <c r="G59" s="25" t="str">
        <f t="shared" si="1"/>
        <v>Saturday</v>
      </c>
      <c r="H59" s="5">
        <v>71</v>
      </c>
      <c r="J59" s="5"/>
      <c r="K59" s="5"/>
    </row>
    <row r="60" spans="1:11" ht="15.75">
      <c r="A60" s="3">
        <v>30</v>
      </c>
      <c r="B60" s="21">
        <v>45025</v>
      </c>
      <c r="C60" s="5">
        <v>15.12</v>
      </c>
      <c r="D60" s="5">
        <v>16</v>
      </c>
      <c r="E60" s="5">
        <v>40.799999999999997</v>
      </c>
      <c r="F60" s="6">
        <v>18.739999999999998</v>
      </c>
      <c r="G60" s="25" t="str">
        <f t="shared" si="1"/>
        <v>Sunday</v>
      </c>
      <c r="H60" s="5">
        <v>123</v>
      </c>
      <c r="J60" s="5"/>
      <c r="K60" s="5"/>
    </row>
    <row r="61" spans="1:11" ht="15.75">
      <c r="A61" s="3">
        <v>53</v>
      </c>
      <c r="B61" s="21">
        <v>45048</v>
      </c>
      <c r="C61" s="5">
        <v>44.28</v>
      </c>
      <c r="D61" s="5">
        <v>41.7</v>
      </c>
      <c r="E61" s="5">
        <v>39.6</v>
      </c>
      <c r="F61" s="6">
        <v>26.65</v>
      </c>
      <c r="G61" s="25" t="str">
        <f t="shared" si="1"/>
        <v>Tuesday</v>
      </c>
      <c r="H61" s="5">
        <v>235</v>
      </c>
      <c r="J61" s="5"/>
      <c r="K61" s="5"/>
    </row>
    <row r="62" spans="1:11" ht="15.75">
      <c r="A62" s="3">
        <v>145</v>
      </c>
      <c r="B62" s="21">
        <v>45140</v>
      </c>
      <c r="C62" s="5">
        <v>29.240000000000002</v>
      </c>
      <c r="D62" s="5">
        <v>14.8</v>
      </c>
      <c r="E62" s="5">
        <v>38.9</v>
      </c>
      <c r="F62" s="6">
        <v>1.4600000000000026</v>
      </c>
      <c r="G62" s="25" t="str">
        <f t="shared" si="1"/>
        <v>Wednesday</v>
      </c>
      <c r="H62" s="5">
        <v>127</v>
      </c>
      <c r="J62" s="5"/>
      <c r="K62" s="5"/>
    </row>
    <row r="63" spans="1:11" ht="15.75">
      <c r="A63" s="3">
        <v>42</v>
      </c>
      <c r="B63" s="21">
        <v>45037</v>
      </c>
      <c r="C63" s="5">
        <v>40.4</v>
      </c>
      <c r="D63" s="5">
        <v>33.4</v>
      </c>
      <c r="E63" s="5">
        <v>38.700000000000003</v>
      </c>
      <c r="F63" s="6">
        <v>18.919999999999995</v>
      </c>
      <c r="G63" s="25" t="str">
        <f t="shared" si="1"/>
        <v>Friday</v>
      </c>
      <c r="H63" s="5">
        <v>186</v>
      </c>
      <c r="J63" s="5"/>
      <c r="K63" s="5"/>
    </row>
    <row r="64" spans="1:11" ht="15.75">
      <c r="A64" s="3">
        <v>71</v>
      </c>
      <c r="B64" s="21">
        <v>45066</v>
      </c>
      <c r="C64" s="5">
        <v>44.82</v>
      </c>
      <c r="D64" s="5">
        <v>30.6</v>
      </c>
      <c r="E64" s="5">
        <v>38.700000000000003</v>
      </c>
      <c r="F64" s="6">
        <v>19.729999999999997</v>
      </c>
      <c r="G64" s="25" t="str">
        <f t="shared" si="1"/>
        <v>Saturday</v>
      </c>
      <c r="H64" s="5">
        <v>196</v>
      </c>
      <c r="J64" s="5"/>
      <c r="K64" s="5"/>
    </row>
    <row r="65" spans="1:11" ht="15.75">
      <c r="A65" s="3">
        <v>32</v>
      </c>
      <c r="B65" s="21">
        <v>45027</v>
      </c>
      <c r="C65" s="5">
        <v>92.987500000000011</v>
      </c>
      <c r="D65" s="5">
        <v>17.399999999999999</v>
      </c>
      <c r="E65" s="5">
        <v>38.6</v>
      </c>
      <c r="F65" s="6">
        <v>37.253750000000011</v>
      </c>
      <c r="G65" s="25" t="str">
        <f t="shared" si="1"/>
        <v>Tuesday</v>
      </c>
      <c r="H65" s="5">
        <v>126</v>
      </c>
      <c r="J65" s="5"/>
      <c r="K65" s="5"/>
    </row>
    <row r="66" spans="1:11" ht="15.75">
      <c r="A66" s="3">
        <v>143</v>
      </c>
      <c r="B66" s="21">
        <v>45138</v>
      </c>
      <c r="C66" s="5">
        <v>50.1</v>
      </c>
      <c r="D66" s="5">
        <v>33.200000000000003</v>
      </c>
      <c r="E66" s="5">
        <v>37.9</v>
      </c>
      <c r="F66" s="6">
        <v>23.490000000000006</v>
      </c>
      <c r="G66" s="25" t="str">
        <f t="shared" ref="G66:G97" si="2">TEXT(B66, "dddd")</f>
        <v>Monday</v>
      </c>
      <c r="H66" s="5">
        <v>218</v>
      </c>
      <c r="J66" s="5"/>
      <c r="K66" s="5"/>
    </row>
    <row r="67" spans="1:11" ht="15.75">
      <c r="A67" s="3">
        <v>59</v>
      </c>
      <c r="B67" s="21">
        <v>45054</v>
      </c>
      <c r="C67" s="5">
        <v>49.160000000000004</v>
      </c>
      <c r="D67" s="5">
        <v>49.6</v>
      </c>
      <c r="E67" s="5">
        <v>37.700000000000003</v>
      </c>
      <c r="F67" s="6">
        <v>30.8</v>
      </c>
      <c r="G67" s="25" t="str">
        <f t="shared" si="2"/>
        <v>Monday</v>
      </c>
      <c r="H67" s="5">
        <v>239</v>
      </c>
      <c r="J67" s="5"/>
      <c r="K67" s="5"/>
    </row>
    <row r="68" spans="1:11" ht="15.75">
      <c r="A68" s="3">
        <v>154</v>
      </c>
      <c r="B68" s="21">
        <v>45149</v>
      </c>
      <c r="C68" s="5">
        <v>37.260000000000005</v>
      </c>
      <c r="D68" s="5">
        <v>39.700000000000003</v>
      </c>
      <c r="E68" s="5">
        <v>37.700000000000003</v>
      </c>
      <c r="F68" s="6">
        <v>21.900000000000002</v>
      </c>
      <c r="G68" s="25" t="str">
        <f t="shared" si="2"/>
        <v>Friday</v>
      </c>
      <c r="H68" s="5">
        <v>208</v>
      </c>
      <c r="J68" s="5"/>
      <c r="K68" s="5"/>
    </row>
    <row r="69" spans="1:11" ht="15.75">
      <c r="A69" s="3">
        <v>151</v>
      </c>
      <c r="B69" s="21">
        <v>45146</v>
      </c>
      <c r="C69" s="5">
        <v>66.14</v>
      </c>
      <c r="D69" s="5">
        <v>13.9</v>
      </c>
      <c r="E69" s="5">
        <v>37</v>
      </c>
      <c r="F69" s="6">
        <v>20.220000000000002</v>
      </c>
      <c r="G69" s="25" t="str">
        <f t="shared" si="2"/>
        <v>Tuesday</v>
      </c>
      <c r="H69" s="5">
        <v>166</v>
      </c>
      <c r="J69" s="5"/>
      <c r="K69" s="5"/>
    </row>
    <row r="70" spans="1:11" ht="15.75">
      <c r="A70" s="3">
        <v>82</v>
      </c>
      <c r="B70" s="21">
        <v>45077</v>
      </c>
      <c r="C70" s="5">
        <v>151.96</v>
      </c>
      <c r="D70" s="5">
        <v>4.0999999999999996</v>
      </c>
      <c r="E70" s="5">
        <v>36.9</v>
      </c>
      <c r="F70" s="6">
        <v>11.270000000000001</v>
      </c>
      <c r="G70" s="25" t="str">
        <f t="shared" si="2"/>
        <v>Wednesday</v>
      </c>
      <c r="H70" s="5">
        <v>128</v>
      </c>
      <c r="J70" s="5"/>
      <c r="K70" s="5"/>
    </row>
    <row r="71" spans="1:11" ht="15.75">
      <c r="A71" s="3">
        <v>50</v>
      </c>
      <c r="B71" s="21">
        <v>45045</v>
      </c>
      <c r="C71" s="5">
        <v>14.38</v>
      </c>
      <c r="D71" s="5">
        <v>11.7</v>
      </c>
      <c r="E71" s="5">
        <v>36.799999999999997</v>
      </c>
      <c r="F71" s="6">
        <v>17.82</v>
      </c>
      <c r="G71" s="25" t="str">
        <f t="shared" si="2"/>
        <v>Saturday</v>
      </c>
      <c r="H71" s="5">
        <v>111</v>
      </c>
      <c r="J71" s="5"/>
      <c r="K71" s="5"/>
    </row>
    <row r="72" spans="1:11" ht="15.75">
      <c r="A72" s="3">
        <v>47</v>
      </c>
      <c r="B72" s="21">
        <v>45042</v>
      </c>
      <c r="C72" s="5">
        <v>18.940000000000001</v>
      </c>
      <c r="D72" s="5">
        <v>9.9</v>
      </c>
      <c r="E72" s="5">
        <v>35.700000000000003</v>
      </c>
      <c r="F72" s="6">
        <v>19.64</v>
      </c>
      <c r="G72" s="25" t="str">
        <f t="shared" si="2"/>
        <v>Wednesday</v>
      </c>
      <c r="H72" s="5">
        <v>119</v>
      </c>
      <c r="J72" s="5"/>
      <c r="K72" s="5"/>
    </row>
    <row r="73" spans="1:11" ht="15.75">
      <c r="A73" s="3">
        <v>84</v>
      </c>
      <c r="B73" s="21">
        <v>45079</v>
      </c>
      <c r="C73" s="5">
        <v>22.68</v>
      </c>
      <c r="D73" s="5">
        <v>44.5</v>
      </c>
      <c r="E73" s="5">
        <v>35.6</v>
      </c>
      <c r="F73" s="6">
        <v>14.849999999999998</v>
      </c>
      <c r="G73" s="25" t="str">
        <f t="shared" si="2"/>
        <v>Friday</v>
      </c>
      <c r="H73" s="5">
        <v>149</v>
      </c>
      <c r="J73" s="5"/>
      <c r="K73" s="5"/>
    </row>
    <row r="74" spans="1:11" ht="15.75">
      <c r="A74" s="3">
        <v>178</v>
      </c>
      <c r="B74" s="21">
        <v>45173</v>
      </c>
      <c r="C74" s="5">
        <v>40.04</v>
      </c>
      <c r="D74" s="5">
        <v>7.8</v>
      </c>
      <c r="E74" s="5">
        <v>35.200000000000003</v>
      </c>
      <c r="F74" s="6">
        <v>95</v>
      </c>
      <c r="G74" s="25" t="str">
        <f t="shared" si="2"/>
        <v>Monday</v>
      </c>
      <c r="H74" s="5">
        <v>131</v>
      </c>
      <c r="J74" s="5"/>
      <c r="K74" s="5"/>
    </row>
    <row r="75" spans="1:11" ht="15.75">
      <c r="A75" s="3">
        <v>39</v>
      </c>
      <c r="B75" s="21">
        <v>45034</v>
      </c>
      <c r="C75" s="5">
        <v>14.620000000000001</v>
      </c>
      <c r="D75" s="5">
        <v>26.7</v>
      </c>
      <c r="E75" s="5">
        <v>35.1</v>
      </c>
      <c r="F75" s="6">
        <v>3.6199999999999992</v>
      </c>
      <c r="G75" s="25" t="str">
        <f t="shared" si="2"/>
        <v>Tuesday</v>
      </c>
      <c r="H75" s="5">
        <v>114</v>
      </c>
      <c r="J75" s="5"/>
      <c r="K75" s="5"/>
    </row>
    <row r="76" spans="1:11" ht="15.75">
      <c r="A76" s="3">
        <v>51</v>
      </c>
      <c r="B76" s="21">
        <v>45046</v>
      </c>
      <c r="C76" s="5">
        <v>43.96</v>
      </c>
      <c r="D76" s="5">
        <v>3.1</v>
      </c>
      <c r="E76" s="5">
        <v>34.6</v>
      </c>
      <c r="F76" s="6">
        <v>7.6899999999999995</v>
      </c>
      <c r="G76" s="25" t="str">
        <f t="shared" si="2"/>
        <v>Sunday</v>
      </c>
      <c r="H76" s="5">
        <v>122</v>
      </c>
      <c r="J76" s="5"/>
      <c r="K76" s="5"/>
    </row>
    <row r="77" spans="1:11" ht="15.75">
      <c r="A77" s="3">
        <v>160</v>
      </c>
      <c r="B77" s="21">
        <v>45155</v>
      </c>
      <c r="C77" s="5">
        <v>32.339999999999996</v>
      </c>
      <c r="D77" s="5">
        <v>18.399999999999999</v>
      </c>
      <c r="E77" s="5">
        <v>34.6</v>
      </c>
      <c r="F77" s="6">
        <v>8.5299999999999958</v>
      </c>
      <c r="G77" s="25" t="str">
        <f t="shared" si="2"/>
        <v>Thursday</v>
      </c>
      <c r="H77" s="5">
        <v>138</v>
      </c>
      <c r="J77" s="5"/>
      <c r="K77" s="5"/>
    </row>
    <row r="78" spans="1:11" ht="15.75">
      <c r="A78" s="3">
        <v>115</v>
      </c>
      <c r="B78" s="21">
        <v>45110</v>
      </c>
      <c r="C78" s="5">
        <v>18.64</v>
      </c>
      <c r="D78" s="5">
        <v>46.8</v>
      </c>
      <c r="E78" s="5">
        <v>34.5</v>
      </c>
      <c r="F78" s="6">
        <v>17.419999999999998</v>
      </c>
      <c r="G78" s="25" t="str">
        <f t="shared" si="2"/>
        <v>Monday</v>
      </c>
      <c r="H78" s="5">
        <v>152</v>
      </c>
      <c r="J78" s="5"/>
      <c r="K78" s="5"/>
    </row>
    <row r="79" spans="1:11" ht="15.75">
      <c r="A79" s="3">
        <v>144</v>
      </c>
      <c r="B79" s="21">
        <v>45139</v>
      </c>
      <c r="C79" s="5">
        <v>28.919999999999998</v>
      </c>
      <c r="D79" s="5">
        <v>5.7</v>
      </c>
      <c r="E79" s="5">
        <v>34.4</v>
      </c>
      <c r="F79" s="6">
        <v>19.549999999999997</v>
      </c>
      <c r="G79" s="25" t="str">
        <f t="shared" si="2"/>
        <v>Tuesday</v>
      </c>
      <c r="H79" s="5"/>
      <c r="J79" s="5"/>
      <c r="K79" s="5"/>
    </row>
    <row r="80" spans="1:11" ht="15.75">
      <c r="A80" s="3">
        <v>85</v>
      </c>
      <c r="B80" s="21">
        <v>45080</v>
      </c>
      <c r="C80" s="5">
        <v>45.7</v>
      </c>
      <c r="D80" s="5">
        <v>43</v>
      </c>
      <c r="E80" s="5">
        <v>33.799999999999997</v>
      </c>
      <c r="F80" s="6">
        <v>29.330000000000002</v>
      </c>
      <c r="G80" s="25" t="str">
        <f t="shared" si="2"/>
        <v>Saturday</v>
      </c>
      <c r="H80" s="5">
        <v>223</v>
      </c>
      <c r="J80" s="5"/>
      <c r="K80" s="5"/>
    </row>
    <row r="81" spans="1:11" ht="15.75">
      <c r="A81" s="3">
        <v>92</v>
      </c>
      <c r="B81" s="21">
        <v>45087</v>
      </c>
      <c r="C81" s="5">
        <v>14.72</v>
      </c>
      <c r="D81" s="5">
        <v>1.5</v>
      </c>
      <c r="E81" s="5">
        <v>33</v>
      </c>
      <c r="F81" s="6">
        <v>10.41</v>
      </c>
      <c r="G81" s="25" t="str">
        <f t="shared" si="2"/>
        <v>Saturday</v>
      </c>
      <c r="H81" s="5">
        <v>74</v>
      </c>
      <c r="J81" s="5"/>
      <c r="K81" s="5"/>
    </row>
    <row r="82" spans="1:11" ht="15.75">
      <c r="A82" s="3">
        <v>83</v>
      </c>
      <c r="B82" s="21">
        <v>45078</v>
      </c>
      <c r="C82" s="5">
        <v>18.059999999999999</v>
      </c>
      <c r="D82" s="5">
        <v>20.3</v>
      </c>
      <c r="E82" s="5">
        <v>32.5</v>
      </c>
      <c r="F82" s="6">
        <v>4.68</v>
      </c>
      <c r="G82" s="25" t="str">
        <f t="shared" si="2"/>
        <v>Thursday</v>
      </c>
      <c r="H82" s="5">
        <v>128</v>
      </c>
      <c r="J82" s="5"/>
      <c r="K82" s="5"/>
    </row>
    <row r="83" spans="1:11" ht="15.75">
      <c r="A83" s="3">
        <v>40</v>
      </c>
      <c r="B83" s="21">
        <v>45035</v>
      </c>
      <c r="C83" s="5">
        <v>53.6</v>
      </c>
      <c r="D83" s="5">
        <v>37.700000000000003</v>
      </c>
      <c r="E83" s="5">
        <v>32</v>
      </c>
      <c r="F83" s="6">
        <v>28.850000000000005</v>
      </c>
      <c r="G83" s="25" t="str">
        <f t="shared" si="2"/>
        <v>Wednesday</v>
      </c>
      <c r="H83" s="5">
        <v>230</v>
      </c>
      <c r="J83" s="5"/>
      <c r="K83" s="5"/>
    </row>
    <row r="84" spans="1:11" ht="15.75">
      <c r="A84" s="3">
        <v>72</v>
      </c>
      <c r="B84" s="21">
        <v>45067</v>
      </c>
      <c r="C84" s="5">
        <v>29.96</v>
      </c>
      <c r="D84" s="5">
        <v>14.3</v>
      </c>
      <c r="E84" s="5">
        <v>31.7</v>
      </c>
      <c r="F84" s="6">
        <v>5.4500000000000028</v>
      </c>
      <c r="G84" s="25" t="str">
        <f t="shared" si="2"/>
        <v>Sunday</v>
      </c>
      <c r="H84" s="5">
        <v>129</v>
      </c>
      <c r="J84" s="5"/>
      <c r="K84" s="5"/>
    </row>
    <row r="85" spans="1:11" ht="15.75">
      <c r="A85" s="3">
        <v>41</v>
      </c>
      <c r="B85" s="21">
        <v>45036</v>
      </c>
      <c r="C85" s="5">
        <v>45.5</v>
      </c>
      <c r="D85" s="5">
        <v>22.3</v>
      </c>
      <c r="E85" s="5">
        <v>31.6</v>
      </c>
      <c r="F85" s="6">
        <v>18.759999999999998</v>
      </c>
      <c r="G85" s="25" t="str">
        <f t="shared" si="2"/>
        <v>Thursday</v>
      </c>
      <c r="H85" s="5">
        <v>179</v>
      </c>
      <c r="J85" s="5"/>
      <c r="K85" s="5"/>
    </row>
    <row r="86" spans="1:11" ht="15.75">
      <c r="A86" s="3">
        <v>193</v>
      </c>
      <c r="B86" s="21">
        <v>45188</v>
      </c>
      <c r="C86" s="5">
        <v>12.44</v>
      </c>
      <c r="D86" s="5">
        <v>4.0999999999999996</v>
      </c>
      <c r="E86" s="5">
        <v>31.6</v>
      </c>
      <c r="F86" s="6">
        <v>11.129999999999999</v>
      </c>
      <c r="G86" s="25" t="str">
        <f t="shared" si="2"/>
        <v>Tuesday</v>
      </c>
      <c r="H86" s="5">
        <v>62</v>
      </c>
      <c r="J86" s="5"/>
      <c r="K86" s="5"/>
    </row>
    <row r="87" spans="1:11" ht="15.75">
      <c r="A87" s="3">
        <v>46</v>
      </c>
      <c r="B87" s="21">
        <v>45041</v>
      </c>
      <c r="C87" s="5">
        <v>42.019999999999996</v>
      </c>
      <c r="D87" s="5">
        <v>22.5</v>
      </c>
      <c r="E87" s="5">
        <v>31.5</v>
      </c>
      <c r="F87" s="6">
        <v>16.159999999999997</v>
      </c>
      <c r="G87" s="25" t="str">
        <f t="shared" si="2"/>
        <v>Tuesday</v>
      </c>
      <c r="H87" s="5">
        <v>165</v>
      </c>
      <c r="J87" s="5"/>
      <c r="K87" s="5"/>
    </row>
    <row r="88" spans="1:11" ht="15.75">
      <c r="A88" s="3">
        <v>74</v>
      </c>
      <c r="B88" s="21">
        <v>45069</v>
      </c>
      <c r="C88" s="5">
        <v>28.880000000000003</v>
      </c>
      <c r="D88" s="5">
        <v>5.7</v>
      </c>
      <c r="E88" s="5">
        <v>31.3</v>
      </c>
      <c r="F88" s="6">
        <v>3.2699999999999996</v>
      </c>
      <c r="G88" s="25" t="str">
        <f t="shared" si="2"/>
        <v>Tuesday</v>
      </c>
      <c r="H88" s="5">
        <v>117</v>
      </c>
      <c r="J88" s="5"/>
      <c r="K88" s="5"/>
    </row>
    <row r="89" spans="1:11" ht="15.75">
      <c r="A89" s="3">
        <v>161</v>
      </c>
      <c r="B89" s="21">
        <v>45156</v>
      </c>
      <c r="C89" s="5">
        <v>44.5</v>
      </c>
      <c r="D89" s="5">
        <v>18.100000000000001</v>
      </c>
      <c r="E89" s="5">
        <v>30.7</v>
      </c>
      <c r="F89" s="6">
        <v>14.02</v>
      </c>
      <c r="G89" s="25" t="str">
        <f t="shared" si="2"/>
        <v>Friday</v>
      </c>
      <c r="H89" s="5">
        <v>159</v>
      </c>
      <c r="J89" s="5"/>
      <c r="K89" s="5"/>
    </row>
    <row r="90" spans="1:11" ht="15.75">
      <c r="A90" s="3">
        <v>33</v>
      </c>
      <c r="B90" s="21">
        <v>45028</v>
      </c>
      <c r="C90" s="5">
        <v>20.440000000000001</v>
      </c>
      <c r="D90" s="5">
        <v>1.5</v>
      </c>
      <c r="E90" s="5">
        <v>30</v>
      </c>
      <c r="F90" s="6">
        <v>18.47</v>
      </c>
      <c r="G90" s="25" t="str">
        <f t="shared" si="2"/>
        <v>Wednesday</v>
      </c>
      <c r="H90" s="5">
        <v>112</v>
      </c>
      <c r="J90" s="5"/>
      <c r="K90" s="5"/>
    </row>
    <row r="91" spans="1:11" ht="15.75">
      <c r="A91" s="3">
        <v>185</v>
      </c>
      <c r="B91" s="21">
        <v>45180</v>
      </c>
      <c r="C91" s="5">
        <v>58.760000000000005</v>
      </c>
      <c r="D91" s="5">
        <v>21.3</v>
      </c>
      <c r="E91" s="5">
        <v>30</v>
      </c>
      <c r="F91" s="6">
        <v>24.03</v>
      </c>
      <c r="G91" s="25" t="str">
        <f t="shared" si="2"/>
        <v>Monday</v>
      </c>
      <c r="H91" s="5">
        <v>188</v>
      </c>
      <c r="J91" s="5"/>
      <c r="K91" s="5"/>
    </row>
    <row r="92" spans="1:11" ht="15.75">
      <c r="A92" s="3">
        <v>107</v>
      </c>
      <c r="B92" s="21">
        <v>45102</v>
      </c>
      <c r="C92" s="5">
        <v>8</v>
      </c>
      <c r="D92" s="5">
        <v>11</v>
      </c>
      <c r="E92" s="5">
        <v>29.7</v>
      </c>
      <c r="F92" s="6">
        <v>16.119999999999997</v>
      </c>
      <c r="G92" s="25" t="str">
        <f t="shared" si="2"/>
        <v>Sunday</v>
      </c>
      <c r="H92" s="5">
        <v>86</v>
      </c>
      <c r="J92" s="5"/>
      <c r="K92" s="5"/>
    </row>
    <row r="93" spans="1:11" ht="15.75">
      <c r="A93" s="3">
        <v>183</v>
      </c>
      <c r="B93" s="21">
        <v>45178</v>
      </c>
      <c r="C93" s="5">
        <v>18.240000000000002</v>
      </c>
      <c r="D93" s="5">
        <v>5.7</v>
      </c>
      <c r="E93" s="5">
        <v>29.7</v>
      </c>
      <c r="F93" s="6">
        <v>16.59</v>
      </c>
      <c r="G93" s="25" t="str">
        <f t="shared" si="2"/>
        <v>Saturday</v>
      </c>
      <c r="H93" s="5">
        <v>105</v>
      </c>
      <c r="J93" s="5"/>
      <c r="K93" s="5"/>
    </row>
    <row r="94" spans="1:11" ht="15.75">
      <c r="A94" s="3">
        <v>65</v>
      </c>
      <c r="B94" s="21">
        <v>45060</v>
      </c>
      <c r="C94" s="5">
        <v>27.22</v>
      </c>
      <c r="D94" s="5">
        <v>42.8</v>
      </c>
      <c r="E94" s="5">
        <v>28.9</v>
      </c>
      <c r="F94" s="6">
        <v>22.949999999999996</v>
      </c>
      <c r="G94" s="25" t="str">
        <f t="shared" si="2"/>
        <v>Sunday</v>
      </c>
      <c r="H94" s="5">
        <v>187</v>
      </c>
      <c r="J94" s="5"/>
      <c r="K94" s="5"/>
    </row>
    <row r="95" spans="1:11" ht="15.75">
      <c r="A95" s="3">
        <v>182</v>
      </c>
      <c r="B95" s="21">
        <v>45177</v>
      </c>
      <c r="C95" s="5">
        <v>52.7</v>
      </c>
      <c r="D95" s="5">
        <v>5.4</v>
      </c>
      <c r="E95" s="5">
        <v>27.4</v>
      </c>
      <c r="F95" s="6">
        <v>13.59</v>
      </c>
      <c r="G95" s="25" t="str">
        <f t="shared" si="2"/>
        <v>Friday</v>
      </c>
      <c r="H95" s="5">
        <v>124</v>
      </c>
      <c r="J95" s="5"/>
      <c r="K95" s="5"/>
    </row>
    <row r="96" spans="1:11" ht="15.75">
      <c r="A96" s="3">
        <v>63</v>
      </c>
      <c r="B96" s="21">
        <v>45058</v>
      </c>
      <c r="C96" s="5">
        <v>53.86</v>
      </c>
      <c r="D96" s="5">
        <v>15.5</v>
      </c>
      <c r="E96" s="5">
        <v>27.3</v>
      </c>
      <c r="F96" s="6">
        <v>20.759999999999998</v>
      </c>
      <c r="G96" s="25" t="str">
        <f t="shared" si="2"/>
        <v>Friday</v>
      </c>
      <c r="H96" s="5">
        <v>170</v>
      </c>
      <c r="J96" s="5"/>
      <c r="K96" s="5"/>
    </row>
    <row r="97" spans="1:11" ht="15.75">
      <c r="A97" s="3">
        <v>70</v>
      </c>
      <c r="B97" s="21">
        <v>45065</v>
      </c>
      <c r="C97" s="5">
        <v>48.36</v>
      </c>
      <c r="D97" s="5">
        <v>43.9</v>
      </c>
      <c r="E97" s="5">
        <v>27.2</v>
      </c>
      <c r="F97" s="6">
        <v>32.749999999999993</v>
      </c>
      <c r="G97" s="25" t="str">
        <f t="shared" si="2"/>
        <v>Friday</v>
      </c>
      <c r="H97" s="5">
        <v>229</v>
      </c>
      <c r="J97" s="5"/>
      <c r="K97" s="5"/>
    </row>
    <row r="98" spans="1:11" ht="15.75">
      <c r="A98" s="3">
        <v>187</v>
      </c>
      <c r="B98" s="21">
        <v>45182</v>
      </c>
      <c r="C98" s="5">
        <v>35.9</v>
      </c>
      <c r="D98" s="5">
        <v>2.1</v>
      </c>
      <c r="E98" s="5">
        <v>26.6</v>
      </c>
      <c r="F98" s="6">
        <v>4.3599999999999994</v>
      </c>
      <c r="G98" s="25" t="str">
        <f t="shared" ref="G98:G129" si="3">TEXT(B98, "dddd")</f>
        <v>Wednesday</v>
      </c>
      <c r="H98" s="5">
        <v>108</v>
      </c>
      <c r="J98" s="5"/>
      <c r="K98" s="5"/>
    </row>
    <row r="99" spans="1:11" ht="15.75">
      <c r="A99" s="3">
        <v>44</v>
      </c>
      <c r="B99" s="21">
        <v>45039</v>
      </c>
      <c r="C99" s="5">
        <v>51.38</v>
      </c>
      <c r="D99" s="5">
        <v>8.4</v>
      </c>
      <c r="E99" s="5">
        <v>26.4</v>
      </c>
      <c r="F99" s="6">
        <v>14.33</v>
      </c>
      <c r="G99" s="25" t="str">
        <f t="shared" si="3"/>
        <v>Sunday</v>
      </c>
      <c r="H99" s="5">
        <v>149</v>
      </c>
      <c r="J99" s="5"/>
      <c r="K99" s="5"/>
    </row>
    <row r="100" spans="1:11" ht="15.75">
      <c r="A100" s="3">
        <v>24</v>
      </c>
      <c r="B100" s="21">
        <v>45019</v>
      </c>
      <c r="C100" s="5">
        <v>49.660000000000004</v>
      </c>
      <c r="D100" s="5">
        <v>16.899999999999999</v>
      </c>
      <c r="E100" s="5">
        <v>26.2</v>
      </c>
      <c r="F100" s="6">
        <v>20.8</v>
      </c>
      <c r="G100" s="25" t="str">
        <f t="shared" si="3"/>
        <v>Monday</v>
      </c>
      <c r="H100" s="5">
        <v>175</v>
      </c>
      <c r="J100" s="5"/>
      <c r="K100" s="5"/>
    </row>
    <row r="101" spans="1:11" ht="15.75">
      <c r="A101" s="3">
        <v>126</v>
      </c>
      <c r="B101" s="21">
        <v>45121</v>
      </c>
      <c r="C101" s="5">
        <v>18.440000000000001</v>
      </c>
      <c r="D101" s="5">
        <v>11.8</v>
      </c>
      <c r="E101" s="5">
        <v>25.9</v>
      </c>
      <c r="F101" s="6">
        <v>4.2600000000000016</v>
      </c>
      <c r="G101" s="25" t="str">
        <f t="shared" si="3"/>
        <v>Friday</v>
      </c>
      <c r="H101" s="5">
        <v>126</v>
      </c>
      <c r="J101" s="5"/>
      <c r="K101" s="5"/>
    </row>
    <row r="102" spans="1:11" ht="15.75">
      <c r="A102" s="3">
        <v>109</v>
      </c>
      <c r="B102" s="21">
        <v>45104</v>
      </c>
      <c r="C102" s="5">
        <v>9.620000000000001</v>
      </c>
      <c r="D102" s="5">
        <v>0.4</v>
      </c>
      <c r="E102" s="5">
        <v>25.6</v>
      </c>
      <c r="F102" s="6">
        <v>11.269999999999998</v>
      </c>
      <c r="G102" s="25" t="str">
        <f t="shared" si="3"/>
        <v>Tuesday</v>
      </c>
      <c r="H102" s="5">
        <v>54</v>
      </c>
      <c r="J102" s="5"/>
      <c r="K102" s="5"/>
    </row>
    <row r="103" spans="1:11" ht="15.75">
      <c r="A103" s="3">
        <v>117</v>
      </c>
      <c r="B103" s="21">
        <v>45112</v>
      </c>
      <c r="C103" s="5">
        <v>37.839999999999996</v>
      </c>
      <c r="D103" s="5">
        <v>14.3</v>
      </c>
      <c r="E103" s="5">
        <v>25.6</v>
      </c>
      <c r="F103" s="6">
        <v>10.829999999999998</v>
      </c>
      <c r="G103" s="25" t="str">
        <f t="shared" si="3"/>
        <v>Wednesday</v>
      </c>
      <c r="H103" s="5">
        <v>129</v>
      </c>
      <c r="J103" s="5"/>
      <c r="K103" s="5"/>
    </row>
    <row r="104" spans="1:11" ht="15.75">
      <c r="A104" s="3">
        <v>158</v>
      </c>
      <c r="B104" s="21">
        <v>45153</v>
      </c>
      <c r="C104" s="5">
        <v>39.96</v>
      </c>
      <c r="D104" s="5">
        <v>1.3</v>
      </c>
      <c r="E104" s="5">
        <v>24.3</v>
      </c>
      <c r="F104" s="6">
        <v>5.91</v>
      </c>
      <c r="G104" s="25" t="str">
        <f t="shared" si="3"/>
        <v>Tuesday</v>
      </c>
      <c r="H104" s="5">
        <v>111</v>
      </c>
      <c r="J104" s="5"/>
      <c r="K104" s="5"/>
    </row>
    <row r="105" spans="1:11" ht="15.75">
      <c r="A105" s="3">
        <v>11</v>
      </c>
      <c r="B105" s="21">
        <v>45006</v>
      </c>
      <c r="C105" s="5">
        <v>23.22</v>
      </c>
      <c r="D105" s="5">
        <v>5.8</v>
      </c>
      <c r="E105" s="5">
        <v>24.2</v>
      </c>
      <c r="F105" s="6">
        <v>19.829999999999998</v>
      </c>
      <c r="G105" s="25" t="str">
        <f t="shared" si="3"/>
        <v>Tuesday</v>
      </c>
      <c r="H105" s="5">
        <v>95</v>
      </c>
      <c r="J105" s="5"/>
      <c r="K105" s="5"/>
    </row>
    <row r="106" spans="1:11" ht="15.75">
      <c r="A106" s="3">
        <v>179</v>
      </c>
      <c r="B106" s="21">
        <v>45174</v>
      </c>
      <c r="C106" s="5">
        <v>63.339999999999996</v>
      </c>
      <c r="D106" s="5">
        <v>2.2999999999999998</v>
      </c>
      <c r="E106" s="5">
        <v>23.7</v>
      </c>
      <c r="F106" s="6">
        <v>19.339999999999996</v>
      </c>
      <c r="G106" s="25" t="str">
        <f t="shared" si="3"/>
        <v>Tuesday</v>
      </c>
      <c r="H106" s="5">
        <v>131</v>
      </c>
      <c r="J106" s="5"/>
      <c r="K106" s="5"/>
    </row>
    <row r="107" spans="1:11" ht="15.75">
      <c r="A107" s="3">
        <v>7</v>
      </c>
      <c r="B107" s="21">
        <v>45002</v>
      </c>
      <c r="C107" s="5">
        <v>13.5</v>
      </c>
      <c r="D107" s="5">
        <v>32.799999999999997</v>
      </c>
      <c r="E107" s="5">
        <v>23.5</v>
      </c>
      <c r="F107" s="6">
        <v>12.749999999999998</v>
      </c>
      <c r="G107" s="25" t="str">
        <f t="shared" si="3"/>
        <v>Friday</v>
      </c>
      <c r="H107" s="5">
        <v>123</v>
      </c>
      <c r="J107" s="5"/>
      <c r="K107" s="5"/>
    </row>
    <row r="108" spans="1:11" ht="15.75">
      <c r="A108" s="3">
        <v>22</v>
      </c>
      <c r="B108" s="21">
        <v>45017</v>
      </c>
      <c r="C108" s="5">
        <v>48.480000000000004</v>
      </c>
      <c r="D108" s="5">
        <v>123</v>
      </c>
      <c r="E108" s="5">
        <v>23.5</v>
      </c>
      <c r="F108" s="6">
        <v>16.89</v>
      </c>
      <c r="G108" s="25" t="str">
        <f t="shared" si="3"/>
        <v>Saturday</v>
      </c>
      <c r="H108" s="5">
        <v>127</v>
      </c>
      <c r="J108" s="5"/>
      <c r="K108" s="5"/>
    </row>
    <row r="109" spans="1:11" ht="15.75">
      <c r="A109" s="3">
        <v>190</v>
      </c>
      <c r="B109" s="21">
        <v>45185</v>
      </c>
      <c r="C109" s="5">
        <v>6.74</v>
      </c>
      <c r="D109" s="5">
        <v>12.1</v>
      </c>
      <c r="E109" s="5">
        <v>23.4</v>
      </c>
      <c r="F109" s="6">
        <v>18.560000000000002</v>
      </c>
      <c r="G109" s="25" t="str">
        <f t="shared" si="3"/>
        <v>Saturday</v>
      </c>
      <c r="H109" s="5">
        <v>83</v>
      </c>
      <c r="J109" s="5"/>
      <c r="K109" s="5"/>
    </row>
    <row r="110" spans="1:11" ht="15.75">
      <c r="A110" s="3">
        <v>108</v>
      </c>
      <c r="B110" s="21">
        <v>45103</v>
      </c>
      <c r="C110" s="5">
        <v>27.080000000000002</v>
      </c>
      <c r="D110" s="5">
        <v>0.3</v>
      </c>
      <c r="E110" s="5">
        <v>23.2</v>
      </c>
      <c r="F110" s="6">
        <v>19.910000000000004</v>
      </c>
      <c r="G110" s="25" t="str">
        <f t="shared" si="3"/>
        <v>Monday</v>
      </c>
      <c r="H110" s="5">
        <v>104</v>
      </c>
      <c r="J110" s="5"/>
      <c r="K110" s="5"/>
    </row>
    <row r="111" spans="1:11" ht="15.75">
      <c r="A111" s="3">
        <v>112</v>
      </c>
      <c r="B111" s="21">
        <v>45107</v>
      </c>
      <c r="C111" s="5">
        <v>55.339999999999996</v>
      </c>
      <c r="D111" s="5">
        <v>38</v>
      </c>
      <c r="E111" s="5">
        <v>23.2</v>
      </c>
      <c r="F111" s="6">
        <v>33.89</v>
      </c>
      <c r="G111" s="25" t="str">
        <f t="shared" si="3"/>
        <v>Friday</v>
      </c>
      <c r="H111" s="5">
        <v>221</v>
      </c>
      <c r="J111" s="5"/>
      <c r="K111" s="5"/>
    </row>
    <row r="112" spans="1:11" ht="15.75">
      <c r="A112" s="3">
        <v>80</v>
      </c>
      <c r="B112" s="21">
        <v>45075</v>
      </c>
      <c r="C112" s="5">
        <v>31.2</v>
      </c>
      <c r="D112" s="5">
        <v>7.7</v>
      </c>
      <c r="E112" s="5">
        <v>23.1</v>
      </c>
      <c r="F112" s="6">
        <v>6.2099999999999991</v>
      </c>
      <c r="G112" s="25" t="str">
        <f t="shared" si="3"/>
        <v>Monday</v>
      </c>
      <c r="H112" s="5">
        <v>120</v>
      </c>
      <c r="J112" s="5"/>
      <c r="K112" s="5"/>
    </row>
    <row r="113" spans="1:11" ht="15.75">
      <c r="A113" s="3">
        <v>28</v>
      </c>
      <c r="B113" s="21">
        <v>45023</v>
      </c>
      <c r="C113" s="5">
        <v>49.019999999999996</v>
      </c>
      <c r="D113" s="5">
        <v>16.7</v>
      </c>
      <c r="E113" s="5">
        <v>22.9</v>
      </c>
      <c r="F113" s="6">
        <v>23.2</v>
      </c>
      <c r="G113" s="25" t="str">
        <f t="shared" si="3"/>
        <v>Friday</v>
      </c>
      <c r="H113" s="5">
        <v>168</v>
      </c>
      <c r="J113" s="5"/>
      <c r="K113" s="5"/>
    </row>
    <row r="114" spans="1:11" ht="15.75">
      <c r="A114" s="3">
        <v>29</v>
      </c>
      <c r="B114" s="21">
        <v>45024</v>
      </c>
      <c r="C114" s="5">
        <v>52.760000000000005</v>
      </c>
      <c r="D114" s="5">
        <v>27.1</v>
      </c>
      <c r="E114" s="5">
        <v>22.9</v>
      </c>
      <c r="F114" s="6">
        <v>29.270000000000007</v>
      </c>
      <c r="G114" s="25" t="str">
        <f t="shared" si="3"/>
        <v>Saturday</v>
      </c>
      <c r="H114" s="5">
        <v>199</v>
      </c>
      <c r="J114" s="5"/>
      <c r="K114" s="5"/>
    </row>
    <row r="115" spans="1:11" ht="15.75">
      <c r="A115" s="3">
        <v>81</v>
      </c>
      <c r="B115" s="21">
        <v>45076</v>
      </c>
      <c r="C115" s="5">
        <v>19.28</v>
      </c>
      <c r="D115" s="5">
        <v>26.7</v>
      </c>
      <c r="E115" s="5">
        <v>22.3</v>
      </c>
      <c r="F115" s="6">
        <v>12.070000000000002</v>
      </c>
      <c r="G115" s="25" t="str">
        <f t="shared" si="3"/>
        <v>Tuesday</v>
      </c>
      <c r="H115" s="5">
        <v>120</v>
      </c>
      <c r="J115" s="5"/>
      <c r="K115" s="5"/>
    </row>
    <row r="116" spans="1:11" ht="15.75">
      <c r="A116" s="3">
        <v>120</v>
      </c>
      <c r="B116" s="21">
        <v>45115</v>
      </c>
      <c r="C116" s="5">
        <v>9.879999999999999</v>
      </c>
      <c r="D116" s="5">
        <v>16</v>
      </c>
      <c r="E116" s="5">
        <v>22.3</v>
      </c>
      <c r="F116" s="6">
        <v>1.0199999999999996</v>
      </c>
      <c r="G116" s="25" t="str">
        <f t="shared" si="3"/>
        <v>Saturday</v>
      </c>
      <c r="H116" s="5">
        <v>77</v>
      </c>
      <c r="J116" s="5"/>
      <c r="K116" s="5"/>
    </row>
    <row r="117" spans="1:11" ht="15.75">
      <c r="A117" s="3">
        <v>98</v>
      </c>
      <c r="B117" s="21">
        <v>45093</v>
      </c>
      <c r="C117" s="5">
        <v>41.980000000000004</v>
      </c>
      <c r="D117" s="5">
        <v>21</v>
      </c>
      <c r="E117" s="5">
        <v>22</v>
      </c>
      <c r="F117" s="6">
        <v>20.190000000000001</v>
      </c>
      <c r="G117" s="25" t="str">
        <f t="shared" si="3"/>
        <v>Friday</v>
      </c>
      <c r="H117" s="5">
        <v>168</v>
      </c>
      <c r="J117" s="5"/>
      <c r="K117" s="5"/>
    </row>
    <row r="118" spans="1:11" ht="15.75">
      <c r="A118" s="3">
        <v>167</v>
      </c>
      <c r="B118" s="21">
        <v>45162</v>
      </c>
      <c r="C118" s="5">
        <v>11.58</v>
      </c>
      <c r="D118" s="5">
        <v>37.6</v>
      </c>
      <c r="E118" s="5">
        <v>21.6</v>
      </c>
      <c r="F118" s="6">
        <v>11.95</v>
      </c>
      <c r="G118" s="25" t="str">
        <f t="shared" si="3"/>
        <v>Thursday</v>
      </c>
      <c r="H118" s="5">
        <v>90</v>
      </c>
      <c r="J118" s="5"/>
      <c r="K118" s="5"/>
    </row>
    <row r="119" spans="1:11" ht="15.75">
      <c r="A119" s="3">
        <v>61</v>
      </c>
      <c r="B119" s="21">
        <v>45056</v>
      </c>
      <c r="C119" s="5">
        <v>16.7</v>
      </c>
      <c r="D119" s="5">
        <v>2</v>
      </c>
      <c r="E119" s="5">
        <v>21.4</v>
      </c>
      <c r="F119" s="6">
        <v>17.79</v>
      </c>
      <c r="G119" s="25" t="str">
        <f t="shared" si="3"/>
        <v>Wednesday</v>
      </c>
      <c r="H119" s="5">
        <v>83</v>
      </c>
      <c r="J119" s="5"/>
      <c r="K119" s="5"/>
    </row>
    <row r="120" spans="1:11" ht="15.75">
      <c r="A120" s="3">
        <v>103</v>
      </c>
      <c r="B120" s="21">
        <v>45098</v>
      </c>
      <c r="C120" s="5">
        <v>64.039999999999992</v>
      </c>
      <c r="D120" s="5">
        <v>10.1</v>
      </c>
      <c r="E120" s="5">
        <v>21.4</v>
      </c>
      <c r="F120" s="6">
        <v>24.509999999999998</v>
      </c>
      <c r="G120" s="25" t="str">
        <f t="shared" si="3"/>
        <v>Wednesday</v>
      </c>
      <c r="H120" s="5">
        <v>158</v>
      </c>
      <c r="J120" s="5"/>
      <c r="K120" s="5"/>
    </row>
    <row r="121" spans="1:11" ht="15.75">
      <c r="A121" s="3">
        <v>10</v>
      </c>
      <c r="B121" s="21">
        <v>45005</v>
      </c>
      <c r="C121" s="5">
        <v>40.96</v>
      </c>
      <c r="D121" s="5">
        <v>2.6</v>
      </c>
      <c r="E121" s="5">
        <v>21.2</v>
      </c>
      <c r="F121" s="6">
        <v>12.8</v>
      </c>
      <c r="G121" s="25" t="str">
        <f t="shared" si="3"/>
        <v>Monday</v>
      </c>
      <c r="H121" s="5">
        <v>119</v>
      </c>
      <c r="J121" s="5"/>
      <c r="K121" s="5"/>
    </row>
    <row r="122" spans="1:11" ht="15.75">
      <c r="A122" s="3">
        <v>77</v>
      </c>
      <c r="B122" s="21">
        <v>45072</v>
      </c>
      <c r="C122" s="5">
        <v>13.5</v>
      </c>
      <c r="D122" s="5">
        <v>1.6</v>
      </c>
      <c r="E122" s="5">
        <v>20.7</v>
      </c>
      <c r="F122" s="6">
        <v>15.27</v>
      </c>
      <c r="G122" s="25" t="str">
        <f t="shared" si="3"/>
        <v>Friday</v>
      </c>
      <c r="H122" s="5">
        <v>83</v>
      </c>
      <c r="J122" s="5"/>
      <c r="K122" s="5"/>
    </row>
    <row r="123" spans="1:11" ht="15.75">
      <c r="A123" s="3">
        <v>150</v>
      </c>
      <c r="B123" s="21">
        <v>45145</v>
      </c>
      <c r="C123" s="5">
        <v>164</v>
      </c>
      <c r="D123" s="5">
        <v>25.8</v>
      </c>
      <c r="E123" s="5">
        <v>20.6</v>
      </c>
      <c r="F123" s="6">
        <v>9.1300000000000008</v>
      </c>
      <c r="G123" s="25" t="str">
        <f t="shared" si="3"/>
        <v>Monday</v>
      </c>
      <c r="H123" s="5">
        <v>118</v>
      </c>
      <c r="J123" s="5"/>
      <c r="K123" s="5"/>
    </row>
    <row r="124" spans="1:11" ht="15.75">
      <c r="A124" s="3">
        <v>139</v>
      </c>
      <c r="B124" s="21">
        <v>45134</v>
      </c>
      <c r="C124" s="5">
        <v>9.6</v>
      </c>
      <c r="D124" s="5">
        <v>25.9</v>
      </c>
      <c r="E124" s="5">
        <v>20.5</v>
      </c>
      <c r="F124" s="6">
        <v>9.0499999999999989</v>
      </c>
      <c r="G124" s="25" t="str">
        <f t="shared" si="3"/>
        <v>Thursday</v>
      </c>
      <c r="H124" s="5">
        <v>109</v>
      </c>
      <c r="J124" s="5"/>
      <c r="K124" s="5"/>
    </row>
    <row r="125" spans="1:11" ht="15.75">
      <c r="A125" s="3">
        <v>177</v>
      </c>
      <c r="B125" s="21">
        <v>45172</v>
      </c>
      <c r="C125" s="5">
        <v>58.68</v>
      </c>
      <c r="D125" s="5">
        <v>30.2</v>
      </c>
      <c r="E125" s="5">
        <v>20.3</v>
      </c>
      <c r="F125" s="6">
        <v>31.819999999999997</v>
      </c>
      <c r="G125" s="25" t="str">
        <f t="shared" si="3"/>
        <v>Sunday</v>
      </c>
      <c r="H125" s="5">
        <v>216</v>
      </c>
      <c r="J125" s="5"/>
      <c r="K125" s="5"/>
    </row>
    <row r="126" spans="1:11" ht="15.75">
      <c r="A126" s="3">
        <v>186</v>
      </c>
      <c r="B126" s="21">
        <v>45181</v>
      </c>
      <c r="C126" s="5">
        <v>46</v>
      </c>
      <c r="D126" s="5">
        <v>45.1</v>
      </c>
      <c r="E126" s="5">
        <v>19.600000000000001</v>
      </c>
      <c r="F126" s="6">
        <v>35.209999999999994</v>
      </c>
      <c r="G126" s="25" t="str">
        <f t="shared" si="3"/>
        <v>Tuesday</v>
      </c>
      <c r="H126" s="5">
        <v>228</v>
      </c>
      <c r="J126" s="5"/>
      <c r="K126" s="5"/>
    </row>
    <row r="127" spans="1:11" ht="15.75">
      <c r="A127" s="3">
        <v>26</v>
      </c>
      <c r="B127" s="21">
        <v>45021</v>
      </c>
      <c r="C127" s="5">
        <v>59.58</v>
      </c>
      <c r="D127" s="5">
        <v>3.5</v>
      </c>
      <c r="E127" s="5">
        <v>19.5</v>
      </c>
      <c r="F127" s="6">
        <v>20.239999999999998</v>
      </c>
      <c r="G127" s="25" t="str">
        <f t="shared" si="3"/>
        <v>Wednesday</v>
      </c>
      <c r="H127" s="5">
        <v>139</v>
      </c>
      <c r="J127" s="5"/>
      <c r="K127" s="5"/>
    </row>
    <row r="128" spans="1:11" ht="15.75">
      <c r="A128" s="3">
        <v>168</v>
      </c>
      <c r="B128" s="21">
        <v>45163</v>
      </c>
      <c r="C128" s="5">
        <v>48.36</v>
      </c>
      <c r="D128" s="5">
        <v>5.2</v>
      </c>
      <c r="E128" s="5">
        <v>19.399999999999999</v>
      </c>
      <c r="F128" s="6">
        <v>15.520000000000001</v>
      </c>
      <c r="G128" s="25" t="str">
        <f t="shared" si="3"/>
        <v>Friday</v>
      </c>
      <c r="H128" s="5">
        <v>129</v>
      </c>
      <c r="J128" s="5"/>
      <c r="K128" s="5"/>
    </row>
    <row r="129" spans="1:11" ht="15.75">
      <c r="A129" s="3">
        <v>73</v>
      </c>
      <c r="B129" s="21">
        <v>45068</v>
      </c>
      <c r="C129" s="5">
        <v>15.36</v>
      </c>
      <c r="D129" s="5">
        <v>33</v>
      </c>
      <c r="E129" s="5">
        <v>19.3</v>
      </c>
      <c r="F129" s="6">
        <v>11.459999999999999</v>
      </c>
      <c r="G129" s="25" t="str">
        <f t="shared" si="3"/>
        <v>Monday</v>
      </c>
      <c r="H129" s="5">
        <v>106</v>
      </c>
      <c r="J129" s="5"/>
      <c r="K129" s="5"/>
    </row>
    <row r="130" spans="1:11" ht="15.75">
      <c r="A130" s="3">
        <v>20</v>
      </c>
      <c r="B130" s="21">
        <v>45015</v>
      </c>
      <c r="C130" s="5">
        <v>32.46</v>
      </c>
      <c r="D130" s="5">
        <v>23.9</v>
      </c>
      <c r="E130" s="5">
        <v>19.100000000000001</v>
      </c>
      <c r="F130" s="6">
        <v>19.04</v>
      </c>
      <c r="G130" s="25" t="str">
        <f t="shared" ref="G130:G161" si="4">TEXT(B130, "dddd")</f>
        <v>Thursday</v>
      </c>
      <c r="H130" s="5">
        <v>148</v>
      </c>
      <c r="J130" s="5"/>
      <c r="K130" s="5"/>
    </row>
    <row r="131" spans="1:11" ht="15.75">
      <c r="A131" s="3">
        <v>48</v>
      </c>
      <c r="B131" s="21">
        <v>45043</v>
      </c>
      <c r="C131" s="5">
        <v>52.980000000000004</v>
      </c>
      <c r="D131" s="5">
        <v>41.5</v>
      </c>
      <c r="E131" s="5">
        <v>18.5</v>
      </c>
      <c r="F131" s="6">
        <v>37.340000000000003</v>
      </c>
      <c r="G131" s="25" t="str">
        <f t="shared" si="4"/>
        <v>Thursday</v>
      </c>
      <c r="H131" s="5">
        <v>245</v>
      </c>
      <c r="J131" s="5"/>
      <c r="K131" s="5"/>
    </row>
    <row r="132" spans="1:11" ht="15.75">
      <c r="A132" s="3">
        <v>171</v>
      </c>
      <c r="B132" s="21">
        <v>45166</v>
      </c>
      <c r="C132" s="5">
        <v>12</v>
      </c>
      <c r="D132" s="5">
        <v>11.6</v>
      </c>
      <c r="E132" s="5">
        <v>18.399999999999999</v>
      </c>
      <c r="F132" s="6">
        <v>3.4400000000000013</v>
      </c>
      <c r="G132" s="25" t="str">
        <f t="shared" si="4"/>
        <v>Monday</v>
      </c>
      <c r="H132" s="5">
        <v>90</v>
      </c>
      <c r="J132" s="5"/>
      <c r="K132" s="5"/>
    </row>
    <row r="133" spans="1:11" ht="15.75">
      <c r="A133" s="3">
        <v>19</v>
      </c>
      <c r="B133" s="21">
        <v>45014</v>
      </c>
      <c r="C133" s="5">
        <v>14.84</v>
      </c>
      <c r="D133" s="5">
        <v>20.5</v>
      </c>
      <c r="E133" s="5">
        <v>18.3</v>
      </c>
      <c r="F133" s="6">
        <v>9.8500000000000014</v>
      </c>
      <c r="G133" s="25" t="str">
        <f t="shared" si="4"/>
        <v>Wednesday</v>
      </c>
      <c r="H133" s="5">
        <v>127</v>
      </c>
      <c r="J133" s="5"/>
      <c r="K133" s="5"/>
    </row>
    <row r="134" spans="1:11" ht="15.75">
      <c r="A134" s="3">
        <v>25</v>
      </c>
      <c r="B134" s="21">
        <v>45020</v>
      </c>
      <c r="C134" s="5">
        <v>20.46</v>
      </c>
      <c r="D134" s="5">
        <v>12.6</v>
      </c>
      <c r="E134" s="5">
        <v>18.3</v>
      </c>
      <c r="F134" s="6">
        <v>5.2099999999999991</v>
      </c>
      <c r="G134" s="25" t="str">
        <f t="shared" si="4"/>
        <v>Tuesday</v>
      </c>
      <c r="H134" s="5">
        <v>110</v>
      </c>
      <c r="J134" s="5"/>
      <c r="K134" s="5"/>
    </row>
    <row r="135" spans="1:11" ht="15.75">
      <c r="A135" s="3">
        <v>188</v>
      </c>
      <c r="B135" s="21">
        <v>45183</v>
      </c>
      <c r="C135" s="5">
        <v>41.22</v>
      </c>
      <c r="D135" s="5">
        <v>28.7</v>
      </c>
      <c r="E135" s="5">
        <v>18.2</v>
      </c>
      <c r="F135" s="6">
        <v>26.18</v>
      </c>
      <c r="G135" s="25" t="str">
        <f t="shared" si="4"/>
        <v>Thursday</v>
      </c>
      <c r="H135" s="5">
        <v>186</v>
      </c>
      <c r="J135" s="5"/>
      <c r="K135" s="5"/>
    </row>
    <row r="136" spans="1:11" ht="15.75">
      <c r="A136" s="3">
        <v>104</v>
      </c>
      <c r="B136" s="21">
        <v>45099</v>
      </c>
      <c r="C136" s="5">
        <v>38.58</v>
      </c>
      <c r="D136" s="5">
        <v>17.2</v>
      </c>
      <c r="E136" s="5">
        <v>17.899999999999999</v>
      </c>
      <c r="F136" s="6">
        <v>20.23</v>
      </c>
      <c r="G136" s="25" t="str">
        <f t="shared" si="4"/>
        <v>Thursday</v>
      </c>
      <c r="H136" s="5">
        <v>163</v>
      </c>
      <c r="J136" s="5"/>
      <c r="K136" s="5"/>
    </row>
    <row r="137" spans="1:11" ht="15.75">
      <c r="A137" s="3">
        <v>180</v>
      </c>
      <c r="B137" s="21">
        <v>45175</v>
      </c>
      <c r="C137" s="5">
        <v>41.12</v>
      </c>
      <c r="D137" s="5">
        <v>10</v>
      </c>
      <c r="E137" s="5">
        <v>17.600000000000001</v>
      </c>
      <c r="F137" s="6">
        <v>14.519999999999998</v>
      </c>
      <c r="G137" s="25" t="str">
        <f t="shared" si="4"/>
        <v>Wednesday</v>
      </c>
      <c r="H137" s="5">
        <v>135</v>
      </c>
      <c r="J137" s="5"/>
      <c r="K137" s="5"/>
    </row>
    <row r="138" spans="1:11" ht="15.75">
      <c r="A138" s="3">
        <v>173</v>
      </c>
      <c r="B138" s="21">
        <v>45168</v>
      </c>
      <c r="C138" s="5">
        <v>9.92</v>
      </c>
      <c r="D138" s="5">
        <v>20.100000000000001</v>
      </c>
      <c r="E138" s="5">
        <v>17</v>
      </c>
      <c r="F138" s="6">
        <v>5.2100000000000009</v>
      </c>
      <c r="G138" s="25" t="str">
        <f t="shared" si="4"/>
        <v>Wednesday</v>
      </c>
      <c r="H138" s="5">
        <v>93</v>
      </c>
      <c r="J138" s="5"/>
      <c r="K138" s="5"/>
    </row>
    <row r="139" spans="1:11" ht="15.75">
      <c r="A139" s="3">
        <v>58</v>
      </c>
      <c r="B139" s="21">
        <v>45053</v>
      </c>
      <c r="C139" s="5">
        <v>33.239999999999995</v>
      </c>
      <c r="D139" s="5">
        <v>19.2</v>
      </c>
      <c r="E139" s="5">
        <v>16.600000000000001</v>
      </c>
      <c r="F139" s="6">
        <v>16.579999999999998</v>
      </c>
      <c r="G139" s="25" t="str">
        <f t="shared" si="4"/>
        <v>Sunday</v>
      </c>
      <c r="H139" s="5">
        <v>133</v>
      </c>
      <c r="J139" s="5"/>
      <c r="K139" s="5"/>
    </row>
    <row r="140" spans="1:11" ht="15.75">
      <c r="A140" s="3">
        <v>87</v>
      </c>
      <c r="B140" s="21">
        <v>45082</v>
      </c>
      <c r="C140" s="5">
        <v>21.259999999999998</v>
      </c>
      <c r="D140" s="5">
        <v>27.5</v>
      </c>
      <c r="E140" s="5">
        <v>16</v>
      </c>
      <c r="F140" s="6">
        <v>14.979999999999999</v>
      </c>
      <c r="G140" s="25" t="str">
        <f t="shared" si="4"/>
        <v>Monday</v>
      </c>
      <c r="H140" s="5">
        <v>122</v>
      </c>
      <c r="J140" s="5"/>
      <c r="K140" s="5"/>
    </row>
    <row r="141" spans="1:11" ht="15.75">
      <c r="A141" s="3">
        <v>55</v>
      </c>
      <c r="B141" s="21">
        <v>45050</v>
      </c>
      <c r="C141" s="5">
        <v>62.54</v>
      </c>
      <c r="D141" s="5">
        <v>28.8</v>
      </c>
      <c r="E141" s="5">
        <v>15.9</v>
      </c>
      <c r="F141" s="6">
        <v>34.31</v>
      </c>
      <c r="G141" s="25" t="str">
        <f t="shared" si="4"/>
        <v>Thursday</v>
      </c>
      <c r="H141" s="5">
        <v>220</v>
      </c>
      <c r="J141" s="5"/>
      <c r="K141" s="5"/>
    </row>
    <row r="142" spans="1:11" ht="15.75">
      <c r="A142" s="3">
        <v>123</v>
      </c>
      <c r="B142" s="21">
        <v>45118</v>
      </c>
      <c r="C142" s="5">
        <v>45.8</v>
      </c>
      <c r="D142" s="5">
        <v>2.4</v>
      </c>
      <c r="E142" s="5">
        <v>15.6</v>
      </c>
      <c r="F142" s="6">
        <v>17.36</v>
      </c>
      <c r="G142" s="25" t="str">
        <f t="shared" si="4"/>
        <v>Tuesday</v>
      </c>
      <c r="H142" s="5">
        <v>125</v>
      </c>
      <c r="J142" s="5"/>
      <c r="K142" s="5"/>
    </row>
    <row r="143" spans="1:11" ht="15.75">
      <c r="A143" s="3">
        <v>118</v>
      </c>
      <c r="B143" s="21">
        <v>45113</v>
      </c>
      <c r="C143" s="5">
        <v>25.28</v>
      </c>
      <c r="D143" s="5">
        <v>0.8</v>
      </c>
      <c r="E143" s="5">
        <v>14.8</v>
      </c>
      <c r="F143" s="6">
        <v>2.12</v>
      </c>
      <c r="G143" s="25" t="str">
        <f t="shared" si="4"/>
        <v>Thursday</v>
      </c>
      <c r="H143" s="5">
        <v>108</v>
      </c>
      <c r="J143" s="5"/>
      <c r="K143" s="5"/>
    </row>
    <row r="144" spans="1:11" ht="15.75">
      <c r="A144" s="3">
        <v>78</v>
      </c>
      <c r="B144" s="21">
        <v>45073</v>
      </c>
      <c r="C144" s="5">
        <v>25.1</v>
      </c>
      <c r="D144" s="5">
        <v>28.5</v>
      </c>
      <c r="E144" s="5">
        <v>14.2</v>
      </c>
      <c r="F144" s="6">
        <v>20.62</v>
      </c>
      <c r="G144" s="25" t="str">
        <f t="shared" si="4"/>
        <v>Saturday</v>
      </c>
      <c r="H144" s="5">
        <v>149</v>
      </c>
      <c r="J144" s="5"/>
      <c r="K144" s="5"/>
    </row>
    <row r="145" spans="1:11" ht="15.75">
      <c r="A145" s="3">
        <v>153</v>
      </c>
      <c r="B145" s="21">
        <v>45148</v>
      </c>
      <c r="C145" s="5">
        <v>40.519999999999996</v>
      </c>
      <c r="D145" s="5">
        <v>23.3</v>
      </c>
      <c r="E145" s="5">
        <v>14.2</v>
      </c>
      <c r="F145" s="6">
        <v>25.729999999999997</v>
      </c>
      <c r="G145" s="25" t="str">
        <f t="shared" si="4"/>
        <v>Thursday</v>
      </c>
      <c r="H145" s="5">
        <v>169</v>
      </c>
      <c r="J145" s="5"/>
      <c r="K145" s="5"/>
    </row>
    <row r="146" spans="1:11" ht="15.75">
      <c r="A146" s="3">
        <v>196</v>
      </c>
      <c r="B146" s="21">
        <v>45191</v>
      </c>
      <c r="C146" s="5">
        <v>14.64</v>
      </c>
      <c r="D146" s="5">
        <v>3.7</v>
      </c>
      <c r="E146" s="5">
        <v>13.8</v>
      </c>
      <c r="F146" s="6">
        <v>0.14999999999999947</v>
      </c>
      <c r="G146" s="25" t="str">
        <f t="shared" si="4"/>
        <v>Friday</v>
      </c>
      <c r="H146" s="5">
        <v>91</v>
      </c>
      <c r="J146" s="5"/>
      <c r="K146" s="5"/>
    </row>
    <row r="147" spans="1:11" ht="15.75">
      <c r="A147" s="3">
        <v>75</v>
      </c>
      <c r="B147" s="21">
        <v>45070</v>
      </c>
      <c r="C147" s="5">
        <v>50.68</v>
      </c>
      <c r="D147" s="5">
        <v>0</v>
      </c>
      <c r="E147" s="5">
        <v>13.1</v>
      </c>
      <c r="F147" s="6">
        <v>28.4</v>
      </c>
      <c r="G147" s="25" t="str">
        <f t="shared" si="4"/>
        <v>Wednesday</v>
      </c>
      <c r="H147" s="5">
        <v>187</v>
      </c>
      <c r="J147" s="5"/>
      <c r="K147" s="5"/>
    </row>
    <row r="148" spans="1:11" ht="15.75">
      <c r="A148" s="3">
        <v>175</v>
      </c>
      <c r="B148" s="21">
        <v>45170</v>
      </c>
      <c r="C148" s="5">
        <v>53.480000000000004</v>
      </c>
      <c r="D148" s="5">
        <v>3.4</v>
      </c>
      <c r="E148" s="5">
        <v>13.1</v>
      </c>
      <c r="F148" s="6">
        <v>18.700000000000003</v>
      </c>
      <c r="G148" s="25" t="str">
        <f t="shared" si="4"/>
        <v>Friday</v>
      </c>
      <c r="H148" s="5">
        <v>127</v>
      </c>
      <c r="J148" s="5"/>
      <c r="K148" s="5"/>
    </row>
    <row r="149" spans="1:11" ht="15.75">
      <c r="A149" s="3">
        <v>141</v>
      </c>
      <c r="B149" s="21">
        <v>45136</v>
      </c>
      <c r="C149" s="5"/>
      <c r="D149" s="5">
        <v>17</v>
      </c>
      <c r="E149" s="5">
        <v>12.9</v>
      </c>
      <c r="F149" s="6">
        <v>10.68</v>
      </c>
      <c r="G149" s="25" t="str">
        <f t="shared" si="4"/>
        <v>Saturday</v>
      </c>
      <c r="H149" s="5">
        <v>113</v>
      </c>
      <c r="J149" s="5"/>
      <c r="K149" s="5"/>
    </row>
    <row r="150" spans="1:11" ht="15.75">
      <c r="A150" s="3">
        <v>174</v>
      </c>
      <c r="B150" s="21">
        <v>45169</v>
      </c>
      <c r="C150" s="5">
        <v>36.68</v>
      </c>
      <c r="D150" s="5">
        <v>7.1</v>
      </c>
      <c r="E150" s="5">
        <v>12.8</v>
      </c>
      <c r="F150" s="6">
        <v>15.27</v>
      </c>
      <c r="G150" s="25" t="str">
        <f t="shared" si="4"/>
        <v>Thursday</v>
      </c>
      <c r="H150" s="5">
        <v>129</v>
      </c>
      <c r="J150" s="5"/>
      <c r="K150" s="5"/>
    </row>
    <row r="151" spans="1:11" ht="15.75">
      <c r="A151" s="3">
        <v>27</v>
      </c>
      <c r="B151" s="21">
        <v>45022</v>
      </c>
      <c r="C151" s="5">
        <v>38.58</v>
      </c>
      <c r="D151" s="5">
        <v>29.3</v>
      </c>
      <c r="E151" s="5">
        <v>12.6</v>
      </c>
      <c r="F151" s="6">
        <v>23.900000000000002</v>
      </c>
      <c r="G151" s="25" t="str">
        <f t="shared" si="4"/>
        <v>Thursday</v>
      </c>
      <c r="H151" s="5">
        <v>167</v>
      </c>
      <c r="J151" s="5"/>
      <c r="K151" s="5"/>
    </row>
    <row r="152" spans="1:11" ht="15.75">
      <c r="A152" s="3">
        <v>124</v>
      </c>
      <c r="B152" s="21">
        <v>45119</v>
      </c>
      <c r="C152" s="5">
        <v>33.619999999999997</v>
      </c>
      <c r="D152" s="5">
        <v>34.6</v>
      </c>
      <c r="E152" s="5">
        <v>12.4</v>
      </c>
      <c r="F152" s="6">
        <v>24.65</v>
      </c>
      <c r="G152" s="25" t="str">
        <f t="shared" si="4"/>
        <v>Wednesday</v>
      </c>
      <c r="H152" s="5">
        <v>171</v>
      </c>
      <c r="J152" s="5"/>
      <c r="K152" s="5"/>
    </row>
    <row r="153" spans="1:11" ht="15.75">
      <c r="A153" s="3">
        <v>149</v>
      </c>
      <c r="B153" s="21">
        <v>45144</v>
      </c>
      <c r="C153" s="5">
        <v>15.6</v>
      </c>
      <c r="D153" s="5">
        <v>40.299999999999997</v>
      </c>
      <c r="E153" s="5">
        <v>11.9</v>
      </c>
      <c r="F153" s="6">
        <v>19.189999999999998</v>
      </c>
      <c r="G153" s="25" t="str">
        <f t="shared" si="4"/>
        <v>Sunday</v>
      </c>
      <c r="H153" s="5">
        <v>110</v>
      </c>
      <c r="J153" s="5"/>
      <c r="K153" s="5"/>
    </row>
    <row r="154" spans="1:11" ht="15.75">
      <c r="A154" s="3">
        <v>8</v>
      </c>
      <c r="B154" s="21">
        <v>45003</v>
      </c>
      <c r="C154" s="5">
        <v>31.04</v>
      </c>
      <c r="D154" s="5">
        <v>19.600000000000001</v>
      </c>
      <c r="E154" s="5">
        <v>11.6</v>
      </c>
      <c r="F154" s="6">
        <v>17.18</v>
      </c>
      <c r="G154" s="25" t="str">
        <f t="shared" si="4"/>
        <v>Saturday</v>
      </c>
      <c r="H154" s="5">
        <v>152</v>
      </c>
      <c r="J154" s="5"/>
      <c r="K154" s="5"/>
    </row>
    <row r="155" spans="1:11" ht="15.75">
      <c r="A155" s="3">
        <v>69</v>
      </c>
      <c r="B155" s="21">
        <v>45064</v>
      </c>
      <c r="C155" s="5">
        <v>51.480000000000004</v>
      </c>
      <c r="D155" s="5">
        <v>27.5</v>
      </c>
      <c r="E155" s="5">
        <v>11</v>
      </c>
      <c r="F155" s="6">
        <v>33.090000000000003</v>
      </c>
      <c r="G155" s="25" t="str">
        <f t="shared" si="4"/>
        <v>Thursday</v>
      </c>
      <c r="H155" s="5">
        <v>196</v>
      </c>
      <c r="J155" s="5"/>
      <c r="K155" s="5"/>
    </row>
    <row r="156" spans="1:11" ht="15.75">
      <c r="A156" s="3">
        <v>95</v>
      </c>
      <c r="B156" s="21">
        <v>45090</v>
      </c>
      <c r="C156" s="5">
        <v>30.48</v>
      </c>
      <c r="D156" s="5">
        <v>14</v>
      </c>
      <c r="E156" s="5">
        <v>10.9</v>
      </c>
      <c r="F156" s="6">
        <v>13.380000000000003</v>
      </c>
      <c r="G156" s="25" t="str">
        <f t="shared" si="4"/>
        <v>Tuesday</v>
      </c>
      <c r="H156" s="5">
        <v>117</v>
      </c>
      <c r="J156" s="5"/>
      <c r="K156" s="5"/>
    </row>
    <row r="157" spans="1:11" ht="15.75">
      <c r="A157" s="3">
        <v>114</v>
      </c>
      <c r="B157" s="21">
        <v>45109</v>
      </c>
      <c r="C157" s="5">
        <v>44.92</v>
      </c>
      <c r="D157" s="5">
        <v>20.6</v>
      </c>
      <c r="E157" s="5">
        <v>10.7</v>
      </c>
      <c r="F157" s="6">
        <v>26.98</v>
      </c>
      <c r="G157" s="25" t="str">
        <f t="shared" si="4"/>
        <v>Sunday</v>
      </c>
      <c r="H157" s="5">
        <v>167</v>
      </c>
      <c r="J157" s="5"/>
      <c r="K157" s="5"/>
    </row>
    <row r="158" spans="1:11" ht="15.75">
      <c r="A158" s="3">
        <v>68</v>
      </c>
      <c r="B158" s="21">
        <v>45063</v>
      </c>
      <c r="C158" s="5">
        <v>30.860000000000003</v>
      </c>
      <c r="D158" s="5">
        <v>14.5</v>
      </c>
      <c r="E158" s="5">
        <v>10.199999999999999</v>
      </c>
      <c r="F158" s="6">
        <v>17.100000000000001</v>
      </c>
      <c r="G158" s="25" t="str">
        <f t="shared" si="4"/>
        <v>Wednesday</v>
      </c>
      <c r="H158" s="5">
        <v>135</v>
      </c>
      <c r="J158" s="5"/>
      <c r="K158" s="5"/>
    </row>
    <row r="159" spans="1:11" ht="15.75">
      <c r="A159" s="3">
        <v>155</v>
      </c>
      <c r="B159" s="21">
        <v>45150</v>
      </c>
      <c r="C159" s="5">
        <v>43.56</v>
      </c>
      <c r="D159" s="5">
        <v>21.1</v>
      </c>
      <c r="E159" s="5">
        <v>9.5</v>
      </c>
      <c r="F159" s="6">
        <v>25.53</v>
      </c>
      <c r="G159" s="25" t="str">
        <f t="shared" si="4"/>
        <v>Saturday</v>
      </c>
      <c r="H159" s="5">
        <v>166</v>
      </c>
      <c r="J159" s="5"/>
      <c r="K159" s="5"/>
    </row>
    <row r="160" spans="1:11" ht="15.75">
      <c r="A160" s="3">
        <v>79</v>
      </c>
      <c r="B160" s="21">
        <v>45074</v>
      </c>
      <c r="C160" s="5">
        <v>8.08</v>
      </c>
      <c r="D160" s="5">
        <v>29.9</v>
      </c>
      <c r="E160" s="5">
        <v>9.4</v>
      </c>
      <c r="F160" s="6">
        <v>11.729999999999999</v>
      </c>
      <c r="G160" s="25" t="str">
        <f t="shared" si="4"/>
        <v>Sunday</v>
      </c>
      <c r="H160" s="5">
        <v>62</v>
      </c>
      <c r="J160" s="5"/>
      <c r="K160" s="5"/>
    </row>
    <row r="161" spans="1:11" ht="15.75">
      <c r="A161" s="3">
        <v>60</v>
      </c>
      <c r="B161" s="21">
        <v>45055</v>
      </c>
      <c r="C161" s="5">
        <v>50.14</v>
      </c>
      <c r="D161" s="5">
        <v>29.5</v>
      </c>
      <c r="E161" s="5">
        <v>9.3000000000000007</v>
      </c>
      <c r="F161" s="6">
        <v>32.1</v>
      </c>
      <c r="G161" s="25" t="str">
        <f t="shared" si="4"/>
        <v>Tuesday</v>
      </c>
      <c r="H161" s="5">
        <v>186</v>
      </c>
      <c r="J161" s="5"/>
      <c r="K161" s="5"/>
    </row>
    <row r="162" spans="1:11" ht="15.75">
      <c r="A162" s="3">
        <v>91</v>
      </c>
      <c r="B162" s="21">
        <v>45086</v>
      </c>
      <c r="C162" s="5">
        <v>31.860000000000003</v>
      </c>
      <c r="D162" s="5">
        <v>4.9000000000000004</v>
      </c>
      <c r="E162" s="5">
        <v>9.3000000000000007</v>
      </c>
      <c r="F162" s="6">
        <v>12.160000000000002</v>
      </c>
      <c r="G162" s="25" t="str">
        <f t="shared" ref="G162:G193" si="5">TEXT(B162, "dddd")</f>
        <v>Friday</v>
      </c>
      <c r="H162" s="5">
        <v>93</v>
      </c>
      <c r="J162" s="5"/>
      <c r="K162" s="5"/>
    </row>
    <row r="163" spans="1:11" ht="15.75">
      <c r="A163" s="3">
        <v>137</v>
      </c>
      <c r="B163" s="21">
        <v>45132</v>
      </c>
      <c r="C163" s="5">
        <v>10.120000000000001</v>
      </c>
      <c r="D163" s="5">
        <v>39</v>
      </c>
      <c r="E163" s="5">
        <v>9.3000000000000007</v>
      </c>
      <c r="F163" s="6">
        <v>18.339999999999996</v>
      </c>
      <c r="G163" s="25" t="str">
        <f t="shared" si="5"/>
        <v>Tuesday</v>
      </c>
      <c r="H163" s="5">
        <v>98</v>
      </c>
      <c r="J163" s="5"/>
      <c r="K163" s="5"/>
    </row>
    <row r="164" spans="1:11" ht="15.75">
      <c r="A164" s="3">
        <v>128</v>
      </c>
      <c r="B164" s="21">
        <v>45123</v>
      </c>
      <c r="C164" s="5">
        <v>71.06</v>
      </c>
      <c r="D164" s="5"/>
      <c r="E164" s="5">
        <v>9.1999999999999993</v>
      </c>
      <c r="F164" s="6">
        <v>31.35</v>
      </c>
      <c r="G164" s="25" t="str">
        <f t="shared" si="5"/>
        <v>Sunday</v>
      </c>
      <c r="H164" s="5">
        <v>92</v>
      </c>
      <c r="J164" s="5"/>
      <c r="K164" s="5"/>
    </row>
    <row r="165" spans="1:11" ht="15.75">
      <c r="A165" s="3">
        <v>146</v>
      </c>
      <c r="B165" s="21">
        <v>45141</v>
      </c>
      <c r="C165" s="5">
        <v>31.060000000000002</v>
      </c>
      <c r="D165" s="5">
        <v>1.9</v>
      </c>
      <c r="E165" s="5">
        <v>9</v>
      </c>
      <c r="F165" s="6">
        <v>11.38</v>
      </c>
      <c r="G165" s="25" t="str">
        <f t="shared" si="5"/>
        <v>Thursday</v>
      </c>
      <c r="H165" s="5">
        <v>123</v>
      </c>
      <c r="J165" s="5"/>
      <c r="K165" s="5"/>
    </row>
    <row r="166" spans="1:11" ht="15.75">
      <c r="A166" s="3">
        <v>131</v>
      </c>
      <c r="B166" s="21">
        <v>45126</v>
      </c>
      <c r="C166" s="5">
        <v>6</v>
      </c>
      <c r="D166" s="5">
        <v>39.6</v>
      </c>
      <c r="E166" s="5">
        <v>8.6999999999999993</v>
      </c>
      <c r="F166" s="6">
        <v>111</v>
      </c>
      <c r="G166" s="25" t="str">
        <f t="shared" si="5"/>
        <v>Wednesday</v>
      </c>
      <c r="H166" s="5">
        <v>28</v>
      </c>
      <c r="J166" s="5"/>
      <c r="K166" s="5"/>
    </row>
    <row r="167" spans="1:11" ht="15.75">
      <c r="A167" s="3">
        <v>147</v>
      </c>
      <c r="B167" s="21">
        <v>45142</v>
      </c>
      <c r="C167" s="5">
        <v>55.019999999999996</v>
      </c>
      <c r="D167" s="5">
        <v>7.3</v>
      </c>
      <c r="E167" s="5">
        <v>8.6999999999999993</v>
      </c>
      <c r="F167" s="6">
        <v>24.179999999999996</v>
      </c>
      <c r="G167" s="25" t="str">
        <f t="shared" si="5"/>
        <v>Friday</v>
      </c>
      <c r="H167" s="5">
        <v>142</v>
      </c>
      <c r="J167" s="5"/>
      <c r="K167" s="5"/>
    </row>
    <row r="168" spans="1:11" ht="15.75">
      <c r="A168" s="3">
        <v>200</v>
      </c>
      <c r="B168" s="21">
        <v>45195</v>
      </c>
      <c r="C168" s="5">
        <v>52.42</v>
      </c>
      <c r="D168" s="5">
        <v>8.6</v>
      </c>
      <c r="E168" s="5">
        <v>8.6999999999999993</v>
      </c>
      <c r="F168" s="6">
        <v>1</v>
      </c>
      <c r="G168" s="25" t="str">
        <f t="shared" si="5"/>
        <v>Tuesday</v>
      </c>
      <c r="H168" s="5">
        <v>139</v>
      </c>
      <c r="J168" s="5"/>
      <c r="K168" s="5"/>
    </row>
    <row r="169" spans="1:11" ht="15.75">
      <c r="A169" s="3">
        <v>36</v>
      </c>
      <c r="B169" s="21">
        <v>45031</v>
      </c>
      <c r="C169" s="5">
        <v>62.14</v>
      </c>
      <c r="D169" s="5">
        <v>4.0999999999999996</v>
      </c>
      <c r="E169" s="5">
        <v>8.5</v>
      </c>
      <c r="F169" s="6">
        <v>27.72</v>
      </c>
      <c r="G169" s="25" t="str">
        <f t="shared" si="5"/>
        <v>Saturday</v>
      </c>
      <c r="H169" s="5">
        <v>129</v>
      </c>
      <c r="J169" s="5"/>
      <c r="K169" s="5"/>
    </row>
    <row r="170" spans="1:11" ht="15.75">
      <c r="A170" s="3">
        <v>136</v>
      </c>
      <c r="B170" s="21">
        <v>45131</v>
      </c>
      <c r="C170" s="5">
        <v>14.66</v>
      </c>
      <c r="D170" s="5">
        <v>47</v>
      </c>
      <c r="E170" s="5">
        <v>8.5</v>
      </c>
      <c r="F170" s="6">
        <v>24.93</v>
      </c>
      <c r="G170" s="25" t="str">
        <f t="shared" si="5"/>
        <v>Monday</v>
      </c>
      <c r="H170" s="5">
        <v>124</v>
      </c>
      <c r="J170" s="5"/>
      <c r="K170" s="5"/>
    </row>
    <row r="171" spans="1:11" ht="15.75">
      <c r="A171" s="3">
        <v>64</v>
      </c>
      <c r="B171" s="21">
        <v>45059</v>
      </c>
      <c r="C171" s="5">
        <v>27.54</v>
      </c>
      <c r="D171" s="5">
        <v>29.6</v>
      </c>
      <c r="E171" s="5">
        <v>8.4</v>
      </c>
      <c r="F171" s="6">
        <v>21.71</v>
      </c>
      <c r="G171" s="25" t="str">
        <f t="shared" si="5"/>
        <v>Saturday</v>
      </c>
      <c r="H171" s="5">
        <v>298.75</v>
      </c>
      <c r="J171" s="5"/>
      <c r="K171" s="5"/>
    </row>
    <row r="172" spans="1:11" ht="15.75">
      <c r="A172" s="3">
        <v>181</v>
      </c>
      <c r="B172" s="21">
        <v>45176</v>
      </c>
      <c r="C172" s="5">
        <v>36.32</v>
      </c>
      <c r="D172" s="5">
        <v>2.6</v>
      </c>
      <c r="E172" s="5">
        <v>8.3000000000000007</v>
      </c>
      <c r="F172" s="6">
        <v>13.64</v>
      </c>
      <c r="G172" s="25" t="str">
        <f t="shared" si="5"/>
        <v>Thursday</v>
      </c>
      <c r="H172" s="5">
        <v>108</v>
      </c>
      <c r="J172" s="5"/>
      <c r="K172" s="5"/>
    </row>
    <row r="173" spans="1:11" ht="15.75">
      <c r="A173" s="3">
        <v>197</v>
      </c>
      <c r="B173" s="21">
        <v>45192</v>
      </c>
      <c r="C173" s="5">
        <v>27.84</v>
      </c>
      <c r="D173" s="5">
        <v>4.9000000000000004</v>
      </c>
      <c r="E173" s="5">
        <v>8.1</v>
      </c>
      <c r="F173" s="6">
        <v>8.6300000000000008</v>
      </c>
      <c r="G173" s="25" t="str">
        <f t="shared" si="5"/>
        <v>Saturday</v>
      </c>
      <c r="H173" s="5">
        <v>116</v>
      </c>
      <c r="J173" s="5"/>
      <c r="K173" s="5"/>
    </row>
    <row r="174" spans="1:11" ht="15.75">
      <c r="A174" s="3">
        <v>35</v>
      </c>
      <c r="B174" s="21">
        <v>45030</v>
      </c>
      <c r="C174" s="5">
        <v>24.14</v>
      </c>
      <c r="D174" s="5">
        <v>1.4</v>
      </c>
      <c r="E174" s="5">
        <v>7.4</v>
      </c>
      <c r="F174" s="6">
        <v>7.3099999999999987</v>
      </c>
      <c r="G174" s="25" t="str">
        <f t="shared" si="5"/>
        <v>Friday</v>
      </c>
      <c r="H174" s="5">
        <v>91.5</v>
      </c>
      <c r="J174" s="5"/>
      <c r="K174" s="5"/>
    </row>
    <row r="175" spans="1:11" ht="15.75">
      <c r="A175" s="3">
        <v>164</v>
      </c>
      <c r="B175" s="21">
        <v>45159</v>
      </c>
      <c r="C175" s="5">
        <v>33.700000000000003</v>
      </c>
      <c r="D175" s="5">
        <v>36.799999999999997</v>
      </c>
      <c r="E175" s="5">
        <v>7.4</v>
      </c>
      <c r="F175" s="6">
        <v>31.79</v>
      </c>
      <c r="G175" s="25" t="str">
        <f t="shared" si="5"/>
        <v>Monday</v>
      </c>
      <c r="H175" s="5">
        <v>193</v>
      </c>
      <c r="J175" s="5"/>
      <c r="K175" s="5"/>
    </row>
    <row r="176" spans="1:11" ht="15.75">
      <c r="A176" s="3">
        <v>14</v>
      </c>
      <c r="B176" s="21">
        <v>45009</v>
      </c>
      <c r="C176" s="5">
        <v>26.5</v>
      </c>
      <c r="D176" s="5">
        <v>7.6</v>
      </c>
      <c r="E176" s="5">
        <v>7.2</v>
      </c>
      <c r="F176" s="6"/>
      <c r="G176" s="25" t="str">
        <f t="shared" si="5"/>
        <v>Friday</v>
      </c>
      <c r="H176" s="5">
        <v>113</v>
      </c>
      <c r="J176" s="5"/>
      <c r="K176" s="5"/>
    </row>
    <row r="177" spans="1:11" ht="15.75">
      <c r="A177" s="3">
        <v>170</v>
      </c>
      <c r="B177" s="21">
        <v>45165</v>
      </c>
      <c r="C177" s="5">
        <v>60.86</v>
      </c>
      <c r="D177" s="5">
        <v>10.6</v>
      </c>
      <c r="E177" s="5">
        <v>6.4</v>
      </c>
      <c r="F177" s="6">
        <v>31.169999999999995</v>
      </c>
      <c r="G177" s="25" t="str">
        <f t="shared" si="5"/>
        <v>Sunday</v>
      </c>
      <c r="H177" s="5">
        <v>162</v>
      </c>
      <c r="J177" s="5"/>
      <c r="K177" s="5"/>
    </row>
    <row r="178" spans="1:11" ht="15.75">
      <c r="A178" s="3">
        <v>198</v>
      </c>
      <c r="B178" s="21">
        <v>45193</v>
      </c>
      <c r="C178" s="5">
        <v>44.4</v>
      </c>
      <c r="D178" s="5">
        <v>9.3000000000000007</v>
      </c>
      <c r="E178" s="5">
        <v>6.4</v>
      </c>
      <c r="F178" s="6">
        <v>19.79</v>
      </c>
      <c r="G178" s="25" t="str">
        <f t="shared" si="5"/>
        <v>Sunday</v>
      </c>
      <c r="H178" s="5">
        <v>139</v>
      </c>
      <c r="J178" s="5"/>
      <c r="K178" s="5"/>
    </row>
    <row r="179" spans="1:11" ht="15.75">
      <c r="A179" s="3">
        <v>192</v>
      </c>
      <c r="B179" s="21">
        <v>45187</v>
      </c>
      <c r="C179" s="5">
        <v>21.1</v>
      </c>
      <c r="D179" s="5">
        <v>10.8</v>
      </c>
      <c r="E179" s="5">
        <v>6</v>
      </c>
      <c r="F179" s="6">
        <v>10.549999999999999</v>
      </c>
      <c r="G179" s="25" t="str">
        <f t="shared" si="5"/>
        <v>Monday</v>
      </c>
      <c r="H179" s="5">
        <v>116</v>
      </c>
      <c r="J179" s="5"/>
      <c r="K179" s="5"/>
    </row>
    <row r="180" spans="1:11" ht="15.75">
      <c r="A180" s="3">
        <v>195</v>
      </c>
      <c r="B180" s="21">
        <v>45190</v>
      </c>
      <c r="C180" s="5">
        <v>32.94</v>
      </c>
      <c r="D180" s="5">
        <v>35.6</v>
      </c>
      <c r="E180" s="5">
        <v>6</v>
      </c>
      <c r="F180" s="6"/>
      <c r="G180" s="25" t="str">
        <f t="shared" si="5"/>
        <v>Thursday</v>
      </c>
      <c r="H180" s="5">
        <v>184</v>
      </c>
      <c r="J180" s="5"/>
      <c r="K180" s="5"/>
    </row>
    <row r="181" spans="1:11" ht="15.75">
      <c r="A181" s="3">
        <v>97</v>
      </c>
      <c r="B181" s="21">
        <v>45092</v>
      </c>
      <c r="C181" s="5">
        <v>46.519999999999996</v>
      </c>
      <c r="D181" s="5">
        <v>3.5</v>
      </c>
      <c r="E181" s="5">
        <v>5.9</v>
      </c>
      <c r="F181" s="6">
        <v>19.149999999999999</v>
      </c>
      <c r="G181" s="25" t="str">
        <f t="shared" si="5"/>
        <v>Thursday</v>
      </c>
      <c r="H181" s="5">
        <v>132</v>
      </c>
      <c r="J181" s="5"/>
      <c r="K181" s="5"/>
    </row>
    <row r="182" spans="1:11" ht="15.75">
      <c r="A182" s="3">
        <v>191</v>
      </c>
      <c r="B182" s="21">
        <v>45186</v>
      </c>
      <c r="C182" s="5">
        <v>15.9</v>
      </c>
      <c r="D182" s="5">
        <v>41.1</v>
      </c>
      <c r="E182" s="5">
        <v>5.8</v>
      </c>
      <c r="F182" s="6">
        <v>22.18</v>
      </c>
      <c r="G182" s="25" t="str">
        <f t="shared" si="5"/>
        <v>Sunday</v>
      </c>
      <c r="H182" s="5">
        <v>114</v>
      </c>
      <c r="J182" s="5"/>
      <c r="K182" s="5"/>
    </row>
    <row r="183" spans="1:11" ht="15.75">
      <c r="A183" s="3">
        <v>156</v>
      </c>
      <c r="B183" s="21">
        <v>45151</v>
      </c>
      <c r="C183" s="5">
        <v>9.82</v>
      </c>
      <c r="D183" s="5">
        <v>11.6</v>
      </c>
      <c r="E183" s="5">
        <v>5.7</v>
      </c>
      <c r="F183" s="6">
        <v>92</v>
      </c>
      <c r="G183" s="25" t="str">
        <f t="shared" si="5"/>
        <v>Sunday</v>
      </c>
      <c r="H183" s="5">
        <v>35</v>
      </c>
      <c r="J183" s="5"/>
      <c r="K183" s="5"/>
    </row>
    <row r="184" spans="1:11" ht="15.75">
      <c r="A184" s="3">
        <v>110</v>
      </c>
      <c r="B184" s="21">
        <v>45105</v>
      </c>
      <c r="C184" s="5">
        <v>53.08</v>
      </c>
      <c r="D184" s="5">
        <v>26.9</v>
      </c>
      <c r="E184" s="5">
        <v>5.5</v>
      </c>
      <c r="F184" s="6">
        <v>36.789999999999992</v>
      </c>
      <c r="G184" s="25" t="str">
        <f t="shared" si="5"/>
        <v>Wednesday</v>
      </c>
      <c r="H184" s="5"/>
      <c r="J184" s="5"/>
      <c r="K184" s="5"/>
    </row>
    <row r="185" spans="1:11" ht="15.75">
      <c r="A185" s="3">
        <v>165</v>
      </c>
      <c r="B185" s="21">
        <v>45160</v>
      </c>
      <c r="C185" s="5">
        <v>28.44</v>
      </c>
      <c r="D185" s="5">
        <v>14.7</v>
      </c>
      <c r="E185" s="5">
        <v>5.4</v>
      </c>
      <c r="F185" s="6">
        <v>16.91</v>
      </c>
      <c r="G185" s="25" t="str">
        <f t="shared" si="5"/>
        <v>Tuesday</v>
      </c>
      <c r="H185" s="5">
        <v>132</v>
      </c>
      <c r="J185" s="5"/>
      <c r="K185" s="5"/>
    </row>
    <row r="186" spans="1:11" ht="15.75">
      <c r="A186" s="3">
        <v>105</v>
      </c>
      <c r="B186" s="21">
        <v>45100</v>
      </c>
      <c r="C186" s="5">
        <v>54.64</v>
      </c>
      <c r="D186" s="5">
        <v>34.299999999999997</v>
      </c>
      <c r="E186" s="5">
        <v>5.3</v>
      </c>
      <c r="F186" s="6">
        <v>38.85</v>
      </c>
      <c r="G186" s="25" t="str">
        <f t="shared" si="5"/>
        <v>Friday</v>
      </c>
      <c r="H186" s="5">
        <v>208</v>
      </c>
      <c r="J186" s="5"/>
      <c r="K186" s="5"/>
    </row>
    <row r="187" spans="1:11" ht="15.75">
      <c r="A187" s="3">
        <v>37</v>
      </c>
      <c r="B187" s="21">
        <v>45032</v>
      </c>
      <c r="C187" s="5">
        <v>56.379999999999995</v>
      </c>
      <c r="D187" s="5">
        <v>43.8</v>
      </c>
      <c r="E187" s="5">
        <v>5</v>
      </c>
      <c r="F187" s="6">
        <v>46.589999999999996</v>
      </c>
      <c r="G187" s="25" t="str">
        <f t="shared" si="5"/>
        <v>Sunday</v>
      </c>
      <c r="H187" s="5">
        <v>256</v>
      </c>
      <c r="J187" s="5"/>
      <c r="K187" s="5"/>
    </row>
    <row r="188" spans="1:11" ht="15.75">
      <c r="A188" s="3">
        <v>12</v>
      </c>
      <c r="B188" s="21">
        <v>45007</v>
      </c>
      <c r="C188" s="5">
        <v>50.94</v>
      </c>
      <c r="D188" s="5">
        <v>24</v>
      </c>
      <c r="E188" s="5">
        <v>4</v>
      </c>
      <c r="F188" s="6">
        <v>31.869999999999997</v>
      </c>
      <c r="G188" s="25" t="str">
        <f t="shared" si="5"/>
        <v>Wednesday</v>
      </c>
      <c r="H188" s="5">
        <v>151.5</v>
      </c>
      <c r="J188" s="5"/>
      <c r="K188" s="5"/>
    </row>
    <row r="189" spans="1:11" ht="15.75">
      <c r="A189" s="3">
        <v>189</v>
      </c>
      <c r="B189" s="21">
        <v>45184</v>
      </c>
      <c r="C189" s="5">
        <v>59.2</v>
      </c>
      <c r="D189" s="5">
        <v>13.9</v>
      </c>
      <c r="E189" s="5">
        <v>3.7</v>
      </c>
      <c r="F189" s="6">
        <v>34.070000000000007</v>
      </c>
      <c r="G189" s="25" t="str">
        <f t="shared" si="5"/>
        <v>Friday</v>
      </c>
      <c r="H189" s="5">
        <v>167</v>
      </c>
      <c r="J189" s="5"/>
      <c r="K189" s="5"/>
    </row>
    <row r="190" spans="1:11" ht="15.75">
      <c r="A190" s="3">
        <v>52</v>
      </c>
      <c r="B190" s="21">
        <v>45047</v>
      </c>
      <c r="C190" s="5">
        <v>29.080000000000002</v>
      </c>
      <c r="D190" s="5">
        <v>9.6</v>
      </c>
      <c r="E190" s="5">
        <v>3.6</v>
      </c>
      <c r="F190" s="6">
        <v>13.4</v>
      </c>
      <c r="G190" s="25" t="str">
        <f t="shared" si="5"/>
        <v>Monday</v>
      </c>
      <c r="H190" s="5">
        <v>112</v>
      </c>
      <c r="J190" s="5"/>
      <c r="K190" s="5"/>
    </row>
    <row r="191" spans="1:11" ht="15.75">
      <c r="A191" s="3">
        <v>194</v>
      </c>
      <c r="B191" s="21">
        <v>45189</v>
      </c>
      <c r="C191" s="5">
        <v>41.36</v>
      </c>
      <c r="D191" s="5">
        <v>42</v>
      </c>
      <c r="E191" s="5">
        <v>3.6</v>
      </c>
      <c r="F191" s="6">
        <v>36.24</v>
      </c>
      <c r="G191" s="25" t="str">
        <f t="shared" si="5"/>
        <v>Wednesday</v>
      </c>
      <c r="H191" s="5">
        <v>204</v>
      </c>
      <c r="J191" s="5"/>
      <c r="K191" s="5"/>
    </row>
    <row r="192" spans="1:11" ht="15.75">
      <c r="A192" s="3">
        <v>129</v>
      </c>
      <c r="B192" s="21">
        <v>45124</v>
      </c>
      <c r="C192" s="5">
        <v>54.06</v>
      </c>
      <c r="D192" s="5">
        <v>49</v>
      </c>
      <c r="E192" s="5">
        <v>3.2</v>
      </c>
      <c r="F192" s="6">
        <v>45.25</v>
      </c>
      <c r="G192" s="25" t="str">
        <f t="shared" si="5"/>
        <v>Monday</v>
      </c>
      <c r="H192" s="5">
        <v>264</v>
      </c>
      <c r="J192" s="5"/>
      <c r="K192" s="5"/>
    </row>
    <row r="193" spans="1:11" ht="15.75">
      <c r="A193" s="3">
        <v>113</v>
      </c>
      <c r="B193" s="21">
        <v>45108</v>
      </c>
      <c r="C193" s="5">
        <v>39.14</v>
      </c>
      <c r="D193" s="5">
        <v>15.4</v>
      </c>
      <c r="E193" s="5">
        <v>2.4</v>
      </c>
      <c r="F193" s="6">
        <v>24.31</v>
      </c>
      <c r="G193" s="25" t="str">
        <f t="shared" si="5"/>
        <v>Saturday</v>
      </c>
      <c r="H193" s="5">
        <v>159</v>
      </c>
      <c r="J193" s="5"/>
      <c r="K193" s="5"/>
    </row>
    <row r="194" spans="1:11" ht="15.75">
      <c r="A194" s="3">
        <v>67</v>
      </c>
      <c r="B194" s="21">
        <v>45062</v>
      </c>
      <c r="C194" s="5">
        <v>15.3</v>
      </c>
      <c r="D194" s="5">
        <v>24.6</v>
      </c>
      <c r="E194" s="5">
        <v>2.2000000000000002</v>
      </c>
      <c r="F194" s="6">
        <v>14.57</v>
      </c>
      <c r="G194" s="25" t="str">
        <f t="shared" ref="G194:G201" si="6">TEXT(B194, "dddd")</f>
        <v>Tuesday</v>
      </c>
      <c r="H194" s="5">
        <v>104</v>
      </c>
      <c r="J194" s="5"/>
      <c r="K194" s="5"/>
    </row>
    <row r="195" spans="1:11" ht="15.75">
      <c r="A195" s="3">
        <v>133</v>
      </c>
      <c r="B195" s="21">
        <v>45128</v>
      </c>
      <c r="C195" s="5">
        <v>5.68</v>
      </c>
      <c r="D195" s="5">
        <v>27.2</v>
      </c>
      <c r="E195" s="5">
        <v>2.1</v>
      </c>
      <c r="F195" s="6">
        <v>13.6</v>
      </c>
      <c r="G195" s="25" t="str">
        <f t="shared" si="6"/>
        <v>Friday</v>
      </c>
      <c r="H195" s="5">
        <v>71</v>
      </c>
      <c r="J195" s="5"/>
      <c r="K195" s="5"/>
    </row>
    <row r="196" spans="1:11" ht="15.75">
      <c r="A196" s="3">
        <v>43</v>
      </c>
      <c r="B196" s="21">
        <v>45038</v>
      </c>
      <c r="C196" s="5">
        <v>67.72</v>
      </c>
      <c r="D196" s="5">
        <v>27.7</v>
      </c>
      <c r="E196" s="5">
        <v>1.8</v>
      </c>
      <c r="F196" s="6">
        <v>42.49</v>
      </c>
      <c r="G196" s="25" t="str">
        <f t="shared" si="6"/>
        <v>Saturday</v>
      </c>
      <c r="H196" s="5">
        <v>226</v>
      </c>
      <c r="J196" s="5"/>
      <c r="K196" s="5"/>
    </row>
    <row r="197" spans="1:11" ht="15.75">
      <c r="A197" s="3">
        <v>140</v>
      </c>
      <c r="B197" s="21">
        <v>45135</v>
      </c>
      <c r="C197" s="5">
        <v>196.98</v>
      </c>
      <c r="D197" s="5">
        <v>43.9</v>
      </c>
      <c r="E197" s="5">
        <v>1.7</v>
      </c>
      <c r="F197" s="6">
        <v>39.76</v>
      </c>
      <c r="G197" s="25" t="str">
        <f t="shared" si="6"/>
        <v>Friday</v>
      </c>
      <c r="H197" s="5">
        <v>227</v>
      </c>
      <c r="J197" s="5"/>
      <c r="K197" s="5"/>
    </row>
    <row r="198" spans="1:11" ht="15.75">
      <c r="A198" s="3">
        <v>9</v>
      </c>
      <c r="B198" s="21">
        <v>45004</v>
      </c>
      <c r="C198" s="5">
        <v>9.7200000000000006</v>
      </c>
      <c r="D198" s="5">
        <v>2.1</v>
      </c>
      <c r="E198" s="5">
        <v>1</v>
      </c>
      <c r="F198" s="6">
        <v>1.5100000000000002</v>
      </c>
      <c r="G198" s="25" t="str">
        <f t="shared" si="6"/>
        <v>Sunday</v>
      </c>
      <c r="H198" s="5">
        <v>54</v>
      </c>
      <c r="J198" s="5"/>
      <c r="K198" s="5"/>
    </row>
    <row r="199" spans="1:11" ht="15.75">
      <c r="A199" s="3">
        <v>66</v>
      </c>
      <c r="B199" s="21">
        <v>45061</v>
      </c>
      <c r="C199" s="5">
        <v>21.8</v>
      </c>
      <c r="D199" s="5">
        <v>9.3000000000000007</v>
      </c>
      <c r="E199" s="5">
        <v>0.9</v>
      </c>
      <c r="F199" s="6">
        <v>11.190000000000001</v>
      </c>
      <c r="G199" s="25" t="str">
        <f t="shared" si="6"/>
        <v>Monday</v>
      </c>
      <c r="H199" s="5">
        <v>109</v>
      </c>
      <c r="J199" s="5"/>
      <c r="K199" s="5"/>
    </row>
    <row r="200" spans="1:11" ht="15.75">
      <c r="A200" s="3">
        <v>34</v>
      </c>
      <c r="B200" s="21">
        <v>45029</v>
      </c>
      <c r="C200" s="5">
        <v>61.120000000000005</v>
      </c>
      <c r="D200" s="5">
        <v>20</v>
      </c>
      <c r="E200" s="5">
        <v>0.3</v>
      </c>
      <c r="F200" s="6">
        <v>36.440000000000005</v>
      </c>
      <c r="G200" s="25" t="str">
        <f t="shared" si="6"/>
        <v>Thursday</v>
      </c>
      <c r="H200" s="5">
        <v>184</v>
      </c>
      <c r="J200" s="5"/>
      <c r="K200" s="5"/>
    </row>
    <row r="201" spans="1:11" ht="15.75">
      <c r="A201" s="3">
        <v>163</v>
      </c>
      <c r="B201" s="21">
        <v>45158</v>
      </c>
      <c r="C201" s="5">
        <v>42.68</v>
      </c>
      <c r="D201" s="5"/>
      <c r="E201" s="5"/>
      <c r="F201" s="6">
        <v>17.649999999999999</v>
      </c>
      <c r="G201" s="25" t="str">
        <f t="shared" si="6"/>
        <v>Sunday</v>
      </c>
      <c r="H201" s="5">
        <v>168</v>
      </c>
      <c r="J201" s="5"/>
      <c r="K201" s="5"/>
    </row>
  </sheetData>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4285D-2624-498F-BF43-BD275A469D76}">
  <sheetPr>
    <tabColor theme="7" tint="0.59999389629810485"/>
  </sheetPr>
  <dimension ref="A1:V201"/>
  <sheetViews>
    <sheetView zoomScale="77" zoomScaleNormal="77" workbookViewId="0">
      <selection activeCell="P36" sqref="P36"/>
    </sheetView>
  </sheetViews>
  <sheetFormatPr defaultRowHeight="15"/>
  <cols>
    <col min="1" max="1" width="4.28515625" bestFit="1" customWidth="1"/>
    <col min="2" max="2" width="11.7109375" style="4" bestFit="1" customWidth="1"/>
    <col min="3" max="3" width="11" bestFit="1" customWidth="1"/>
    <col min="4" max="4" width="8.42578125" bestFit="1" customWidth="1"/>
    <col min="5" max="5" width="10.28515625" bestFit="1" customWidth="1"/>
    <col min="6" max="7" width="8.42578125" bestFit="1" customWidth="1"/>
    <col min="8" max="8" width="8.42578125" customWidth="1"/>
    <col min="9" max="9" width="11" bestFit="1" customWidth="1"/>
    <col min="10" max="10" width="8.42578125" bestFit="1" customWidth="1"/>
    <col min="11" max="11" width="10.28515625" bestFit="1" customWidth="1"/>
    <col min="12" max="13" width="8.42578125" bestFit="1" customWidth="1"/>
    <col min="14" max="14" width="8.42578125" customWidth="1"/>
    <col min="15" max="15" width="14" bestFit="1" customWidth="1"/>
    <col min="16" max="16" width="11.42578125" bestFit="1" customWidth="1"/>
    <col min="18" max="18" width="10.85546875" bestFit="1" customWidth="1"/>
  </cols>
  <sheetData>
    <row r="1" spans="1:22" ht="15.75">
      <c r="A1" s="7" t="s">
        <v>0</v>
      </c>
      <c r="B1" s="8" t="s">
        <v>1</v>
      </c>
      <c r="C1" s="1" t="s">
        <v>2</v>
      </c>
      <c r="D1" s="1" t="s">
        <v>3</v>
      </c>
      <c r="E1" s="1" t="s">
        <v>4</v>
      </c>
      <c r="F1" s="1" t="s">
        <v>5</v>
      </c>
      <c r="G1" s="2" t="s">
        <v>6</v>
      </c>
      <c r="H1" s="24"/>
      <c r="I1" s="31" t="s">
        <v>2</v>
      </c>
      <c r="J1" s="31" t="s">
        <v>3</v>
      </c>
      <c r="K1" s="31" t="s">
        <v>4</v>
      </c>
      <c r="L1" s="31" t="s">
        <v>5</v>
      </c>
      <c r="M1" s="32" t="s">
        <v>6</v>
      </c>
      <c r="N1" s="24"/>
    </row>
    <row r="2" spans="1:22" ht="15.75">
      <c r="A2" s="3">
        <v>17</v>
      </c>
      <c r="B2" s="21">
        <v>45012</v>
      </c>
      <c r="C2" s="5">
        <v>89.06</v>
      </c>
      <c r="D2" s="5">
        <v>36.6</v>
      </c>
      <c r="E2" s="5">
        <v>93.625</v>
      </c>
      <c r="F2" s="6">
        <v>23.379999999999995</v>
      </c>
      <c r="G2" s="5">
        <v>135</v>
      </c>
      <c r="H2" s="5"/>
      <c r="I2" s="37">
        <f t="shared" ref="I2:I5" si="0">IF(ISBLANK(C2),$P$4,C2)</f>
        <v>89.06</v>
      </c>
      <c r="J2" s="5">
        <f>IF(ISBLANK(D2),$Q$4,D2)</f>
        <v>36.6</v>
      </c>
      <c r="K2" s="5">
        <f>IF(ISBLANK(E2),$R$4,E2)</f>
        <v>93.625</v>
      </c>
      <c r="L2" s="6">
        <f>IF(ISBLANK(F2),$S$4,F2)</f>
        <v>23.379999999999995</v>
      </c>
      <c r="M2" s="5">
        <f>IF(ISBLANK(G2),$T$4,G2)</f>
        <v>135</v>
      </c>
      <c r="N2" s="5"/>
      <c r="P2" s="1" t="s">
        <v>2</v>
      </c>
      <c r="Q2" s="1" t="s">
        <v>3</v>
      </c>
      <c r="R2" s="1" t="s">
        <v>4</v>
      </c>
      <c r="S2" s="1" t="s">
        <v>5</v>
      </c>
      <c r="T2" s="29" t="s">
        <v>6</v>
      </c>
    </row>
    <row r="3" spans="1:22" ht="15.75">
      <c r="A3" s="3">
        <v>102</v>
      </c>
      <c r="B3" s="21">
        <v>45097</v>
      </c>
      <c r="C3" s="5">
        <v>63.279999999999994</v>
      </c>
      <c r="D3" s="5">
        <v>36.299999999999997</v>
      </c>
      <c r="E3" s="5">
        <v>93.625</v>
      </c>
      <c r="F3" s="6">
        <v>10.339999999999989</v>
      </c>
      <c r="G3" s="5">
        <v>254</v>
      </c>
      <c r="H3" s="5"/>
      <c r="I3" s="37">
        <f t="shared" si="0"/>
        <v>63.279999999999994</v>
      </c>
      <c r="J3" s="5">
        <f t="shared" ref="J3:J66" si="1">IF(ISBLANK(D3),$Q$4,D3)</f>
        <v>36.299999999999997</v>
      </c>
      <c r="K3" s="5">
        <f t="shared" ref="K3:K66" si="2">IF(ISBLANK(E3),$R$4,E3)</f>
        <v>93.625</v>
      </c>
      <c r="L3" s="6">
        <f t="shared" ref="L3:L66" si="3">IF(ISBLANK(F3),$S$4,F3)</f>
        <v>10.339999999999989</v>
      </c>
      <c r="M3" s="5">
        <f t="shared" ref="M3:M66" si="4">IF(ISBLANK(G3),$T$4,G3)</f>
        <v>254</v>
      </c>
      <c r="N3" s="5"/>
      <c r="O3" s="113" t="s">
        <v>42</v>
      </c>
      <c r="P3" s="113">
        <f>COUNTBLANK(C2:C201)</f>
        <v>2</v>
      </c>
      <c r="Q3" s="113">
        <f t="shared" ref="Q3:S3" si="5">COUNTBLANK(D2:D201)</f>
        <v>2</v>
      </c>
      <c r="R3" s="113">
        <f t="shared" si="5"/>
        <v>1</v>
      </c>
      <c r="S3" s="113">
        <f t="shared" si="5"/>
        <v>3</v>
      </c>
      <c r="T3" s="113">
        <f>COUNTBLANK(C2:C201)</f>
        <v>2</v>
      </c>
    </row>
    <row r="4" spans="1:22" ht="15.75">
      <c r="A4" s="3">
        <v>76</v>
      </c>
      <c r="B4" s="21">
        <v>45071</v>
      </c>
      <c r="C4" s="5">
        <v>12.379999999999999</v>
      </c>
      <c r="D4" s="5">
        <v>43.7</v>
      </c>
      <c r="E4" s="5">
        <v>89.4</v>
      </c>
      <c r="F4" s="6">
        <v>7.7799999999999976</v>
      </c>
      <c r="G4" s="5">
        <v>105</v>
      </c>
      <c r="H4" s="5"/>
      <c r="I4" s="37">
        <f t="shared" si="0"/>
        <v>12.379999999999999</v>
      </c>
      <c r="J4" s="5">
        <f t="shared" si="1"/>
        <v>43.7</v>
      </c>
      <c r="K4" s="5">
        <f t="shared" si="2"/>
        <v>89.4</v>
      </c>
      <c r="L4" s="6">
        <f t="shared" si="3"/>
        <v>7.7799999999999976</v>
      </c>
      <c r="M4" s="5">
        <f t="shared" si="4"/>
        <v>105</v>
      </c>
      <c r="N4" s="5"/>
      <c r="O4" s="113" t="s">
        <v>26</v>
      </c>
      <c r="P4" s="114">
        <f t="shared" ref="P4:S4" si="6">MEDIAN(C2:C201)</f>
        <v>38.209999999999994</v>
      </c>
      <c r="Q4" s="114">
        <f t="shared" si="6"/>
        <v>23.450000000000003</v>
      </c>
      <c r="R4" s="114">
        <f t="shared" si="6"/>
        <v>25.9</v>
      </c>
      <c r="S4" s="114">
        <f t="shared" si="6"/>
        <v>17.100000000000001</v>
      </c>
      <c r="T4" s="114">
        <f>MEDIAN(G2:G201)</f>
        <v>139</v>
      </c>
    </row>
    <row r="5" spans="1:22" ht="15.75">
      <c r="A5" s="3">
        <v>166</v>
      </c>
      <c r="B5" s="21">
        <v>45161</v>
      </c>
      <c r="C5" s="5">
        <v>56.9</v>
      </c>
      <c r="D5" s="5">
        <v>3.4</v>
      </c>
      <c r="E5" s="5">
        <v>84.8</v>
      </c>
      <c r="F5" s="6">
        <v>11.229999999999997</v>
      </c>
      <c r="G5" s="5">
        <v>131</v>
      </c>
      <c r="H5" s="5"/>
      <c r="I5" s="37">
        <f t="shared" si="0"/>
        <v>56.9</v>
      </c>
      <c r="J5" s="5">
        <f t="shared" si="1"/>
        <v>3.4</v>
      </c>
      <c r="K5" s="5">
        <f t="shared" si="2"/>
        <v>84.8</v>
      </c>
      <c r="L5" s="6">
        <f t="shared" si="3"/>
        <v>11.229999999999997</v>
      </c>
      <c r="M5" s="5">
        <f t="shared" si="4"/>
        <v>131</v>
      </c>
      <c r="N5" s="5"/>
    </row>
    <row r="6" spans="1:22" ht="15.75">
      <c r="A6" s="3">
        <v>119</v>
      </c>
      <c r="B6" s="21">
        <v>45114</v>
      </c>
      <c r="C6" s="5">
        <v>29.14</v>
      </c>
      <c r="D6" s="5">
        <v>36.9</v>
      </c>
      <c r="E6" s="5">
        <v>79.2</v>
      </c>
      <c r="F6" s="6">
        <v>19.339999999999996</v>
      </c>
      <c r="G6" s="5">
        <v>172</v>
      </c>
      <c r="H6" s="5"/>
      <c r="I6" s="37">
        <f t="shared" ref="I6" si="7">IF(ISBLANK(C6),$P$4,C6)</f>
        <v>29.14</v>
      </c>
      <c r="J6" s="5">
        <f t="shared" si="1"/>
        <v>36.9</v>
      </c>
      <c r="K6" s="5">
        <f t="shared" si="2"/>
        <v>79.2</v>
      </c>
      <c r="L6" s="6">
        <f t="shared" si="3"/>
        <v>19.339999999999996</v>
      </c>
      <c r="M6" s="5">
        <f t="shared" si="4"/>
        <v>172</v>
      </c>
      <c r="N6" s="5"/>
    </row>
    <row r="7" spans="1:22" ht="15.75">
      <c r="A7" s="3">
        <v>142</v>
      </c>
      <c r="B7" s="21">
        <v>45137</v>
      </c>
      <c r="C7" s="30"/>
      <c r="D7" s="5">
        <v>35.4</v>
      </c>
      <c r="E7" s="5">
        <v>75.599999999999994</v>
      </c>
      <c r="F7" s="6">
        <v>6.8299999999999947</v>
      </c>
      <c r="G7" s="5">
        <v>207</v>
      </c>
      <c r="H7" s="5"/>
      <c r="I7" s="33">
        <f>IF(ISBLANK(C7),$P$4,C7)</f>
        <v>38.209999999999994</v>
      </c>
      <c r="J7" s="5">
        <f t="shared" si="1"/>
        <v>35.4</v>
      </c>
      <c r="K7" s="5">
        <f t="shared" si="2"/>
        <v>75.599999999999994</v>
      </c>
      <c r="L7" s="6">
        <f t="shared" si="3"/>
        <v>6.8299999999999947</v>
      </c>
      <c r="M7" s="5">
        <f t="shared" si="4"/>
        <v>207</v>
      </c>
      <c r="N7" s="5"/>
    </row>
    <row r="8" spans="1:22" ht="15.75">
      <c r="A8" s="3">
        <v>6</v>
      </c>
      <c r="B8" s="21">
        <v>45001</v>
      </c>
      <c r="C8" s="5">
        <v>6.74</v>
      </c>
      <c r="D8" s="5">
        <v>48.9</v>
      </c>
      <c r="E8" s="5">
        <v>75</v>
      </c>
      <c r="F8" s="6">
        <v>15.32</v>
      </c>
      <c r="G8" s="5">
        <v>86</v>
      </c>
      <c r="H8" s="5"/>
      <c r="I8" s="5">
        <f t="shared" ref="I8:I71" si="8">IF(ISBLANK(C8),$P$4,C8)</f>
        <v>6.74</v>
      </c>
      <c r="J8" s="5">
        <f t="shared" si="1"/>
        <v>48.9</v>
      </c>
      <c r="K8" s="5">
        <f t="shared" si="2"/>
        <v>75</v>
      </c>
      <c r="L8" s="6">
        <f t="shared" si="3"/>
        <v>15.32</v>
      </c>
      <c r="M8" s="5">
        <f t="shared" si="4"/>
        <v>86</v>
      </c>
      <c r="N8" s="5"/>
    </row>
    <row r="9" spans="1:22" ht="16.5" thickBot="1">
      <c r="A9" s="3">
        <v>125</v>
      </c>
      <c r="B9" s="21">
        <v>45120</v>
      </c>
      <c r="C9" s="5">
        <v>51.9</v>
      </c>
      <c r="D9" s="5">
        <v>32.299999999999997</v>
      </c>
      <c r="E9" s="5">
        <v>74.2</v>
      </c>
      <c r="F9" s="6">
        <v>9.419999999999991</v>
      </c>
      <c r="G9" s="5">
        <v>201</v>
      </c>
      <c r="H9" s="5"/>
      <c r="I9" s="5">
        <f t="shared" si="8"/>
        <v>51.9</v>
      </c>
      <c r="J9" s="5">
        <f t="shared" si="1"/>
        <v>32.299999999999997</v>
      </c>
      <c r="K9" s="5">
        <f t="shared" si="2"/>
        <v>74.2</v>
      </c>
      <c r="L9" s="6">
        <f t="shared" si="3"/>
        <v>9.419999999999991</v>
      </c>
      <c r="M9" s="5">
        <f t="shared" si="4"/>
        <v>201</v>
      </c>
      <c r="N9" s="5"/>
      <c r="Q9" s="39" t="s">
        <v>43</v>
      </c>
      <c r="R9" s="39"/>
      <c r="S9" s="39"/>
      <c r="T9" s="39"/>
    </row>
    <row r="10" spans="1:22" ht="15.75">
      <c r="A10" s="3">
        <v>89</v>
      </c>
      <c r="B10" s="21">
        <v>45084</v>
      </c>
      <c r="C10" s="5">
        <v>27.66</v>
      </c>
      <c r="D10" s="5">
        <v>225.5</v>
      </c>
      <c r="E10" s="5">
        <v>73.400000000000006</v>
      </c>
      <c r="F10" s="6">
        <v>12.219999999999995</v>
      </c>
      <c r="G10" s="5">
        <v>147</v>
      </c>
      <c r="H10" s="5"/>
      <c r="I10" s="5">
        <f t="shared" si="8"/>
        <v>27.66</v>
      </c>
      <c r="J10" s="5">
        <f t="shared" si="1"/>
        <v>225.5</v>
      </c>
      <c r="K10" s="5">
        <f t="shared" si="2"/>
        <v>73.400000000000006</v>
      </c>
      <c r="L10" s="6">
        <f t="shared" si="3"/>
        <v>12.219999999999995</v>
      </c>
      <c r="M10" s="5">
        <f t="shared" si="4"/>
        <v>147</v>
      </c>
      <c r="N10" s="5"/>
      <c r="Q10" s="18"/>
      <c r="R10" s="18" t="s">
        <v>2</v>
      </c>
      <c r="S10" s="18" t="s">
        <v>3</v>
      </c>
      <c r="T10" s="18" t="s">
        <v>4</v>
      </c>
      <c r="U10" s="18" t="s">
        <v>5</v>
      </c>
      <c r="V10" s="18" t="s">
        <v>6</v>
      </c>
    </row>
    <row r="11" spans="1:22" ht="15.75">
      <c r="A11" s="3">
        <v>94</v>
      </c>
      <c r="B11" s="21">
        <v>45089</v>
      </c>
      <c r="C11" s="5">
        <v>56.18</v>
      </c>
      <c r="D11" s="5">
        <v>36.5</v>
      </c>
      <c r="E11" s="5">
        <v>72.3</v>
      </c>
      <c r="F11" s="6">
        <v>14.420000000000002</v>
      </c>
      <c r="G11" s="5">
        <v>225</v>
      </c>
      <c r="H11" s="5"/>
      <c r="I11" s="5">
        <f t="shared" si="8"/>
        <v>56.18</v>
      </c>
      <c r="J11" s="5">
        <f t="shared" si="1"/>
        <v>36.5</v>
      </c>
      <c r="K11" s="5">
        <f t="shared" si="2"/>
        <v>72.3</v>
      </c>
      <c r="L11" s="6">
        <f t="shared" si="3"/>
        <v>14.420000000000002</v>
      </c>
      <c r="M11" s="5">
        <f t="shared" si="4"/>
        <v>225</v>
      </c>
      <c r="N11" s="5"/>
      <c r="Q11" s="19" t="s">
        <v>2</v>
      </c>
      <c r="R11" s="19">
        <v>1</v>
      </c>
      <c r="S11" s="19"/>
      <c r="T11" s="19"/>
      <c r="U11" s="19"/>
      <c r="V11" s="19"/>
    </row>
    <row r="12" spans="1:22" ht="15.75">
      <c r="A12" s="3">
        <v>184</v>
      </c>
      <c r="B12" s="21">
        <v>45179</v>
      </c>
      <c r="C12" s="5">
        <v>65.52000000000001</v>
      </c>
      <c r="D12" s="5">
        <v>43</v>
      </c>
      <c r="E12" s="5">
        <v>71.8</v>
      </c>
      <c r="F12" s="6">
        <v>21.540000000000006</v>
      </c>
      <c r="G12" s="5">
        <v>272</v>
      </c>
      <c r="H12" s="5"/>
      <c r="I12" s="5">
        <f t="shared" si="8"/>
        <v>65.52000000000001</v>
      </c>
      <c r="J12" s="5">
        <f t="shared" si="1"/>
        <v>43</v>
      </c>
      <c r="K12" s="5">
        <f t="shared" si="2"/>
        <v>71.8</v>
      </c>
      <c r="L12" s="6">
        <f t="shared" si="3"/>
        <v>21.540000000000006</v>
      </c>
      <c r="M12" s="5">
        <f t="shared" si="4"/>
        <v>272</v>
      </c>
      <c r="N12" s="5"/>
      <c r="Q12" s="19" t="s">
        <v>3</v>
      </c>
      <c r="R12" s="19">
        <v>2.3906026151480592E-2</v>
      </c>
      <c r="S12" s="19">
        <v>1</v>
      </c>
      <c r="T12" s="19"/>
      <c r="U12" s="19"/>
      <c r="V12" s="19"/>
    </row>
    <row r="13" spans="1:22" ht="15.75">
      <c r="A13" s="3">
        <v>3</v>
      </c>
      <c r="B13" s="21">
        <v>44998</v>
      </c>
      <c r="C13" s="5">
        <v>12.44</v>
      </c>
      <c r="D13" s="5">
        <v>45.9</v>
      </c>
      <c r="E13" s="5">
        <v>69.3</v>
      </c>
      <c r="F13" s="6">
        <v>16.95</v>
      </c>
      <c r="G13" s="5">
        <v>96</v>
      </c>
      <c r="H13" s="5"/>
      <c r="I13" s="5">
        <f t="shared" si="8"/>
        <v>12.44</v>
      </c>
      <c r="J13" s="5">
        <f t="shared" si="1"/>
        <v>45.9</v>
      </c>
      <c r="K13" s="5">
        <f t="shared" si="2"/>
        <v>69.3</v>
      </c>
      <c r="L13" s="6">
        <f t="shared" si="3"/>
        <v>16.95</v>
      </c>
      <c r="M13" s="5">
        <f t="shared" si="4"/>
        <v>96</v>
      </c>
      <c r="N13" s="5"/>
      <c r="Q13" s="19" t="s">
        <v>4</v>
      </c>
      <c r="R13" s="19">
        <v>2.1325368926873211E-2</v>
      </c>
      <c r="S13" s="36">
        <v>0.32726422539359967</v>
      </c>
      <c r="T13" s="19">
        <v>1</v>
      </c>
      <c r="U13" s="19"/>
      <c r="V13" s="19"/>
    </row>
    <row r="14" spans="1:22" ht="15.75">
      <c r="A14" s="3">
        <v>1</v>
      </c>
      <c r="B14" s="21">
        <v>44996</v>
      </c>
      <c r="C14" s="5">
        <v>56.02</v>
      </c>
      <c r="D14" s="5">
        <v>37.799999999999997</v>
      </c>
      <c r="E14" s="5">
        <v>69.2</v>
      </c>
      <c r="F14" s="6">
        <v>14.229999999999993</v>
      </c>
      <c r="G14" s="5">
        <v>236</v>
      </c>
      <c r="H14" s="5"/>
      <c r="I14" s="5">
        <f t="shared" si="8"/>
        <v>56.02</v>
      </c>
      <c r="J14" s="5">
        <f t="shared" si="1"/>
        <v>37.799999999999997</v>
      </c>
      <c r="K14" s="5">
        <f t="shared" si="2"/>
        <v>69.2</v>
      </c>
      <c r="L14" s="6">
        <f t="shared" si="3"/>
        <v>14.229999999999993</v>
      </c>
      <c r="M14" s="5">
        <f t="shared" si="4"/>
        <v>236</v>
      </c>
      <c r="N14" s="5"/>
      <c r="Q14" s="19" t="s">
        <v>5</v>
      </c>
      <c r="R14" s="19">
        <v>0.21036584628071647</v>
      </c>
      <c r="S14" s="19">
        <v>0.13794493123503068</v>
      </c>
      <c r="T14" s="19">
        <v>-0.25488878474815885</v>
      </c>
      <c r="U14" s="19">
        <v>1</v>
      </c>
      <c r="V14" s="19"/>
    </row>
    <row r="15" spans="1:22" ht="16.5" thickBot="1">
      <c r="A15" s="3">
        <v>199</v>
      </c>
      <c r="B15" s="21">
        <v>45194</v>
      </c>
      <c r="C15" s="5">
        <v>57.720000000000006</v>
      </c>
      <c r="D15" s="5">
        <v>42</v>
      </c>
      <c r="E15" s="5">
        <v>66.2</v>
      </c>
      <c r="F15" s="6">
        <v>22.879999999999995</v>
      </c>
      <c r="G15" s="5">
        <v>235.5</v>
      </c>
      <c r="H15" s="5"/>
      <c r="I15" s="5">
        <f t="shared" si="8"/>
        <v>57.720000000000006</v>
      </c>
      <c r="J15" s="5">
        <f t="shared" si="1"/>
        <v>42</v>
      </c>
      <c r="K15" s="5">
        <f t="shared" si="2"/>
        <v>66.2</v>
      </c>
      <c r="L15" s="6">
        <f t="shared" si="3"/>
        <v>22.879999999999995</v>
      </c>
      <c r="M15" s="5">
        <f t="shared" si="4"/>
        <v>235.5</v>
      </c>
      <c r="N15" s="5"/>
      <c r="Q15" s="20" t="s">
        <v>6</v>
      </c>
      <c r="R15" s="35">
        <v>0.39040997791206128</v>
      </c>
      <c r="S15" s="20">
        <v>0.28651184055418916</v>
      </c>
      <c r="T15" s="20">
        <v>0.23641324674653968</v>
      </c>
      <c r="U15" s="20">
        <v>0.1585933627528481</v>
      </c>
      <c r="V15" s="20">
        <v>1</v>
      </c>
    </row>
    <row r="16" spans="1:22" ht="15.75">
      <c r="A16" s="3">
        <v>13</v>
      </c>
      <c r="B16" s="21">
        <v>45008</v>
      </c>
      <c r="C16" s="5">
        <v>10.76</v>
      </c>
      <c r="D16" s="5">
        <v>35.1</v>
      </c>
      <c r="E16" s="5">
        <v>65.900000000000006</v>
      </c>
      <c r="F16" s="28"/>
      <c r="G16" s="5">
        <v>95</v>
      </c>
      <c r="H16" s="5"/>
      <c r="I16" s="5">
        <f t="shared" si="8"/>
        <v>10.76</v>
      </c>
      <c r="J16" s="5">
        <f t="shared" si="1"/>
        <v>35.1</v>
      </c>
      <c r="K16" s="5">
        <f t="shared" si="2"/>
        <v>65.900000000000006</v>
      </c>
      <c r="L16" s="38">
        <f>IF(ISBLANK(F16),$S$4,F16)</f>
        <v>17.100000000000001</v>
      </c>
      <c r="M16" s="5">
        <f t="shared" si="4"/>
        <v>95</v>
      </c>
      <c r="N16" s="5"/>
    </row>
    <row r="17" spans="1:15" ht="15.75">
      <c r="A17" s="3">
        <v>86</v>
      </c>
      <c r="B17" s="21">
        <v>45081</v>
      </c>
      <c r="C17" s="5">
        <v>42.64</v>
      </c>
      <c r="D17" s="5">
        <v>18.399999999999999</v>
      </c>
      <c r="E17" s="5">
        <v>65.7</v>
      </c>
      <c r="F17" s="6">
        <v>2.2399999999999984</v>
      </c>
      <c r="G17" s="5">
        <v>159</v>
      </c>
      <c r="H17" s="5"/>
      <c r="I17" s="5">
        <f t="shared" si="8"/>
        <v>42.64</v>
      </c>
      <c r="J17" s="5">
        <f t="shared" si="1"/>
        <v>18.399999999999999</v>
      </c>
      <c r="K17" s="5">
        <f t="shared" si="2"/>
        <v>65.7</v>
      </c>
      <c r="L17" s="6">
        <f t="shared" si="3"/>
        <v>2.2399999999999984</v>
      </c>
      <c r="M17" s="5">
        <f t="shared" si="4"/>
        <v>159</v>
      </c>
      <c r="N17" s="5"/>
    </row>
    <row r="18" spans="1:15" ht="15.75">
      <c r="A18" s="3">
        <v>135</v>
      </c>
      <c r="B18" s="21">
        <v>45130</v>
      </c>
      <c r="C18" s="5">
        <v>14.379999999999999</v>
      </c>
      <c r="D18" s="5">
        <v>38.6</v>
      </c>
      <c r="E18" s="5">
        <v>65.599999999999994</v>
      </c>
      <c r="F18" s="6">
        <v>16.750000000000004</v>
      </c>
      <c r="G18" s="5">
        <v>124</v>
      </c>
      <c r="H18" s="5"/>
      <c r="I18" s="5">
        <f t="shared" si="8"/>
        <v>14.379999999999999</v>
      </c>
      <c r="J18" s="5">
        <f t="shared" si="1"/>
        <v>38.6</v>
      </c>
      <c r="K18" s="5">
        <f t="shared" si="2"/>
        <v>65.599999999999994</v>
      </c>
      <c r="L18" s="6">
        <f t="shared" si="3"/>
        <v>16.750000000000004</v>
      </c>
      <c r="M18" s="5">
        <f t="shared" si="4"/>
        <v>124</v>
      </c>
      <c r="N18" s="5"/>
    </row>
    <row r="19" spans="1:15" ht="15.75">
      <c r="A19" s="3">
        <v>88</v>
      </c>
      <c r="B19" s="21">
        <v>45083</v>
      </c>
      <c r="C19" s="5">
        <v>28.14</v>
      </c>
      <c r="D19" s="5">
        <v>40.6</v>
      </c>
      <c r="E19" s="5">
        <v>63.2</v>
      </c>
      <c r="F19" s="6">
        <v>6.09</v>
      </c>
      <c r="G19" s="5">
        <v>180</v>
      </c>
      <c r="H19" s="5"/>
      <c r="I19" s="5">
        <f t="shared" si="8"/>
        <v>28.14</v>
      </c>
      <c r="J19" s="5">
        <f t="shared" si="1"/>
        <v>40.6</v>
      </c>
      <c r="K19" s="5">
        <f t="shared" si="2"/>
        <v>63.2</v>
      </c>
      <c r="L19" s="6">
        <f t="shared" si="3"/>
        <v>6.09</v>
      </c>
      <c r="M19" s="5">
        <f t="shared" si="4"/>
        <v>180</v>
      </c>
      <c r="N19" s="5"/>
      <c r="O19">
        <f>IF(ISBLANK(J2),$T$4,C7)</f>
        <v>0</v>
      </c>
    </row>
    <row r="20" spans="1:15" ht="15.75">
      <c r="A20" s="3">
        <v>56</v>
      </c>
      <c r="B20" s="21">
        <v>45051</v>
      </c>
      <c r="C20" s="5">
        <v>40.78</v>
      </c>
      <c r="D20" s="5">
        <v>49.4</v>
      </c>
      <c r="E20" s="5">
        <v>60</v>
      </c>
      <c r="F20" s="6">
        <v>20.590000000000003</v>
      </c>
      <c r="G20" s="5">
        <v>240</v>
      </c>
      <c r="H20" s="5"/>
      <c r="I20" s="5">
        <f t="shared" si="8"/>
        <v>40.78</v>
      </c>
      <c r="J20" s="5">
        <f t="shared" si="1"/>
        <v>49.4</v>
      </c>
      <c r="K20" s="5">
        <f t="shared" si="2"/>
        <v>60</v>
      </c>
      <c r="L20" s="6">
        <f t="shared" si="3"/>
        <v>20.590000000000003</v>
      </c>
      <c r="M20" s="5">
        <f t="shared" si="4"/>
        <v>240</v>
      </c>
      <c r="N20" s="5"/>
    </row>
    <row r="21" spans="1:15" ht="15.75">
      <c r="A21" s="3">
        <v>138</v>
      </c>
      <c r="B21" s="21">
        <v>45133</v>
      </c>
      <c r="C21" s="5">
        <v>58.739999999999995</v>
      </c>
      <c r="D21" s="5">
        <v>28.9</v>
      </c>
      <c r="E21" s="5">
        <v>59.7</v>
      </c>
      <c r="F21" s="6">
        <v>17.939999999999991</v>
      </c>
      <c r="G21" s="5">
        <v>210</v>
      </c>
      <c r="H21" s="5"/>
      <c r="I21" s="5">
        <f t="shared" si="8"/>
        <v>58.739999999999995</v>
      </c>
      <c r="J21" s="5">
        <f t="shared" si="1"/>
        <v>28.9</v>
      </c>
      <c r="K21" s="5">
        <f t="shared" si="2"/>
        <v>59.7</v>
      </c>
      <c r="L21" s="6">
        <f t="shared" si="3"/>
        <v>17.939999999999991</v>
      </c>
      <c r="M21" s="5">
        <f t="shared" si="4"/>
        <v>210</v>
      </c>
      <c r="N21" s="5"/>
    </row>
    <row r="22" spans="1:15" ht="15.75">
      <c r="A22" s="3">
        <v>93</v>
      </c>
      <c r="B22" s="21">
        <v>45088</v>
      </c>
      <c r="C22" s="5">
        <v>47.54</v>
      </c>
      <c r="D22" s="5">
        <v>33.5</v>
      </c>
      <c r="E22" s="5">
        <v>59</v>
      </c>
      <c r="F22" s="6">
        <v>14.919999999999995</v>
      </c>
      <c r="G22" s="5">
        <v>811</v>
      </c>
      <c r="H22" s="5"/>
      <c r="I22" s="5">
        <f t="shared" si="8"/>
        <v>47.54</v>
      </c>
      <c r="J22" s="5">
        <f t="shared" si="1"/>
        <v>33.5</v>
      </c>
      <c r="K22" s="5">
        <f t="shared" si="2"/>
        <v>59</v>
      </c>
      <c r="L22" s="6">
        <f t="shared" si="3"/>
        <v>14.919999999999995</v>
      </c>
      <c r="M22" s="5">
        <f t="shared" si="4"/>
        <v>811</v>
      </c>
      <c r="N22" s="5"/>
    </row>
    <row r="23" spans="1:15" ht="15.75">
      <c r="A23" s="3">
        <v>106</v>
      </c>
      <c r="B23" s="21">
        <v>45101</v>
      </c>
      <c r="C23" s="5">
        <v>37.58</v>
      </c>
      <c r="D23" s="5">
        <v>46.4</v>
      </c>
      <c r="E23" s="5">
        <v>59</v>
      </c>
      <c r="F23" s="6">
        <v>13.39</v>
      </c>
      <c r="G23" s="5">
        <v>196</v>
      </c>
      <c r="H23" s="5"/>
      <c r="I23" s="5">
        <f t="shared" si="8"/>
        <v>37.58</v>
      </c>
      <c r="J23" s="5">
        <f t="shared" si="1"/>
        <v>46.4</v>
      </c>
      <c r="K23" s="5">
        <f t="shared" si="2"/>
        <v>59</v>
      </c>
      <c r="L23" s="6">
        <f t="shared" si="3"/>
        <v>13.39</v>
      </c>
      <c r="M23" s="5">
        <f t="shared" si="4"/>
        <v>196</v>
      </c>
      <c r="N23" s="5"/>
    </row>
    <row r="24" spans="1:15" ht="15.75">
      <c r="A24" s="3">
        <v>54</v>
      </c>
      <c r="B24" s="21">
        <v>45049</v>
      </c>
      <c r="C24" s="5">
        <v>41.519999999999996</v>
      </c>
      <c r="D24" s="5">
        <v>46.2</v>
      </c>
      <c r="E24" s="5">
        <v>58.7</v>
      </c>
      <c r="F24" s="6">
        <v>17.879999999999995</v>
      </c>
      <c r="G24" s="5">
        <v>225</v>
      </c>
      <c r="H24" s="5"/>
      <c r="I24" s="5">
        <f t="shared" si="8"/>
        <v>41.519999999999996</v>
      </c>
      <c r="J24" s="5">
        <f t="shared" si="1"/>
        <v>46.2</v>
      </c>
      <c r="K24" s="5">
        <f t="shared" si="2"/>
        <v>58.7</v>
      </c>
      <c r="L24" s="6">
        <f t="shared" si="3"/>
        <v>17.879999999999995</v>
      </c>
      <c r="M24" s="5">
        <f t="shared" si="4"/>
        <v>225</v>
      </c>
      <c r="N24" s="5"/>
    </row>
    <row r="25" spans="1:15" ht="15.75">
      <c r="A25" s="3">
        <v>4</v>
      </c>
      <c r="B25" s="21">
        <v>44999</v>
      </c>
      <c r="C25" s="5">
        <v>31.3</v>
      </c>
      <c r="D25" s="5">
        <v>41.3</v>
      </c>
      <c r="E25" s="5">
        <v>58.5</v>
      </c>
      <c r="F25" s="6">
        <v>12.399999999999995</v>
      </c>
      <c r="G25" s="5">
        <v>197</v>
      </c>
      <c r="H25" s="5"/>
      <c r="I25" s="5">
        <f t="shared" si="8"/>
        <v>31.3</v>
      </c>
      <c r="J25" s="5">
        <f t="shared" si="1"/>
        <v>41.3</v>
      </c>
      <c r="K25" s="5">
        <f t="shared" si="2"/>
        <v>58.5</v>
      </c>
      <c r="L25" s="6">
        <f t="shared" si="3"/>
        <v>12.399999999999995</v>
      </c>
      <c r="M25" s="5">
        <f t="shared" si="4"/>
        <v>197</v>
      </c>
      <c r="N25" s="5"/>
    </row>
    <row r="26" spans="1:15" ht="15.75">
      <c r="A26" s="3">
        <v>5</v>
      </c>
      <c r="B26" s="21">
        <v>45000</v>
      </c>
      <c r="C26" s="5">
        <v>46.160000000000004</v>
      </c>
      <c r="D26" s="5">
        <v>10.8</v>
      </c>
      <c r="E26" s="5">
        <v>58.4</v>
      </c>
      <c r="F26" s="6">
        <v>0.12000000000000455</v>
      </c>
      <c r="G26" s="5">
        <v>137</v>
      </c>
      <c r="H26" s="5"/>
      <c r="I26" s="5">
        <f t="shared" si="8"/>
        <v>46.160000000000004</v>
      </c>
      <c r="J26" s="5">
        <f t="shared" si="1"/>
        <v>10.8</v>
      </c>
      <c r="K26" s="5">
        <f t="shared" si="2"/>
        <v>58.4</v>
      </c>
      <c r="L26" s="6">
        <f t="shared" si="3"/>
        <v>0.12000000000000455</v>
      </c>
      <c r="M26" s="5">
        <f t="shared" si="4"/>
        <v>137</v>
      </c>
      <c r="N26" s="5"/>
    </row>
    <row r="27" spans="1:15" ht="15.75">
      <c r="A27" s="3">
        <v>169</v>
      </c>
      <c r="B27" s="21">
        <v>45164</v>
      </c>
      <c r="C27" s="5">
        <v>45.08</v>
      </c>
      <c r="D27" s="5">
        <v>23.6</v>
      </c>
      <c r="E27" s="5">
        <v>57.6</v>
      </c>
      <c r="F27" s="6">
        <v>10.3</v>
      </c>
      <c r="G27" s="5">
        <v>185</v>
      </c>
      <c r="H27" s="5"/>
      <c r="I27" s="5">
        <f t="shared" si="8"/>
        <v>45.08</v>
      </c>
      <c r="J27" s="5">
        <f t="shared" si="1"/>
        <v>23.6</v>
      </c>
      <c r="K27" s="5">
        <f t="shared" si="2"/>
        <v>57.6</v>
      </c>
      <c r="L27" s="6">
        <f t="shared" si="3"/>
        <v>10.3</v>
      </c>
      <c r="M27" s="5">
        <f t="shared" si="4"/>
        <v>185</v>
      </c>
      <c r="N27" s="5"/>
    </row>
    <row r="28" spans="1:15" ht="15.75">
      <c r="A28" s="3">
        <v>111</v>
      </c>
      <c r="B28" s="21">
        <v>45106</v>
      </c>
      <c r="C28" s="5">
        <v>54.160000000000004</v>
      </c>
      <c r="D28" s="5">
        <v>8.1999999999999993</v>
      </c>
      <c r="E28" s="5">
        <v>56.5</v>
      </c>
      <c r="F28" s="6">
        <v>4.0799999999999983</v>
      </c>
      <c r="G28" s="5">
        <v>150</v>
      </c>
      <c r="H28" s="5"/>
      <c r="I28" s="5">
        <f t="shared" si="8"/>
        <v>54.160000000000004</v>
      </c>
      <c r="J28" s="5">
        <f t="shared" si="1"/>
        <v>8.1999999999999993</v>
      </c>
      <c r="K28" s="5">
        <f t="shared" si="2"/>
        <v>56.5</v>
      </c>
      <c r="L28" s="6">
        <f t="shared" si="3"/>
        <v>4.0799999999999983</v>
      </c>
      <c r="M28" s="5">
        <f t="shared" si="4"/>
        <v>150</v>
      </c>
      <c r="N28" s="5"/>
    </row>
    <row r="29" spans="1:15" ht="15.75">
      <c r="A29" s="3">
        <v>18</v>
      </c>
      <c r="B29" s="21">
        <v>45013</v>
      </c>
      <c r="C29" s="5">
        <v>62.279999999999994</v>
      </c>
      <c r="D29" s="5">
        <v>39.6</v>
      </c>
      <c r="E29" s="5">
        <v>55.8</v>
      </c>
      <c r="F29" s="6">
        <v>25.619999999999997</v>
      </c>
      <c r="G29" s="5">
        <v>258</v>
      </c>
      <c r="H29" s="5"/>
      <c r="I29" s="5">
        <f t="shared" si="8"/>
        <v>62.279999999999994</v>
      </c>
      <c r="J29" s="5">
        <f t="shared" si="1"/>
        <v>39.6</v>
      </c>
      <c r="K29" s="5">
        <f t="shared" si="2"/>
        <v>55.8</v>
      </c>
      <c r="L29" s="6">
        <f t="shared" si="3"/>
        <v>25.619999999999997</v>
      </c>
      <c r="M29" s="5">
        <f t="shared" si="4"/>
        <v>258</v>
      </c>
      <c r="N29" s="5"/>
    </row>
    <row r="30" spans="1:15" ht="15.75">
      <c r="A30" s="3">
        <v>62</v>
      </c>
      <c r="B30" s="21">
        <v>45057</v>
      </c>
      <c r="C30" s="5">
        <v>61.260000000000005</v>
      </c>
      <c r="D30" s="5">
        <v>42.7</v>
      </c>
      <c r="E30" s="5">
        <v>54.7</v>
      </c>
      <c r="F30" s="6">
        <v>25.6</v>
      </c>
      <c r="G30" s="5">
        <v>240</v>
      </c>
      <c r="H30" s="5"/>
      <c r="I30" s="5">
        <f t="shared" si="8"/>
        <v>61.260000000000005</v>
      </c>
      <c r="J30" s="5">
        <f t="shared" si="1"/>
        <v>42.7</v>
      </c>
      <c r="K30" s="5">
        <f t="shared" si="2"/>
        <v>54.7</v>
      </c>
      <c r="L30" s="6">
        <f t="shared" si="3"/>
        <v>25.6</v>
      </c>
      <c r="M30" s="5">
        <f t="shared" si="4"/>
        <v>240</v>
      </c>
      <c r="N30" s="5"/>
    </row>
    <row r="31" spans="1:15" ht="15.75">
      <c r="A31" s="3">
        <v>21</v>
      </c>
      <c r="B31" s="21">
        <v>45016</v>
      </c>
      <c r="C31" s="5">
        <v>46.68</v>
      </c>
      <c r="D31" s="5">
        <v>27.7</v>
      </c>
      <c r="E31" s="5">
        <v>53.4</v>
      </c>
      <c r="F31" s="6">
        <v>14.329999999999998</v>
      </c>
      <c r="G31" s="5">
        <v>188</v>
      </c>
      <c r="H31" s="5"/>
      <c r="I31" s="5">
        <f t="shared" si="8"/>
        <v>46.68</v>
      </c>
      <c r="J31" s="5">
        <f t="shared" si="1"/>
        <v>27.7</v>
      </c>
      <c r="K31" s="5">
        <f t="shared" si="2"/>
        <v>53.4</v>
      </c>
      <c r="L31" s="6">
        <f t="shared" si="3"/>
        <v>14.329999999999998</v>
      </c>
      <c r="M31" s="5">
        <f t="shared" si="4"/>
        <v>188</v>
      </c>
      <c r="N31" s="5"/>
    </row>
    <row r="32" spans="1:15" ht="15.75">
      <c r="A32" s="3">
        <v>16</v>
      </c>
      <c r="B32" s="21">
        <v>45011</v>
      </c>
      <c r="C32" s="5">
        <v>42.08</v>
      </c>
      <c r="D32" s="5">
        <v>47.7</v>
      </c>
      <c r="E32" s="5">
        <v>52.9</v>
      </c>
      <c r="F32" s="6">
        <v>22.23</v>
      </c>
      <c r="G32" s="5">
        <v>240</v>
      </c>
      <c r="H32" s="5"/>
      <c r="I32" s="5">
        <f t="shared" si="8"/>
        <v>42.08</v>
      </c>
      <c r="J32" s="5">
        <f t="shared" si="1"/>
        <v>47.7</v>
      </c>
      <c r="K32" s="5">
        <f t="shared" si="2"/>
        <v>52.9</v>
      </c>
      <c r="L32" s="6">
        <f t="shared" si="3"/>
        <v>22.23</v>
      </c>
      <c r="M32" s="5">
        <f t="shared" si="4"/>
        <v>240</v>
      </c>
      <c r="N32" s="5"/>
    </row>
    <row r="33" spans="1:14" ht="15.75">
      <c r="A33" s="3">
        <v>96</v>
      </c>
      <c r="B33" s="21">
        <v>45091</v>
      </c>
      <c r="C33" s="5">
        <v>40.660000000000004</v>
      </c>
      <c r="D33" s="5">
        <v>31.6</v>
      </c>
      <c r="E33" s="5">
        <v>52.9</v>
      </c>
      <c r="F33" s="6">
        <v>10.970000000000002</v>
      </c>
      <c r="G33" s="5">
        <v>175</v>
      </c>
      <c r="H33" s="5"/>
      <c r="I33" s="5">
        <f t="shared" si="8"/>
        <v>40.660000000000004</v>
      </c>
      <c r="J33" s="5">
        <f t="shared" si="1"/>
        <v>31.6</v>
      </c>
      <c r="K33" s="5">
        <f t="shared" si="2"/>
        <v>52.9</v>
      </c>
      <c r="L33" s="6">
        <f t="shared" si="3"/>
        <v>10.970000000000002</v>
      </c>
      <c r="M33" s="5">
        <f t="shared" si="4"/>
        <v>175</v>
      </c>
      <c r="N33" s="5"/>
    </row>
    <row r="34" spans="1:14" ht="15.75">
      <c r="A34" s="3">
        <v>116</v>
      </c>
      <c r="B34" s="21">
        <v>45111</v>
      </c>
      <c r="C34" s="5">
        <v>24.02</v>
      </c>
      <c r="D34" s="5">
        <v>35</v>
      </c>
      <c r="E34" s="5">
        <v>52.7</v>
      </c>
      <c r="F34" s="6">
        <v>3.9299999999999962</v>
      </c>
      <c r="G34" s="5">
        <v>133</v>
      </c>
      <c r="H34" s="5"/>
      <c r="I34" s="5">
        <f t="shared" si="8"/>
        <v>24.02</v>
      </c>
      <c r="J34" s="5">
        <f t="shared" si="1"/>
        <v>35</v>
      </c>
      <c r="K34" s="5">
        <f t="shared" si="2"/>
        <v>52.7</v>
      </c>
      <c r="L34" s="6">
        <f t="shared" si="3"/>
        <v>3.9299999999999962</v>
      </c>
      <c r="M34" s="5">
        <f t="shared" si="4"/>
        <v>133</v>
      </c>
      <c r="N34" s="5"/>
    </row>
    <row r="35" spans="1:14" ht="15.75">
      <c r="A35" s="3">
        <v>90</v>
      </c>
      <c r="B35" s="21">
        <v>45085</v>
      </c>
      <c r="C35" s="5">
        <v>23.96</v>
      </c>
      <c r="D35" s="5">
        <v>47.8</v>
      </c>
      <c r="E35" s="5">
        <v>51.4</v>
      </c>
      <c r="F35" s="6">
        <v>14.319999999999993</v>
      </c>
      <c r="G35" s="5">
        <v>177</v>
      </c>
      <c r="H35" s="5"/>
      <c r="I35" s="5">
        <f t="shared" si="8"/>
        <v>23.96</v>
      </c>
      <c r="J35" s="5">
        <f t="shared" si="1"/>
        <v>47.8</v>
      </c>
      <c r="K35" s="5">
        <f t="shared" si="2"/>
        <v>51.4</v>
      </c>
      <c r="L35" s="6">
        <f t="shared" si="3"/>
        <v>14.319999999999993</v>
      </c>
      <c r="M35" s="5">
        <f t="shared" si="4"/>
        <v>177</v>
      </c>
      <c r="N35" s="5"/>
    </row>
    <row r="36" spans="1:14" ht="15.75">
      <c r="A36" s="3">
        <v>99</v>
      </c>
      <c r="B36" s="21">
        <v>45094</v>
      </c>
      <c r="C36" s="5">
        <v>64.94</v>
      </c>
      <c r="D36" s="5">
        <v>42.3</v>
      </c>
      <c r="E36" s="5">
        <v>51.2</v>
      </c>
      <c r="F36" s="6">
        <v>29.639999999999993</v>
      </c>
      <c r="G36" s="5">
        <v>257</v>
      </c>
      <c r="H36" s="5"/>
      <c r="I36" s="5">
        <f t="shared" si="8"/>
        <v>64.94</v>
      </c>
      <c r="J36" s="5">
        <f t="shared" si="1"/>
        <v>42.3</v>
      </c>
      <c r="K36" s="5">
        <f t="shared" si="2"/>
        <v>51.2</v>
      </c>
      <c r="L36" s="6">
        <f t="shared" si="3"/>
        <v>29.639999999999993</v>
      </c>
      <c r="M36" s="5">
        <f t="shared" si="4"/>
        <v>257</v>
      </c>
      <c r="N36" s="5"/>
    </row>
    <row r="37" spans="1:14" ht="15.75">
      <c r="A37" s="3">
        <v>127</v>
      </c>
      <c r="B37" s="21">
        <v>45122</v>
      </c>
      <c r="C37" s="5">
        <v>8.56</v>
      </c>
      <c r="D37" s="5">
        <v>38.9</v>
      </c>
      <c r="E37" s="5">
        <v>50.6</v>
      </c>
      <c r="F37" s="6">
        <v>19.989999999999998</v>
      </c>
      <c r="G37" s="5">
        <v>78</v>
      </c>
      <c r="H37" s="5"/>
      <c r="I37" s="5">
        <f t="shared" si="8"/>
        <v>8.56</v>
      </c>
      <c r="J37" s="5">
        <f t="shared" si="1"/>
        <v>38.9</v>
      </c>
      <c r="K37" s="5">
        <f t="shared" si="2"/>
        <v>50.6</v>
      </c>
      <c r="L37" s="6">
        <f t="shared" si="3"/>
        <v>19.989999999999998</v>
      </c>
      <c r="M37" s="5">
        <f t="shared" si="4"/>
        <v>78</v>
      </c>
      <c r="N37" s="5"/>
    </row>
    <row r="38" spans="1:14" ht="15.75">
      <c r="A38" s="3">
        <v>157</v>
      </c>
      <c r="B38" s="21">
        <v>45152</v>
      </c>
      <c r="C38" s="5">
        <v>25.78</v>
      </c>
      <c r="D38" s="5">
        <v>43.5</v>
      </c>
      <c r="E38" s="5">
        <v>50.5</v>
      </c>
      <c r="F38" s="6">
        <v>10.939999999999998</v>
      </c>
      <c r="G38" s="5">
        <v>173</v>
      </c>
      <c r="H38" s="5"/>
      <c r="I38" s="5">
        <f t="shared" si="8"/>
        <v>25.78</v>
      </c>
      <c r="J38" s="5">
        <f t="shared" si="1"/>
        <v>43.5</v>
      </c>
      <c r="K38" s="5">
        <f t="shared" si="2"/>
        <v>50.5</v>
      </c>
      <c r="L38" s="6">
        <f t="shared" si="3"/>
        <v>10.939999999999998</v>
      </c>
      <c r="M38" s="5">
        <f t="shared" si="4"/>
        <v>173</v>
      </c>
      <c r="N38" s="5"/>
    </row>
    <row r="39" spans="1:14" ht="15.75">
      <c r="A39" s="3">
        <v>122</v>
      </c>
      <c r="B39" s="21">
        <v>45117</v>
      </c>
      <c r="C39" s="5">
        <v>7.76</v>
      </c>
      <c r="D39" s="5">
        <v>21.7</v>
      </c>
      <c r="E39" s="5">
        <v>50.4</v>
      </c>
      <c r="F39" s="6">
        <v>12.57</v>
      </c>
      <c r="G39" s="5">
        <v>81</v>
      </c>
      <c r="H39" s="5"/>
      <c r="I39" s="5">
        <f t="shared" si="8"/>
        <v>7.76</v>
      </c>
      <c r="J39" s="5">
        <f t="shared" si="1"/>
        <v>21.7</v>
      </c>
      <c r="K39" s="5">
        <f t="shared" si="2"/>
        <v>50.4</v>
      </c>
      <c r="L39" s="6">
        <f t="shared" si="3"/>
        <v>12.57</v>
      </c>
      <c r="M39" s="5">
        <f t="shared" si="4"/>
        <v>81</v>
      </c>
      <c r="N39" s="5"/>
    </row>
    <row r="40" spans="1:14" ht="15.75">
      <c r="A40" s="3">
        <v>49</v>
      </c>
      <c r="B40" s="21">
        <v>45044</v>
      </c>
      <c r="C40" s="5">
        <v>46.44</v>
      </c>
      <c r="D40" s="5">
        <v>15.8</v>
      </c>
      <c r="E40" s="5">
        <v>49.9</v>
      </c>
      <c r="F40" s="6">
        <v>10.659999999999997</v>
      </c>
      <c r="G40" s="5">
        <v>149</v>
      </c>
      <c r="H40" s="5"/>
      <c r="I40" s="5">
        <f t="shared" si="8"/>
        <v>46.44</v>
      </c>
      <c r="J40" s="5">
        <f t="shared" si="1"/>
        <v>15.8</v>
      </c>
      <c r="K40" s="5">
        <f t="shared" si="2"/>
        <v>49.9</v>
      </c>
      <c r="L40" s="6">
        <f t="shared" si="3"/>
        <v>10.659999999999997</v>
      </c>
      <c r="M40" s="5">
        <f t="shared" si="4"/>
        <v>149</v>
      </c>
      <c r="N40" s="5"/>
    </row>
    <row r="41" spans="1:14" ht="15.75">
      <c r="A41" s="3">
        <v>101</v>
      </c>
      <c r="B41" s="21">
        <v>45096</v>
      </c>
      <c r="C41" s="5">
        <v>51.480000000000004</v>
      </c>
      <c r="D41" s="5">
        <v>4.3</v>
      </c>
      <c r="E41" s="5">
        <v>49.8</v>
      </c>
      <c r="F41" s="6">
        <v>4.4699999999999989</v>
      </c>
      <c r="G41" s="5">
        <v>137</v>
      </c>
      <c r="H41" s="5"/>
      <c r="I41" s="5">
        <f t="shared" si="8"/>
        <v>51.480000000000004</v>
      </c>
      <c r="J41" s="5">
        <f t="shared" si="1"/>
        <v>4.3</v>
      </c>
      <c r="K41" s="5">
        <f t="shared" si="2"/>
        <v>49.8</v>
      </c>
      <c r="L41" s="6">
        <f t="shared" si="3"/>
        <v>4.4699999999999989</v>
      </c>
      <c r="M41" s="5">
        <f t="shared" si="4"/>
        <v>137</v>
      </c>
      <c r="N41" s="5"/>
    </row>
    <row r="42" spans="1:14" ht="15.75">
      <c r="A42" s="3">
        <v>23</v>
      </c>
      <c r="B42" s="21">
        <v>45018</v>
      </c>
      <c r="C42" s="5">
        <v>11.64</v>
      </c>
      <c r="D42" s="5">
        <v>15.9</v>
      </c>
      <c r="E42" s="5">
        <v>49.6</v>
      </c>
      <c r="F42" s="6">
        <v>9.4299999999999962</v>
      </c>
      <c r="G42" s="27"/>
      <c r="H42" s="5"/>
      <c r="I42" s="5">
        <f t="shared" si="8"/>
        <v>11.64</v>
      </c>
      <c r="J42" s="5">
        <f t="shared" si="1"/>
        <v>15.9</v>
      </c>
      <c r="K42" s="5">
        <f t="shared" si="2"/>
        <v>49.6</v>
      </c>
      <c r="L42" s="6">
        <f t="shared" si="3"/>
        <v>9.4299999999999962</v>
      </c>
      <c r="M42" s="34">
        <f t="shared" si="4"/>
        <v>139</v>
      </c>
      <c r="N42" s="5"/>
    </row>
    <row r="43" spans="1:14" ht="15.75">
      <c r="A43" s="3">
        <v>162</v>
      </c>
      <c r="B43" s="21">
        <v>45157</v>
      </c>
      <c r="C43" s="5">
        <v>19.14</v>
      </c>
      <c r="D43" s="5">
        <v>35.799999999999997</v>
      </c>
      <c r="E43" s="5">
        <v>49.3</v>
      </c>
      <c r="F43" s="6">
        <v>6.75</v>
      </c>
      <c r="G43" s="5">
        <v>151</v>
      </c>
      <c r="H43" s="5"/>
      <c r="I43" s="5">
        <f t="shared" si="8"/>
        <v>19.14</v>
      </c>
      <c r="J43" s="5">
        <f t="shared" si="1"/>
        <v>35.799999999999997</v>
      </c>
      <c r="K43" s="5">
        <f t="shared" si="2"/>
        <v>49.3</v>
      </c>
      <c r="L43" s="6">
        <f t="shared" si="3"/>
        <v>6.75</v>
      </c>
      <c r="M43" s="5">
        <f t="shared" si="4"/>
        <v>151</v>
      </c>
      <c r="N43" s="5"/>
    </row>
    <row r="44" spans="1:14" ht="15.75">
      <c r="A44" s="3">
        <v>152</v>
      </c>
      <c r="B44" s="21">
        <v>45147</v>
      </c>
      <c r="C44" s="5">
        <v>31.2</v>
      </c>
      <c r="D44" s="5">
        <v>8.4</v>
      </c>
      <c r="E44" s="5">
        <v>48.7</v>
      </c>
      <c r="F44" s="6">
        <v>16.819999999999997</v>
      </c>
      <c r="G44" s="5">
        <v>125</v>
      </c>
      <c r="H44" s="5"/>
      <c r="I44" s="5">
        <f t="shared" si="8"/>
        <v>31.2</v>
      </c>
      <c r="J44" s="5">
        <f t="shared" si="1"/>
        <v>8.4</v>
      </c>
      <c r="K44" s="5">
        <f t="shared" si="2"/>
        <v>48.7</v>
      </c>
      <c r="L44" s="6">
        <f t="shared" si="3"/>
        <v>16.819999999999997</v>
      </c>
      <c r="M44" s="5">
        <f t="shared" si="4"/>
        <v>125</v>
      </c>
      <c r="N44" s="5"/>
    </row>
    <row r="45" spans="1:14" ht="15.75">
      <c r="A45" s="3">
        <v>172</v>
      </c>
      <c r="B45" s="21">
        <v>45167</v>
      </c>
      <c r="C45" s="5">
        <v>42.9</v>
      </c>
      <c r="D45" s="5">
        <v>20.9</v>
      </c>
      <c r="E45" s="5">
        <v>47.4</v>
      </c>
      <c r="F45" s="6">
        <v>7.9399999999999977</v>
      </c>
      <c r="G45" s="5">
        <v>163</v>
      </c>
      <c r="H45" s="5"/>
      <c r="I45" s="5">
        <f t="shared" si="8"/>
        <v>42.9</v>
      </c>
      <c r="J45" s="5">
        <f t="shared" si="1"/>
        <v>20.9</v>
      </c>
      <c r="K45" s="5">
        <f t="shared" si="2"/>
        <v>47.4</v>
      </c>
      <c r="L45" s="6">
        <f t="shared" si="3"/>
        <v>7.9399999999999977</v>
      </c>
      <c r="M45" s="5">
        <f t="shared" si="4"/>
        <v>163</v>
      </c>
      <c r="N45" s="5"/>
    </row>
    <row r="46" spans="1:14" ht="15.75">
      <c r="A46" s="3">
        <v>121</v>
      </c>
      <c r="B46" s="21">
        <v>45116</v>
      </c>
      <c r="C46" s="5">
        <v>36.260000000000005</v>
      </c>
      <c r="D46" s="5">
        <v>26.8</v>
      </c>
      <c r="E46" s="5">
        <v>46.2</v>
      </c>
      <c r="F46" s="6">
        <v>9.0500000000000007</v>
      </c>
      <c r="G46" s="5">
        <v>163</v>
      </c>
      <c r="H46" s="5"/>
      <c r="I46" s="5">
        <f t="shared" si="8"/>
        <v>36.260000000000005</v>
      </c>
      <c r="J46" s="5">
        <f t="shared" si="1"/>
        <v>26.8</v>
      </c>
      <c r="K46" s="5">
        <f t="shared" si="2"/>
        <v>46.2</v>
      </c>
      <c r="L46" s="6">
        <f t="shared" si="3"/>
        <v>9.0500000000000007</v>
      </c>
      <c r="M46" s="5">
        <f t="shared" si="4"/>
        <v>163</v>
      </c>
      <c r="N46" s="5"/>
    </row>
    <row r="47" spans="1:14" ht="15.75">
      <c r="A47" s="3">
        <v>15</v>
      </c>
      <c r="B47" s="21">
        <v>45010</v>
      </c>
      <c r="C47" s="5">
        <v>44.82</v>
      </c>
      <c r="D47" s="5">
        <v>32.9</v>
      </c>
      <c r="E47" s="5">
        <v>46</v>
      </c>
      <c r="F47" s="6">
        <v>18.459999999999997</v>
      </c>
      <c r="G47" s="5">
        <v>191</v>
      </c>
      <c r="H47" s="5"/>
      <c r="I47" s="5">
        <f t="shared" si="8"/>
        <v>44.82</v>
      </c>
      <c r="J47" s="5">
        <f t="shared" si="1"/>
        <v>32.9</v>
      </c>
      <c r="K47" s="5">
        <f t="shared" si="2"/>
        <v>46</v>
      </c>
      <c r="L47" s="6">
        <f t="shared" si="3"/>
        <v>18.459999999999997</v>
      </c>
      <c r="M47" s="5">
        <f t="shared" si="4"/>
        <v>191</v>
      </c>
      <c r="N47" s="5"/>
    </row>
    <row r="48" spans="1:14" ht="15.75">
      <c r="A48" s="3">
        <v>100</v>
      </c>
      <c r="B48" s="21">
        <v>45095</v>
      </c>
      <c r="C48" s="5">
        <v>28.04</v>
      </c>
      <c r="D48" s="5">
        <v>41.7</v>
      </c>
      <c r="E48" s="5">
        <v>45.9</v>
      </c>
      <c r="F48" s="6">
        <v>16.010000000000005</v>
      </c>
      <c r="G48" s="5">
        <v>183</v>
      </c>
      <c r="H48" s="5"/>
      <c r="I48" s="5">
        <f t="shared" si="8"/>
        <v>28.04</v>
      </c>
      <c r="J48" s="5">
        <f t="shared" si="1"/>
        <v>41.7</v>
      </c>
      <c r="K48" s="5">
        <f t="shared" si="2"/>
        <v>45.9</v>
      </c>
      <c r="L48" s="6">
        <f t="shared" si="3"/>
        <v>16.010000000000005</v>
      </c>
      <c r="M48" s="5">
        <f t="shared" si="4"/>
        <v>183</v>
      </c>
      <c r="N48" s="5"/>
    </row>
    <row r="49" spans="1:14" ht="15.75">
      <c r="A49" s="3">
        <v>38</v>
      </c>
      <c r="B49" s="21">
        <v>45033</v>
      </c>
      <c r="C49" s="5">
        <v>24.94</v>
      </c>
      <c r="D49" s="5">
        <v>49.4</v>
      </c>
      <c r="E49" s="5">
        <v>45.7</v>
      </c>
      <c r="F49" s="6">
        <v>13.89</v>
      </c>
      <c r="G49" s="5">
        <v>152</v>
      </c>
      <c r="H49" s="5"/>
      <c r="I49" s="5">
        <f t="shared" si="8"/>
        <v>24.94</v>
      </c>
      <c r="J49" s="5">
        <f t="shared" si="1"/>
        <v>49.4</v>
      </c>
      <c r="K49" s="5">
        <f t="shared" si="2"/>
        <v>45.7</v>
      </c>
      <c r="L49" s="6">
        <f t="shared" si="3"/>
        <v>13.89</v>
      </c>
      <c r="M49" s="5">
        <f t="shared" si="4"/>
        <v>152</v>
      </c>
      <c r="N49" s="5"/>
    </row>
    <row r="50" spans="1:14" ht="15.75">
      <c r="A50" s="3">
        <v>159</v>
      </c>
      <c r="B50" s="21">
        <v>45154</v>
      </c>
      <c r="C50" s="5">
        <v>12.34</v>
      </c>
      <c r="D50" s="5">
        <v>36.9</v>
      </c>
      <c r="E50" s="5">
        <v>45.2</v>
      </c>
      <c r="F50" s="6">
        <v>1.5399999999999956</v>
      </c>
      <c r="G50" s="5">
        <v>85</v>
      </c>
      <c r="H50" s="5"/>
      <c r="I50" s="5">
        <f t="shared" si="8"/>
        <v>12.34</v>
      </c>
      <c r="J50" s="5">
        <f t="shared" si="1"/>
        <v>36.9</v>
      </c>
      <c r="K50" s="5">
        <f t="shared" si="2"/>
        <v>45.2</v>
      </c>
      <c r="L50" s="6">
        <f t="shared" si="3"/>
        <v>1.5399999999999956</v>
      </c>
      <c r="M50" s="5">
        <f t="shared" si="4"/>
        <v>85</v>
      </c>
      <c r="N50" s="5"/>
    </row>
    <row r="51" spans="1:14" ht="15.75">
      <c r="A51" s="3">
        <v>2</v>
      </c>
      <c r="B51" s="21">
        <v>44997</v>
      </c>
      <c r="C51" s="5">
        <v>10.9</v>
      </c>
      <c r="D51" s="5">
        <v>39.299999999999997</v>
      </c>
      <c r="E51" s="5">
        <v>45.1</v>
      </c>
      <c r="F51" s="6">
        <v>6.0599999999999952</v>
      </c>
      <c r="G51" s="5">
        <v>122</v>
      </c>
      <c r="H51" s="5"/>
      <c r="I51" s="5">
        <f t="shared" si="8"/>
        <v>10.9</v>
      </c>
      <c r="J51" s="5">
        <f t="shared" si="1"/>
        <v>39.299999999999997</v>
      </c>
      <c r="K51" s="5">
        <f t="shared" si="2"/>
        <v>45.1</v>
      </c>
      <c r="L51" s="6">
        <f t="shared" si="3"/>
        <v>6.0599999999999952</v>
      </c>
      <c r="M51" s="5">
        <f t="shared" si="4"/>
        <v>122</v>
      </c>
      <c r="N51" s="5"/>
    </row>
    <row r="52" spans="1:14" ht="15.75">
      <c r="A52" s="3">
        <v>134</v>
      </c>
      <c r="B52" s="21">
        <v>45129</v>
      </c>
      <c r="C52" s="5">
        <v>45.96</v>
      </c>
      <c r="D52" s="5">
        <v>33.5</v>
      </c>
      <c r="E52" s="5">
        <v>45.1</v>
      </c>
      <c r="F52" s="6">
        <v>20.69</v>
      </c>
      <c r="G52" s="27"/>
      <c r="H52" s="5"/>
      <c r="I52" s="5">
        <f t="shared" si="8"/>
        <v>45.96</v>
      </c>
      <c r="J52" s="5">
        <f t="shared" si="1"/>
        <v>33.5</v>
      </c>
      <c r="K52" s="5">
        <f t="shared" si="2"/>
        <v>45.1</v>
      </c>
      <c r="L52" s="6">
        <f t="shared" si="3"/>
        <v>20.69</v>
      </c>
      <c r="M52" s="34">
        <f t="shared" si="4"/>
        <v>139</v>
      </c>
      <c r="N52" s="5"/>
    </row>
    <row r="53" spans="1:14" ht="15.75">
      <c r="A53" s="3">
        <v>148</v>
      </c>
      <c r="B53" s="21">
        <v>45143</v>
      </c>
      <c r="C53" s="5">
        <v>50.64</v>
      </c>
      <c r="D53" s="5">
        <v>49</v>
      </c>
      <c r="E53" s="5">
        <v>44.3</v>
      </c>
      <c r="F53" s="6">
        <v>31.1</v>
      </c>
      <c r="G53" s="5">
        <v>265</v>
      </c>
      <c r="H53" s="5"/>
      <c r="I53" s="5">
        <f t="shared" si="8"/>
        <v>50.64</v>
      </c>
      <c r="J53" s="5">
        <f t="shared" si="1"/>
        <v>49</v>
      </c>
      <c r="K53" s="5">
        <f t="shared" si="2"/>
        <v>44.3</v>
      </c>
      <c r="L53" s="6">
        <f t="shared" si="3"/>
        <v>31.1</v>
      </c>
      <c r="M53" s="5">
        <f t="shared" si="4"/>
        <v>265</v>
      </c>
      <c r="N53" s="5"/>
    </row>
    <row r="54" spans="1:14" ht="15.75">
      <c r="A54" s="3">
        <v>45</v>
      </c>
      <c r="B54" s="21">
        <v>45040</v>
      </c>
      <c r="C54" s="5">
        <v>12.02</v>
      </c>
      <c r="D54" s="5">
        <v>25.7</v>
      </c>
      <c r="E54" s="5">
        <v>43.3</v>
      </c>
      <c r="F54" s="6">
        <v>18.04</v>
      </c>
      <c r="G54" s="5">
        <v>89</v>
      </c>
      <c r="H54" s="5"/>
      <c r="I54" s="5">
        <f t="shared" si="8"/>
        <v>12.02</v>
      </c>
      <c r="J54" s="5">
        <f t="shared" si="1"/>
        <v>25.7</v>
      </c>
      <c r="K54" s="5">
        <f t="shared" si="2"/>
        <v>43.3</v>
      </c>
      <c r="L54" s="6">
        <f t="shared" si="3"/>
        <v>18.04</v>
      </c>
      <c r="M54" s="5">
        <f t="shared" si="4"/>
        <v>89</v>
      </c>
      <c r="N54" s="5"/>
    </row>
    <row r="55" spans="1:14" ht="15.75">
      <c r="A55" s="3">
        <v>31</v>
      </c>
      <c r="B55" s="21">
        <v>45026</v>
      </c>
      <c r="C55" s="5">
        <v>59.58</v>
      </c>
      <c r="D55" s="5">
        <v>28.3</v>
      </c>
      <c r="E55" s="5">
        <v>43.2</v>
      </c>
      <c r="F55" s="6">
        <v>26.159999999999997</v>
      </c>
      <c r="G55" s="5">
        <v>231</v>
      </c>
      <c r="H55" s="5"/>
      <c r="I55" s="5">
        <f t="shared" si="8"/>
        <v>59.58</v>
      </c>
      <c r="J55" s="5">
        <f t="shared" si="1"/>
        <v>28.3</v>
      </c>
      <c r="K55" s="5">
        <f t="shared" si="2"/>
        <v>43.2</v>
      </c>
      <c r="L55" s="6">
        <f t="shared" si="3"/>
        <v>26.159999999999997</v>
      </c>
      <c r="M55" s="5">
        <f t="shared" si="4"/>
        <v>231</v>
      </c>
      <c r="N55" s="5"/>
    </row>
    <row r="56" spans="1:14" ht="15.75">
      <c r="A56" s="3">
        <v>130</v>
      </c>
      <c r="B56" s="21">
        <v>45125</v>
      </c>
      <c r="C56" s="5">
        <v>18.920000000000002</v>
      </c>
      <c r="D56" s="5">
        <v>12</v>
      </c>
      <c r="E56" s="5">
        <v>43.1</v>
      </c>
      <c r="F56" s="6">
        <v>14.719999999999999</v>
      </c>
      <c r="G56" s="5">
        <v>116</v>
      </c>
      <c r="H56" s="5"/>
      <c r="I56" s="5">
        <f t="shared" si="8"/>
        <v>18.920000000000002</v>
      </c>
      <c r="J56" s="5">
        <f t="shared" si="1"/>
        <v>12</v>
      </c>
      <c r="K56" s="5">
        <f t="shared" si="2"/>
        <v>43.1</v>
      </c>
      <c r="L56" s="6">
        <f t="shared" si="3"/>
        <v>14.719999999999999</v>
      </c>
      <c r="M56" s="5">
        <f t="shared" si="4"/>
        <v>116</v>
      </c>
      <c r="N56" s="5"/>
    </row>
    <row r="57" spans="1:14" ht="15.75">
      <c r="A57" s="3">
        <v>132</v>
      </c>
      <c r="B57" s="21">
        <v>45127</v>
      </c>
      <c r="C57" s="5">
        <v>55.04</v>
      </c>
      <c r="D57" s="5">
        <v>2.9</v>
      </c>
      <c r="E57" s="5">
        <v>43</v>
      </c>
      <c r="F57" s="6">
        <v>10.77</v>
      </c>
      <c r="G57" s="5">
        <v>147</v>
      </c>
      <c r="H57" s="5"/>
      <c r="I57" s="5">
        <f t="shared" si="8"/>
        <v>55.04</v>
      </c>
      <c r="J57" s="5">
        <f t="shared" si="1"/>
        <v>2.9</v>
      </c>
      <c r="K57" s="5">
        <f t="shared" si="2"/>
        <v>43</v>
      </c>
      <c r="L57" s="6">
        <f t="shared" si="3"/>
        <v>10.77</v>
      </c>
      <c r="M57" s="5">
        <f t="shared" si="4"/>
        <v>147</v>
      </c>
      <c r="N57" s="5"/>
    </row>
    <row r="58" spans="1:14" ht="15.75">
      <c r="A58" s="3">
        <v>176</v>
      </c>
      <c r="B58" s="21">
        <v>45171</v>
      </c>
      <c r="C58" s="5">
        <v>64.38</v>
      </c>
      <c r="D58" s="5">
        <v>48.9</v>
      </c>
      <c r="E58" s="5">
        <v>41.8</v>
      </c>
      <c r="F58" s="6">
        <v>35.42</v>
      </c>
      <c r="G58" s="5">
        <v>271</v>
      </c>
      <c r="H58" s="5"/>
      <c r="I58" s="5">
        <f t="shared" si="8"/>
        <v>64.38</v>
      </c>
      <c r="J58" s="5">
        <f t="shared" si="1"/>
        <v>48.9</v>
      </c>
      <c r="K58" s="5">
        <f t="shared" si="2"/>
        <v>41.8</v>
      </c>
      <c r="L58" s="6">
        <f t="shared" si="3"/>
        <v>35.42</v>
      </c>
      <c r="M58" s="5">
        <f t="shared" si="4"/>
        <v>271</v>
      </c>
      <c r="N58" s="5"/>
    </row>
    <row r="59" spans="1:14" ht="15.75">
      <c r="A59" s="3">
        <v>57</v>
      </c>
      <c r="B59" s="21">
        <v>45052</v>
      </c>
      <c r="C59" s="5">
        <v>3.46</v>
      </c>
      <c r="D59" s="5">
        <v>28.1</v>
      </c>
      <c r="E59" s="5">
        <v>41.4</v>
      </c>
      <c r="F59" s="6">
        <v>18.220000000000002</v>
      </c>
      <c r="G59" s="5">
        <v>71</v>
      </c>
      <c r="H59" s="5"/>
      <c r="I59" s="5">
        <f t="shared" si="8"/>
        <v>3.46</v>
      </c>
      <c r="J59" s="5">
        <f t="shared" si="1"/>
        <v>28.1</v>
      </c>
      <c r="K59" s="5">
        <f t="shared" si="2"/>
        <v>41.4</v>
      </c>
      <c r="L59" s="6">
        <f t="shared" si="3"/>
        <v>18.220000000000002</v>
      </c>
      <c r="M59" s="5">
        <f t="shared" si="4"/>
        <v>71</v>
      </c>
      <c r="N59" s="5"/>
    </row>
    <row r="60" spans="1:14" ht="15.75">
      <c r="A60" s="3">
        <v>30</v>
      </c>
      <c r="B60" s="21">
        <v>45025</v>
      </c>
      <c r="C60" s="5">
        <v>15.12</v>
      </c>
      <c r="D60" s="5">
        <v>16</v>
      </c>
      <c r="E60" s="5">
        <v>40.799999999999997</v>
      </c>
      <c r="F60" s="6">
        <v>18.739999999999998</v>
      </c>
      <c r="G60" s="5">
        <v>123</v>
      </c>
      <c r="H60" s="5"/>
      <c r="I60" s="5">
        <f t="shared" si="8"/>
        <v>15.12</v>
      </c>
      <c r="J60" s="5">
        <f t="shared" si="1"/>
        <v>16</v>
      </c>
      <c r="K60" s="5">
        <f t="shared" si="2"/>
        <v>40.799999999999997</v>
      </c>
      <c r="L60" s="6">
        <f t="shared" si="3"/>
        <v>18.739999999999998</v>
      </c>
      <c r="M60" s="5">
        <f t="shared" si="4"/>
        <v>123</v>
      </c>
      <c r="N60" s="5"/>
    </row>
    <row r="61" spans="1:14" ht="15.75">
      <c r="A61" s="3">
        <v>53</v>
      </c>
      <c r="B61" s="21">
        <v>45048</v>
      </c>
      <c r="C61" s="5">
        <v>44.28</v>
      </c>
      <c r="D61" s="5">
        <v>41.7</v>
      </c>
      <c r="E61" s="5">
        <v>39.6</v>
      </c>
      <c r="F61" s="6">
        <v>26.65</v>
      </c>
      <c r="G61" s="5">
        <v>235</v>
      </c>
      <c r="H61" s="5"/>
      <c r="I61" s="5">
        <f t="shared" si="8"/>
        <v>44.28</v>
      </c>
      <c r="J61" s="5">
        <f t="shared" si="1"/>
        <v>41.7</v>
      </c>
      <c r="K61" s="5">
        <f t="shared" si="2"/>
        <v>39.6</v>
      </c>
      <c r="L61" s="6">
        <f t="shared" si="3"/>
        <v>26.65</v>
      </c>
      <c r="M61" s="5">
        <f t="shared" si="4"/>
        <v>235</v>
      </c>
      <c r="N61" s="5"/>
    </row>
    <row r="62" spans="1:14" ht="15.75">
      <c r="A62" s="3">
        <v>145</v>
      </c>
      <c r="B62" s="21">
        <v>45140</v>
      </c>
      <c r="C62" s="5">
        <v>29.240000000000002</v>
      </c>
      <c r="D62" s="5">
        <v>14.8</v>
      </c>
      <c r="E62" s="5">
        <v>38.9</v>
      </c>
      <c r="F62" s="6">
        <v>1.4600000000000026</v>
      </c>
      <c r="G62" s="5">
        <v>127</v>
      </c>
      <c r="H62" s="5"/>
      <c r="I62" s="5">
        <f t="shared" si="8"/>
        <v>29.240000000000002</v>
      </c>
      <c r="J62" s="5">
        <f t="shared" si="1"/>
        <v>14.8</v>
      </c>
      <c r="K62" s="5">
        <f t="shared" si="2"/>
        <v>38.9</v>
      </c>
      <c r="L62" s="6">
        <f t="shared" si="3"/>
        <v>1.4600000000000026</v>
      </c>
      <c r="M62" s="5">
        <f t="shared" si="4"/>
        <v>127</v>
      </c>
      <c r="N62" s="5"/>
    </row>
    <row r="63" spans="1:14" ht="15.75">
      <c r="A63" s="3">
        <v>42</v>
      </c>
      <c r="B63" s="21">
        <v>45037</v>
      </c>
      <c r="C63" s="5">
        <v>40.4</v>
      </c>
      <c r="D63" s="5">
        <v>33.4</v>
      </c>
      <c r="E63" s="5">
        <v>38.700000000000003</v>
      </c>
      <c r="F63" s="6">
        <v>18.919999999999995</v>
      </c>
      <c r="G63" s="5">
        <v>186</v>
      </c>
      <c r="H63" s="5"/>
      <c r="I63" s="5">
        <f t="shared" si="8"/>
        <v>40.4</v>
      </c>
      <c r="J63" s="5">
        <f t="shared" si="1"/>
        <v>33.4</v>
      </c>
      <c r="K63" s="5">
        <f t="shared" si="2"/>
        <v>38.700000000000003</v>
      </c>
      <c r="L63" s="6">
        <f t="shared" si="3"/>
        <v>18.919999999999995</v>
      </c>
      <c r="M63" s="5">
        <f t="shared" si="4"/>
        <v>186</v>
      </c>
      <c r="N63" s="5"/>
    </row>
    <row r="64" spans="1:14" ht="15.75">
      <c r="A64" s="3">
        <v>71</v>
      </c>
      <c r="B64" s="21">
        <v>45066</v>
      </c>
      <c r="C64" s="5">
        <v>44.82</v>
      </c>
      <c r="D64" s="5">
        <v>30.6</v>
      </c>
      <c r="E64" s="5">
        <v>38.700000000000003</v>
      </c>
      <c r="F64" s="6">
        <v>19.729999999999997</v>
      </c>
      <c r="G64" s="5">
        <v>196</v>
      </c>
      <c r="H64" s="5"/>
      <c r="I64" s="5">
        <f t="shared" si="8"/>
        <v>44.82</v>
      </c>
      <c r="J64" s="5">
        <f t="shared" si="1"/>
        <v>30.6</v>
      </c>
      <c r="K64" s="5">
        <f t="shared" si="2"/>
        <v>38.700000000000003</v>
      </c>
      <c r="L64" s="6">
        <f t="shared" si="3"/>
        <v>19.729999999999997</v>
      </c>
      <c r="M64" s="5">
        <f t="shared" si="4"/>
        <v>196</v>
      </c>
      <c r="N64" s="5"/>
    </row>
    <row r="65" spans="1:14" ht="15.75">
      <c r="A65" s="3">
        <v>32</v>
      </c>
      <c r="B65" s="21">
        <v>45027</v>
      </c>
      <c r="C65" s="5">
        <v>92.987500000000011</v>
      </c>
      <c r="D65" s="5">
        <v>17.399999999999999</v>
      </c>
      <c r="E65" s="5">
        <v>38.6</v>
      </c>
      <c r="F65" s="6">
        <v>37.253750000000011</v>
      </c>
      <c r="G65" s="5">
        <v>126</v>
      </c>
      <c r="H65" s="5"/>
      <c r="I65" s="5">
        <f t="shared" si="8"/>
        <v>92.987500000000011</v>
      </c>
      <c r="J65" s="5">
        <f t="shared" si="1"/>
        <v>17.399999999999999</v>
      </c>
      <c r="K65" s="5">
        <f t="shared" si="2"/>
        <v>38.6</v>
      </c>
      <c r="L65" s="6">
        <f t="shared" si="3"/>
        <v>37.253750000000011</v>
      </c>
      <c r="M65" s="5">
        <f t="shared" si="4"/>
        <v>126</v>
      </c>
      <c r="N65" s="5"/>
    </row>
    <row r="66" spans="1:14" ht="15.75">
      <c r="A66" s="3">
        <v>143</v>
      </c>
      <c r="B66" s="21">
        <v>45138</v>
      </c>
      <c r="C66" s="5">
        <v>50.1</v>
      </c>
      <c r="D66" s="5">
        <v>33.200000000000003</v>
      </c>
      <c r="E66" s="5">
        <v>37.9</v>
      </c>
      <c r="F66" s="6">
        <v>23.490000000000006</v>
      </c>
      <c r="G66" s="5">
        <v>218</v>
      </c>
      <c r="H66" s="5"/>
      <c r="I66" s="5">
        <f t="shared" si="8"/>
        <v>50.1</v>
      </c>
      <c r="J66" s="5">
        <f t="shared" si="1"/>
        <v>33.200000000000003</v>
      </c>
      <c r="K66" s="5">
        <f t="shared" si="2"/>
        <v>37.9</v>
      </c>
      <c r="L66" s="6">
        <f t="shared" si="3"/>
        <v>23.490000000000006</v>
      </c>
      <c r="M66" s="5">
        <f t="shared" si="4"/>
        <v>218</v>
      </c>
      <c r="N66" s="5"/>
    </row>
    <row r="67" spans="1:14" ht="15.75">
      <c r="A67" s="3">
        <v>59</v>
      </c>
      <c r="B67" s="21">
        <v>45054</v>
      </c>
      <c r="C67" s="5">
        <v>49.160000000000004</v>
      </c>
      <c r="D67" s="5">
        <v>49.6</v>
      </c>
      <c r="E67" s="5">
        <v>37.700000000000003</v>
      </c>
      <c r="F67" s="6">
        <v>30.8</v>
      </c>
      <c r="G67" s="5">
        <v>239</v>
      </c>
      <c r="H67" s="5"/>
      <c r="I67" s="5">
        <f t="shared" si="8"/>
        <v>49.160000000000004</v>
      </c>
      <c r="J67" s="5">
        <f t="shared" ref="J67:J130" si="9">IF(ISBLANK(D67),$Q$4,D67)</f>
        <v>49.6</v>
      </c>
      <c r="K67" s="5">
        <f t="shared" ref="K67:K130" si="10">IF(ISBLANK(E67),$R$4,E67)</f>
        <v>37.700000000000003</v>
      </c>
      <c r="L67" s="6">
        <f t="shared" ref="L67:L130" si="11">IF(ISBLANK(F67),$S$4,F67)</f>
        <v>30.8</v>
      </c>
      <c r="M67" s="5">
        <f t="shared" ref="M67:M130" si="12">IF(ISBLANK(G67),$T$4,G67)</f>
        <v>239</v>
      </c>
      <c r="N67" s="5"/>
    </row>
    <row r="68" spans="1:14" ht="15.75">
      <c r="A68" s="3">
        <v>154</v>
      </c>
      <c r="B68" s="21">
        <v>45149</v>
      </c>
      <c r="C68" s="5">
        <v>37.260000000000005</v>
      </c>
      <c r="D68" s="5">
        <v>39.700000000000003</v>
      </c>
      <c r="E68" s="5">
        <v>37.700000000000003</v>
      </c>
      <c r="F68" s="6">
        <v>21.900000000000002</v>
      </c>
      <c r="G68" s="5">
        <v>208</v>
      </c>
      <c r="H68" s="5"/>
      <c r="I68" s="5">
        <f t="shared" si="8"/>
        <v>37.260000000000005</v>
      </c>
      <c r="J68" s="5">
        <f t="shared" si="9"/>
        <v>39.700000000000003</v>
      </c>
      <c r="K68" s="5">
        <f t="shared" si="10"/>
        <v>37.700000000000003</v>
      </c>
      <c r="L68" s="6">
        <f t="shared" si="11"/>
        <v>21.900000000000002</v>
      </c>
      <c r="M68" s="5">
        <f t="shared" si="12"/>
        <v>208</v>
      </c>
      <c r="N68" s="5"/>
    </row>
    <row r="69" spans="1:14" ht="15.75">
      <c r="A69" s="3">
        <v>151</v>
      </c>
      <c r="B69" s="21">
        <v>45146</v>
      </c>
      <c r="C69" s="5">
        <v>66.14</v>
      </c>
      <c r="D69" s="5">
        <v>13.9</v>
      </c>
      <c r="E69" s="5">
        <v>37</v>
      </c>
      <c r="F69" s="6">
        <v>20.220000000000002</v>
      </c>
      <c r="G69" s="5">
        <v>166</v>
      </c>
      <c r="H69" s="5"/>
      <c r="I69" s="5">
        <f t="shared" si="8"/>
        <v>66.14</v>
      </c>
      <c r="J69" s="5">
        <f t="shared" si="9"/>
        <v>13.9</v>
      </c>
      <c r="K69" s="5">
        <f t="shared" si="10"/>
        <v>37</v>
      </c>
      <c r="L69" s="6">
        <f t="shared" si="11"/>
        <v>20.220000000000002</v>
      </c>
      <c r="M69" s="5">
        <f t="shared" si="12"/>
        <v>166</v>
      </c>
      <c r="N69" s="5"/>
    </row>
    <row r="70" spans="1:14" ht="15.75">
      <c r="A70" s="3">
        <v>82</v>
      </c>
      <c r="B70" s="21">
        <v>45077</v>
      </c>
      <c r="C70" s="5">
        <v>151.96</v>
      </c>
      <c r="D70" s="5">
        <v>4.0999999999999996</v>
      </c>
      <c r="E70" s="5">
        <v>36.9</v>
      </c>
      <c r="F70" s="6">
        <v>11.270000000000001</v>
      </c>
      <c r="G70" s="5">
        <v>128</v>
      </c>
      <c r="H70" s="5"/>
      <c r="I70" s="5">
        <f t="shared" si="8"/>
        <v>151.96</v>
      </c>
      <c r="J70" s="5">
        <f t="shared" si="9"/>
        <v>4.0999999999999996</v>
      </c>
      <c r="K70" s="5">
        <f t="shared" si="10"/>
        <v>36.9</v>
      </c>
      <c r="L70" s="6">
        <f t="shared" si="11"/>
        <v>11.270000000000001</v>
      </c>
      <c r="M70" s="5">
        <f t="shared" si="12"/>
        <v>128</v>
      </c>
      <c r="N70" s="5"/>
    </row>
    <row r="71" spans="1:14" ht="15.75">
      <c r="A71" s="3">
        <v>50</v>
      </c>
      <c r="B71" s="21">
        <v>45045</v>
      </c>
      <c r="C71" s="5">
        <v>14.38</v>
      </c>
      <c r="D71" s="5">
        <v>11.7</v>
      </c>
      <c r="E71" s="5">
        <v>36.799999999999997</v>
      </c>
      <c r="F71" s="6">
        <v>17.82</v>
      </c>
      <c r="G71" s="5">
        <v>111</v>
      </c>
      <c r="H71" s="5"/>
      <c r="I71" s="5">
        <f t="shared" si="8"/>
        <v>14.38</v>
      </c>
      <c r="J71" s="5">
        <f t="shared" si="9"/>
        <v>11.7</v>
      </c>
      <c r="K71" s="5">
        <f t="shared" si="10"/>
        <v>36.799999999999997</v>
      </c>
      <c r="L71" s="6">
        <f t="shared" si="11"/>
        <v>17.82</v>
      </c>
      <c r="M71" s="5">
        <f t="shared" si="12"/>
        <v>111</v>
      </c>
      <c r="N71" s="5"/>
    </row>
    <row r="72" spans="1:14" ht="15.75">
      <c r="A72" s="3">
        <v>47</v>
      </c>
      <c r="B72" s="21">
        <v>45042</v>
      </c>
      <c r="C72" s="5">
        <v>18.940000000000001</v>
      </c>
      <c r="D72" s="5">
        <v>9.9</v>
      </c>
      <c r="E72" s="5">
        <v>35.700000000000003</v>
      </c>
      <c r="F72" s="6">
        <v>19.64</v>
      </c>
      <c r="G72" s="5">
        <v>119</v>
      </c>
      <c r="H72" s="5"/>
      <c r="I72" s="5">
        <f t="shared" ref="I72:I135" si="13">IF(ISBLANK(C72),$P$4,C72)</f>
        <v>18.940000000000001</v>
      </c>
      <c r="J72" s="5">
        <f t="shared" si="9"/>
        <v>9.9</v>
      </c>
      <c r="K72" s="5">
        <f t="shared" si="10"/>
        <v>35.700000000000003</v>
      </c>
      <c r="L72" s="6">
        <f t="shared" si="11"/>
        <v>19.64</v>
      </c>
      <c r="M72" s="5">
        <f t="shared" si="12"/>
        <v>119</v>
      </c>
      <c r="N72" s="5"/>
    </row>
    <row r="73" spans="1:14" ht="15.75">
      <c r="A73" s="3">
        <v>84</v>
      </c>
      <c r="B73" s="21">
        <v>45079</v>
      </c>
      <c r="C73" s="5">
        <v>22.68</v>
      </c>
      <c r="D73" s="5">
        <v>44.5</v>
      </c>
      <c r="E73" s="5">
        <v>35.6</v>
      </c>
      <c r="F73" s="6">
        <v>14.849999999999998</v>
      </c>
      <c r="G73" s="5">
        <v>149</v>
      </c>
      <c r="H73" s="5"/>
      <c r="I73" s="5">
        <f t="shared" si="13"/>
        <v>22.68</v>
      </c>
      <c r="J73" s="5">
        <f t="shared" si="9"/>
        <v>44.5</v>
      </c>
      <c r="K73" s="5">
        <f t="shared" si="10"/>
        <v>35.6</v>
      </c>
      <c r="L73" s="6">
        <f t="shared" si="11"/>
        <v>14.849999999999998</v>
      </c>
      <c r="M73" s="5">
        <f t="shared" si="12"/>
        <v>149</v>
      </c>
      <c r="N73" s="5"/>
    </row>
    <row r="74" spans="1:14" ht="15.75">
      <c r="A74" s="3">
        <v>178</v>
      </c>
      <c r="B74" s="21">
        <v>45173</v>
      </c>
      <c r="C74" s="5">
        <v>40.04</v>
      </c>
      <c r="D74" s="5">
        <v>7.8</v>
      </c>
      <c r="E74" s="5">
        <v>35.200000000000003</v>
      </c>
      <c r="F74" s="6">
        <v>95</v>
      </c>
      <c r="G74" s="5">
        <v>131</v>
      </c>
      <c r="H74" s="5"/>
      <c r="I74" s="5">
        <f t="shared" si="13"/>
        <v>40.04</v>
      </c>
      <c r="J74" s="5">
        <f t="shared" si="9"/>
        <v>7.8</v>
      </c>
      <c r="K74" s="5">
        <f t="shared" si="10"/>
        <v>35.200000000000003</v>
      </c>
      <c r="L74" s="6">
        <f t="shared" si="11"/>
        <v>95</v>
      </c>
      <c r="M74" s="5">
        <f t="shared" si="12"/>
        <v>131</v>
      </c>
      <c r="N74" s="5"/>
    </row>
    <row r="75" spans="1:14" ht="15.75">
      <c r="A75" s="3">
        <v>39</v>
      </c>
      <c r="B75" s="21">
        <v>45034</v>
      </c>
      <c r="C75" s="5">
        <v>14.620000000000001</v>
      </c>
      <c r="D75" s="5">
        <v>26.7</v>
      </c>
      <c r="E75" s="5">
        <v>35.1</v>
      </c>
      <c r="F75" s="6">
        <v>3.6199999999999992</v>
      </c>
      <c r="G75" s="5">
        <v>114</v>
      </c>
      <c r="H75" s="5"/>
      <c r="I75" s="5">
        <f t="shared" si="13"/>
        <v>14.620000000000001</v>
      </c>
      <c r="J75" s="5">
        <f t="shared" si="9"/>
        <v>26.7</v>
      </c>
      <c r="K75" s="5">
        <f t="shared" si="10"/>
        <v>35.1</v>
      </c>
      <c r="L75" s="6">
        <f t="shared" si="11"/>
        <v>3.6199999999999992</v>
      </c>
      <c r="M75" s="5">
        <f t="shared" si="12"/>
        <v>114</v>
      </c>
      <c r="N75" s="5"/>
    </row>
    <row r="76" spans="1:14" ht="15.75">
      <c r="A76" s="3">
        <v>51</v>
      </c>
      <c r="B76" s="21">
        <v>45046</v>
      </c>
      <c r="C76" s="5">
        <v>43.96</v>
      </c>
      <c r="D76" s="5">
        <v>3.1</v>
      </c>
      <c r="E76" s="5">
        <v>34.6</v>
      </c>
      <c r="F76" s="6">
        <v>7.6899999999999995</v>
      </c>
      <c r="G76" s="5">
        <v>122</v>
      </c>
      <c r="H76" s="5"/>
      <c r="I76" s="5">
        <f t="shared" si="13"/>
        <v>43.96</v>
      </c>
      <c r="J76" s="5">
        <f t="shared" si="9"/>
        <v>3.1</v>
      </c>
      <c r="K76" s="5">
        <f t="shared" si="10"/>
        <v>34.6</v>
      </c>
      <c r="L76" s="6">
        <f t="shared" si="11"/>
        <v>7.6899999999999995</v>
      </c>
      <c r="M76" s="5">
        <f t="shared" si="12"/>
        <v>122</v>
      </c>
      <c r="N76" s="5"/>
    </row>
    <row r="77" spans="1:14" ht="15.75">
      <c r="A77" s="3">
        <v>160</v>
      </c>
      <c r="B77" s="21">
        <v>45155</v>
      </c>
      <c r="C77" s="5">
        <v>32.339999999999996</v>
      </c>
      <c r="D77" s="5">
        <v>18.399999999999999</v>
      </c>
      <c r="E77" s="5">
        <v>34.6</v>
      </c>
      <c r="F77" s="6">
        <v>8.5299999999999958</v>
      </c>
      <c r="G77" s="5">
        <v>138</v>
      </c>
      <c r="H77" s="5"/>
      <c r="I77" s="5">
        <f t="shared" si="13"/>
        <v>32.339999999999996</v>
      </c>
      <c r="J77" s="5">
        <f t="shared" si="9"/>
        <v>18.399999999999999</v>
      </c>
      <c r="K77" s="5">
        <f t="shared" si="10"/>
        <v>34.6</v>
      </c>
      <c r="L77" s="6">
        <f t="shared" si="11"/>
        <v>8.5299999999999958</v>
      </c>
      <c r="M77" s="5">
        <f t="shared" si="12"/>
        <v>138</v>
      </c>
      <c r="N77" s="5"/>
    </row>
    <row r="78" spans="1:14" ht="15.75">
      <c r="A78" s="3">
        <v>115</v>
      </c>
      <c r="B78" s="21">
        <v>45110</v>
      </c>
      <c r="C78" s="5">
        <v>18.64</v>
      </c>
      <c r="D78" s="5">
        <v>46.8</v>
      </c>
      <c r="E78" s="5">
        <v>34.5</v>
      </c>
      <c r="F78" s="6">
        <v>17.419999999999998</v>
      </c>
      <c r="G78" s="5">
        <v>152</v>
      </c>
      <c r="H78" s="5"/>
      <c r="I78" s="5">
        <f t="shared" si="13"/>
        <v>18.64</v>
      </c>
      <c r="J78" s="5">
        <f t="shared" si="9"/>
        <v>46.8</v>
      </c>
      <c r="K78" s="5">
        <f t="shared" si="10"/>
        <v>34.5</v>
      </c>
      <c r="L78" s="6">
        <f t="shared" si="11"/>
        <v>17.419999999999998</v>
      </c>
      <c r="M78" s="5">
        <f t="shared" si="12"/>
        <v>152</v>
      </c>
      <c r="N78" s="5"/>
    </row>
    <row r="79" spans="1:14" ht="15.75">
      <c r="A79" s="3">
        <v>144</v>
      </c>
      <c r="B79" s="21">
        <v>45139</v>
      </c>
      <c r="C79" s="5">
        <v>28.919999999999998</v>
      </c>
      <c r="D79" s="5">
        <v>5.7</v>
      </c>
      <c r="E79" s="5">
        <v>34.4</v>
      </c>
      <c r="F79" s="6">
        <v>19.549999999999997</v>
      </c>
      <c r="G79" s="27"/>
      <c r="H79" s="5"/>
      <c r="I79" s="5">
        <f t="shared" si="13"/>
        <v>28.919999999999998</v>
      </c>
      <c r="J79" s="5">
        <f t="shared" si="9"/>
        <v>5.7</v>
      </c>
      <c r="K79" s="5">
        <f t="shared" si="10"/>
        <v>34.4</v>
      </c>
      <c r="L79" s="6">
        <f t="shared" si="11"/>
        <v>19.549999999999997</v>
      </c>
      <c r="M79" s="34">
        <f t="shared" si="12"/>
        <v>139</v>
      </c>
      <c r="N79" s="5"/>
    </row>
    <row r="80" spans="1:14" ht="15.75">
      <c r="A80" s="3">
        <v>85</v>
      </c>
      <c r="B80" s="21">
        <v>45080</v>
      </c>
      <c r="C80" s="5">
        <v>45.7</v>
      </c>
      <c r="D80" s="5">
        <v>43</v>
      </c>
      <c r="E80" s="5">
        <v>33.799999999999997</v>
      </c>
      <c r="F80" s="6">
        <v>29.330000000000002</v>
      </c>
      <c r="G80" s="5">
        <v>223</v>
      </c>
      <c r="H80" s="5"/>
      <c r="I80" s="5">
        <f t="shared" si="13"/>
        <v>45.7</v>
      </c>
      <c r="J80" s="5">
        <f t="shared" si="9"/>
        <v>43</v>
      </c>
      <c r="K80" s="5">
        <f t="shared" si="10"/>
        <v>33.799999999999997</v>
      </c>
      <c r="L80" s="6">
        <f t="shared" si="11"/>
        <v>29.330000000000002</v>
      </c>
      <c r="M80" s="5">
        <f t="shared" si="12"/>
        <v>223</v>
      </c>
      <c r="N80" s="5"/>
    </row>
    <row r="81" spans="1:14" ht="15.75">
      <c r="A81" s="3">
        <v>92</v>
      </c>
      <c r="B81" s="21">
        <v>45087</v>
      </c>
      <c r="C81" s="5">
        <v>14.72</v>
      </c>
      <c r="D81" s="5">
        <v>1.5</v>
      </c>
      <c r="E81" s="5">
        <v>33</v>
      </c>
      <c r="F81" s="6">
        <v>10.41</v>
      </c>
      <c r="G81" s="5">
        <v>74</v>
      </c>
      <c r="H81" s="5"/>
      <c r="I81" s="5">
        <f t="shared" si="13"/>
        <v>14.72</v>
      </c>
      <c r="J81" s="5">
        <f t="shared" si="9"/>
        <v>1.5</v>
      </c>
      <c r="K81" s="5">
        <f t="shared" si="10"/>
        <v>33</v>
      </c>
      <c r="L81" s="6">
        <f t="shared" si="11"/>
        <v>10.41</v>
      </c>
      <c r="M81" s="5">
        <f t="shared" si="12"/>
        <v>74</v>
      </c>
      <c r="N81" s="5"/>
    </row>
    <row r="82" spans="1:14" ht="15.75">
      <c r="A82" s="3">
        <v>83</v>
      </c>
      <c r="B82" s="21">
        <v>45078</v>
      </c>
      <c r="C82" s="5">
        <v>18.059999999999999</v>
      </c>
      <c r="D82" s="5">
        <v>20.3</v>
      </c>
      <c r="E82" s="5">
        <v>32.5</v>
      </c>
      <c r="F82" s="6">
        <v>4.68</v>
      </c>
      <c r="G82" s="5">
        <v>128</v>
      </c>
      <c r="H82" s="5"/>
      <c r="I82" s="5">
        <f t="shared" si="13"/>
        <v>18.059999999999999</v>
      </c>
      <c r="J82" s="5">
        <f t="shared" si="9"/>
        <v>20.3</v>
      </c>
      <c r="K82" s="5">
        <f t="shared" si="10"/>
        <v>32.5</v>
      </c>
      <c r="L82" s="6">
        <f t="shared" si="11"/>
        <v>4.68</v>
      </c>
      <c r="M82" s="5">
        <f t="shared" si="12"/>
        <v>128</v>
      </c>
      <c r="N82" s="5"/>
    </row>
    <row r="83" spans="1:14" ht="15.75">
      <c r="A83" s="3">
        <v>40</v>
      </c>
      <c r="B83" s="21">
        <v>45035</v>
      </c>
      <c r="C83" s="5">
        <v>53.6</v>
      </c>
      <c r="D83" s="5">
        <v>37.700000000000003</v>
      </c>
      <c r="E83" s="5">
        <v>32</v>
      </c>
      <c r="F83" s="6">
        <v>28.850000000000005</v>
      </c>
      <c r="G83" s="5">
        <v>230</v>
      </c>
      <c r="H83" s="5"/>
      <c r="I83" s="5">
        <f t="shared" si="13"/>
        <v>53.6</v>
      </c>
      <c r="J83" s="5">
        <f t="shared" si="9"/>
        <v>37.700000000000003</v>
      </c>
      <c r="K83" s="5">
        <f t="shared" si="10"/>
        <v>32</v>
      </c>
      <c r="L83" s="6">
        <f t="shared" si="11"/>
        <v>28.850000000000005</v>
      </c>
      <c r="M83" s="5">
        <f t="shared" si="12"/>
        <v>230</v>
      </c>
      <c r="N83" s="5"/>
    </row>
    <row r="84" spans="1:14" ht="15.75">
      <c r="A84" s="3">
        <v>72</v>
      </c>
      <c r="B84" s="21">
        <v>45067</v>
      </c>
      <c r="C84" s="5">
        <v>29.96</v>
      </c>
      <c r="D84" s="5">
        <v>14.3</v>
      </c>
      <c r="E84" s="5">
        <v>31.7</v>
      </c>
      <c r="F84" s="6">
        <v>5.4500000000000028</v>
      </c>
      <c r="G84" s="5">
        <v>129</v>
      </c>
      <c r="H84" s="5"/>
      <c r="I84" s="5">
        <f t="shared" si="13"/>
        <v>29.96</v>
      </c>
      <c r="J84" s="5">
        <f t="shared" si="9"/>
        <v>14.3</v>
      </c>
      <c r="K84" s="5">
        <f t="shared" si="10"/>
        <v>31.7</v>
      </c>
      <c r="L84" s="6">
        <f t="shared" si="11"/>
        <v>5.4500000000000028</v>
      </c>
      <c r="M84" s="5">
        <f t="shared" si="12"/>
        <v>129</v>
      </c>
      <c r="N84" s="5"/>
    </row>
    <row r="85" spans="1:14" ht="15.75">
      <c r="A85" s="3">
        <v>41</v>
      </c>
      <c r="B85" s="21">
        <v>45036</v>
      </c>
      <c r="C85" s="5">
        <v>45.5</v>
      </c>
      <c r="D85" s="5">
        <v>22.3</v>
      </c>
      <c r="E85" s="5">
        <v>31.6</v>
      </c>
      <c r="F85" s="6">
        <v>18.759999999999998</v>
      </c>
      <c r="G85" s="5">
        <v>179</v>
      </c>
      <c r="H85" s="5"/>
      <c r="I85" s="5">
        <f t="shared" si="13"/>
        <v>45.5</v>
      </c>
      <c r="J85" s="5">
        <f t="shared" si="9"/>
        <v>22.3</v>
      </c>
      <c r="K85" s="5">
        <f t="shared" si="10"/>
        <v>31.6</v>
      </c>
      <c r="L85" s="6">
        <f t="shared" si="11"/>
        <v>18.759999999999998</v>
      </c>
      <c r="M85" s="5">
        <f t="shared" si="12"/>
        <v>179</v>
      </c>
      <c r="N85" s="5"/>
    </row>
    <row r="86" spans="1:14" ht="15.75">
      <c r="A86" s="3">
        <v>193</v>
      </c>
      <c r="B86" s="21">
        <v>45188</v>
      </c>
      <c r="C86" s="5">
        <v>12.44</v>
      </c>
      <c r="D86" s="5">
        <v>4.0999999999999996</v>
      </c>
      <c r="E86" s="5">
        <v>31.6</v>
      </c>
      <c r="F86" s="6">
        <v>11.129999999999999</v>
      </c>
      <c r="G86" s="5">
        <v>62</v>
      </c>
      <c r="H86" s="5"/>
      <c r="I86" s="5">
        <f t="shared" si="13"/>
        <v>12.44</v>
      </c>
      <c r="J86" s="5">
        <f t="shared" si="9"/>
        <v>4.0999999999999996</v>
      </c>
      <c r="K86" s="5">
        <f t="shared" si="10"/>
        <v>31.6</v>
      </c>
      <c r="L86" s="6">
        <f t="shared" si="11"/>
        <v>11.129999999999999</v>
      </c>
      <c r="M86" s="5">
        <f t="shared" si="12"/>
        <v>62</v>
      </c>
      <c r="N86" s="5"/>
    </row>
    <row r="87" spans="1:14" ht="15.75">
      <c r="A87" s="3">
        <v>46</v>
      </c>
      <c r="B87" s="21">
        <v>45041</v>
      </c>
      <c r="C87" s="5">
        <v>42.019999999999996</v>
      </c>
      <c r="D87" s="5">
        <v>22.5</v>
      </c>
      <c r="E87" s="5">
        <v>31.5</v>
      </c>
      <c r="F87" s="6">
        <v>16.159999999999997</v>
      </c>
      <c r="G87" s="5">
        <v>165</v>
      </c>
      <c r="H87" s="5"/>
      <c r="I87" s="5">
        <f t="shared" si="13"/>
        <v>42.019999999999996</v>
      </c>
      <c r="J87" s="5">
        <f t="shared" si="9"/>
        <v>22.5</v>
      </c>
      <c r="K87" s="5">
        <f t="shared" si="10"/>
        <v>31.5</v>
      </c>
      <c r="L87" s="6">
        <f t="shared" si="11"/>
        <v>16.159999999999997</v>
      </c>
      <c r="M87" s="5">
        <f t="shared" si="12"/>
        <v>165</v>
      </c>
      <c r="N87" s="5"/>
    </row>
    <row r="88" spans="1:14" ht="15.75">
      <c r="A88" s="3">
        <v>74</v>
      </c>
      <c r="B88" s="21">
        <v>45069</v>
      </c>
      <c r="C88" s="5">
        <v>28.880000000000003</v>
      </c>
      <c r="D88" s="5">
        <v>5.7</v>
      </c>
      <c r="E88" s="5">
        <v>31.3</v>
      </c>
      <c r="F88" s="6">
        <v>3.2699999999999996</v>
      </c>
      <c r="G88" s="5">
        <v>117</v>
      </c>
      <c r="H88" s="5"/>
      <c r="I88" s="5">
        <f t="shared" si="13"/>
        <v>28.880000000000003</v>
      </c>
      <c r="J88" s="5">
        <f t="shared" si="9"/>
        <v>5.7</v>
      </c>
      <c r="K88" s="5">
        <f t="shared" si="10"/>
        <v>31.3</v>
      </c>
      <c r="L88" s="6">
        <f t="shared" si="11"/>
        <v>3.2699999999999996</v>
      </c>
      <c r="M88" s="5">
        <f t="shared" si="12"/>
        <v>117</v>
      </c>
      <c r="N88" s="5"/>
    </row>
    <row r="89" spans="1:14" ht="15.75">
      <c r="A89" s="3">
        <v>161</v>
      </c>
      <c r="B89" s="21">
        <v>45156</v>
      </c>
      <c r="C89" s="5">
        <v>44.5</v>
      </c>
      <c r="D89" s="5">
        <v>18.100000000000001</v>
      </c>
      <c r="E89" s="5">
        <v>30.7</v>
      </c>
      <c r="F89" s="6">
        <v>14.02</v>
      </c>
      <c r="G89" s="5">
        <v>159</v>
      </c>
      <c r="H89" s="5"/>
      <c r="I89" s="5">
        <f t="shared" si="13"/>
        <v>44.5</v>
      </c>
      <c r="J89" s="5">
        <f t="shared" si="9"/>
        <v>18.100000000000001</v>
      </c>
      <c r="K89" s="5">
        <f t="shared" si="10"/>
        <v>30.7</v>
      </c>
      <c r="L89" s="6">
        <f t="shared" si="11"/>
        <v>14.02</v>
      </c>
      <c r="M89" s="5">
        <f t="shared" si="12"/>
        <v>159</v>
      </c>
      <c r="N89" s="5"/>
    </row>
    <row r="90" spans="1:14" ht="15.75">
      <c r="A90" s="3">
        <v>33</v>
      </c>
      <c r="B90" s="21">
        <v>45028</v>
      </c>
      <c r="C90" s="5">
        <v>20.440000000000001</v>
      </c>
      <c r="D90" s="5">
        <v>1.5</v>
      </c>
      <c r="E90" s="5">
        <v>30</v>
      </c>
      <c r="F90" s="6">
        <v>18.47</v>
      </c>
      <c r="G90" s="5">
        <v>112</v>
      </c>
      <c r="H90" s="5"/>
      <c r="I90" s="5">
        <f t="shared" si="13"/>
        <v>20.440000000000001</v>
      </c>
      <c r="J90" s="5">
        <f t="shared" si="9"/>
        <v>1.5</v>
      </c>
      <c r="K90" s="5">
        <f t="shared" si="10"/>
        <v>30</v>
      </c>
      <c r="L90" s="6">
        <f t="shared" si="11"/>
        <v>18.47</v>
      </c>
      <c r="M90" s="5">
        <f t="shared" si="12"/>
        <v>112</v>
      </c>
      <c r="N90" s="5"/>
    </row>
    <row r="91" spans="1:14" ht="15.75">
      <c r="A91" s="3">
        <v>185</v>
      </c>
      <c r="B91" s="21">
        <v>45180</v>
      </c>
      <c r="C91" s="5">
        <v>58.760000000000005</v>
      </c>
      <c r="D91" s="5">
        <v>21.3</v>
      </c>
      <c r="E91" s="5">
        <v>30</v>
      </c>
      <c r="F91" s="6">
        <v>24.03</v>
      </c>
      <c r="G91" s="5">
        <v>188</v>
      </c>
      <c r="H91" s="5"/>
      <c r="I91" s="5">
        <f t="shared" si="13"/>
        <v>58.760000000000005</v>
      </c>
      <c r="J91" s="5">
        <f t="shared" si="9"/>
        <v>21.3</v>
      </c>
      <c r="K91" s="5">
        <f t="shared" si="10"/>
        <v>30</v>
      </c>
      <c r="L91" s="6">
        <f t="shared" si="11"/>
        <v>24.03</v>
      </c>
      <c r="M91" s="5">
        <f t="shared" si="12"/>
        <v>188</v>
      </c>
      <c r="N91" s="5"/>
    </row>
    <row r="92" spans="1:14" ht="15.75">
      <c r="A92" s="3">
        <v>107</v>
      </c>
      <c r="B92" s="21">
        <v>45102</v>
      </c>
      <c r="C92" s="5">
        <v>8</v>
      </c>
      <c r="D92" s="5">
        <v>11</v>
      </c>
      <c r="E92" s="5">
        <v>29.7</v>
      </c>
      <c r="F92" s="6">
        <v>16.119999999999997</v>
      </c>
      <c r="G92" s="5">
        <v>86</v>
      </c>
      <c r="H92" s="5"/>
      <c r="I92" s="5">
        <f t="shared" si="13"/>
        <v>8</v>
      </c>
      <c r="J92" s="5">
        <f t="shared" si="9"/>
        <v>11</v>
      </c>
      <c r="K92" s="5">
        <f t="shared" si="10"/>
        <v>29.7</v>
      </c>
      <c r="L92" s="6">
        <f t="shared" si="11"/>
        <v>16.119999999999997</v>
      </c>
      <c r="M92" s="5">
        <f t="shared" si="12"/>
        <v>86</v>
      </c>
      <c r="N92" s="5"/>
    </row>
    <row r="93" spans="1:14" ht="15.75">
      <c r="A93" s="3">
        <v>183</v>
      </c>
      <c r="B93" s="21">
        <v>45178</v>
      </c>
      <c r="C93" s="5">
        <v>18.240000000000002</v>
      </c>
      <c r="D93" s="5">
        <v>5.7</v>
      </c>
      <c r="E93" s="5">
        <v>29.7</v>
      </c>
      <c r="F93" s="6">
        <v>16.59</v>
      </c>
      <c r="G93" s="5">
        <v>105</v>
      </c>
      <c r="H93" s="5"/>
      <c r="I93" s="5">
        <f t="shared" si="13"/>
        <v>18.240000000000002</v>
      </c>
      <c r="J93" s="5">
        <f t="shared" si="9"/>
        <v>5.7</v>
      </c>
      <c r="K93" s="5">
        <f t="shared" si="10"/>
        <v>29.7</v>
      </c>
      <c r="L93" s="6">
        <f t="shared" si="11"/>
        <v>16.59</v>
      </c>
      <c r="M93" s="5">
        <f t="shared" si="12"/>
        <v>105</v>
      </c>
      <c r="N93" s="5"/>
    </row>
    <row r="94" spans="1:14" ht="15.75">
      <c r="A94" s="3">
        <v>65</v>
      </c>
      <c r="B94" s="21">
        <v>45060</v>
      </c>
      <c r="C94" s="5">
        <v>27.22</v>
      </c>
      <c r="D94" s="5">
        <v>42.8</v>
      </c>
      <c r="E94" s="5">
        <v>28.9</v>
      </c>
      <c r="F94" s="6">
        <v>22.949999999999996</v>
      </c>
      <c r="G94" s="5">
        <v>187</v>
      </c>
      <c r="H94" s="5"/>
      <c r="I94" s="5">
        <f t="shared" si="13"/>
        <v>27.22</v>
      </c>
      <c r="J94" s="5">
        <f t="shared" si="9"/>
        <v>42.8</v>
      </c>
      <c r="K94" s="5">
        <f t="shared" si="10"/>
        <v>28.9</v>
      </c>
      <c r="L94" s="6">
        <f t="shared" si="11"/>
        <v>22.949999999999996</v>
      </c>
      <c r="M94" s="5">
        <f t="shared" si="12"/>
        <v>187</v>
      </c>
      <c r="N94" s="5"/>
    </row>
    <row r="95" spans="1:14" ht="15.75">
      <c r="A95" s="3">
        <v>182</v>
      </c>
      <c r="B95" s="21">
        <v>45177</v>
      </c>
      <c r="C95" s="5">
        <v>52.7</v>
      </c>
      <c r="D95" s="5">
        <v>5.4</v>
      </c>
      <c r="E95" s="5">
        <v>27.4</v>
      </c>
      <c r="F95" s="6">
        <v>13.59</v>
      </c>
      <c r="G95" s="5">
        <v>124</v>
      </c>
      <c r="H95" s="5"/>
      <c r="I95" s="5">
        <f t="shared" si="13"/>
        <v>52.7</v>
      </c>
      <c r="J95" s="5">
        <f t="shared" si="9"/>
        <v>5.4</v>
      </c>
      <c r="K95" s="5">
        <f t="shared" si="10"/>
        <v>27.4</v>
      </c>
      <c r="L95" s="6">
        <f t="shared" si="11"/>
        <v>13.59</v>
      </c>
      <c r="M95" s="5">
        <f t="shared" si="12"/>
        <v>124</v>
      </c>
      <c r="N95" s="5"/>
    </row>
    <row r="96" spans="1:14" ht="15.75">
      <c r="A96" s="3">
        <v>63</v>
      </c>
      <c r="B96" s="21">
        <v>45058</v>
      </c>
      <c r="C96" s="5">
        <v>53.86</v>
      </c>
      <c r="D96" s="5">
        <v>15.5</v>
      </c>
      <c r="E96" s="5">
        <v>27.3</v>
      </c>
      <c r="F96" s="6">
        <v>20.759999999999998</v>
      </c>
      <c r="G96" s="5">
        <v>170</v>
      </c>
      <c r="H96" s="5"/>
      <c r="I96" s="5">
        <f t="shared" si="13"/>
        <v>53.86</v>
      </c>
      <c r="J96" s="5">
        <f t="shared" si="9"/>
        <v>15.5</v>
      </c>
      <c r="K96" s="5">
        <f t="shared" si="10"/>
        <v>27.3</v>
      </c>
      <c r="L96" s="6">
        <f t="shared" si="11"/>
        <v>20.759999999999998</v>
      </c>
      <c r="M96" s="5">
        <f t="shared" si="12"/>
        <v>170</v>
      </c>
      <c r="N96" s="5"/>
    </row>
    <row r="97" spans="1:14" ht="15.75">
      <c r="A97" s="3">
        <v>70</v>
      </c>
      <c r="B97" s="21">
        <v>45065</v>
      </c>
      <c r="C97" s="5">
        <v>48.36</v>
      </c>
      <c r="D97" s="5">
        <v>43.9</v>
      </c>
      <c r="E97" s="5">
        <v>27.2</v>
      </c>
      <c r="F97" s="6">
        <v>32.749999999999993</v>
      </c>
      <c r="G97" s="5">
        <v>229</v>
      </c>
      <c r="H97" s="5"/>
      <c r="I97" s="5">
        <f t="shared" si="13"/>
        <v>48.36</v>
      </c>
      <c r="J97" s="5">
        <f t="shared" si="9"/>
        <v>43.9</v>
      </c>
      <c r="K97" s="5">
        <f t="shared" si="10"/>
        <v>27.2</v>
      </c>
      <c r="L97" s="6">
        <f t="shared" si="11"/>
        <v>32.749999999999993</v>
      </c>
      <c r="M97" s="5">
        <f t="shared" si="12"/>
        <v>229</v>
      </c>
      <c r="N97" s="5"/>
    </row>
    <row r="98" spans="1:14" ht="15.75">
      <c r="A98" s="3">
        <v>187</v>
      </c>
      <c r="B98" s="21">
        <v>45182</v>
      </c>
      <c r="C98" s="5">
        <v>35.9</v>
      </c>
      <c r="D98" s="5">
        <v>2.1</v>
      </c>
      <c r="E98" s="5">
        <v>26.6</v>
      </c>
      <c r="F98" s="6">
        <v>4.3599999999999994</v>
      </c>
      <c r="G98" s="5">
        <v>108</v>
      </c>
      <c r="H98" s="5"/>
      <c r="I98" s="5">
        <f t="shared" si="13"/>
        <v>35.9</v>
      </c>
      <c r="J98" s="5">
        <f t="shared" si="9"/>
        <v>2.1</v>
      </c>
      <c r="K98" s="5">
        <f t="shared" si="10"/>
        <v>26.6</v>
      </c>
      <c r="L98" s="6">
        <f t="shared" si="11"/>
        <v>4.3599999999999994</v>
      </c>
      <c r="M98" s="5">
        <f t="shared" si="12"/>
        <v>108</v>
      </c>
      <c r="N98" s="5"/>
    </row>
    <row r="99" spans="1:14" ht="15.75">
      <c r="A99" s="3">
        <v>44</v>
      </c>
      <c r="B99" s="21">
        <v>45039</v>
      </c>
      <c r="C99" s="5">
        <v>51.38</v>
      </c>
      <c r="D99" s="5">
        <v>8.4</v>
      </c>
      <c r="E99" s="5">
        <v>26.4</v>
      </c>
      <c r="F99" s="6">
        <v>14.33</v>
      </c>
      <c r="G99" s="5">
        <v>149</v>
      </c>
      <c r="H99" s="5"/>
      <c r="I99" s="5">
        <f t="shared" si="13"/>
        <v>51.38</v>
      </c>
      <c r="J99" s="5">
        <f t="shared" si="9"/>
        <v>8.4</v>
      </c>
      <c r="K99" s="5">
        <f t="shared" si="10"/>
        <v>26.4</v>
      </c>
      <c r="L99" s="6">
        <f t="shared" si="11"/>
        <v>14.33</v>
      </c>
      <c r="M99" s="5">
        <f t="shared" si="12"/>
        <v>149</v>
      </c>
      <c r="N99" s="5"/>
    </row>
    <row r="100" spans="1:14" ht="15.75">
      <c r="A100" s="3">
        <v>24</v>
      </c>
      <c r="B100" s="21">
        <v>45019</v>
      </c>
      <c r="C100" s="5">
        <v>49.660000000000004</v>
      </c>
      <c r="D100" s="5">
        <v>16.899999999999999</v>
      </c>
      <c r="E100" s="5">
        <v>26.2</v>
      </c>
      <c r="F100" s="6">
        <v>20.8</v>
      </c>
      <c r="G100" s="5">
        <v>175</v>
      </c>
      <c r="H100" s="5"/>
      <c r="I100" s="5">
        <f t="shared" si="13"/>
        <v>49.660000000000004</v>
      </c>
      <c r="J100" s="5">
        <f t="shared" si="9"/>
        <v>16.899999999999999</v>
      </c>
      <c r="K100" s="5">
        <f t="shared" si="10"/>
        <v>26.2</v>
      </c>
      <c r="L100" s="6">
        <f t="shared" si="11"/>
        <v>20.8</v>
      </c>
      <c r="M100" s="5">
        <f t="shared" si="12"/>
        <v>175</v>
      </c>
      <c r="N100" s="5"/>
    </row>
    <row r="101" spans="1:14" ht="15.75">
      <c r="A101" s="3">
        <v>126</v>
      </c>
      <c r="B101" s="21">
        <v>45121</v>
      </c>
      <c r="C101" s="5">
        <v>18.440000000000001</v>
      </c>
      <c r="D101" s="5">
        <v>11.8</v>
      </c>
      <c r="E101" s="5">
        <v>25.9</v>
      </c>
      <c r="F101" s="6">
        <v>4.2600000000000016</v>
      </c>
      <c r="G101" s="5">
        <v>126</v>
      </c>
      <c r="H101" s="5"/>
      <c r="I101" s="5">
        <f t="shared" si="13"/>
        <v>18.440000000000001</v>
      </c>
      <c r="J101" s="5">
        <f t="shared" si="9"/>
        <v>11.8</v>
      </c>
      <c r="K101" s="5">
        <f t="shared" si="10"/>
        <v>25.9</v>
      </c>
      <c r="L101" s="6">
        <f t="shared" si="11"/>
        <v>4.2600000000000016</v>
      </c>
      <c r="M101" s="5">
        <f t="shared" si="12"/>
        <v>126</v>
      </c>
      <c r="N101" s="5"/>
    </row>
    <row r="102" spans="1:14" ht="15.75">
      <c r="A102" s="3">
        <v>109</v>
      </c>
      <c r="B102" s="21">
        <v>45104</v>
      </c>
      <c r="C102" s="5">
        <v>9.620000000000001</v>
      </c>
      <c r="D102" s="5">
        <v>0.4</v>
      </c>
      <c r="E102" s="5">
        <v>25.6</v>
      </c>
      <c r="F102" s="6">
        <v>11.269999999999998</v>
      </c>
      <c r="G102" s="5">
        <v>54</v>
      </c>
      <c r="H102" s="5"/>
      <c r="I102" s="5">
        <f t="shared" si="13"/>
        <v>9.620000000000001</v>
      </c>
      <c r="J102" s="5">
        <f t="shared" si="9"/>
        <v>0.4</v>
      </c>
      <c r="K102" s="5">
        <f t="shared" si="10"/>
        <v>25.6</v>
      </c>
      <c r="L102" s="6">
        <f t="shared" si="11"/>
        <v>11.269999999999998</v>
      </c>
      <c r="M102" s="5">
        <f t="shared" si="12"/>
        <v>54</v>
      </c>
      <c r="N102" s="5"/>
    </row>
    <row r="103" spans="1:14" ht="15.75">
      <c r="A103" s="3">
        <v>117</v>
      </c>
      <c r="B103" s="21">
        <v>45112</v>
      </c>
      <c r="C103" s="5">
        <v>37.839999999999996</v>
      </c>
      <c r="D103" s="5">
        <v>14.3</v>
      </c>
      <c r="E103" s="5">
        <v>25.6</v>
      </c>
      <c r="F103" s="6">
        <v>10.829999999999998</v>
      </c>
      <c r="G103" s="5">
        <v>129</v>
      </c>
      <c r="H103" s="5"/>
      <c r="I103" s="5">
        <f t="shared" si="13"/>
        <v>37.839999999999996</v>
      </c>
      <c r="J103" s="5">
        <f t="shared" si="9"/>
        <v>14.3</v>
      </c>
      <c r="K103" s="5">
        <f t="shared" si="10"/>
        <v>25.6</v>
      </c>
      <c r="L103" s="6">
        <f t="shared" si="11"/>
        <v>10.829999999999998</v>
      </c>
      <c r="M103" s="5">
        <f t="shared" si="12"/>
        <v>129</v>
      </c>
      <c r="N103" s="5"/>
    </row>
    <row r="104" spans="1:14" ht="15.75">
      <c r="A104" s="3">
        <v>158</v>
      </c>
      <c r="B104" s="21">
        <v>45153</v>
      </c>
      <c r="C104" s="5">
        <v>39.96</v>
      </c>
      <c r="D104" s="5">
        <v>1.3</v>
      </c>
      <c r="E104" s="5">
        <v>24.3</v>
      </c>
      <c r="F104" s="6">
        <v>5.91</v>
      </c>
      <c r="G104" s="5">
        <v>111</v>
      </c>
      <c r="H104" s="5"/>
      <c r="I104" s="5">
        <f t="shared" si="13"/>
        <v>39.96</v>
      </c>
      <c r="J104" s="5">
        <f t="shared" si="9"/>
        <v>1.3</v>
      </c>
      <c r="K104" s="5">
        <f t="shared" si="10"/>
        <v>24.3</v>
      </c>
      <c r="L104" s="6">
        <f t="shared" si="11"/>
        <v>5.91</v>
      </c>
      <c r="M104" s="5">
        <f t="shared" si="12"/>
        <v>111</v>
      </c>
      <c r="N104" s="5"/>
    </row>
    <row r="105" spans="1:14" ht="15.75">
      <c r="A105" s="3">
        <v>11</v>
      </c>
      <c r="B105" s="21">
        <v>45006</v>
      </c>
      <c r="C105" s="5">
        <v>23.22</v>
      </c>
      <c r="D105" s="5">
        <v>5.8</v>
      </c>
      <c r="E105" s="5">
        <v>24.2</v>
      </c>
      <c r="F105" s="6">
        <v>19.829999999999998</v>
      </c>
      <c r="G105" s="5">
        <v>95</v>
      </c>
      <c r="H105" s="5"/>
      <c r="I105" s="5">
        <f t="shared" si="13"/>
        <v>23.22</v>
      </c>
      <c r="J105" s="5">
        <f t="shared" si="9"/>
        <v>5.8</v>
      </c>
      <c r="K105" s="5">
        <f t="shared" si="10"/>
        <v>24.2</v>
      </c>
      <c r="L105" s="6">
        <f t="shared" si="11"/>
        <v>19.829999999999998</v>
      </c>
      <c r="M105" s="5">
        <f t="shared" si="12"/>
        <v>95</v>
      </c>
      <c r="N105" s="5"/>
    </row>
    <row r="106" spans="1:14" ht="15.75">
      <c r="A106" s="3">
        <v>179</v>
      </c>
      <c r="B106" s="21">
        <v>45174</v>
      </c>
      <c r="C106" s="5">
        <v>63.339999999999996</v>
      </c>
      <c r="D106" s="5">
        <v>2.2999999999999998</v>
      </c>
      <c r="E106" s="5">
        <v>23.7</v>
      </c>
      <c r="F106" s="6">
        <v>19.339999999999996</v>
      </c>
      <c r="G106" s="5">
        <v>131</v>
      </c>
      <c r="H106" s="5"/>
      <c r="I106" s="5">
        <f t="shared" si="13"/>
        <v>63.339999999999996</v>
      </c>
      <c r="J106" s="5">
        <f t="shared" si="9"/>
        <v>2.2999999999999998</v>
      </c>
      <c r="K106" s="5">
        <f t="shared" si="10"/>
        <v>23.7</v>
      </c>
      <c r="L106" s="6">
        <f t="shared" si="11"/>
        <v>19.339999999999996</v>
      </c>
      <c r="M106" s="5">
        <f t="shared" si="12"/>
        <v>131</v>
      </c>
      <c r="N106" s="5"/>
    </row>
    <row r="107" spans="1:14" ht="15.75">
      <c r="A107" s="3">
        <v>7</v>
      </c>
      <c r="B107" s="21">
        <v>45002</v>
      </c>
      <c r="C107" s="5">
        <v>13.5</v>
      </c>
      <c r="D107" s="5">
        <v>32.799999999999997</v>
      </c>
      <c r="E107" s="5">
        <v>23.5</v>
      </c>
      <c r="F107" s="6">
        <v>12.749999999999998</v>
      </c>
      <c r="G107" s="5">
        <v>123</v>
      </c>
      <c r="H107" s="5"/>
      <c r="I107" s="5">
        <f t="shared" si="13"/>
        <v>13.5</v>
      </c>
      <c r="J107" s="5">
        <f t="shared" si="9"/>
        <v>32.799999999999997</v>
      </c>
      <c r="K107" s="5">
        <f t="shared" si="10"/>
        <v>23.5</v>
      </c>
      <c r="L107" s="6">
        <f t="shared" si="11"/>
        <v>12.749999999999998</v>
      </c>
      <c r="M107" s="5">
        <f t="shared" si="12"/>
        <v>123</v>
      </c>
      <c r="N107" s="5"/>
    </row>
    <row r="108" spans="1:14" ht="15.75">
      <c r="A108" s="3">
        <v>22</v>
      </c>
      <c r="B108" s="21">
        <v>45017</v>
      </c>
      <c r="C108" s="5">
        <v>48.480000000000004</v>
      </c>
      <c r="D108" s="5">
        <v>123</v>
      </c>
      <c r="E108" s="5">
        <v>23.5</v>
      </c>
      <c r="F108" s="6">
        <v>16.89</v>
      </c>
      <c r="G108" s="5">
        <v>127</v>
      </c>
      <c r="H108" s="5"/>
      <c r="I108" s="5">
        <f t="shared" si="13"/>
        <v>48.480000000000004</v>
      </c>
      <c r="J108" s="5">
        <f t="shared" si="9"/>
        <v>123</v>
      </c>
      <c r="K108" s="5">
        <f t="shared" si="10"/>
        <v>23.5</v>
      </c>
      <c r="L108" s="6">
        <f t="shared" si="11"/>
        <v>16.89</v>
      </c>
      <c r="M108" s="5">
        <f t="shared" si="12"/>
        <v>127</v>
      </c>
      <c r="N108" s="5"/>
    </row>
    <row r="109" spans="1:14" ht="15.75">
      <c r="A109" s="3">
        <v>190</v>
      </c>
      <c r="B109" s="21">
        <v>45185</v>
      </c>
      <c r="C109" s="5">
        <v>6.74</v>
      </c>
      <c r="D109" s="5">
        <v>12.1</v>
      </c>
      <c r="E109" s="5">
        <v>23.4</v>
      </c>
      <c r="F109" s="6">
        <v>18.560000000000002</v>
      </c>
      <c r="G109" s="5">
        <v>83</v>
      </c>
      <c r="H109" s="5"/>
      <c r="I109" s="5">
        <f t="shared" si="13"/>
        <v>6.74</v>
      </c>
      <c r="J109" s="5">
        <f t="shared" si="9"/>
        <v>12.1</v>
      </c>
      <c r="K109" s="5">
        <f t="shared" si="10"/>
        <v>23.4</v>
      </c>
      <c r="L109" s="6">
        <f t="shared" si="11"/>
        <v>18.560000000000002</v>
      </c>
      <c r="M109" s="5">
        <f t="shared" si="12"/>
        <v>83</v>
      </c>
      <c r="N109" s="5"/>
    </row>
    <row r="110" spans="1:14" ht="15.75">
      <c r="A110" s="3">
        <v>108</v>
      </c>
      <c r="B110" s="21">
        <v>45103</v>
      </c>
      <c r="C110" s="5">
        <v>27.080000000000002</v>
      </c>
      <c r="D110" s="5">
        <v>0.3</v>
      </c>
      <c r="E110" s="5">
        <v>23.2</v>
      </c>
      <c r="F110" s="6">
        <v>19.910000000000004</v>
      </c>
      <c r="G110" s="5">
        <v>104</v>
      </c>
      <c r="H110" s="5"/>
      <c r="I110" s="5">
        <f t="shared" si="13"/>
        <v>27.080000000000002</v>
      </c>
      <c r="J110" s="5">
        <f t="shared" si="9"/>
        <v>0.3</v>
      </c>
      <c r="K110" s="5">
        <f t="shared" si="10"/>
        <v>23.2</v>
      </c>
      <c r="L110" s="6">
        <f t="shared" si="11"/>
        <v>19.910000000000004</v>
      </c>
      <c r="M110" s="5">
        <f t="shared" si="12"/>
        <v>104</v>
      </c>
      <c r="N110" s="5"/>
    </row>
    <row r="111" spans="1:14" ht="15.75">
      <c r="A111" s="3">
        <v>112</v>
      </c>
      <c r="B111" s="21">
        <v>45107</v>
      </c>
      <c r="C111" s="5">
        <v>55.339999999999996</v>
      </c>
      <c r="D111" s="5">
        <v>38</v>
      </c>
      <c r="E111" s="5">
        <v>23.2</v>
      </c>
      <c r="F111" s="6">
        <v>33.89</v>
      </c>
      <c r="G111" s="5">
        <v>221</v>
      </c>
      <c r="H111" s="5"/>
      <c r="I111" s="5">
        <f t="shared" si="13"/>
        <v>55.339999999999996</v>
      </c>
      <c r="J111" s="5">
        <f t="shared" si="9"/>
        <v>38</v>
      </c>
      <c r="K111" s="5">
        <f t="shared" si="10"/>
        <v>23.2</v>
      </c>
      <c r="L111" s="6">
        <f t="shared" si="11"/>
        <v>33.89</v>
      </c>
      <c r="M111" s="5">
        <f t="shared" si="12"/>
        <v>221</v>
      </c>
      <c r="N111" s="5"/>
    </row>
    <row r="112" spans="1:14" ht="15.75">
      <c r="A112" s="3">
        <v>80</v>
      </c>
      <c r="B112" s="21">
        <v>45075</v>
      </c>
      <c r="C112" s="5">
        <v>31.2</v>
      </c>
      <c r="D112" s="5">
        <v>7.7</v>
      </c>
      <c r="E112" s="5">
        <v>23.1</v>
      </c>
      <c r="F112" s="6">
        <v>6.2099999999999991</v>
      </c>
      <c r="G112" s="5">
        <v>120</v>
      </c>
      <c r="H112" s="5"/>
      <c r="I112" s="5">
        <f t="shared" si="13"/>
        <v>31.2</v>
      </c>
      <c r="J112" s="5">
        <f t="shared" si="9"/>
        <v>7.7</v>
      </c>
      <c r="K112" s="5">
        <f t="shared" si="10"/>
        <v>23.1</v>
      </c>
      <c r="L112" s="6">
        <f t="shared" si="11"/>
        <v>6.2099999999999991</v>
      </c>
      <c r="M112" s="5">
        <f t="shared" si="12"/>
        <v>120</v>
      </c>
      <c r="N112" s="5"/>
    </row>
    <row r="113" spans="1:14" ht="15.75">
      <c r="A113" s="3">
        <v>28</v>
      </c>
      <c r="B113" s="21">
        <v>45023</v>
      </c>
      <c r="C113" s="5">
        <v>49.019999999999996</v>
      </c>
      <c r="D113" s="5">
        <v>16.7</v>
      </c>
      <c r="E113" s="5">
        <v>22.9</v>
      </c>
      <c r="F113" s="6">
        <v>23.2</v>
      </c>
      <c r="G113" s="5">
        <v>168</v>
      </c>
      <c r="H113" s="5"/>
      <c r="I113" s="5">
        <f t="shared" si="13"/>
        <v>49.019999999999996</v>
      </c>
      <c r="J113" s="5">
        <f t="shared" si="9"/>
        <v>16.7</v>
      </c>
      <c r="K113" s="5">
        <f t="shared" si="10"/>
        <v>22.9</v>
      </c>
      <c r="L113" s="6">
        <f t="shared" si="11"/>
        <v>23.2</v>
      </c>
      <c r="M113" s="5">
        <f t="shared" si="12"/>
        <v>168</v>
      </c>
      <c r="N113" s="5"/>
    </row>
    <row r="114" spans="1:14" ht="15.75">
      <c r="A114" s="3">
        <v>29</v>
      </c>
      <c r="B114" s="21">
        <v>45024</v>
      </c>
      <c r="C114" s="5">
        <v>52.760000000000005</v>
      </c>
      <c r="D114" s="5">
        <v>27.1</v>
      </c>
      <c r="E114" s="5">
        <v>22.9</v>
      </c>
      <c r="F114" s="6">
        <v>29.270000000000007</v>
      </c>
      <c r="G114" s="5">
        <v>199</v>
      </c>
      <c r="H114" s="5"/>
      <c r="I114" s="5">
        <f t="shared" si="13"/>
        <v>52.760000000000005</v>
      </c>
      <c r="J114" s="5">
        <f t="shared" si="9"/>
        <v>27.1</v>
      </c>
      <c r="K114" s="5">
        <f t="shared" si="10"/>
        <v>22.9</v>
      </c>
      <c r="L114" s="6">
        <f t="shared" si="11"/>
        <v>29.270000000000007</v>
      </c>
      <c r="M114" s="5">
        <f t="shared" si="12"/>
        <v>199</v>
      </c>
      <c r="N114" s="5"/>
    </row>
    <row r="115" spans="1:14" ht="15.75">
      <c r="A115" s="3">
        <v>81</v>
      </c>
      <c r="B115" s="21">
        <v>45076</v>
      </c>
      <c r="C115" s="5">
        <v>19.28</v>
      </c>
      <c r="D115" s="5">
        <v>26.7</v>
      </c>
      <c r="E115" s="5">
        <v>22.3</v>
      </c>
      <c r="F115" s="6">
        <v>12.070000000000002</v>
      </c>
      <c r="G115" s="5">
        <v>120</v>
      </c>
      <c r="H115" s="5"/>
      <c r="I115" s="5">
        <f t="shared" si="13"/>
        <v>19.28</v>
      </c>
      <c r="J115" s="5">
        <f t="shared" si="9"/>
        <v>26.7</v>
      </c>
      <c r="K115" s="5">
        <f t="shared" si="10"/>
        <v>22.3</v>
      </c>
      <c r="L115" s="6">
        <f t="shared" si="11"/>
        <v>12.070000000000002</v>
      </c>
      <c r="M115" s="5">
        <f t="shared" si="12"/>
        <v>120</v>
      </c>
      <c r="N115" s="5"/>
    </row>
    <row r="116" spans="1:14" ht="15.75">
      <c r="A116" s="3">
        <v>120</v>
      </c>
      <c r="B116" s="21">
        <v>45115</v>
      </c>
      <c r="C116" s="5">
        <v>9.879999999999999</v>
      </c>
      <c r="D116" s="5">
        <v>16</v>
      </c>
      <c r="E116" s="5">
        <v>22.3</v>
      </c>
      <c r="F116" s="6">
        <v>1.0199999999999996</v>
      </c>
      <c r="G116" s="5">
        <v>77</v>
      </c>
      <c r="H116" s="5"/>
      <c r="I116" s="5">
        <f t="shared" si="13"/>
        <v>9.879999999999999</v>
      </c>
      <c r="J116" s="5">
        <f t="shared" si="9"/>
        <v>16</v>
      </c>
      <c r="K116" s="5">
        <f t="shared" si="10"/>
        <v>22.3</v>
      </c>
      <c r="L116" s="6">
        <f t="shared" si="11"/>
        <v>1.0199999999999996</v>
      </c>
      <c r="M116" s="5">
        <f t="shared" si="12"/>
        <v>77</v>
      </c>
      <c r="N116" s="5"/>
    </row>
    <row r="117" spans="1:14" ht="15.75">
      <c r="A117" s="3">
        <v>98</v>
      </c>
      <c r="B117" s="21">
        <v>45093</v>
      </c>
      <c r="C117" s="5">
        <v>41.980000000000004</v>
      </c>
      <c r="D117" s="5">
        <v>21</v>
      </c>
      <c r="E117" s="5">
        <v>22</v>
      </c>
      <c r="F117" s="6">
        <v>20.190000000000001</v>
      </c>
      <c r="G117" s="5">
        <v>168</v>
      </c>
      <c r="H117" s="5"/>
      <c r="I117" s="5">
        <f t="shared" si="13"/>
        <v>41.980000000000004</v>
      </c>
      <c r="J117" s="5">
        <f t="shared" si="9"/>
        <v>21</v>
      </c>
      <c r="K117" s="5">
        <f t="shared" si="10"/>
        <v>22</v>
      </c>
      <c r="L117" s="6">
        <f t="shared" si="11"/>
        <v>20.190000000000001</v>
      </c>
      <c r="M117" s="5">
        <f t="shared" si="12"/>
        <v>168</v>
      </c>
      <c r="N117" s="5"/>
    </row>
    <row r="118" spans="1:14" ht="15.75">
      <c r="A118" s="3">
        <v>167</v>
      </c>
      <c r="B118" s="21">
        <v>45162</v>
      </c>
      <c r="C118" s="5">
        <v>11.58</v>
      </c>
      <c r="D118" s="5">
        <v>37.6</v>
      </c>
      <c r="E118" s="5">
        <v>21.6</v>
      </c>
      <c r="F118" s="6">
        <v>11.95</v>
      </c>
      <c r="G118" s="5">
        <v>90</v>
      </c>
      <c r="H118" s="5"/>
      <c r="I118" s="5">
        <f t="shared" si="13"/>
        <v>11.58</v>
      </c>
      <c r="J118" s="5">
        <f t="shared" si="9"/>
        <v>37.6</v>
      </c>
      <c r="K118" s="5">
        <f t="shared" si="10"/>
        <v>21.6</v>
      </c>
      <c r="L118" s="6">
        <f t="shared" si="11"/>
        <v>11.95</v>
      </c>
      <c r="M118" s="5">
        <f t="shared" si="12"/>
        <v>90</v>
      </c>
      <c r="N118" s="5"/>
    </row>
    <row r="119" spans="1:14" ht="15.75">
      <c r="A119" s="3">
        <v>61</v>
      </c>
      <c r="B119" s="21">
        <v>45056</v>
      </c>
      <c r="C119" s="5">
        <v>16.7</v>
      </c>
      <c r="D119" s="5">
        <v>2</v>
      </c>
      <c r="E119" s="5">
        <v>21.4</v>
      </c>
      <c r="F119" s="6">
        <v>17.79</v>
      </c>
      <c r="G119" s="5">
        <v>83</v>
      </c>
      <c r="H119" s="5"/>
      <c r="I119" s="5">
        <f t="shared" si="13"/>
        <v>16.7</v>
      </c>
      <c r="J119" s="5">
        <f t="shared" si="9"/>
        <v>2</v>
      </c>
      <c r="K119" s="5">
        <f t="shared" si="10"/>
        <v>21.4</v>
      </c>
      <c r="L119" s="6">
        <f t="shared" si="11"/>
        <v>17.79</v>
      </c>
      <c r="M119" s="5">
        <f t="shared" si="12"/>
        <v>83</v>
      </c>
      <c r="N119" s="5"/>
    </row>
    <row r="120" spans="1:14" ht="15.75">
      <c r="A120" s="3">
        <v>103</v>
      </c>
      <c r="B120" s="21">
        <v>45098</v>
      </c>
      <c r="C120" s="5">
        <v>64.039999999999992</v>
      </c>
      <c r="D120" s="5">
        <v>10.1</v>
      </c>
      <c r="E120" s="5">
        <v>21.4</v>
      </c>
      <c r="F120" s="6">
        <v>24.509999999999998</v>
      </c>
      <c r="G120" s="5">
        <v>158</v>
      </c>
      <c r="H120" s="5"/>
      <c r="I120" s="5">
        <f t="shared" si="13"/>
        <v>64.039999999999992</v>
      </c>
      <c r="J120" s="5">
        <f t="shared" si="9"/>
        <v>10.1</v>
      </c>
      <c r="K120" s="5">
        <f t="shared" si="10"/>
        <v>21.4</v>
      </c>
      <c r="L120" s="6">
        <f t="shared" si="11"/>
        <v>24.509999999999998</v>
      </c>
      <c r="M120" s="5">
        <f t="shared" si="12"/>
        <v>158</v>
      </c>
      <c r="N120" s="5"/>
    </row>
    <row r="121" spans="1:14" ht="15.75">
      <c r="A121" s="3">
        <v>10</v>
      </c>
      <c r="B121" s="21">
        <v>45005</v>
      </c>
      <c r="C121" s="5">
        <v>40.96</v>
      </c>
      <c r="D121" s="5">
        <v>2.6</v>
      </c>
      <c r="E121" s="5">
        <v>21.2</v>
      </c>
      <c r="F121" s="6">
        <v>12.8</v>
      </c>
      <c r="G121" s="5">
        <v>119</v>
      </c>
      <c r="H121" s="5"/>
      <c r="I121" s="5">
        <f t="shared" si="13"/>
        <v>40.96</v>
      </c>
      <c r="J121" s="5">
        <f t="shared" si="9"/>
        <v>2.6</v>
      </c>
      <c r="K121" s="5">
        <f t="shared" si="10"/>
        <v>21.2</v>
      </c>
      <c r="L121" s="6">
        <f t="shared" si="11"/>
        <v>12.8</v>
      </c>
      <c r="M121" s="5">
        <f t="shared" si="12"/>
        <v>119</v>
      </c>
      <c r="N121" s="5"/>
    </row>
    <row r="122" spans="1:14" ht="15.75">
      <c r="A122" s="3">
        <v>77</v>
      </c>
      <c r="B122" s="21">
        <v>45072</v>
      </c>
      <c r="C122" s="5">
        <v>13.5</v>
      </c>
      <c r="D122" s="5">
        <v>1.6</v>
      </c>
      <c r="E122" s="5">
        <v>20.7</v>
      </c>
      <c r="F122" s="6">
        <v>15.27</v>
      </c>
      <c r="G122" s="5">
        <v>83</v>
      </c>
      <c r="H122" s="5"/>
      <c r="I122" s="5">
        <f t="shared" si="13"/>
        <v>13.5</v>
      </c>
      <c r="J122" s="5">
        <f t="shared" si="9"/>
        <v>1.6</v>
      </c>
      <c r="K122" s="5">
        <f t="shared" si="10"/>
        <v>20.7</v>
      </c>
      <c r="L122" s="6">
        <f t="shared" si="11"/>
        <v>15.27</v>
      </c>
      <c r="M122" s="5">
        <f t="shared" si="12"/>
        <v>83</v>
      </c>
      <c r="N122" s="5"/>
    </row>
    <row r="123" spans="1:14" ht="15.75">
      <c r="A123" s="3">
        <v>150</v>
      </c>
      <c r="B123" s="21">
        <v>45145</v>
      </c>
      <c r="C123" s="5">
        <v>164</v>
      </c>
      <c r="D123" s="5">
        <v>25.8</v>
      </c>
      <c r="E123" s="5">
        <v>20.6</v>
      </c>
      <c r="F123" s="6">
        <v>9.1300000000000008</v>
      </c>
      <c r="G123" s="5">
        <v>118</v>
      </c>
      <c r="H123" s="5"/>
      <c r="I123" s="5">
        <f t="shared" si="13"/>
        <v>164</v>
      </c>
      <c r="J123" s="5">
        <f t="shared" si="9"/>
        <v>25.8</v>
      </c>
      <c r="K123" s="5">
        <f t="shared" si="10"/>
        <v>20.6</v>
      </c>
      <c r="L123" s="6">
        <f t="shared" si="11"/>
        <v>9.1300000000000008</v>
      </c>
      <c r="M123" s="5">
        <f t="shared" si="12"/>
        <v>118</v>
      </c>
      <c r="N123" s="5"/>
    </row>
    <row r="124" spans="1:14" ht="15.75">
      <c r="A124" s="3">
        <v>139</v>
      </c>
      <c r="B124" s="21">
        <v>45134</v>
      </c>
      <c r="C124" s="5">
        <v>9.6</v>
      </c>
      <c r="D124" s="5">
        <v>25.9</v>
      </c>
      <c r="E124" s="5">
        <v>20.5</v>
      </c>
      <c r="F124" s="6">
        <v>9.0499999999999989</v>
      </c>
      <c r="G124" s="5">
        <v>109</v>
      </c>
      <c r="H124" s="5"/>
      <c r="I124" s="5">
        <f t="shared" si="13"/>
        <v>9.6</v>
      </c>
      <c r="J124" s="5">
        <f t="shared" si="9"/>
        <v>25.9</v>
      </c>
      <c r="K124" s="5">
        <f t="shared" si="10"/>
        <v>20.5</v>
      </c>
      <c r="L124" s="6">
        <f t="shared" si="11"/>
        <v>9.0499999999999989</v>
      </c>
      <c r="M124" s="5">
        <f t="shared" si="12"/>
        <v>109</v>
      </c>
      <c r="N124" s="5"/>
    </row>
    <row r="125" spans="1:14" ht="15.75">
      <c r="A125" s="3">
        <v>177</v>
      </c>
      <c r="B125" s="21">
        <v>45172</v>
      </c>
      <c r="C125" s="5">
        <v>58.68</v>
      </c>
      <c r="D125" s="5">
        <v>30.2</v>
      </c>
      <c r="E125" s="5">
        <v>20.3</v>
      </c>
      <c r="F125" s="6">
        <v>31.819999999999997</v>
      </c>
      <c r="G125" s="5">
        <v>216</v>
      </c>
      <c r="H125" s="5"/>
      <c r="I125" s="5">
        <f t="shared" si="13"/>
        <v>58.68</v>
      </c>
      <c r="J125" s="5">
        <f t="shared" si="9"/>
        <v>30.2</v>
      </c>
      <c r="K125" s="5">
        <f t="shared" si="10"/>
        <v>20.3</v>
      </c>
      <c r="L125" s="6">
        <f t="shared" si="11"/>
        <v>31.819999999999997</v>
      </c>
      <c r="M125" s="5">
        <f t="shared" si="12"/>
        <v>216</v>
      </c>
      <c r="N125" s="5"/>
    </row>
    <row r="126" spans="1:14" ht="15.75">
      <c r="A126" s="3">
        <v>186</v>
      </c>
      <c r="B126" s="21">
        <v>45181</v>
      </c>
      <c r="C126" s="5">
        <v>46</v>
      </c>
      <c r="D126" s="5">
        <v>45.1</v>
      </c>
      <c r="E126" s="5">
        <v>19.600000000000001</v>
      </c>
      <c r="F126" s="6">
        <v>35.209999999999994</v>
      </c>
      <c r="G126" s="5">
        <v>228</v>
      </c>
      <c r="H126" s="5"/>
      <c r="I126" s="5">
        <f t="shared" si="13"/>
        <v>46</v>
      </c>
      <c r="J126" s="5">
        <f t="shared" si="9"/>
        <v>45.1</v>
      </c>
      <c r="K126" s="5">
        <f t="shared" si="10"/>
        <v>19.600000000000001</v>
      </c>
      <c r="L126" s="6">
        <f t="shared" si="11"/>
        <v>35.209999999999994</v>
      </c>
      <c r="M126" s="5">
        <f t="shared" si="12"/>
        <v>228</v>
      </c>
      <c r="N126" s="5"/>
    </row>
    <row r="127" spans="1:14" ht="15.75">
      <c r="A127" s="3">
        <v>26</v>
      </c>
      <c r="B127" s="21">
        <v>45021</v>
      </c>
      <c r="C127" s="5">
        <v>59.58</v>
      </c>
      <c r="D127" s="5">
        <v>3.5</v>
      </c>
      <c r="E127" s="5">
        <v>19.5</v>
      </c>
      <c r="F127" s="6">
        <v>20.239999999999998</v>
      </c>
      <c r="G127" s="5">
        <v>139</v>
      </c>
      <c r="H127" s="5"/>
      <c r="I127" s="5">
        <f t="shared" si="13"/>
        <v>59.58</v>
      </c>
      <c r="J127" s="5">
        <f t="shared" si="9"/>
        <v>3.5</v>
      </c>
      <c r="K127" s="5">
        <f t="shared" si="10"/>
        <v>19.5</v>
      </c>
      <c r="L127" s="6">
        <f t="shared" si="11"/>
        <v>20.239999999999998</v>
      </c>
      <c r="M127" s="5">
        <f t="shared" si="12"/>
        <v>139</v>
      </c>
      <c r="N127" s="5"/>
    </row>
    <row r="128" spans="1:14" ht="15.75">
      <c r="A128" s="3">
        <v>168</v>
      </c>
      <c r="B128" s="21">
        <v>45163</v>
      </c>
      <c r="C128" s="5">
        <v>48.36</v>
      </c>
      <c r="D128" s="5">
        <v>5.2</v>
      </c>
      <c r="E128" s="5">
        <v>19.399999999999999</v>
      </c>
      <c r="F128" s="6">
        <v>15.520000000000001</v>
      </c>
      <c r="G128" s="5">
        <v>129</v>
      </c>
      <c r="H128" s="5"/>
      <c r="I128" s="5">
        <f t="shared" si="13"/>
        <v>48.36</v>
      </c>
      <c r="J128" s="5">
        <f t="shared" si="9"/>
        <v>5.2</v>
      </c>
      <c r="K128" s="5">
        <f t="shared" si="10"/>
        <v>19.399999999999999</v>
      </c>
      <c r="L128" s="6">
        <f t="shared" si="11"/>
        <v>15.520000000000001</v>
      </c>
      <c r="M128" s="5">
        <f t="shared" si="12"/>
        <v>129</v>
      </c>
      <c r="N128" s="5"/>
    </row>
    <row r="129" spans="1:14" ht="15.75">
      <c r="A129" s="3">
        <v>73</v>
      </c>
      <c r="B129" s="21">
        <v>45068</v>
      </c>
      <c r="C129" s="5">
        <v>15.36</v>
      </c>
      <c r="D129" s="5">
        <v>33</v>
      </c>
      <c r="E129" s="5">
        <v>19.3</v>
      </c>
      <c r="F129" s="6">
        <v>11.459999999999999</v>
      </c>
      <c r="G129" s="5">
        <v>106</v>
      </c>
      <c r="H129" s="5"/>
      <c r="I129" s="5">
        <f t="shared" si="13"/>
        <v>15.36</v>
      </c>
      <c r="J129" s="5">
        <f t="shared" si="9"/>
        <v>33</v>
      </c>
      <c r="K129" s="5">
        <f t="shared" si="10"/>
        <v>19.3</v>
      </c>
      <c r="L129" s="6">
        <f t="shared" si="11"/>
        <v>11.459999999999999</v>
      </c>
      <c r="M129" s="5">
        <f t="shared" si="12"/>
        <v>106</v>
      </c>
      <c r="N129" s="5"/>
    </row>
    <row r="130" spans="1:14" ht="15.75">
      <c r="A130" s="3">
        <v>20</v>
      </c>
      <c r="B130" s="21">
        <v>45015</v>
      </c>
      <c r="C130" s="5">
        <v>32.46</v>
      </c>
      <c r="D130" s="5">
        <v>23.9</v>
      </c>
      <c r="E130" s="5">
        <v>19.100000000000001</v>
      </c>
      <c r="F130" s="6">
        <v>19.04</v>
      </c>
      <c r="G130" s="5">
        <v>148</v>
      </c>
      <c r="H130" s="5"/>
      <c r="I130" s="5">
        <f t="shared" si="13"/>
        <v>32.46</v>
      </c>
      <c r="J130" s="5">
        <f t="shared" si="9"/>
        <v>23.9</v>
      </c>
      <c r="K130" s="5">
        <f t="shared" si="10"/>
        <v>19.100000000000001</v>
      </c>
      <c r="L130" s="6">
        <f t="shared" si="11"/>
        <v>19.04</v>
      </c>
      <c r="M130" s="5">
        <f t="shared" si="12"/>
        <v>148</v>
      </c>
      <c r="N130" s="5"/>
    </row>
    <row r="131" spans="1:14" ht="15.75">
      <c r="A131" s="3">
        <v>48</v>
      </c>
      <c r="B131" s="21">
        <v>45043</v>
      </c>
      <c r="C131" s="5">
        <v>52.980000000000004</v>
      </c>
      <c r="D131" s="5">
        <v>41.5</v>
      </c>
      <c r="E131" s="5">
        <v>18.5</v>
      </c>
      <c r="F131" s="6">
        <v>37.340000000000003</v>
      </c>
      <c r="G131" s="5">
        <v>245</v>
      </c>
      <c r="H131" s="5"/>
      <c r="I131" s="5">
        <f t="shared" si="13"/>
        <v>52.980000000000004</v>
      </c>
      <c r="J131" s="5">
        <f t="shared" ref="J131:J194" si="14">IF(ISBLANK(D131),$Q$4,D131)</f>
        <v>41.5</v>
      </c>
      <c r="K131" s="5">
        <f t="shared" ref="K131:K194" si="15">IF(ISBLANK(E131),$R$4,E131)</f>
        <v>18.5</v>
      </c>
      <c r="L131" s="6">
        <f t="shared" ref="L131:L194" si="16">IF(ISBLANK(F131),$S$4,F131)</f>
        <v>37.340000000000003</v>
      </c>
      <c r="M131" s="5">
        <f t="shared" ref="M131:M194" si="17">IF(ISBLANK(G131),$T$4,G131)</f>
        <v>245</v>
      </c>
      <c r="N131" s="5"/>
    </row>
    <row r="132" spans="1:14" ht="15.75">
      <c r="A132" s="3">
        <v>171</v>
      </c>
      <c r="B132" s="21">
        <v>45166</v>
      </c>
      <c r="C132" s="5">
        <v>12</v>
      </c>
      <c r="D132" s="5">
        <v>11.6</v>
      </c>
      <c r="E132" s="5">
        <v>18.399999999999999</v>
      </c>
      <c r="F132" s="6">
        <v>3.4400000000000013</v>
      </c>
      <c r="G132" s="5">
        <v>90</v>
      </c>
      <c r="H132" s="5"/>
      <c r="I132" s="5">
        <f t="shared" si="13"/>
        <v>12</v>
      </c>
      <c r="J132" s="5">
        <f t="shared" si="14"/>
        <v>11.6</v>
      </c>
      <c r="K132" s="5">
        <f t="shared" si="15"/>
        <v>18.399999999999999</v>
      </c>
      <c r="L132" s="6">
        <f t="shared" si="16"/>
        <v>3.4400000000000013</v>
      </c>
      <c r="M132" s="5">
        <f t="shared" si="17"/>
        <v>90</v>
      </c>
      <c r="N132" s="5"/>
    </row>
    <row r="133" spans="1:14" ht="15.75">
      <c r="A133" s="3">
        <v>19</v>
      </c>
      <c r="B133" s="21">
        <v>45014</v>
      </c>
      <c r="C133" s="5">
        <v>14.84</v>
      </c>
      <c r="D133" s="5">
        <v>20.5</v>
      </c>
      <c r="E133" s="5">
        <v>18.3</v>
      </c>
      <c r="F133" s="6">
        <v>9.8500000000000014</v>
      </c>
      <c r="G133" s="5">
        <v>127</v>
      </c>
      <c r="H133" s="5"/>
      <c r="I133" s="5">
        <f t="shared" si="13"/>
        <v>14.84</v>
      </c>
      <c r="J133" s="5">
        <f t="shared" si="14"/>
        <v>20.5</v>
      </c>
      <c r="K133" s="5">
        <f t="shared" si="15"/>
        <v>18.3</v>
      </c>
      <c r="L133" s="6">
        <f t="shared" si="16"/>
        <v>9.8500000000000014</v>
      </c>
      <c r="M133" s="5">
        <f t="shared" si="17"/>
        <v>127</v>
      </c>
      <c r="N133" s="5"/>
    </row>
    <row r="134" spans="1:14" ht="15.75">
      <c r="A134" s="3">
        <v>25</v>
      </c>
      <c r="B134" s="21">
        <v>45020</v>
      </c>
      <c r="C134" s="5">
        <v>20.46</v>
      </c>
      <c r="D134" s="5">
        <v>12.6</v>
      </c>
      <c r="E134" s="5">
        <v>18.3</v>
      </c>
      <c r="F134" s="6">
        <v>5.2099999999999991</v>
      </c>
      <c r="G134" s="5">
        <v>110</v>
      </c>
      <c r="H134" s="5"/>
      <c r="I134" s="5">
        <f t="shared" si="13"/>
        <v>20.46</v>
      </c>
      <c r="J134" s="5">
        <f t="shared" si="14"/>
        <v>12.6</v>
      </c>
      <c r="K134" s="5">
        <f t="shared" si="15"/>
        <v>18.3</v>
      </c>
      <c r="L134" s="6">
        <f t="shared" si="16"/>
        <v>5.2099999999999991</v>
      </c>
      <c r="M134" s="5">
        <f t="shared" si="17"/>
        <v>110</v>
      </c>
      <c r="N134" s="5"/>
    </row>
    <row r="135" spans="1:14" ht="15.75">
      <c r="A135" s="3">
        <v>188</v>
      </c>
      <c r="B135" s="21">
        <v>45183</v>
      </c>
      <c r="C135" s="5">
        <v>41.22</v>
      </c>
      <c r="D135" s="5">
        <v>28.7</v>
      </c>
      <c r="E135" s="5">
        <v>18.2</v>
      </c>
      <c r="F135" s="6">
        <v>26.18</v>
      </c>
      <c r="G135" s="5">
        <v>186</v>
      </c>
      <c r="H135" s="5"/>
      <c r="I135" s="5">
        <f t="shared" si="13"/>
        <v>41.22</v>
      </c>
      <c r="J135" s="5">
        <f t="shared" si="14"/>
        <v>28.7</v>
      </c>
      <c r="K135" s="5">
        <f t="shared" si="15"/>
        <v>18.2</v>
      </c>
      <c r="L135" s="6">
        <f t="shared" si="16"/>
        <v>26.18</v>
      </c>
      <c r="M135" s="5">
        <f t="shared" si="17"/>
        <v>186</v>
      </c>
      <c r="N135" s="5"/>
    </row>
    <row r="136" spans="1:14" ht="15.75">
      <c r="A136" s="3">
        <v>104</v>
      </c>
      <c r="B136" s="21">
        <v>45099</v>
      </c>
      <c r="C136" s="5">
        <v>38.58</v>
      </c>
      <c r="D136" s="5">
        <v>17.2</v>
      </c>
      <c r="E136" s="5">
        <v>17.899999999999999</v>
      </c>
      <c r="F136" s="6">
        <v>20.23</v>
      </c>
      <c r="G136" s="5">
        <v>163</v>
      </c>
      <c r="H136" s="5"/>
      <c r="I136" s="5">
        <f t="shared" ref="I136:I199" si="18">IF(ISBLANK(C136),$P$4,C136)</f>
        <v>38.58</v>
      </c>
      <c r="J136" s="5">
        <f t="shared" si="14"/>
        <v>17.2</v>
      </c>
      <c r="K136" s="5">
        <f t="shared" si="15"/>
        <v>17.899999999999999</v>
      </c>
      <c r="L136" s="6">
        <f t="shared" si="16"/>
        <v>20.23</v>
      </c>
      <c r="M136" s="5">
        <f t="shared" si="17"/>
        <v>163</v>
      </c>
      <c r="N136" s="5"/>
    </row>
    <row r="137" spans="1:14" ht="15.75">
      <c r="A137" s="3">
        <v>180</v>
      </c>
      <c r="B137" s="21">
        <v>45175</v>
      </c>
      <c r="C137" s="5">
        <v>41.12</v>
      </c>
      <c r="D137" s="5">
        <v>10</v>
      </c>
      <c r="E137" s="5">
        <v>17.600000000000001</v>
      </c>
      <c r="F137" s="6">
        <v>14.519999999999998</v>
      </c>
      <c r="G137" s="5">
        <v>135</v>
      </c>
      <c r="H137" s="5"/>
      <c r="I137" s="5">
        <f t="shared" si="18"/>
        <v>41.12</v>
      </c>
      <c r="J137" s="5">
        <f t="shared" si="14"/>
        <v>10</v>
      </c>
      <c r="K137" s="5">
        <f t="shared" si="15"/>
        <v>17.600000000000001</v>
      </c>
      <c r="L137" s="6">
        <f t="shared" si="16"/>
        <v>14.519999999999998</v>
      </c>
      <c r="M137" s="5">
        <f t="shared" si="17"/>
        <v>135</v>
      </c>
      <c r="N137" s="5"/>
    </row>
    <row r="138" spans="1:14" ht="15.75">
      <c r="A138" s="3">
        <v>173</v>
      </c>
      <c r="B138" s="21">
        <v>45168</v>
      </c>
      <c r="C138" s="5">
        <v>9.92</v>
      </c>
      <c r="D138" s="5">
        <v>20.100000000000001</v>
      </c>
      <c r="E138" s="5">
        <v>17</v>
      </c>
      <c r="F138" s="6">
        <v>5.2100000000000009</v>
      </c>
      <c r="G138" s="5">
        <v>93</v>
      </c>
      <c r="H138" s="5"/>
      <c r="I138" s="5">
        <f t="shared" si="18"/>
        <v>9.92</v>
      </c>
      <c r="J138" s="5">
        <f t="shared" si="14"/>
        <v>20.100000000000001</v>
      </c>
      <c r="K138" s="5">
        <f t="shared" si="15"/>
        <v>17</v>
      </c>
      <c r="L138" s="6">
        <f t="shared" si="16"/>
        <v>5.2100000000000009</v>
      </c>
      <c r="M138" s="5">
        <f t="shared" si="17"/>
        <v>93</v>
      </c>
      <c r="N138" s="5"/>
    </row>
    <row r="139" spans="1:14" ht="15.75">
      <c r="A139" s="3">
        <v>58</v>
      </c>
      <c r="B139" s="21">
        <v>45053</v>
      </c>
      <c r="C139" s="5">
        <v>33.239999999999995</v>
      </c>
      <c r="D139" s="5">
        <v>19.2</v>
      </c>
      <c r="E139" s="5">
        <v>16.600000000000001</v>
      </c>
      <c r="F139" s="6">
        <v>16.579999999999998</v>
      </c>
      <c r="G139" s="5">
        <v>133</v>
      </c>
      <c r="H139" s="5"/>
      <c r="I139" s="5">
        <f t="shared" si="18"/>
        <v>33.239999999999995</v>
      </c>
      <c r="J139" s="5">
        <f t="shared" si="14"/>
        <v>19.2</v>
      </c>
      <c r="K139" s="5">
        <f t="shared" si="15"/>
        <v>16.600000000000001</v>
      </c>
      <c r="L139" s="6">
        <f t="shared" si="16"/>
        <v>16.579999999999998</v>
      </c>
      <c r="M139" s="5">
        <f t="shared" si="17"/>
        <v>133</v>
      </c>
      <c r="N139" s="5"/>
    </row>
    <row r="140" spans="1:14" ht="15.75">
      <c r="A140" s="3">
        <v>87</v>
      </c>
      <c r="B140" s="21">
        <v>45082</v>
      </c>
      <c r="C140" s="5">
        <v>21.259999999999998</v>
      </c>
      <c r="D140" s="5">
        <v>27.5</v>
      </c>
      <c r="E140" s="5">
        <v>16</v>
      </c>
      <c r="F140" s="6">
        <v>14.979999999999999</v>
      </c>
      <c r="G140" s="5">
        <v>122</v>
      </c>
      <c r="H140" s="5"/>
      <c r="I140" s="5">
        <f t="shared" si="18"/>
        <v>21.259999999999998</v>
      </c>
      <c r="J140" s="5">
        <f t="shared" si="14"/>
        <v>27.5</v>
      </c>
      <c r="K140" s="5">
        <f t="shared" si="15"/>
        <v>16</v>
      </c>
      <c r="L140" s="6">
        <f t="shared" si="16"/>
        <v>14.979999999999999</v>
      </c>
      <c r="M140" s="5">
        <f t="shared" si="17"/>
        <v>122</v>
      </c>
      <c r="N140" s="5"/>
    </row>
    <row r="141" spans="1:14" ht="15.75">
      <c r="A141" s="3">
        <v>55</v>
      </c>
      <c r="B141" s="21">
        <v>45050</v>
      </c>
      <c r="C141" s="5">
        <v>62.54</v>
      </c>
      <c r="D141" s="5">
        <v>28.8</v>
      </c>
      <c r="E141" s="5">
        <v>15.9</v>
      </c>
      <c r="F141" s="6">
        <v>34.31</v>
      </c>
      <c r="G141" s="5">
        <v>220</v>
      </c>
      <c r="H141" s="5"/>
      <c r="I141" s="5">
        <f t="shared" si="18"/>
        <v>62.54</v>
      </c>
      <c r="J141" s="5">
        <f t="shared" si="14"/>
        <v>28.8</v>
      </c>
      <c r="K141" s="5">
        <f t="shared" si="15"/>
        <v>15.9</v>
      </c>
      <c r="L141" s="6">
        <f t="shared" si="16"/>
        <v>34.31</v>
      </c>
      <c r="M141" s="5">
        <f t="shared" si="17"/>
        <v>220</v>
      </c>
      <c r="N141" s="5"/>
    </row>
    <row r="142" spans="1:14" ht="15.75">
      <c r="A142" s="3">
        <v>123</v>
      </c>
      <c r="B142" s="21">
        <v>45118</v>
      </c>
      <c r="C142" s="5">
        <v>45.8</v>
      </c>
      <c r="D142" s="5">
        <v>2.4</v>
      </c>
      <c r="E142" s="5">
        <v>15.6</v>
      </c>
      <c r="F142" s="6">
        <v>17.36</v>
      </c>
      <c r="G142" s="5">
        <v>125</v>
      </c>
      <c r="H142" s="5"/>
      <c r="I142" s="5">
        <f t="shared" si="18"/>
        <v>45.8</v>
      </c>
      <c r="J142" s="5">
        <f t="shared" si="14"/>
        <v>2.4</v>
      </c>
      <c r="K142" s="5">
        <f t="shared" si="15"/>
        <v>15.6</v>
      </c>
      <c r="L142" s="6">
        <f t="shared" si="16"/>
        <v>17.36</v>
      </c>
      <c r="M142" s="5">
        <f t="shared" si="17"/>
        <v>125</v>
      </c>
      <c r="N142" s="5"/>
    </row>
    <row r="143" spans="1:14" ht="15.75">
      <c r="A143" s="3">
        <v>118</v>
      </c>
      <c r="B143" s="21">
        <v>45113</v>
      </c>
      <c r="C143" s="5">
        <v>25.28</v>
      </c>
      <c r="D143" s="5">
        <v>0.8</v>
      </c>
      <c r="E143" s="5">
        <v>14.8</v>
      </c>
      <c r="F143" s="6">
        <v>2.12</v>
      </c>
      <c r="G143" s="5">
        <v>108</v>
      </c>
      <c r="H143" s="5"/>
      <c r="I143" s="5">
        <f t="shared" si="18"/>
        <v>25.28</v>
      </c>
      <c r="J143" s="5">
        <f t="shared" si="14"/>
        <v>0.8</v>
      </c>
      <c r="K143" s="5">
        <f t="shared" si="15"/>
        <v>14.8</v>
      </c>
      <c r="L143" s="6">
        <f t="shared" si="16"/>
        <v>2.12</v>
      </c>
      <c r="M143" s="5">
        <f t="shared" si="17"/>
        <v>108</v>
      </c>
      <c r="N143" s="5"/>
    </row>
    <row r="144" spans="1:14" ht="15.75">
      <c r="A144" s="3">
        <v>78</v>
      </c>
      <c r="B144" s="21">
        <v>45073</v>
      </c>
      <c r="C144" s="5">
        <v>25.1</v>
      </c>
      <c r="D144" s="5">
        <v>28.5</v>
      </c>
      <c r="E144" s="5">
        <v>14.2</v>
      </c>
      <c r="F144" s="6">
        <v>20.62</v>
      </c>
      <c r="G144" s="5">
        <v>149</v>
      </c>
      <c r="H144" s="5"/>
      <c r="I144" s="5">
        <f t="shared" si="18"/>
        <v>25.1</v>
      </c>
      <c r="J144" s="5">
        <f t="shared" si="14"/>
        <v>28.5</v>
      </c>
      <c r="K144" s="5">
        <f t="shared" si="15"/>
        <v>14.2</v>
      </c>
      <c r="L144" s="6">
        <f t="shared" si="16"/>
        <v>20.62</v>
      </c>
      <c r="M144" s="5">
        <f t="shared" si="17"/>
        <v>149</v>
      </c>
      <c r="N144" s="5"/>
    </row>
    <row r="145" spans="1:14" ht="15.75">
      <c r="A145" s="3">
        <v>153</v>
      </c>
      <c r="B145" s="21">
        <v>45148</v>
      </c>
      <c r="C145" s="5">
        <v>40.519999999999996</v>
      </c>
      <c r="D145" s="5">
        <v>23.3</v>
      </c>
      <c r="E145" s="5">
        <v>14.2</v>
      </c>
      <c r="F145" s="6">
        <v>25.729999999999997</v>
      </c>
      <c r="G145" s="5">
        <v>169</v>
      </c>
      <c r="H145" s="5"/>
      <c r="I145" s="5">
        <f t="shared" si="18"/>
        <v>40.519999999999996</v>
      </c>
      <c r="J145" s="5">
        <f t="shared" si="14"/>
        <v>23.3</v>
      </c>
      <c r="K145" s="5">
        <f t="shared" si="15"/>
        <v>14.2</v>
      </c>
      <c r="L145" s="6">
        <f t="shared" si="16"/>
        <v>25.729999999999997</v>
      </c>
      <c r="M145" s="5">
        <f t="shared" si="17"/>
        <v>169</v>
      </c>
      <c r="N145" s="5"/>
    </row>
    <row r="146" spans="1:14" ht="15.75">
      <c r="A146" s="3">
        <v>196</v>
      </c>
      <c r="B146" s="21">
        <v>45191</v>
      </c>
      <c r="C146" s="5">
        <v>14.64</v>
      </c>
      <c r="D146" s="5">
        <v>3.7</v>
      </c>
      <c r="E146" s="5">
        <v>13.8</v>
      </c>
      <c r="F146" s="6">
        <v>0.14999999999999947</v>
      </c>
      <c r="G146" s="5">
        <v>91</v>
      </c>
      <c r="H146" s="5"/>
      <c r="I146" s="5">
        <f t="shared" si="18"/>
        <v>14.64</v>
      </c>
      <c r="J146" s="5">
        <f t="shared" si="14"/>
        <v>3.7</v>
      </c>
      <c r="K146" s="5">
        <f t="shared" si="15"/>
        <v>13.8</v>
      </c>
      <c r="L146" s="6">
        <f t="shared" si="16"/>
        <v>0.14999999999999947</v>
      </c>
      <c r="M146" s="5">
        <f t="shared" si="17"/>
        <v>91</v>
      </c>
      <c r="N146" s="5"/>
    </row>
    <row r="147" spans="1:14" ht="15.75">
      <c r="A147" s="3">
        <v>75</v>
      </c>
      <c r="B147" s="21">
        <v>45070</v>
      </c>
      <c r="C147" s="5">
        <v>50.68</v>
      </c>
      <c r="D147" s="5">
        <v>0</v>
      </c>
      <c r="E147" s="5">
        <v>13.1</v>
      </c>
      <c r="F147" s="6">
        <v>28.4</v>
      </c>
      <c r="G147" s="5">
        <v>187</v>
      </c>
      <c r="H147" s="5"/>
      <c r="I147" s="5">
        <f t="shared" si="18"/>
        <v>50.68</v>
      </c>
      <c r="J147" s="5">
        <f t="shared" si="14"/>
        <v>0</v>
      </c>
      <c r="K147" s="5">
        <f t="shared" si="15"/>
        <v>13.1</v>
      </c>
      <c r="L147" s="6">
        <f t="shared" si="16"/>
        <v>28.4</v>
      </c>
      <c r="M147" s="5">
        <f t="shared" si="17"/>
        <v>187</v>
      </c>
      <c r="N147" s="5"/>
    </row>
    <row r="148" spans="1:14" ht="15.75">
      <c r="A148" s="3">
        <v>175</v>
      </c>
      <c r="B148" s="21">
        <v>45170</v>
      </c>
      <c r="C148" s="5">
        <v>53.480000000000004</v>
      </c>
      <c r="D148" s="5">
        <v>3.4</v>
      </c>
      <c r="E148" s="5">
        <v>13.1</v>
      </c>
      <c r="F148" s="6">
        <v>18.700000000000003</v>
      </c>
      <c r="G148" s="5">
        <v>127</v>
      </c>
      <c r="H148" s="5"/>
      <c r="I148" s="5">
        <f t="shared" si="18"/>
        <v>53.480000000000004</v>
      </c>
      <c r="J148" s="5">
        <f t="shared" si="14"/>
        <v>3.4</v>
      </c>
      <c r="K148" s="5">
        <f t="shared" si="15"/>
        <v>13.1</v>
      </c>
      <c r="L148" s="6">
        <f t="shared" si="16"/>
        <v>18.700000000000003</v>
      </c>
      <c r="M148" s="5">
        <f t="shared" si="17"/>
        <v>127</v>
      </c>
      <c r="N148" s="5"/>
    </row>
    <row r="149" spans="1:14" ht="15.75">
      <c r="A149" s="3">
        <v>141</v>
      </c>
      <c r="B149" s="21">
        <v>45136</v>
      </c>
      <c r="C149" s="27"/>
      <c r="D149" s="5">
        <v>17</v>
      </c>
      <c r="E149" s="5">
        <v>12.9</v>
      </c>
      <c r="F149" s="6">
        <v>10.68</v>
      </c>
      <c r="G149" s="5">
        <v>113</v>
      </c>
      <c r="H149" s="5"/>
      <c r="I149" s="34">
        <f t="shared" si="18"/>
        <v>38.209999999999994</v>
      </c>
      <c r="J149" s="5">
        <f t="shared" si="14"/>
        <v>17</v>
      </c>
      <c r="K149" s="5">
        <f t="shared" si="15"/>
        <v>12.9</v>
      </c>
      <c r="L149" s="6">
        <f t="shared" si="16"/>
        <v>10.68</v>
      </c>
      <c r="M149" s="5">
        <f t="shared" si="17"/>
        <v>113</v>
      </c>
      <c r="N149" s="5"/>
    </row>
    <row r="150" spans="1:14" ht="15.75">
      <c r="A150" s="3">
        <v>174</v>
      </c>
      <c r="B150" s="21">
        <v>45169</v>
      </c>
      <c r="C150" s="5">
        <v>36.68</v>
      </c>
      <c r="D150" s="5">
        <v>7.1</v>
      </c>
      <c r="E150" s="5">
        <v>12.8</v>
      </c>
      <c r="F150" s="6">
        <v>15.27</v>
      </c>
      <c r="G150" s="5">
        <v>129</v>
      </c>
      <c r="H150" s="5"/>
      <c r="I150" s="5">
        <f t="shared" si="18"/>
        <v>36.68</v>
      </c>
      <c r="J150" s="5">
        <f t="shared" si="14"/>
        <v>7.1</v>
      </c>
      <c r="K150" s="5">
        <f t="shared" si="15"/>
        <v>12.8</v>
      </c>
      <c r="L150" s="6">
        <f t="shared" si="16"/>
        <v>15.27</v>
      </c>
      <c r="M150" s="5">
        <f t="shared" si="17"/>
        <v>129</v>
      </c>
      <c r="N150" s="5"/>
    </row>
    <row r="151" spans="1:14" ht="15.75">
      <c r="A151" s="3">
        <v>27</v>
      </c>
      <c r="B151" s="21">
        <v>45022</v>
      </c>
      <c r="C151" s="5">
        <v>38.58</v>
      </c>
      <c r="D151" s="5">
        <v>29.3</v>
      </c>
      <c r="E151" s="5">
        <v>12.6</v>
      </c>
      <c r="F151" s="6">
        <v>23.900000000000002</v>
      </c>
      <c r="G151" s="5">
        <v>167</v>
      </c>
      <c r="H151" s="5"/>
      <c r="I151" s="5">
        <f t="shared" si="18"/>
        <v>38.58</v>
      </c>
      <c r="J151" s="5">
        <f t="shared" si="14"/>
        <v>29.3</v>
      </c>
      <c r="K151" s="5">
        <f t="shared" si="15"/>
        <v>12.6</v>
      </c>
      <c r="L151" s="6">
        <f t="shared" si="16"/>
        <v>23.900000000000002</v>
      </c>
      <c r="M151" s="5">
        <f t="shared" si="17"/>
        <v>167</v>
      </c>
      <c r="N151" s="5"/>
    </row>
    <row r="152" spans="1:14" ht="15.75">
      <c r="A152" s="3">
        <v>124</v>
      </c>
      <c r="B152" s="21">
        <v>45119</v>
      </c>
      <c r="C152" s="5">
        <v>33.619999999999997</v>
      </c>
      <c r="D152" s="5">
        <v>34.6</v>
      </c>
      <c r="E152" s="5">
        <v>12.4</v>
      </c>
      <c r="F152" s="6">
        <v>24.65</v>
      </c>
      <c r="G152" s="5">
        <v>171</v>
      </c>
      <c r="H152" s="5"/>
      <c r="I152" s="5">
        <f t="shared" si="18"/>
        <v>33.619999999999997</v>
      </c>
      <c r="J152" s="5">
        <f t="shared" si="14"/>
        <v>34.6</v>
      </c>
      <c r="K152" s="5">
        <f t="shared" si="15"/>
        <v>12.4</v>
      </c>
      <c r="L152" s="6">
        <f t="shared" si="16"/>
        <v>24.65</v>
      </c>
      <c r="M152" s="5">
        <f t="shared" si="17"/>
        <v>171</v>
      </c>
      <c r="N152" s="5"/>
    </row>
    <row r="153" spans="1:14" ht="15.75">
      <c r="A153" s="3">
        <v>149</v>
      </c>
      <c r="B153" s="21">
        <v>45144</v>
      </c>
      <c r="C153" s="5">
        <v>15.6</v>
      </c>
      <c r="D153" s="5">
        <v>40.299999999999997</v>
      </c>
      <c r="E153" s="5">
        <v>11.9</v>
      </c>
      <c r="F153" s="6">
        <v>19.189999999999998</v>
      </c>
      <c r="G153" s="5">
        <v>110</v>
      </c>
      <c r="H153" s="5"/>
      <c r="I153" s="5">
        <f t="shared" si="18"/>
        <v>15.6</v>
      </c>
      <c r="J153" s="5">
        <f t="shared" si="14"/>
        <v>40.299999999999997</v>
      </c>
      <c r="K153" s="5">
        <f t="shared" si="15"/>
        <v>11.9</v>
      </c>
      <c r="L153" s="6">
        <f t="shared" si="16"/>
        <v>19.189999999999998</v>
      </c>
      <c r="M153" s="5">
        <f t="shared" si="17"/>
        <v>110</v>
      </c>
      <c r="N153" s="5"/>
    </row>
    <row r="154" spans="1:14" ht="15.75">
      <c r="A154" s="3">
        <v>8</v>
      </c>
      <c r="B154" s="21">
        <v>45003</v>
      </c>
      <c r="C154" s="5">
        <v>31.04</v>
      </c>
      <c r="D154" s="5">
        <v>19.600000000000001</v>
      </c>
      <c r="E154" s="5">
        <v>11.6</v>
      </c>
      <c r="F154" s="6">
        <v>17.18</v>
      </c>
      <c r="G154" s="5">
        <v>152</v>
      </c>
      <c r="H154" s="5"/>
      <c r="I154" s="5">
        <f t="shared" si="18"/>
        <v>31.04</v>
      </c>
      <c r="J154" s="5">
        <f t="shared" si="14"/>
        <v>19.600000000000001</v>
      </c>
      <c r="K154" s="5">
        <f t="shared" si="15"/>
        <v>11.6</v>
      </c>
      <c r="L154" s="6">
        <f t="shared" si="16"/>
        <v>17.18</v>
      </c>
      <c r="M154" s="5">
        <f t="shared" si="17"/>
        <v>152</v>
      </c>
      <c r="N154" s="5"/>
    </row>
    <row r="155" spans="1:14" ht="15.75">
      <c r="A155" s="3">
        <v>69</v>
      </c>
      <c r="B155" s="21">
        <v>45064</v>
      </c>
      <c r="C155" s="5">
        <v>51.480000000000004</v>
      </c>
      <c r="D155" s="5">
        <v>27.5</v>
      </c>
      <c r="E155" s="5">
        <v>11</v>
      </c>
      <c r="F155" s="6">
        <v>33.090000000000003</v>
      </c>
      <c r="G155" s="5">
        <v>196</v>
      </c>
      <c r="H155" s="5"/>
      <c r="I155" s="5">
        <f t="shared" si="18"/>
        <v>51.480000000000004</v>
      </c>
      <c r="J155" s="5">
        <f t="shared" si="14"/>
        <v>27.5</v>
      </c>
      <c r="K155" s="5">
        <f t="shared" si="15"/>
        <v>11</v>
      </c>
      <c r="L155" s="6">
        <f t="shared" si="16"/>
        <v>33.090000000000003</v>
      </c>
      <c r="M155" s="5">
        <f t="shared" si="17"/>
        <v>196</v>
      </c>
      <c r="N155" s="5"/>
    </row>
    <row r="156" spans="1:14" ht="15.75">
      <c r="A156" s="3">
        <v>95</v>
      </c>
      <c r="B156" s="21">
        <v>45090</v>
      </c>
      <c r="C156" s="5">
        <v>30.48</v>
      </c>
      <c r="D156" s="5">
        <v>14</v>
      </c>
      <c r="E156" s="5">
        <v>10.9</v>
      </c>
      <c r="F156" s="6">
        <v>13.380000000000003</v>
      </c>
      <c r="G156" s="5">
        <v>117</v>
      </c>
      <c r="H156" s="5"/>
      <c r="I156" s="5">
        <f t="shared" si="18"/>
        <v>30.48</v>
      </c>
      <c r="J156" s="5">
        <f t="shared" si="14"/>
        <v>14</v>
      </c>
      <c r="K156" s="5">
        <f t="shared" si="15"/>
        <v>10.9</v>
      </c>
      <c r="L156" s="6">
        <f t="shared" si="16"/>
        <v>13.380000000000003</v>
      </c>
      <c r="M156" s="5">
        <f t="shared" si="17"/>
        <v>117</v>
      </c>
      <c r="N156" s="5"/>
    </row>
    <row r="157" spans="1:14" ht="15.75">
      <c r="A157" s="3">
        <v>114</v>
      </c>
      <c r="B157" s="21">
        <v>45109</v>
      </c>
      <c r="C157" s="5">
        <v>44.92</v>
      </c>
      <c r="D157" s="5">
        <v>20.6</v>
      </c>
      <c r="E157" s="5">
        <v>10.7</v>
      </c>
      <c r="F157" s="6">
        <v>26.98</v>
      </c>
      <c r="G157" s="5">
        <v>167</v>
      </c>
      <c r="H157" s="5"/>
      <c r="I157" s="5">
        <f t="shared" si="18"/>
        <v>44.92</v>
      </c>
      <c r="J157" s="5">
        <f t="shared" si="14"/>
        <v>20.6</v>
      </c>
      <c r="K157" s="5">
        <f t="shared" si="15"/>
        <v>10.7</v>
      </c>
      <c r="L157" s="6">
        <f t="shared" si="16"/>
        <v>26.98</v>
      </c>
      <c r="M157" s="5">
        <f t="shared" si="17"/>
        <v>167</v>
      </c>
      <c r="N157" s="5"/>
    </row>
    <row r="158" spans="1:14" ht="15.75">
      <c r="A158" s="3">
        <v>68</v>
      </c>
      <c r="B158" s="21">
        <v>45063</v>
      </c>
      <c r="C158" s="5">
        <v>30.860000000000003</v>
      </c>
      <c r="D158" s="5">
        <v>14.5</v>
      </c>
      <c r="E158" s="5">
        <v>10.199999999999999</v>
      </c>
      <c r="F158" s="6">
        <v>17.100000000000001</v>
      </c>
      <c r="G158" s="5">
        <v>135</v>
      </c>
      <c r="H158" s="5"/>
      <c r="I158" s="5">
        <f t="shared" si="18"/>
        <v>30.860000000000003</v>
      </c>
      <c r="J158" s="5">
        <f t="shared" si="14"/>
        <v>14.5</v>
      </c>
      <c r="K158" s="5">
        <f t="shared" si="15"/>
        <v>10.199999999999999</v>
      </c>
      <c r="L158" s="6">
        <f t="shared" si="16"/>
        <v>17.100000000000001</v>
      </c>
      <c r="M158" s="5">
        <f t="shared" si="17"/>
        <v>135</v>
      </c>
      <c r="N158" s="5"/>
    </row>
    <row r="159" spans="1:14" ht="15.75">
      <c r="A159" s="3">
        <v>155</v>
      </c>
      <c r="B159" s="21">
        <v>45150</v>
      </c>
      <c r="C159" s="5">
        <v>43.56</v>
      </c>
      <c r="D159" s="5">
        <v>21.1</v>
      </c>
      <c r="E159" s="5">
        <v>9.5</v>
      </c>
      <c r="F159" s="6">
        <v>25.53</v>
      </c>
      <c r="G159" s="5">
        <v>166</v>
      </c>
      <c r="H159" s="5"/>
      <c r="I159" s="5">
        <f t="shared" si="18"/>
        <v>43.56</v>
      </c>
      <c r="J159" s="5">
        <f t="shared" si="14"/>
        <v>21.1</v>
      </c>
      <c r="K159" s="5">
        <f t="shared" si="15"/>
        <v>9.5</v>
      </c>
      <c r="L159" s="6">
        <f t="shared" si="16"/>
        <v>25.53</v>
      </c>
      <c r="M159" s="5">
        <f t="shared" si="17"/>
        <v>166</v>
      </c>
      <c r="N159" s="5"/>
    </row>
    <row r="160" spans="1:14" ht="15.75">
      <c r="A160" s="3">
        <v>79</v>
      </c>
      <c r="B160" s="21">
        <v>45074</v>
      </c>
      <c r="C160" s="5">
        <v>8.08</v>
      </c>
      <c r="D160" s="5">
        <v>29.9</v>
      </c>
      <c r="E160" s="5">
        <v>9.4</v>
      </c>
      <c r="F160" s="6">
        <v>11.729999999999999</v>
      </c>
      <c r="G160" s="5">
        <v>62</v>
      </c>
      <c r="H160" s="5"/>
      <c r="I160" s="5">
        <f t="shared" si="18"/>
        <v>8.08</v>
      </c>
      <c r="J160" s="5">
        <f t="shared" si="14"/>
        <v>29.9</v>
      </c>
      <c r="K160" s="5">
        <f t="shared" si="15"/>
        <v>9.4</v>
      </c>
      <c r="L160" s="6">
        <f t="shared" si="16"/>
        <v>11.729999999999999</v>
      </c>
      <c r="M160" s="5">
        <f t="shared" si="17"/>
        <v>62</v>
      </c>
      <c r="N160" s="5"/>
    </row>
    <row r="161" spans="1:14" ht="15.75">
      <c r="A161" s="3">
        <v>60</v>
      </c>
      <c r="B161" s="21">
        <v>45055</v>
      </c>
      <c r="C161" s="5">
        <v>50.14</v>
      </c>
      <c r="D161" s="5">
        <v>29.5</v>
      </c>
      <c r="E161" s="5">
        <v>9.3000000000000007</v>
      </c>
      <c r="F161" s="6">
        <v>32.1</v>
      </c>
      <c r="G161" s="5">
        <v>186</v>
      </c>
      <c r="H161" s="5"/>
      <c r="I161" s="5">
        <f t="shared" si="18"/>
        <v>50.14</v>
      </c>
      <c r="J161" s="5">
        <f t="shared" si="14"/>
        <v>29.5</v>
      </c>
      <c r="K161" s="5">
        <f t="shared" si="15"/>
        <v>9.3000000000000007</v>
      </c>
      <c r="L161" s="6">
        <f t="shared" si="16"/>
        <v>32.1</v>
      </c>
      <c r="M161" s="5">
        <f t="shared" si="17"/>
        <v>186</v>
      </c>
      <c r="N161" s="5"/>
    </row>
    <row r="162" spans="1:14" ht="15.75">
      <c r="A162" s="3">
        <v>91</v>
      </c>
      <c r="B162" s="21">
        <v>45086</v>
      </c>
      <c r="C162" s="5">
        <v>31.860000000000003</v>
      </c>
      <c r="D162" s="5">
        <v>4.9000000000000004</v>
      </c>
      <c r="E162" s="5">
        <v>9.3000000000000007</v>
      </c>
      <c r="F162" s="6">
        <v>12.160000000000002</v>
      </c>
      <c r="G162" s="5">
        <v>93</v>
      </c>
      <c r="H162" s="5"/>
      <c r="I162" s="5">
        <f t="shared" si="18"/>
        <v>31.860000000000003</v>
      </c>
      <c r="J162" s="5">
        <f t="shared" si="14"/>
        <v>4.9000000000000004</v>
      </c>
      <c r="K162" s="5">
        <f t="shared" si="15"/>
        <v>9.3000000000000007</v>
      </c>
      <c r="L162" s="6">
        <f t="shared" si="16"/>
        <v>12.160000000000002</v>
      </c>
      <c r="M162" s="5">
        <f t="shared" si="17"/>
        <v>93</v>
      </c>
      <c r="N162" s="5"/>
    </row>
    <row r="163" spans="1:14" ht="15.75">
      <c r="A163" s="3">
        <v>137</v>
      </c>
      <c r="B163" s="21">
        <v>45132</v>
      </c>
      <c r="C163" s="5">
        <v>10.120000000000001</v>
      </c>
      <c r="D163" s="5">
        <v>39</v>
      </c>
      <c r="E163" s="5">
        <v>9.3000000000000007</v>
      </c>
      <c r="F163" s="6">
        <v>18.339999999999996</v>
      </c>
      <c r="G163" s="5">
        <v>98</v>
      </c>
      <c r="H163" s="5"/>
      <c r="I163" s="5">
        <f t="shared" si="18"/>
        <v>10.120000000000001</v>
      </c>
      <c r="J163" s="5">
        <f t="shared" si="14"/>
        <v>39</v>
      </c>
      <c r="K163" s="5">
        <f t="shared" si="15"/>
        <v>9.3000000000000007</v>
      </c>
      <c r="L163" s="6">
        <f t="shared" si="16"/>
        <v>18.339999999999996</v>
      </c>
      <c r="M163" s="5">
        <f t="shared" si="17"/>
        <v>98</v>
      </c>
      <c r="N163" s="5"/>
    </row>
    <row r="164" spans="1:14" ht="15.75">
      <c r="A164" s="3">
        <v>128</v>
      </c>
      <c r="B164" s="21">
        <v>45123</v>
      </c>
      <c r="C164" s="5">
        <v>71.06</v>
      </c>
      <c r="D164" s="27"/>
      <c r="E164" s="5">
        <v>9.1999999999999993</v>
      </c>
      <c r="F164" s="6">
        <v>31.35</v>
      </c>
      <c r="G164" s="5">
        <v>92</v>
      </c>
      <c r="H164" s="5"/>
      <c r="I164" s="5">
        <f t="shared" si="18"/>
        <v>71.06</v>
      </c>
      <c r="J164" s="34">
        <f t="shared" si="14"/>
        <v>23.450000000000003</v>
      </c>
      <c r="K164" s="5">
        <f t="shared" si="15"/>
        <v>9.1999999999999993</v>
      </c>
      <c r="L164" s="6">
        <f t="shared" si="16"/>
        <v>31.35</v>
      </c>
      <c r="M164" s="5">
        <f t="shared" si="17"/>
        <v>92</v>
      </c>
      <c r="N164" s="5"/>
    </row>
    <row r="165" spans="1:14" ht="15.75">
      <c r="A165" s="3">
        <v>146</v>
      </c>
      <c r="B165" s="21">
        <v>45141</v>
      </c>
      <c r="C165" s="5">
        <v>31.060000000000002</v>
      </c>
      <c r="D165" s="5">
        <v>1.9</v>
      </c>
      <c r="E165" s="5">
        <v>9</v>
      </c>
      <c r="F165" s="6">
        <v>11.38</v>
      </c>
      <c r="G165" s="5">
        <v>123</v>
      </c>
      <c r="H165" s="5"/>
      <c r="I165" s="5">
        <f t="shared" si="18"/>
        <v>31.060000000000002</v>
      </c>
      <c r="J165" s="5">
        <f t="shared" si="14"/>
        <v>1.9</v>
      </c>
      <c r="K165" s="5">
        <f t="shared" si="15"/>
        <v>9</v>
      </c>
      <c r="L165" s="6">
        <f t="shared" si="16"/>
        <v>11.38</v>
      </c>
      <c r="M165" s="5">
        <f t="shared" si="17"/>
        <v>123</v>
      </c>
      <c r="N165" s="5"/>
    </row>
    <row r="166" spans="1:14" ht="15.75">
      <c r="A166" s="3">
        <v>131</v>
      </c>
      <c r="B166" s="21">
        <v>45126</v>
      </c>
      <c r="C166" s="5">
        <v>6</v>
      </c>
      <c r="D166" s="5">
        <v>39.6</v>
      </c>
      <c r="E166" s="5">
        <v>8.6999999999999993</v>
      </c>
      <c r="F166" s="6">
        <v>111</v>
      </c>
      <c r="G166" s="5">
        <v>28</v>
      </c>
      <c r="H166" s="5"/>
      <c r="I166" s="5">
        <f t="shared" si="18"/>
        <v>6</v>
      </c>
      <c r="J166" s="5">
        <f t="shared" si="14"/>
        <v>39.6</v>
      </c>
      <c r="K166" s="5">
        <f t="shared" si="15"/>
        <v>8.6999999999999993</v>
      </c>
      <c r="L166" s="6">
        <f t="shared" si="16"/>
        <v>111</v>
      </c>
      <c r="M166" s="5">
        <f t="shared" si="17"/>
        <v>28</v>
      </c>
      <c r="N166" s="5"/>
    </row>
    <row r="167" spans="1:14" ht="15.75">
      <c r="A167" s="3">
        <v>147</v>
      </c>
      <c r="B167" s="21">
        <v>45142</v>
      </c>
      <c r="C167" s="5">
        <v>55.019999999999996</v>
      </c>
      <c r="D167" s="5">
        <v>7.3</v>
      </c>
      <c r="E167" s="5">
        <v>8.6999999999999993</v>
      </c>
      <c r="F167" s="6">
        <v>24.179999999999996</v>
      </c>
      <c r="G167" s="5">
        <v>142</v>
      </c>
      <c r="H167" s="5"/>
      <c r="I167" s="5">
        <f t="shared" si="18"/>
        <v>55.019999999999996</v>
      </c>
      <c r="J167" s="5">
        <f t="shared" si="14"/>
        <v>7.3</v>
      </c>
      <c r="K167" s="5">
        <f t="shared" si="15"/>
        <v>8.6999999999999993</v>
      </c>
      <c r="L167" s="6">
        <f t="shared" si="16"/>
        <v>24.179999999999996</v>
      </c>
      <c r="M167" s="5">
        <f t="shared" si="17"/>
        <v>142</v>
      </c>
      <c r="N167" s="5"/>
    </row>
    <row r="168" spans="1:14" ht="15.75">
      <c r="A168" s="3">
        <v>200</v>
      </c>
      <c r="B168" s="21">
        <v>45195</v>
      </c>
      <c r="C168" s="5">
        <v>52.42</v>
      </c>
      <c r="D168" s="5">
        <v>8.6</v>
      </c>
      <c r="E168" s="5">
        <v>8.6999999999999993</v>
      </c>
      <c r="F168" s="6">
        <v>1</v>
      </c>
      <c r="G168" s="5">
        <v>139</v>
      </c>
      <c r="H168" s="5"/>
      <c r="I168" s="5">
        <f t="shared" si="18"/>
        <v>52.42</v>
      </c>
      <c r="J168" s="5">
        <f t="shared" si="14"/>
        <v>8.6</v>
      </c>
      <c r="K168" s="5">
        <f t="shared" si="15"/>
        <v>8.6999999999999993</v>
      </c>
      <c r="L168" s="6">
        <f t="shared" si="16"/>
        <v>1</v>
      </c>
      <c r="M168" s="5">
        <f t="shared" si="17"/>
        <v>139</v>
      </c>
      <c r="N168" s="5"/>
    </row>
    <row r="169" spans="1:14" ht="15.75">
      <c r="A169" s="3">
        <v>36</v>
      </c>
      <c r="B169" s="21">
        <v>45031</v>
      </c>
      <c r="C169" s="5">
        <v>62.14</v>
      </c>
      <c r="D169" s="5">
        <v>4.0999999999999996</v>
      </c>
      <c r="E169" s="5">
        <v>8.5</v>
      </c>
      <c r="F169" s="6">
        <v>27.72</v>
      </c>
      <c r="G169" s="5">
        <v>129</v>
      </c>
      <c r="H169" s="5"/>
      <c r="I169" s="5">
        <f t="shared" si="18"/>
        <v>62.14</v>
      </c>
      <c r="J169" s="5">
        <f t="shared" si="14"/>
        <v>4.0999999999999996</v>
      </c>
      <c r="K169" s="5">
        <f t="shared" si="15"/>
        <v>8.5</v>
      </c>
      <c r="L169" s="6">
        <f t="shared" si="16"/>
        <v>27.72</v>
      </c>
      <c r="M169" s="5">
        <f t="shared" si="17"/>
        <v>129</v>
      </c>
      <c r="N169" s="5"/>
    </row>
    <row r="170" spans="1:14" ht="15.75">
      <c r="A170" s="3">
        <v>136</v>
      </c>
      <c r="B170" s="21">
        <v>45131</v>
      </c>
      <c r="C170" s="5">
        <v>14.66</v>
      </c>
      <c r="D170" s="5">
        <v>47</v>
      </c>
      <c r="E170" s="5">
        <v>8.5</v>
      </c>
      <c r="F170" s="6">
        <v>24.93</v>
      </c>
      <c r="G170" s="5">
        <v>124</v>
      </c>
      <c r="H170" s="5"/>
      <c r="I170" s="5">
        <f t="shared" si="18"/>
        <v>14.66</v>
      </c>
      <c r="J170" s="5">
        <f t="shared" si="14"/>
        <v>47</v>
      </c>
      <c r="K170" s="5">
        <f t="shared" si="15"/>
        <v>8.5</v>
      </c>
      <c r="L170" s="6">
        <f t="shared" si="16"/>
        <v>24.93</v>
      </c>
      <c r="M170" s="5">
        <f t="shared" si="17"/>
        <v>124</v>
      </c>
      <c r="N170" s="5"/>
    </row>
    <row r="171" spans="1:14" ht="15.75">
      <c r="A171" s="3">
        <v>64</v>
      </c>
      <c r="B171" s="21">
        <v>45059</v>
      </c>
      <c r="C171" s="5">
        <v>27.54</v>
      </c>
      <c r="D171" s="5">
        <v>29.6</v>
      </c>
      <c r="E171" s="5">
        <v>8.4</v>
      </c>
      <c r="F171" s="6">
        <v>21.71</v>
      </c>
      <c r="G171" s="5">
        <v>298.75</v>
      </c>
      <c r="H171" s="5"/>
      <c r="I171" s="5">
        <f t="shared" si="18"/>
        <v>27.54</v>
      </c>
      <c r="J171" s="5">
        <f t="shared" si="14"/>
        <v>29.6</v>
      </c>
      <c r="K171" s="5">
        <f t="shared" si="15"/>
        <v>8.4</v>
      </c>
      <c r="L171" s="6">
        <f t="shared" si="16"/>
        <v>21.71</v>
      </c>
      <c r="M171" s="5">
        <f t="shared" si="17"/>
        <v>298.75</v>
      </c>
      <c r="N171" s="5"/>
    </row>
    <row r="172" spans="1:14" ht="15.75">
      <c r="A172" s="3">
        <v>181</v>
      </c>
      <c r="B172" s="21">
        <v>45176</v>
      </c>
      <c r="C172" s="5">
        <v>36.32</v>
      </c>
      <c r="D172" s="5">
        <v>2.6</v>
      </c>
      <c r="E172" s="5">
        <v>8.3000000000000007</v>
      </c>
      <c r="F172" s="6">
        <v>13.64</v>
      </c>
      <c r="G172" s="5">
        <v>108</v>
      </c>
      <c r="H172" s="5"/>
      <c r="I172" s="5">
        <f t="shared" si="18"/>
        <v>36.32</v>
      </c>
      <c r="J172" s="5">
        <f t="shared" si="14"/>
        <v>2.6</v>
      </c>
      <c r="K172" s="5">
        <f t="shared" si="15"/>
        <v>8.3000000000000007</v>
      </c>
      <c r="L172" s="6">
        <f t="shared" si="16"/>
        <v>13.64</v>
      </c>
      <c r="M172" s="5">
        <f t="shared" si="17"/>
        <v>108</v>
      </c>
      <c r="N172" s="5"/>
    </row>
    <row r="173" spans="1:14" ht="15.75">
      <c r="A173" s="3">
        <v>197</v>
      </c>
      <c r="B173" s="21">
        <v>45192</v>
      </c>
      <c r="C173" s="5">
        <v>27.84</v>
      </c>
      <c r="D173" s="5">
        <v>4.9000000000000004</v>
      </c>
      <c r="E173" s="5">
        <v>8.1</v>
      </c>
      <c r="F173" s="6">
        <v>8.6300000000000008</v>
      </c>
      <c r="G173" s="5">
        <v>116</v>
      </c>
      <c r="H173" s="5"/>
      <c r="I173" s="5">
        <f t="shared" si="18"/>
        <v>27.84</v>
      </c>
      <c r="J173" s="5">
        <f t="shared" si="14"/>
        <v>4.9000000000000004</v>
      </c>
      <c r="K173" s="5">
        <f t="shared" si="15"/>
        <v>8.1</v>
      </c>
      <c r="L173" s="6">
        <f t="shared" si="16"/>
        <v>8.6300000000000008</v>
      </c>
      <c r="M173" s="5">
        <f t="shared" si="17"/>
        <v>116</v>
      </c>
      <c r="N173" s="5"/>
    </row>
    <row r="174" spans="1:14" ht="15.75">
      <c r="A174" s="3">
        <v>35</v>
      </c>
      <c r="B174" s="21">
        <v>45030</v>
      </c>
      <c r="C174" s="5">
        <v>24.14</v>
      </c>
      <c r="D174" s="5">
        <v>1.4</v>
      </c>
      <c r="E174" s="5">
        <v>7.4</v>
      </c>
      <c r="F174" s="6">
        <v>7.3099999999999987</v>
      </c>
      <c r="G174" s="5">
        <v>91.5</v>
      </c>
      <c r="H174" s="5"/>
      <c r="I174" s="5">
        <f t="shared" si="18"/>
        <v>24.14</v>
      </c>
      <c r="J174" s="5">
        <f t="shared" si="14"/>
        <v>1.4</v>
      </c>
      <c r="K174" s="5">
        <f t="shared" si="15"/>
        <v>7.4</v>
      </c>
      <c r="L174" s="6">
        <f t="shared" si="16"/>
        <v>7.3099999999999987</v>
      </c>
      <c r="M174" s="5">
        <f t="shared" si="17"/>
        <v>91.5</v>
      </c>
      <c r="N174" s="5"/>
    </row>
    <row r="175" spans="1:14" ht="15.75">
      <c r="A175" s="3">
        <v>164</v>
      </c>
      <c r="B175" s="21">
        <v>45159</v>
      </c>
      <c r="C175" s="5">
        <v>33.700000000000003</v>
      </c>
      <c r="D175" s="5">
        <v>36.799999999999997</v>
      </c>
      <c r="E175" s="5">
        <v>7.4</v>
      </c>
      <c r="F175" s="6">
        <v>31.79</v>
      </c>
      <c r="G175" s="5">
        <v>193</v>
      </c>
      <c r="H175" s="5"/>
      <c r="I175" s="5">
        <f t="shared" si="18"/>
        <v>33.700000000000003</v>
      </c>
      <c r="J175" s="5">
        <f t="shared" si="14"/>
        <v>36.799999999999997</v>
      </c>
      <c r="K175" s="5">
        <f t="shared" si="15"/>
        <v>7.4</v>
      </c>
      <c r="L175" s="6">
        <f t="shared" si="16"/>
        <v>31.79</v>
      </c>
      <c r="M175" s="5">
        <f t="shared" si="17"/>
        <v>193</v>
      </c>
      <c r="N175" s="5"/>
    </row>
    <row r="176" spans="1:14" ht="15.75">
      <c r="A176" s="3">
        <v>14</v>
      </c>
      <c r="B176" s="21">
        <v>45009</v>
      </c>
      <c r="C176" s="5">
        <v>26.5</v>
      </c>
      <c r="D176" s="5">
        <v>7.6</v>
      </c>
      <c r="E176" s="5">
        <v>7.2</v>
      </c>
      <c r="F176" s="28"/>
      <c r="G176" s="5">
        <v>113</v>
      </c>
      <c r="H176" s="5"/>
      <c r="I176" s="5">
        <f t="shared" si="18"/>
        <v>26.5</v>
      </c>
      <c r="J176" s="5">
        <f t="shared" si="14"/>
        <v>7.6</v>
      </c>
      <c r="K176" s="5">
        <f t="shared" si="15"/>
        <v>7.2</v>
      </c>
      <c r="L176" s="38">
        <f t="shared" si="16"/>
        <v>17.100000000000001</v>
      </c>
      <c r="M176" s="5">
        <f t="shared" si="17"/>
        <v>113</v>
      </c>
      <c r="N176" s="5"/>
    </row>
    <row r="177" spans="1:14" ht="15.75">
      <c r="A177" s="3">
        <v>170</v>
      </c>
      <c r="B177" s="21">
        <v>45165</v>
      </c>
      <c r="C177" s="5">
        <v>60.86</v>
      </c>
      <c r="D177" s="5">
        <v>10.6</v>
      </c>
      <c r="E177" s="5">
        <v>6.4</v>
      </c>
      <c r="F177" s="6">
        <v>31.169999999999995</v>
      </c>
      <c r="G177" s="5">
        <v>162</v>
      </c>
      <c r="H177" s="5"/>
      <c r="I177" s="5">
        <f t="shared" si="18"/>
        <v>60.86</v>
      </c>
      <c r="J177" s="5">
        <f t="shared" si="14"/>
        <v>10.6</v>
      </c>
      <c r="K177" s="5">
        <f t="shared" si="15"/>
        <v>6.4</v>
      </c>
      <c r="L177" s="6">
        <f t="shared" si="16"/>
        <v>31.169999999999995</v>
      </c>
      <c r="M177" s="5">
        <f t="shared" si="17"/>
        <v>162</v>
      </c>
      <c r="N177" s="5"/>
    </row>
    <row r="178" spans="1:14" ht="15.75">
      <c r="A178" s="3">
        <v>198</v>
      </c>
      <c r="B178" s="21">
        <v>45193</v>
      </c>
      <c r="C178" s="5">
        <v>44.4</v>
      </c>
      <c r="D178" s="5">
        <v>9.3000000000000007</v>
      </c>
      <c r="E178" s="5">
        <v>6.4</v>
      </c>
      <c r="F178" s="6">
        <v>19.79</v>
      </c>
      <c r="G178" s="5">
        <v>139</v>
      </c>
      <c r="H178" s="5"/>
      <c r="I178" s="5">
        <f t="shared" si="18"/>
        <v>44.4</v>
      </c>
      <c r="J178" s="5">
        <f t="shared" si="14"/>
        <v>9.3000000000000007</v>
      </c>
      <c r="K178" s="5">
        <f t="shared" si="15"/>
        <v>6.4</v>
      </c>
      <c r="L178" s="6">
        <f t="shared" si="16"/>
        <v>19.79</v>
      </c>
      <c r="M178" s="5">
        <f t="shared" si="17"/>
        <v>139</v>
      </c>
      <c r="N178" s="5"/>
    </row>
    <row r="179" spans="1:14" ht="15.75">
      <c r="A179" s="3">
        <v>192</v>
      </c>
      <c r="B179" s="21">
        <v>45187</v>
      </c>
      <c r="C179" s="5">
        <v>21.1</v>
      </c>
      <c r="D179" s="5">
        <v>10.8</v>
      </c>
      <c r="E179" s="5">
        <v>6</v>
      </c>
      <c r="F179" s="6">
        <v>10.549999999999999</v>
      </c>
      <c r="G179" s="5">
        <v>116</v>
      </c>
      <c r="H179" s="5"/>
      <c r="I179" s="5">
        <f t="shared" si="18"/>
        <v>21.1</v>
      </c>
      <c r="J179" s="5">
        <f t="shared" si="14"/>
        <v>10.8</v>
      </c>
      <c r="K179" s="5">
        <f t="shared" si="15"/>
        <v>6</v>
      </c>
      <c r="L179" s="6">
        <f t="shared" si="16"/>
        <v>10.549999999999999</v>
      </c>
      <c r="M179" s="5">
        <f t="shared" si="17"/>
        <v>116</v>
      </c>
      <c r="N179" s="5"/>
    </row>
    <row r="180" spans="1:14" ht="15.75">
      <c r="A180" s="3">
        <v>195</v>
      </c>
      <c r="B180" s="21">
        <v>45190</v>
      </c>
      <c r="C180" s="5">
        <v>32.94</v>
      </c>
      <c r="D180" s="5">
        <v>35.6</v>
      </c>
      <c r="E180" s="5">
        <v>6</v>
      </c>
      <c r="F180" s="28"/>
      <c r="G180" s="5">
        <v>184</v>
      </c>
      <c r="H180" s="5"/>
      <c r="I180" s="5">
        <f t="shared" si="18"/>
        <v>32.94</v>
      </c>
      <c r="J180" s="5">
        <f t="shared" si="14"/>
        <v>35.6</v>
      </c>
      <c r="K180" s="5">
        <f t="shared" si="15"/>
        <v>6</v>
      </c>
      <c r="L180" s="38">
        <f t="shared" si="16"/>
        <v>17.100000000000001</v>
      </c>
      <c r="M180" s="5">
        <f t="shared" si="17"/>
        <v>184</v>
      </c>
      <c r="N180" s="5"/>
    </row>
    <row r="181" spans="1:14" ht="15.75">
      <c r="A181" s="3">
        <v>97</v>
      </c>
      <c r="B181" s="21">
        <v>45092</v>
      </c>
      <c r="C181" s="5">
        <v>46.519999999999996</v>
      </c>
      <c r="D181" s="5">
        <v>3.5</v>
      </c>
      <c r="E181" s="5">
        <v>5.9</v>
      </c>
      <c r="F181" s="6">
        <v>19.149999999999999</v>
      </c>
      <c r="G181" s="5">
        <v>132</v>
      </c>
      <c r="H181" s="5"/>
      <c r="I181" s="5">
        <f t="shared" si="18"/>
        <v>46.519999999999996</v>
      </c>
      <c r="J181" s="5">
        <f t="shared" si="14"/>
        <v>3.5</v>
      </c>
      <c r="K181" s="5">
        <f t="shared" si="15"/>
        <v>5.9</v>
      </c>
      <c r="L181" s="6">
        <f t="shared" si="16"/>
        <v>19.149999999999999</v>
      </c>
      <c r="M181" s="5">
        <f t="shared" si="17"/>
        <v>132</v>
      </c>
      <c r="N181" s="5"/>
    </row>
    <row r="182" spans="1:14" ht="15.75">
      <c r="A182" s="3">
        <v>191</v>
      </c>
      <c r="B182" s="21">
        <v>45186</v>
      </c>
      <c r="C182" s="5">
        <v>15.9</v>
      </c>
      <c r="D182" s="5">
        <v>41.1</v>
      </c>
      <c r="E182" s="5">
        <v>5.8</v>
      </c>
      <c r="F182" s="6">
        <v>22.18</v>
      </c>
      <c r="G182" s="5">
        <v>114</v>
      </c>
      <c r="H182" s="5"/>
      <c r="I182" s="5">
        <f t="shared" si="18"/>
        <v>15.9</v>
      </c>
      <c r="J182" s="5">
        <f t="shared" si="14"/>
        <v>41.1</v>
      </c>
      <c r="K182" s="5">
        <f t="shared" si="15"/>
        <v>5.8</v>
      </c>
      <c r="L182" s="6">
        <f t="shared" si="16"/>
        <v>22.18</v>
      </c>
      <c r="M182" s="5">
        <f t="shared" si="17"/>
        <v>114</v>
      </c>
      <c r="N182" s="5"/>
    </row>
    <row r="183" spans="1:14" ht="15.75">
      <c r="A183" s="3">
        <v>156</v>
      </c>
      <c r="B183" s="21">
        <v>45151</v>
      </c>
      <c r="C183" s="5">
        <v>9.82</v>
      </c>
      <c r="D183" s="5">
        <v>11.6</v>
      </c>
      <c r="E183" s="5">
        <v>5.7</v>
      </c>
      <c r="F183" s="6">
        <v>92</v>
      </c>
      <c r="G183" s="5">
        <v>35</v>
      </c>
      <c r="H183" s="5"/>
      <c r="I183" s="5">
        <f t="shared" si="18"/>
        <v>9.82</v>
      </c>
      <c r="J183" s="5">
        <f t="shared" si="14"/>
        <v>11.6</v>
      </c>
      <c r="K183" s="5">
        <f t="shared" si="15"/>
        <v>5.7</v>
      </c>
      <c r="L183" s="6">
        <f t="shared" si="16"/>
        <v>92</v>
      </c>
      <c r="M183" s="5">
        <f t="shared" si="17"/>
        <v>35</v>
      </c>
      <c r="N183" s="5"/>
    </row>
    <row r="184" spans="1:14" ht="15.75">
      <c r="A184" s="3">
        <v>110</v>
      </c>
      <c r="B184" s="21">
        <v>45105</v>
      </c>
      <c r="C184" s="5">
        <v>53.08</v>
      </c>
      <c r="D184" s="5">
        <v>26.9</v>
      </c>
      <c r="E184" s="5">
        <v>5.5</v>
      </c>
      <c r="F184" s="6">
        <v>36.789999999999992</v>
      </c>
      <c r="G184" s="27"/>
      <c r="H184" s="5"/>
      <c r="I184" s="5">
        <f t="shared" si="18"/>
        <v>53.08</v>
      </c>
      <c r="J184" s="5">
        <f t="shared" si="14"/>
        <v>26.9</v>
      </c>
      <c r="K184" s="5">
        <f t="shared" si="15"/>
        <v>5.5</v>
      </c>
      <c r="L184" s="6">
        <f t="shared" si="16"/>
        <v>36.789999999999992</v>
      </c>
      <c r="M184" s="34">
        <f t="shared" si="17"/>
        <v>139</v>
      </c>
      <c r="N184" s="5"/>
    </row>
    <row r="185" spans="1:14" ht="15.75">
      <c r="A185" s="3">
        <v>165</v>
      </c>
      <c r="B185" s="21">
        <v>45160</v>
      </c>
      <c r="C185" s="5">
        <v>28.44</v>
      </c>
      <c r="D185" s="5">
        <v>14.7</v>
      </c>
      <c r="E185" s="5">
        <v>5.4</v>
      </c>
      <c r="F185" s="6">
        <v>16.91</v>
      </c>
      <c r="G185" s="5">
        <v>132</v>
      </c>
      <c r="H185" s="5"/>
      <c r="I185" s="5">
        <f t="shared" si="18"/>
        <v>28.44</v>
      </c>
      <c r="J185" s="5">
        <f t="shared" si="14"/>
        <v>14.7</v>
      </c>
      <c r="K185" s="5">
        <f t="shared" si="15"/>
        <v>5.4</v>
      </c>
      <c r="L185" s="6">
        <f t="shared" si="16"/>
        <v>16.91</v>
      </c>
      <c r="M185" s="5">
        <f t="shared" si="17"/>
        <v>132</v>
      </c>
      <c r="N185" s="5"/>
    </row>
    <row r="186" spans="1:14" ht="15.75">
      <c r="A186" s="3">
        <v>105</v>
      </c>
      <c r="B186" s="21">
        <v>45100</v>
      </c>
      <c r="C186" s="5">
        <v>54.64</v>
      </c>
      <c r="D186" s="5">
        <v>34.299999999999997</v>
      </c>
      <c r="E186" s="5">
        <v>5.3</v>
      </c>
      <c r="F186" s="6">
        <v>38.85</v>
      </c>
      <c r="G186" s="5">
        <v>208</v>
      </c>
      <c r="H186" s="5"/>
      <c r="I186" s="5">
        <f t="shared" si="18"/>
        <v>54.64</v>
      </c>
      <c r="J186" s="5">
        <f t="shared" si="14"/>
        <v>34.299999999999997</v>
      </c>
      <c r="K186" s="5">
        <f t="shared" si="15"/>
        <v>5.3</v>
      </c>
      <c r="L186" s="6">
        <f t="shared" si="16"/>
        <v>38.85</v>
      </c>
      <c r="M186" s="5">
        <f t="shared" si="17"/>
        <v>208</v>
      </c>
      <c r="N186" s="5"/>
    </row>
    <row r="187" spans="1:14" ht="15.75">
      <c r="A187" s="3">
        <v>37</v>
      </c>
      <c r="B187" s="21">
        <v>45032</v>
      </c>
      <c r="C187" s="5">
        <v>56.379999999999995</v>
      </c>
      <c r="D187" s="5">
        <v>43.8</v>
      </c>
      <c r="E187" s="5">
        <v>5</v>
      </c>
      <c r="F187" s="6">
        <v>46.589999999999996</v>
      </c>
      <c r="G187" s="5">
        <v>256</v>
      </c>
      <c r="H187" s="5"/>
      <c r="I187" s="5">
        <f t="shared" si="18"/>
        <v>56.379999999999995</v>
      </c>
      <c r="J187" s="5">
        <f t="shared" si="14"/>
        <v>43.8</v>
      </c>
      <c r="K187" s="5">
        <f t="shared" si="15"/>
        <v>5</v>
      </c>
      <c r="L187" s="6">
        <f t="shared" si="16"/>
        <v>46.589999999999996</v>
      </c>
      <c r="M187" s="5">
        <f t="shared" si="17"/>
        <v>256</v>
      </c>
      <c r="N187" s="5"/>
    </row>
    <row r="188" spans="1:14" ht="15.75">
      <c r="A188" s="3">
        <v>12</v>
      </c>
      <c r="B188" s="21">
        <v>45007</v>
      </c>
      <c r="C188" s="5">
        <v>50.94</v>
      </c>
      <c r="D188" s="5">
        <v>24</v>
      </c>
      <c r="E188" s="5">
        <v>4</v>
      </c>
      <c r="F188" s="6">
        <v>31.869999999999997</v>
      </c>
      <c r="G188" s="5">
        <v>151.5</v>
      </c>
      <c r="H188" s="5"/>
      <c r="I188" s="5">
        <f t="shared" si="18"/>
        <v>50.94</v>
      </c>
      <c r="J188" s="5">
        <f t="shared" si="14"/>
        <v>24</v>
      </c>
      <c r="K188" s="5">
        <f t="shared" si="15"/>
        <v>4</v>
      </c>
      <c r="L188" s="6">
        <f t="shared" si="16"/>
        <v>31.869999999999997</v>
      </c>
      <c r="M188" s="5">
        <f t="shared" si="17"/>
        <v>151.5</v>
      </c>
      <c r="N188" s="5"/>
    </row>
    <row r="189" spans="1:14" ht="15.75">
      <c r="A189" s="3">
        <v>189</v>
      </c>
      <c r="B189" s="21">
        <v>45184</v>
      </c>
      <c r="C189" s="5">
        <v>59.2</v>
      </c>
      <c r="D189" s="5">
        <v>13.9</v>
      </c>
      <c r="E189" s="5">
        <v>3.7</v>
      </c>
      <c r="F189" s="6">
        <v>34.070000000000007</v>
      </c>
      <c r="G189" s="5">
        <v>167</v>
      </c>
      <c r="H189" s="5"/>
      <c r="I189" s="5">
        <f t="shared" si="18"/>
        <v>59.2</v>
      </c>
      <c r="J189" s="5">
        <f t="shared" si="14"/>
        <v>13.9</v>
      </c>
      <c r="K189" s="5">
        <f t="shared" si="15"/>
        <v>3.7</v>
      </c>
      <c r="L189" s="6">
        <f t="shared" si="16"/>
        <v>34.070000000000007</v>
      </c>
      <c r="M189" s="5">
        <f t="shared" si="17"/>
        <v>167</v>
      </c>
      <c r="N189" s="5"/>
    </row>
    <row r="190" spans="1:14" ht="15.75">
      <c r="A190" s="3">
        <v>52</v>
      </c>
      <c r="B190" s="21">
        <v>45047</v>
      </c>
      <c r="C190" s="5">
        <v>29.080000000000002</v>
      </c>
      <c r="D190" s="5">
        <v>9.6</v>
      </c>
      <c r="E190" s="5">
        <v>3.6</v>
      </c>
      <c r="F190" s="6">
        <v>13.4</v>
      </c>
      <c r="G190" s="5">
        <v>112</v>
      </c>
      <c r="H190" s="5"/>
      <c r="I190" s="5">
        <f t="shared" si="18"/>
        <v>29.080000000000002</v>
      </c>
      <c r="J190" s="5">
        <f t="shared" si="14"/>
        <v>9.6</v>
      </c>
      <c r="K190" s="5">
        <f t="shared" si="15"/>
        <v>3.6</v>
      </c>
      <c r="L190" s="6">
        <f t="shared" si="16"/>
        <v>13.4</v>
      </c>
      <c r="M190" s="5">
        <f t="shared" si="17"/>
        <v>112</v>
      </c>
      <c r="N190" s="5"/>
    </row>
    <row r="191" spans="1:14" ht="15.75">
      <c r="A191" s="3">
        <v>194</v>
      </c>
      <c r="B191" s="21">
        <v>45189</v>
      </c>
      <c r="C191" s="5">
        <v>41.36</v>
      </c>
      <c r="D191" s="5">
        <v>42</v>
      </c>
      <c r="E191" s="5">
        <v>3.6</v>
      </c>
      <c r="F191" s="6">
        <v>36.24</v>
      </c>
      <c r="G191" s="5">
        <v>204</v>
      </c>
      <c r="H191" s="5"/>
      <c r="I191" s="5">
        <f t="shared" si="18"/>
        <v>41.36</v>
      </c>
      <c r="J191" s="5">
        <f t="shared" si="14"/>
        <v>42</v>
      </c>
      <c r="K191" s="5">
        <f t="shared" si="15"/>
        <v>3.6</v>
      </c>
      <c r="L191" s="6">
        <f t="shared" si="16"/>
        <v>36.24</v>
      </c>
      <c r="M191" s="5">
        <f t="shared" si="17"/>
        <v>204</v>
      </c>
      <c r="N191" s="5"/>
    </row>
    <row r="192" spans="1:14" ht="15.75">
      <c r="A192" s="3">
        <v>129</v>
      </c>
      <c r="B192" s="21">
        <v>45124</v>
      </c>
      <c r="C192" s="5">
        <v>54.06</v>
      </c>
      <c r="D192" s="5">
        <v>49</v>
      </c>
      <c r="E192" s="5">
        <v>3.2</v>
      </c>
      <c r="F192" s="6">
        <v>45.25</v>
      </c>
      <c r="G192" s="5">
        <v>264</v>
      </c>
      <c r="H192" s="5"/>
      <c r="I192" s="5">
        <f t="shared" si="18"/>
        <v>54.06</v>
      </c>
      <c r="J192" s="5">
        <f t="shared" si="14"/>
        <v>49</v>
      </c>
      <c r="K192" s="5">
        <f t="shared" si="15"/>
        <v>3.2</v>
      </c>
      <c r="L192" s="6">
        <f t="shared" si="16"/>
        <v>45.25</v>
      </c>
      <c r="M192" s="5">
        <f t="shared" si="17"/>
        <v>264</v>
      </c>
      <c r="N192" s="5"/>
    </row>
    <row r="193" spans="1:14" ht="15.75">
      <c r="A193" s="3">
        <v>113</v>
      </c>
      <c r="B193" s="21">
        <v>45108</v>
      </c>
      <c r="C193" s="5">
        <v>39.14</v>
      </c>
      <c r="D193" s="5">
        <v>15.4</v>
      </c>
      <c r="E193" s="5">
        <v>2.4</v>
      </c>
      <c r="F193" s="6">
        <v>24.31</v>
      </c>
      <c r="G193" s="5">
        <v>159</v>
      </c>
      <c r="H193" s="5"/>
      <c r="I193" s="5">
        <f t="shared" si="18"/>
        <v>39.14</v>
      </c>
      <c r="J193" s="5">
        <f t="shared" si="14"/>
        <v>15.4</v>
      </c>
      <c r="K193" s="5">
        <f t="shared" si="15"/>
        <v>2.4</v>
      </c>
      <c r="L193" s="6">
        <f t="shared" si="16"/>
        <v>24.31</v>
      </c>
      <c r="M193" s="5">
        <f t="shared" si="17"/>
        <v>159</v>
      </c>
      <c r="N193" s="5"/>
    </row>
    <row r="194" spans="1:14" ht="15.75">
      <c r="A194" s="3">
        <v>67</v>
      </c>
      <c r="B194" s="21">
        <v>45062</v>
      </c>
      <c r="C194" s="5">
        <v>15.3</v>
      </c>
      <c r="D194" s="5">
        <v>24.6</v>
      </c>
      <c r="E194" s="5">
        <v>2.2000000000000002</v>
      </c>
      <c r="F194" s="6">
        <v>14.57</v>
      </c>
      <c r="G194" s="5">
        <v>104</v>
      </c>
      <c r="H194" s="5"/>
      <c r="I194" s="5">
        <f t="shared" si="18"/>
        <v>15.3</v>
      </c>
      <c r="J194" s="5">
        <f t="shared" si="14"/>
        <v>24.6</v>
      </c>
      <c r="K194" s="5">
        <f t="shared" si="15"/>
        <v>2.2000000000000002</v>
      </c>
      <c r="L194" s="6">
        <f t="shared" si="16"/>
        <v>14.57</v>
      </c>
      <c r="M194" s="5">
        <f t="shared" si="17"/>
        <v>104</v>
      </c>
      <c r="N194" s="5"/>
    </row>
    <row r="195" spans="1:14" ht="15.75">
      <c r="A195" s="3">
        <v>133</v>
      </c>
      <c r="B195" s="21">
        <v>45128</v>
      </c>
      <c r="C195" s="5">
        <v>5.68</v>
      </c>
      <c r="D195" s="5">
        <v>27.2</v>
      </c>
      <c r="E195" s="5">
        <v>2.1</v>
      </c>
      <c r="F195" s="6">
        <v>13.6</v>
      </c>
      <c r="G195" s="5">
        <v>71</v>
      </c>
      <c r="H195" s="5"/>
      <c r="I195" s="5">
        <f t="shared" si="18"/>
        <v>5.68</v>
      </c>
      <c r="J195" s="5">
        <f t="shared" ref="J195:J201" si="19">IF(ISBLANK(D195),$Q$4,D195)</f>
        <v>27.2</v>
      </c>
      <c r="K195" s="5">
        <f t="shared" ref="K195:K201" si="20">IF(ISBLANK(E195),$R$4,E195)</f>
        <v>2.1</v>
      </c>
      <c r="L195" s="6">
        <f t="shared" ref="L195:L201" si="21">IF(ISBLANK(F195),$S$4,F195)</f>
        <v>13.6</v>
      </c>
      <c r="M195" s="5">
        <f t="shared" ref="M195:M201" si="22">IF(ISBLANK(G195),$T$4,G195)</f>
        <v>71</v>
      </c>
      <c r="N195" s="5"/>
    </row>
    <row r="196" spans="1:14" ht="15.75">
      <c r="A196" s="3">
        <v>43</v>
      </c>
      <c r="B196" s="21">
        <v>45038</v>
      </c>
      <c r="C196" s="5">
        <v>67.72</v>
      </c>
      <c r="D196" s="5">
        <v>27.7</v>
      </c>
      <c r="E196" s="5">
        <v>1.8</v>
      </c>
      <c r="F196" s="6">
        <v>42.49</v>
      </c>
      <c r="G196" s="5">
        <v>226</v>
      </c>
      <c r="H196" s="5"/>
      <c r="I196" s="5">
        <f t="shared" si="18"/>
        <v>67.72</v>
      </c>
      <c r="J196" s="5">
        <f t="shared" si="19"/>
        <v>27.7</v>
      </c>
      <c r="K196" s="5">
        <f t="shared" si="20"/>
        <v>1.8</v>
      </c>
      <c r="L196" s="6">
        <f t="shared" si="21"/>
        <v>42.49</v>
      </c>
      <c r="M196" s="5">
        <f t="shared" si="22"/>
        <v>226</v>
      </c>
      <c r="N196" s="5"/>
    </row>
    <row r="197" spans="1:14" ht="15.75">
      <c r="A197" s="3">
        <v>140</v>
      </c>
      <c r="B197" s="21">
        <v>45135</v>
      </c>
      <c r="C197" s="5">
        <v>196.98</v>
      </c>
      <c r="D197" s="5">
        <v>43.9</v>
      </c>
      <c r="E197" s="5">
        <v>1.7</v>
      </c>
      <c r="F197" s="6">
        <v>39.76</v>
      </c>
      <c r="G197" s="5">
        <v>227</v>
      </c>
      <c r="H197" s="5"/>
      <c r="I197" s="5">
        <f t="shared" si="18"/>
        <v>196.98</v>
      </c>
      <c r="J197" s="5">
        <f t="shared" si="19"/>
        <v>43.9</v>
      </c>
      <c r="K197" s="5">
        <f t="shared" si="20"/>
        <v>1.7</v>
      </c>
      <c r="L197" s="6">
        <f t="shared" si="21"/>
        <v>39.76</v>
      </c>
      <c r="M197" s="5">
        <f t="shared" si="22"/>
        <v>227</v>
      </c>
      <c r="N197" s="5"/>
    </row>
    <row r="198" spans="1:14" ht="15.75">
      <c r="A198" s="3">
        <v>9</v>
      </c>
      <c r="B198" s="21">
        <v>45004</v>
      </c>
      <c r="C198" s="5">
        <v>9.7200000000000006</v>
      </c>
      <c r="D198" s="5">
        <v>2.1</v>
      </c>
      <c r="E198" s="5">
        <v>1</v>
      </c>
      <c r="F198" s="6">
        <v>1.5100000000000002</v>
      </c>
      <c r="G198" s="5">
        <v>54</v>
      </c>
      <c r="H198" s="5"/>
      <c r="I198" s="5">
        <f t="shared" si="18"/>
        <v>9.7200000000000006</v>
      </c>
      <c r="J198" s="5">
        <f t="shared" si="19"/>
        <v>2.1</v>
      </c>
      <c r="K198" s="5">
        <f t="shared" si="20"/>
        <v>1</v>
      </c>
      <c r="L198" s="6">
        <f t="shared" si="21"/>
        <v>1.5100000000000002</v>
      </c>
      <c r="M198" s="5">
        <f t="shared" si="22"/>
        <v>54</v>
      </c>
      <c r="N198" s="5"/>
    </row>
    <row r="199" spans="1:14" ht="15.75">
      <c r="A199" s="3">
        <v>66</v>
      </c>
      <c r="B199" s="21">
        <v>45061</v>
      </c>
      <c r="C199" s="5">
        <v>21.8</v>
      </c>
      <c r="D199" s="5">
        <v>9.3000000000000007</v>
      </c>
      <c r="E199" s="5">
        <v>0.9</v>
      </c>
      <c r="F199" s="6">
        <v>11.190000000000001</v>
      </c>
      <c r="G199" s="5">
        <v>109</v>
      </c>
      <c r="H199" s="5"/>
      <c r="I199" s="5">
        <f t="shared" si="18"/>
        <v>21.8</v>
      </c>
      <c r="J199" s="5">
        <f t="shared" si="19"/>
        <v>9.3000000000000007</v>
      </c>
      <c r="K199" s="5">
        <f t="shared" si="20"/>
        <v>0.9</v>
      </c>
      <c r="L199" s="6">
        <f t="shared" si="21"/>
        <v>11.190000000000001</v>
      </c>
      <c r="M199" s="5">
        <f t="shared" si="22"/>
        <v>109</v>
      </c>
      <c r="N199" s="5"/>
    </row>
    <row r="200" spans="1:14" ht="15.75">
      <c r="A200" s="3">
        <v>34</v>
      </c>
      <c r="B200" s="21">
        <v>45029</v>
      </c>
      <c r="C200" s="5">
        <v>61.120000000000005</v>
      </c>
      <c r="D200" s="5">
        <v>20</v>
      </c>
      <c r="E200" s="5">
        <v>0.3</v>
      </c>
      <c r="F200" s="6">
        <v>36.440000000000005</v>
      </c>
      <c r="G200" s="5">
        <v>184</v>
      </c>
      <c r="H200" s="5"/>
      <c r="I200" s="5">
        <f t="shared" ref="I200:I201" si="23">IF(ISBLANK(C200),$P$4,C200)</f>
        <v>61.120000000000005</v>
      </c>
      <c r="J200" s="5">
        <f t="shared" si="19"/>
        <v>20</v>
      </c>
      <c r="K200" s="5">
        <f t="shared" si="20"/>
        <v>0.3</v>
      </c>
      <c r="L200" s="6">
        <f t="shared" si="21"/>
        <v>36.440000000000005</v>
      </c>
      <c r="M200" s="5">
        <f t="shared" si="22"/>
        <v>184</v>
      </c>
      <c r="N200" s="5"/>
    </row>
    <row r="201" spans="1:14" ht="15.75">
      <c r="A201" s="3">
        <v>163</v>
      </c>
      <c r="B201" s="21">
        <v>45158</v>
      </c>
      <c r="C201" s="5">
        <v>42.68</v>
      </c>
      <c r="D201" s="27"/>
      <c r="E201" s="27"/>
      <c r="F201" s="6">
        <v>17.649999999999999</v>
      </c>
      <c r="G201" s="5">
        <v>168</v>
      </c>
      <c r="H201" s="5"/>
      <c r="I201" s="5">
        <f t="shared" si="23"/>
        <v>42.68</v>
      </c>
      <c r="J201" s="34">
        <f t="shared" si="19"/>
        <v>23.450000000000003</v>
      </c>
      <c r="K201" s="34">
        <f t="shared" si="20"/>
        <v>25.9</v>
      </c>
      <c r="L201" s="6">
        <f t="shared" si="21"/>
        <v>17.649999999999999</v>
      </c>
      <c r="M201" s="5">
        <f t="shared" si="22"/>
        <v>168</v>
      </c>
      <c r="N201" s="5"/>
    </row>
  </sheetData>
  <autoFilter ref="A1:G201" xr:uid="{A3B4285D-2624-498F-BF43-BD275A469D76}"/>
  <mergeCells count="1">
    <mergeCell ref="Q9:T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EEDB-31AD-45A4-8F9A-0A67753F265A}">
  <sheetPr>
    <tabColor theme="8" tint="0.39997558519241921"/>
  </sheetPr>
  <dimension ref="A1:Y201"/>
  <sheetViews>
    <sheetView topLeftCell="F1" workbookViewId="0">
      <selection activeCell="S38" sqref="S38"/>
    </sheetView>
  </sheetViews>
  <sheetFormatPr defaultRowHeight="15"/>
  <cols>
    <col min="1" max="1" width="4.28515625" bestFit="1" customWidth="1"/>
    <col min="2" max="2" width="31.5703125" style="4" bestFit="1" customWidth="1"/>
    <col min="3" max="3" width="11" bestFit="1" customWidth="1"/>
    <col min="4" max="4" width="8.42578125" bestFit="1" customWidth="1"/>
    <col min="5" max="5" width="10.28515625" bestFit="1" customWidth="1"/>
    <col min="6" max="7" width="8.42578125" bestFit="1" customWidth="1"/>
    <col min="8" max="8" width="11" style="41" bestFit="1" customWidth="1"/>
    <col min="9" max="9" width="25.140625" style="41" customWidth="1"/>
    <col min="10" max="10" width="10.5703125" style="41" bestFit="1" customWidth="1"/>
    <col min="11" max="11" width="5.85546875" style="41" bestFit="1" customWidth="1"/>
    <col min="12" max="12" width="10.140625" style="41" bestFit="1" customWidth="1"/>
    <col min="13" max="13" width="10.140625" style="41" customWidth="1"/>
    <col min="14" max="14" width="5.85546875" style="41" bestFit="1" customWidth="1"/>
    <col min="15" max="15" width="8.42578125" style="41" bestFit="1" customWidth="1"/>
    <col min="16" max="16" width="9.140625" style="41"/>
    <col min="17" max="17" width="16.85546875" customWidth="1"/>
    <col min="18" max="18" width="11.85546875" bestFit="1" customWidth="1"/>
    <col min="19" max="19" width="11.42578125" bestFit="1" customWidth="1"/>
  </cols>
  <sheetData>
    <row r="1" spans="1:23" ht="15.75">
      <c r="A1" s="48" t="s">
        <v>0</v>
      </c>
      <c r="B1" s="49" t="s">
        <v>1</v>
      </c>
      <c r="C1" s="31" t="s">
        <v>2</v>
      </c>
      <c r="D1" s="31" t="s">
        <v>3</v>
      </c>
      <c r="E1" s="31" t="s">
        <v>4</v>
      </c>
      <c r="F1" s="31" t="s">
        <v>5</v>
      </c>
      <c r="G1" s="32" t="s">
        <v>6</v>
      </c>
      <c r="H1" s="40"/>
      <c r="I1" s="52"/>
      <c r="J1" s="53" t="s">
        <v>2</v>
      </c>
      <c r="K1" s="53" t="s">
        <v>3</v>
      </c>
      <c r="L1" s="53" t="s">
        <v>4</v>
      </c>
      <c r="M1" s="53" t="s">
        <v>5</v>
      </c>
      <c r="N1" s="54" t="s">
        <v>44</v>
      </c>
      <c r="O1" s="40"/>
      <c r="Q1" s="48" t="s">
        <v>0</v>
      </c>
      <c r="R1" s="49" t="s">
        <v>1</v>
      </c>
      <c r="S1" s="31" t="s">
        <v>2</v>
      </c>
      <c r="T1" s="31" t="s">
        <v>3</v>
      </c>
      <c r="U1" s="31" t="s">
        <v>4</v>
      </c>
      <c r="V1" s="31" t="s">
        <v>5</v>
      </c>
      <c r="W1" s="32" t="s">
        <v>6</v>
      </c>
    </row>
    <row r="2" spans="1:23" ht="15.75">
      <c r="A2" s="3">
        <v>17</v>
      </c>
      <c r="B2" s="21">
        <v>45012</v>
      </c>
      <c r="C2" s="5">
        <v>47.54</v>
      </c>
      <c r="D2" s="5">
        <v>33.5</v>
      </c>
      <c r="E2" s="5">
        <v>59</v>
      </c>
      <c r="F2" s="6">
        <v>14.919999999999995</v>
      </c>
      <c r="G2" s="58">
        <v>811</v>
      </c>
      <c r="H2" s="44"/>
      <c r="I2" s="55" t="s">
        <v>45</v>
      </c>
      <c r="J2" s="56">
        <f>AVERAGE(C:C)</f>
        <v>38.152737499999986</v>
      </c>
      <c r="K2" s="56">
        <f t="shared" ref="K2:N2" si="0">AVERAGE(D:D)</f>
        <v>24.870000000000026</v>
      </c>
      <c r="L2" s="56">
        <f t="shared" si="0"/>
        <v>30.417250000000003</v>
      </c>
      <c r="M2" s="56">
        <f t="shared" si="0"/>
        <v>18.869768749999992</v>
      </c>
      <c r="N2" s="56">
        <f t="shared" si="0"/>
        <v>153.82624999999999</v>
      </c>
      <c r="O2" s="42"/>
      <c r="Q2" s="3">
        <v>54</v>
      </c>
      <c r="R2" s="21">
        <v>45049</v>
      </c>
      <c r="S2" s="58">
        <v>196.98</v>
      </c>
      <c r="T2" s="5">
        <v>43.9</v>
      </c>
      <c r="U2" s="5">
        <v>1.7</v>
      </c>
      <c r="V2" s="6">
        <v>39.76</v>
      </c>
      <c r="W2" s="5">
        <v>227</v>
      </c>
    </row>
    <row r="3" spans="1:23" ht="15.75">
      <c r="A3" s="3">
        <v>102</v>
      </c>
      <c r="B3" s="21">
        <v>45097</v>
      </c>
      <c r="C3" s="5">
        <v>27.54</v>
      </c>
      <c r="D3" s="5">
        <v>29.6</v>
      </c>
      <c r="E3" s="5">
        <v>8.4</v>
      </c>
      <c r="F3" s="6">
        <v>21.71</v>
      </c>
      <c r="G3" s="58">
        <v>298.75</v>
      </c>
      <c r="H3" s="44"/>
      <c r="I3" s="52" t="s">
        <v>46</v>
      </c>
      <c r="J3" s="56">
        <f>QUARTILE(C:C,1)</f>
        <v>20.455000000000002</v>
      </c>
      <c r="K3" s="56">
        <f t="shared" ref="K3:N3" si="1">QUARTILE(D:D,1)</f>
        <v>10.074999999999999</v>
      </c>
      <c r="L3" s="56">
        <f t="shared" si="1"/>
        <v>12.75</v>
      </c>
      <c r="M3" s="56">
        <f t="shared" si="1"/>
        <v>11.175000000000001</v>
      </c>
      <c r="N3" s="56">
        <f t="shared" si="1"/>
        <v>115.5</v>
      </c>
      <c r="O3" s="42"/>
      <c r="Q3" s="3">
        <v>196</v>
      </c>
      <c r="R3" s="21">
        <v>45191</v>
      </c>
      <c r="S3" s="58">
        <v>164</v>
      </c>
      <c r="T3" s="5">
        <v>25.8</v>
      </c>
      <c r="U3" s="5">
        <v>20.6</v>
      </c>
      <c r="V3" s="6">
        <v>9.1300000000000008</v>
      </c>
      <c r="W3" s="5">
        <v>118</v>
      </c>
    </row>
    <row r="4" spans="1:23" ht="15.75">
      <c r="A4" s="3">
        <v>76</v>
      </c>
      <c r="B4" s="21">
        <v>45071</v>
      </c>
      <c r="C4" s="5">
        <v>65.52000000000001</v>
      </c>
      <c r="D4" s="5">
        <v>43</v>
      </c>
      <c r="E4" s="5">
        <v>71.8</v>
      </c>
      <c r="F4" s="6">
        <v>21.540000000000006</v>
      </c>
      <c r="G4" s="5">
        <v>272</v>
      </c>
      <c r="H4" s="44"/>
      <c r="I4" s="52" t="s">
        <v>47</v>
      </c>
      <c r="J4" s="56">
        <f>QUARTILE(C:C,2)</f>
        <v>38.209999999999994</v>
      </c>
      <c r="K4" s="56">
        <f t="shared" ref="K4:N4" si="2">QUARTILE(D:D,2)</f>
        <v>23.15</v>
      </c>
      <c r="L4" s="56">
        <f t="shared" si="2"/>
        <v>25.9</v>
      </c>
      <c r="M4" s="56">
        <f t="shared" si="2"/>
        <v>17.100000000000001</v>
      </c>
      <c r="N4" s="56">
        <f t="shared" si="2"/>
        <v>139</v>
      </c>
      <c r="O4" s="42"/>
      <c r="Q4" s="3">
        <v>150</v>
      </c>
      <c r="R4" s="21">
        <v>45145</v>
      </c>
      <c r="S4" s="58">
        <v>151.96</v>
      </c>
      <c r="T4" s="5">
        <v>4.0999999999999996</v>
      </c>
      <c r="U4" s="5">
        <v>36.9</v>
      </c>
      <c r="V4" s="6">
        <v>11.270000000000001</v>
      </c>
      <c r="W4" s="5">
        <v>128</v>
      </c>
    </row>
    <row r="5" spans="1:23" ht="15.75">
      <c r="A5" s="3">
        <v>166</v>
      </c>
      <c r="B5" s="21">
        <v>45161</v>
      </c>
      <c r="C5" s="5">
        <v>64.38</v>
      </c>
      <c r="D5" s="5">
        <v>48.9</v>
      </c>
      <c r="E5" s="5">
        <v>41.8</v>
      </c>
      <c r="F5" s="6">
        <v>35.42</v>
      </c>
      <c r="G5" s="5">
        <v>271</v>
      </c>
      <c r="H5" s="44"/>
      <c r="I5" s="52" t="s">
        <v>48</v>
      </c>
      <c r="J5" s="56">
        <f>QUARTILE(C:C,3)</f>
        <v>50.744999999999997</v>
      </c>
      <c r="K5" s="56">
        <f t="shared" ref="K5:N5" si="3">QUARTILE(D:D,3)</f>
        <v>36.824999999999996</v>
      </c>
      <c r="L5" s="56">
        <f t="shared" si="3"/>
        <v>45.1</v>
      </c>
      <c r="M5" s="56">
        <f t="shared" si="3"/>
        <v>23.407499999999999</v>
      </c>
      <c r="N5" s="56">
        <f t="shared" si="3"/>
        <v>186</v>
      </c>
      <c r="O5" s="42"/>
    </row>
    <row r="6" spans="1:23" ht="15.75">
      <c r="A6" s="3">
        <v>119</v>
      </c>
      <c r="B6" s="21">
        <v>45114</v>
      </c>
      <c r="C6" s="5">
        <v>50.64</v>
      </c>
      <c r="D6" s="5">
        <v>49</v>
      </c>
      <c r="E6" s="5">
        <v>44.3</v>
      </c>
      <c r="F6" s="6">
        <v>31.1</v>
      </c>
      <c r="G6" s="5">
        <v>265</v>
      </c>
      <c r="H6" s="44"/>
      <c r="I6" s="52" t="s">
        <v>49</v>
      </c>
      <c r="J6" s="56">
        <f>J5-J3</f>
        <v>30.289999999999996</v>
      </c>
      <c r="K6" s="56">
        <f t="shared" ref="K6:N6" si="4">K5-K3</f>
        <v>26.749999999999996</v>
      </c>
      <c r="L6" s="56">
        <f t="shared" si="4"/>
        <v>32.35</v>
      </c>
      <c r="M6" s="56">
        <f t="shared" si="4"/>
        <v>12.232499999999998</v>
      </c>
      <c r="N6" s="56">
        <f t="shared" si="4"/>
        <v>70.5</v>
      </c>
      <c r="O6" s="42"/>
      <c r="Q6" s="3">
        <v>182</v>
      </c>
      <c r="R6" s="21">
        <v>45177</v>
      </c>
      <c r="S6" s="5">
        <v>27.66</v>
      </c>
      <c r="T6" s="58">
        <v>225.5</v>
      </c>
      <c r="U6" s="5">
        <v>73.400000000000006</v>
      </c>
      <c r="V6" s="6">
        <v>12.219999999999995</v>
      </c>
      <c r="W6" s="5">
        <v>147</v>
      </c>
    </row>
    <row r="7" spans="1:23" ht="15.75">
      <c r="A7" s="3">
        <v>142</v>
      </c>
      <c r="B7" s="21">
        <v>45137</v>
      </c>
      <c r="C7" s="5">
        <v>54.06</v>
      </c>
      <c r="D7" s="5">
        <v>49</v>
      </c>
      <c r="E7" s="5">
        <v>3.2</v>
      </c>
      <c r="F7" s="59">
        <v>45.25</v>
      </c>
      <c r="G7" s="5">
        <v>264</v>
      </c>
      <c r="H7" s="45"/>
      <c r="I7" s="52" t="s">
        <v>50</v>
      </c>
      <c r="J7" s="56">
        <f>MIN(C:C)</f>
        <v>3.46</v>
      </c>
      <c r="K7" s="56">
        <f t="shared" ref="K7:N7" si="5">MIN(D:D)</f>
        <v>0</v>
      </c>
      <c r="L7" s="56">
        <f t="shared" si="5"/>
        <v>0.3</v>
      </c>
      <c r="M7" s="56">
        <f t="shared" si="5"/>
        <v>0.12000000000000455</v>
      </c>
      <c r="N7" s="56">
        <f t="shared" si="5"/>
        <v>28</v>
      </c>
      <c r="O7" s="42"/>
      <c r="Q7" s="3">
        <v>186</v>
      </c>
      <c r="R7" s="21">
        <v>45181</v>
      </c>
      <c r="S7" s="5">
        <v>48.480000000000004</v>
      </c>
      <c r="T7" s="58">
        <v>123</v>
      </c>
      <c r="U7" s="5">
        <v>23.5</v>
      </c>
      <c r="V7" s="6">
        <v>16.89</v>
      </c>
      <c r="W7" s="5">
        <v>127</v>
      </c>
    </row>
    <row r="8" spans="1:23" ht="15.75">
      <c r="A8" s="3">
        <v>6</v>
      </c>
      <c r="B8" s="21">
        <v>45001</v>
      </c>
      <c r="C8" s="5">
        <v>62.279999999999994</v>
      </c>
      <c r="D8" s="5">
        <v>39.6</v>
      </c>
      <c r="E8" s="5">
        <v>55.8</v>
      </c>
      <c r="F8" s="6">
        <v>25.619999999999997</v>
      </c>
      <c r="G8" s="5">
        <v>258</v>
      </c>
      <c r="H8" s="42"/>
      <c r="I8" s="52" t="s">
        <v>51</v>
      </c>
      <c r="J8" s="56">
        <f>MAX(C:C)</f>
        <v>196.98</v>
      </c>
      <c r="K8" s="56">
        <f t="shared" ref="K8:N8" si="6">MAX(D:D)</f>
        <v>225.5</v>
      </c>
      <c r="L8" s="56">
        <f t="shared" si="6"/>
        <v>93.625</v>
      </c>
      <c r="M8" s="56">
        <f t="shared" si="6"/>
        <v>111</v>
      </c>
      <c r="N8" s="56">
        <f t="shared" si="6"/>
        <v>811</v>
      </c>
      <c r="O8" s="42"/>
    </row>
    <row r="9" spans="1:23" ht="15.75">
      <c r="A9" s="3">
        <v>125</v>
      </c>
      <c r="B9" s="21">
        <v>45120</v>
      </c>
      <c r="C9" s="5">
        <v>64.94</v>
      </c>
      <c r="D9" s="5">
        <v>42.3</v>
      </c>
      <c r="E9" s="5">
        <v>51.2</v>
      </c>
      <c r="F9" s="6">
        <v>29.639999999999993</v>
      </c>
      <c r="G9" s="5">
        <v>257</v>
      </c>
      <c r="H9" s="42"/>
      <c r="I9" s="52" t="s">
        <v>52</v>
      </c>
      <c r="J9" s="56">
        <f>J8-J7</f>
        <v>193.51999999999998</v>
      </c>
      <c r="K9" s="56">
        <f t="shared" ref="K9:N9" si="7">K8-K7</f>
        <v>225.5</v>
      </c>
      <c r="L9" s="56">
        <f t="shared" si="7"/>
        <v>93.325000000000003</v>
      </c>
      <c r="M9" s="56">
        <f t="shared" si="7"/>
        <v>110.88</v>
      </c>
      <c r="N9" s="56">
        <f t="shared" si="7"/>
        <v>783</v>
      </c>
      <c r="O9" s="42"/>
      <c r="Q9" s="3">
        <v>163</v>
      </c>
      <c r="R9" s="21">
        <v>45158</v>
      </c>
      <c r="S9" s="5">
        <v>6</v>
      </c>
      <c r="T9" s="5">
        <v>39.6</v>
      </c>
      <c r="U9" s="5">
        <v>8.6999999999999993</v>
      </c>
      <c r="V9" s="59">
        <v>111</v>
      </c>
      <c r="W9" s="5">
        <v>28</v>
      </c>
    </row>
    <row r="10" spans="1:23" ht="15.75">
      <c r="A10" s="3">
        <v>89</v>
      </c>
      <c r="B10" s="21">
        <v>45084</v>
      </c>
      <c r="C10" s="5">
        <v>56.379999999999995</v>
      </c>
      <c r="D10" s="5">
        <v>43.8</v>
      </c>
      <c r="E10" s="5">
        <v>5</v>
      </c>
      <c r="F10" s="59">
        <v>46.589999999999996</v>
      </c>
      <c r="G10" s="5">
        <v>256</v>
      </c>
      <c r="H10" s="42"/>
      <c r="I10" s="52" t="s">
        <v>53</v>
      </c>
      <c r="J10" s="56">
        <f>J5+1.5*J6</f>
        <v>96.179999999999993</v>
      </c>
      <c r="K10" s="56">
        <f t="shared" ref="K10:N10" si="8">K5+1.5*K6</f>
        <v>76.949999999999989</v>
      </c>
      <c r="L10" s="56">
        <f t="shared" si="8"/>
        <v>93.625</v>
      </c>
      <c r="M10" s="56">
        <f t="shared" si="8"/>
        <v>41.756249999999994</v>
      </c>
      <c r="N10" s="56">
        <f t="shared" si="8"/>
        <v>291.75</v>
      </c>
      <c r="O10" s="42"/>
      <c r="Q10" s="3">
        <v>81</v>
      </c>
      <c r="R10" s="21">
        <v>45076</v>
      </c>
      <c r="S10" s="5">
        <v>40.04</v>
      </c>
      <c r="T10" s="5">
        <v>7.8</v>
      </c>
      <c r="U10" s="5">
        <v>35.200000000000003</v>
      </c>
      <c r="V10" s="59">
        <v>95</v>
      </c>
      <c r="W10" s="5">
        <v>131</v>
      </c>
    </row>
    <row r="11" spans="1:23" ht="15.75">
      <c r="A11" s="3">
        <v>94</v>
      </c>
      <c r="B11" s="21">
        <v>45089</v>
      </c>
      <c r="C11" s="37">
        <v>63.279999999999994</v>
      </c>
      <c r="D11" s="5">
        <v>36.299999999999997</v>
      </c>
      <c r="E11" s="5">
        <v>93.625</v>
      </c>
      <c r="F11" s="6">
        <v>10.339999999999989</v>
      </c>
      <c r="G11" s="5">
        <v>254</v>
      </c>
      <c r="H11" s="42"/>
      <c r="I11" s="52" t="s">
        <v>54</v>
      </c>
      <c r="J11" s="56">
        <f>J3-1.5*J6</f>
        <v>-24.979999999999993</v>
      </c>
      <c r="K11" s="56">
        <f t="shared" ref="K11:N11" si="9">K3-1.5*K6</f>
        <v>-30.049999999999994</v>
      </c>
      <c r="L11" s="56">
        <f t="shared" si="9"/>
        <v>-35.775000000000006</v>
      </c>
      <c r="M11" s="56">
        <f t="shared" si="9"/>
        <v>-7.1737499999999947</v>
      </c>
      <c r="N11" s="56">
        <f t="shared" si="9"/>
        <v>9.75</v>
      </c>
      <c r="O11" s="42"/>
      <c r="Q11" s="3">
        <v>34</v>
      </c>
      <c r="R11" s="21">
        <v>45029</v>
      </c>
      <c r="S11" s="5">
        <v>9.82</v>
      </c>
      <c r="T11" s="5">
        <v>11.6</v>
      </c>
      <c r="U11" s="5">
        <v>5.7</v>
      </c>
      <c r="V11" s="59">
        <v>92</v>
      </c>
      <c r="W11" s="5">
        <v>35</v>
      </c>
    </row>
    <row r="12" spans="1:23" ht="15.75">
      <c r="A12" s="3">
        <v>184</v>
      </c>
      <c r="B12" s="21">
        <v>45179</v>
      </c>
      <c r="C12" s="5">
        <v>52.980000000000004</v>
      </c>
      <c r="D12" s="5">
        <v>41.5</v>
      </c>
      <c r="E12" s="5">
        <v>18.5</v>
      </c>
      <c r="F12" s="6">
        <v>37.340000000000003</v>
      </c>
      <c r="G12" s="5">
        <v>245</v>
      </c>
      <c r="H12" s="42"/>
      <c r="I12" s="52" t="s">
        <v>55</v>
      </c>
      <c r="J12" s="11">
        <f>COUNTBLANK(C2:C201)</f>
        <v>0</v>
      </c>
      <c r="K12" s="11">
        <f t="shared" ref="K12:N12" si="10">COUNTBLANK(D2:D201)</f>
        <v>0</v>
      </c>
      <c r="L12" s="11">
        <f t="shared" si="10"/>
        <v>0</v>
      </c>
      <c r="M12" s="11">
        <f t="shared" si="10"/>
        <v>0</v>
      </c>
      <c r="N12" s="11">
        <f t="shared" si="10"/>
        <v>0</v>
      </c>
      <c r="O12" s="42"/>
      <c r="Q12" s="3">
        <v>89</v>
      </c>
      <c r="R12" s="21">
        <v>45084</v>
      </c>
      <c r="S12" s="5">
        <v>56.379999999999995</v>
      </c>
      <c r="T12" s="5">
        <v>43.8</v>
      </c>
      <c r="U12" s="5">
        <v>5</v>
      </c>
      <c r="V12" s="59">
        <v>46.589999999999996</v>
      </c>
      <c r="W12" s="5">
        <v>256</v>
      </c>
    </row>
    <row r="13" spans="1:23" ht="15.75">
      <c r="A13" s="3">
        <v>3</v>
      </c>
      <c r="B13" s="21">
        <v>44998</v>
      </c>
      <c r="C13" s="5">
        <v>61.260000000000005</v>
      </c>
      <c r="D13" s="5">
        <v>42.7</v>
      </c>
      <c r="E13" s="5">
        <v>54.7</v>
      </c>
      <c r="F13" s="6">
        <v>25.6</v>
      </c>
      <c r="G13" s="5">
        <v>240</v>
      </c>
      <c r="H13" s="42"/>
      <c r="I13" s="52" t="s">
        <v>56</v>
      </c>
      <c r="J13" s="57">
        <f>COUNTIF(C:C,"&gt;"&amp;J10) + COUNTIF(C:C,"&lt;"&amp;J11)</f>
        <v>3</v>
      </c>
      <c r="K13" s="57">
        <f t="shared" ref="K13:N13" si="11">COUNTIF(D:D,"&gt;"&amp;K10) + COUNTIF(D:D,"&lt;"&amp;K11)</f>
        <v>2</v>
      </c>
      <c r="L13" s="57">
        <f t="shared" si="11"/>
        <v>0</v>
      </c>
      <c r="M13" s="57">
        <f t="shared" si="11"/>
        <v>6</v>
      </c>
      <c r="N13" s="57">
        <f t="shared" si="11"/>
        <v>2</v>
      </c>
      <c r="O13" s="42"/>
      <c r="Q13" s="3">
        <v>142</v>
      </c>
      <c r="R13" s="21">
        <v>45137</v>
      </c>
      <c r="S13" s="5">
        <v>54.06</v>
      </c>
      <c r="T13" s="5">
        <v>49</v>
      </c>
      <c r="U13" s="5">
        <v>3.2</v>
      </c>
      <c r="V13" s="59">
        <v>45.25</v>
      </c>
      <c r="W13" s="5">
        <v>264</v>
      </c>
    </row>
    <row r="14" spans="1:23" ht="15.75">
      <c r="A14" s="3">
        <v>1</v>
      </c>
      <c r="B14" s="21">
        <v>44996</v>
      </c>
      <c r="C14" s="5">
        <v>42.08</v>
      </c>
      <c r="D14" s="5">
        <v>47.7</v>
      </c>
      <c r="E14" s="5">
        <v>52.9</v>
      </c>
      <c r="F14" s="6">
        <v>22.23</v>
      </c>
      <c r="G14" s="5">
        <v>240</v>
      </c>
      <c r="H14" s="42"/>
      <c r="O14" s="42"/>
      <c r="Q14" s="3">
        <v>4</v>
      </c>
      <c r="R14" s="21">
        <v>44999</v>
      </c>
      <c r="S14" s="5">
        <v>67.72</v>
      </c>
      <c r="T14" s="5">
        <v>27.7</v>
      </c>
      <c r="U14" s="5">
        <v>1.8</v>
      </c>
      <c r="V14" s="59">
        <v>42.49</v>
      </c>
      <c r="W14" s="5">
        <v>226</v>
      </c>
    </row>
    <row r="15" spans="1:23" ht="15.75">
      <c r="A15" s="3">
        <v>199</v>
      </c>
      <c r="B15" s="21">
        <v>45194</v>
      </c>
      <c r="C15" s="5">
        <v>40.78</v>
      </c>
      <c r="D15" s="5">
        <v>49.4</v>
      </c>
      <c r="E15" s="5">
        <v>60</v>
      </c>
      <c r="F15" s="6">
        <v>20.590000000000003</v>
      </c>
      <c r="G15" s="5">
        <v>240</v>
      </c>
      <c r="H15" s="42"/>
      <c r="O15" s="42"/>
    </row>
    <row r="16" spans="1:23" ht="15.75">
      <c r="A16" s="3">
        <v>13</v>
      </c>
      <c r="B16" s="21">
        <v>45008</v>
      </c>
      <c r="C16" s="5">
        <v>49.160000000000004</v>
      </c>
      <c r="D16" s="5">
        <v>49.6</v>
      </c>
      <c r="E16" s="5">
        <v>37.700000000000003</v>
      </c>
      <c r="F16" s="6">
        <v>30.8</v>
      </c>
      <c r="G16" s="5">
        <v>239</v>
      </c>
      <c r="H16" s="42"/>
      <c r="I16" s="42"/>
      <c r="J16" s="42"/>
      <c r="K16" s="42"/>
      <c r="L16" s="42"/>
      <c r="M16" s="42"/>
      <c r="N16" s="46"/>
      <c r="O16" s="42"/>
      <c r="Q16" s="3">
        <v>17</v>
      </c>
      <c r="R16" s="21">
        <v>45012</v>
      </c>
      <c r="S16" s="5">
        <v>47.54</v>
      </c>
      <c r="T16" s="5">
        <v>33.5</v>
      </c>
      <c r="U16" s="5">
        <v>59</v>
      </c>
      <c r="V16" s="6">
        <v>14.919999999999995</v>
      </c>
      <c r="W16" s="58">
        <v>811</v>
      </c>
    </row>
    <row r="17" spans="1:25" ht="15.75">
      <c r="A17" s="3">
        <v>86</v>
      </c>
      <c r="B17" s="21">
        <v>45081</v>
      </c>
      <c r="C17" s="5">
        <v>56.02</v>
      </c>
      <c r="D17" s="5">
        <v>37.799999999999997</v>
      </c>
      <c r="E17" s="5">
        <v>69.2</v>
      </c>
      <c r="F17" s="6">
        <v>14.229999999999993</v>
      </c>
      <c r="G17" s="5">
        <v>236</v>
      </c>
      <c r="H17" s="42"/>
      <c r="I17" s="42"/>
      <c r="J17" s="42"/>
      <c r="K17" s="42"/>
      <c r="L17" s="42"/>
      <c r="M17" s="42"/>
      <c r="N17" s="43"/>
      <c r="O17" s="42"/>
      <c r="Q17" s="3">
        <v>102</v>
      </c>
      <c r="R17" s="21">
        <v>45097</v>
      </c>
      <c r="S17" s="5">
        <v>27.54</v>
      </c>
      <c r="T17" s="5">
        <v>29.6</v>
      </c>
      <c r="U17" s="5">
        <v>8.4</v>
      </c>
      <c r="V17" s="6">
        <v>21.71</v>
      </c>
      <c r="W17" s="58">
        <v>298.75</v>
      </c>
    </row>
    <row r="18" spans="1:25" ht="15.75">
      <c r="A18" s="3">
        <v>135</v>
      </c>
      <c r="B18" s="21">
        <v>45130</v>
      </c>
      <c r="C18" s="5">
        <v>57.720000000000006</v>
      </c>
      <c r="D18" s="5">
        <v>42</v>
      </c>
      <c r="E18" s="5">
        <v>66.2</v>
      </c>
      <c r="F18" s="6">
        <v>22.879999999999995</v>
      </c>
      <c r="G18" s="5">
        <v>235.5</v>
      </c>
      <c r="H18" s="42"/>
      <c r="I18" s="42"/>
      <c r="J18" s="42"/>
      <c r="K18" s="42"/>
      <c r="L18" s="42"/>
      <c r="M18" s="42"/>
      <c r="N18" s="43"/>
      <c r="O18" s="42"/>
    </row>
    <row r="19" spans="1:25" ht="15.75">
      <c r="A19" s="3">
        <v>88</v>
      </c>
      <c r="B19" s="21">
        <v>45083</v>
      </c>
      <c r="C19" s="5">
        <v>44.28</v>
      </c>
      <c r="D19" s="5">
        <v>41.7</v>
      </c>
      <c r="E19" s="5">
        <v>39.6</v>
      </c>
      <c r="F19" s="6">
        <v>26.65</v>
      </c>
      <c r="G19" s="5">
        <v>235</v>
      </c>
      <c r="H19" s="42"/>
      <c r="I19" s="42"/>
      <c r="J19" s="42"/>
      <c r="K19" s="42"/>
      <c r="L19" s="42"/>
      <c r="M19" s="42"/>
      <c r="N19" s="43"/>
      <c r="O19" s="42"/>
    </row>
    <row r="20" spans="1:25" ht="15.75">
      <c r="A20" s="3">
        <v>56</v>
      </c>
      <c r="B20" s="21">
        <v>45051</v>
      </c>
      <c r="C20" s="5">
        <v>59.58</v>
      </c>
      <c r="D20" s="5">
        <v>28.3</v>
      </c>
      <c r="E20" s="5">
        <v>43.2</v>
      </c>
      <c r="F20" s="6">
        <v>26.159999999999997</v>
      </c>
      <c r="G20" s="5">
        <v>231</v>
      </c>
      <c r="H20" s="42"/>
      <c r="I20" s="42"/>
      <c r="J20" s="42"/>
      <c r="K20" s="42"/>
      <c r="L20" s="42"/>
      <c r="M20" s="42"/>
      <c r="N20" s="43"/>
      <c r="O20" s="42"/>
      <c r="Q20" s="60"/>
      <c r="R20" s="41"/>
      <c r="S20" s="41"/>
      <c r="T20" s="41"/>
      <c r="U20" s="41"/>
      <c r="V20" s="41"/>
      <c r="W20" s="41"/>
      <c r="X20" s="41"/>
      <c r="Y20" s="41"/>
    </row>
    <row r="21" spans="1:25" ht="15.75">
      <c r="A21" s="3">
        <v>138</v>
      </c>
      <c r="B21" s="21">
        <v>45133</v>
      </c>
      <c r="C21" s="5">
        <v>53.6</v>
      </c>
      <c r="D21" s="5">
        <v>37.700000000000003</v>
      </c>
      <c r="E21" s="5">
        <v>32</v>
      </c>
      <c r="F21" s="6">
        <v>28.850000000000005</v>
      </c>
      <c r="G21" s="5">
        <v>230</v>
      </c>
      <c r="H21" s="42"/>
      <c r="I21" s="42"/>
      <c r="J21" s="42"/>
      <c r="K21" s="42"/>
      <c r="L21" s="42"/>
      <c r="M21" s="42"/>
      <c r="N21" s="43"/>
      <c r="O21" s="42"/>
      <c r="Q21" s="41"/>
      <c r="R21" s="41"/>
      <c r="S21" s="41"/>
      <c r="T21" s="41"/>
      <c r="U21" s="41"/>
      <c r="V21" s="41"/>
      <c r="W21" s="41"/>
      <c r="X21" s="41"/>
      <c r="Y21" s="41"/>
    </row>
    <row r="22" spans="1:25" ht="15.75">
      <c r="A22" s="3">
        <v>93</v>
      </c>
      <c r="B22" s="21">
        <v>45088</v>
      </c>
      <c r="C22" s="5">
        <v>48.36</v>
      </c>
      <c r="D22" s="5">
        <v>43.9</v>
      </c>
      <c r="E22" s="5">
        <v>27.2</v>
      </c>
      <c r="F22" s="6">
        <v>32.749999999999993</v>
      </c>
      <c r="G22" s="5">
        <v>229</v>
      </c>
      <c r="H22" s="42"/>
      <c r="I22" s="42"/>
      <c r="J22" s="42"/>
      <c r="K22" s="42"/>
      <c r="L22" s="42"/>
      <c r="M22" s="42"/>
      <c r="N22" s="43"/>
      <c r="O22" s="42"/>
      <c r="Q22" s="60"/>
      <c r="R22" s="41"/>
      <c r="S22" s="41"/>
      <c r="T22" s="41"/>
      <c r="U22" s="41"/>
      <c r="V22" s="41"/>
      <c r="W22" s="41"/>
      <c r="X22" s="41"/>
      <c r="Y22" s="41"/>
    </row>
    <row r="23" spans="1:25" ht="15.75">
      <c r="A23" s="3">
        <v>106</v>
      </c>
      <c r="B23" s="21">
        <v>45101</v>
      </c>
      <c r="C23" s="5">
        <v>46</v>
      </c>
      <c r="D23" s="5">
        <v>45.1</v>
      </c>
      <c r="E23" s="5">
        <v>19.600000000000001</v>
      </c>
      <c r="F23" s="6">
        <v>35.209999999999994</v>
      </c>
      <c r="G23" s="5">
        <v>228</v>
      </c>
      <c r="H23" s="42"/>
      <c r="I23" s="42"/>
      <c r="J23" s="42"/>
      <c r="K23" s="42"/>
      <c r="L23" s="42"/>
      <c r="M23" s="42"/>
      <c r="N23" s="43"/>
      <c r="O23" s="42"/>
    </row>
    <row r="24" spans="1:25" ht="15.75">
      <c r="A24" s="3">
        <v>54</v>
      </c>
      <c r="B24" s="21">
        <v>45049</v>
      </c>
      <c r="C24" s="58">
        <v>196.98</v>
      </c>
      <c r="D24" s="5">
        <v>43.9</v>
      </c>
      <c r="E24" s="5">
        <v>1.7</v>
      </c>
      <c r="F24" s="6">
        <v>39.76</v>
      </c>
      <c r="G24" s="5">
        <v>227</v>
      </c>
      <c r="H24" s="42"/>
      <c r="O24" s="42"/>
    </row>
    <row r="25" spans="1:25" ht="15.75">
      <c r="A25" s="3">
        <v>4</v>
      </c>
      <c r="B25" s="21">
        <v>44999</v>
      </c>
      <c r="C25" s="5">
        <v>67.72</v>
      </c>
      <c r="D25" s="5">
        <v>27.7</v>
      </c>
      <c r="E25" s="5">
        <v>1.8</v>
      </c>
      <c r="F25" s="59">
        <v>42.49</v>
      </c>
      <c r="G25" s="5">
        <v>226</v>
      </c>
      <c r="H25" s="42"/>
      <c r="O25" s="42"/>
    </row>
    <row r="26" spans="1:25" ht="15.75">
      <c r="A26" s="3">
        <v>5</v>
      </c>
      <c r="B26" s="21">
        <v>45000</v>
      </c>
      <c r="C26" s="5">
        <v>41.519999999999996</v>
      </c>
      <c r="D26" s="5">
        <v>46.2</v>
      </c>
      <c r="E26" s="5">
        <v>58.7</v>
      </c>
      <c r="F26" s="6">
        <v>17.879999999999995</v>
      </c>
      <c r="G26" s="5">
        <v>225</v>
      </c>
      <c r="H26" s="42"/>
      <c r="O26" s="42"/>
    </row>
    <row r="27" spans="1:25" ht="15.75">
      <c r="A27" s="3">
        <v>169</v>
      </c>
      <c r="B27" s="21">
        <v>45164</v>
      </c>
      <c r="C27" s="5">
        <v>56.18</v>
      </c>
      <c r="D27" s="5">
        <v>36.5</v>
      </c>
      <c r="E27" s="5">
        <v>72.3</v>
      </c>
      <c r="F27" s="6">
        <v>14.420000000000002</v>
      </c>
      <c r="G27" s="5">
        <v>225</v>
      </c>
      <c r="H27" s="42"/>
      <c r="O27" s="42"/>
    </row>
    <row r="28" spans="1:25" ht="15.75">
      <c r="A28" s="3">
        <v>111</v>
      </c>
      <c r="B28" s="21">
        <v>45106</v>
      </c>
      <c r="C28" s="5">
        <v>45.7</v>
      </c>
      <c r="D28" s="5">
        <v>43</v>
      </c>
      <c r="E28" s="5">
        <v>33.799999999999997</v>
      </c>
      <c r="F28" s="6">
        <v>29.330000000000002</v>
      </c>
      <c r="G28" s="5">
        <v>223</v>
      </c>
      <c r="H28" s="42"/>
      <c r="O28" s="42"/>
    </row>
    <row r="29" spans="1:25" ht="15.75">
      <c r="A29" s="3">
        <v>18</v>
      </c>
      <c r="B29" s="21">
        <v>45013</v>
      </c>
      <c r="C29" s="5">
        <v>55.339999999999996</v>
      </c>
      <c r="D29" s="5">
        <v>38</v>
      </c>
      <c r="E29" s="5">
        <v>23.2</v>
      </c>
      <c r="F29" s="6">
        <v>33.89</v>
      </c>
      <c r="G29" s="5">
        <v>221</v>
      </c>
      <c r="H29" s="42"/>
      <c r="O29" s="42"/>
    </row>
    <row r="30" spans="1:25" ht="15.75">
      <c r="A30" s="3">
        <v>62</v>
      </c>
      <c r="B30" s="21">
        <v>45057</v>
      </c>
      <c r="C30" s="5">
        <v>62.54</v>
      </c>
      <c r="D30" s="5">
        <v>28.8</v>
      </c>
      <c r="E30" s="5">
        <v>15.9</v>
      </c>
      <c r="F30" s="6">
        <v>34.31</v>
      </c>
      <c r="G30" s="5">
        <v>220</v>
      </c>
      <c r="H30" s="42"/>
      <c r="O30" s="42"/>
    </row>
    <row r="31" spans="1:25" ht="15.75">
      <c r="A31" s="3">
        <v>21</v>
      </c>
      <c r="B31" s="21">
        <v>45016</v>
      </c>
      <c r="C31" s="5">
        <v>50.1</v>
      </c>
      <c r="D31" s="5">
        <v>33.200000000000003</v>
      </c>
      <c r="E31" s="5">
        <v>37.9</v>
      </c>
      <c r="F31" s="6">
        <v>23.490000000000006</v>
      </c>
      <c r="G31" s="5">
        <v>218</v>
      </c>
      <c r="H31" s="42"/>
      <c r="O31" s="42"/>
    </row>
    <row r="32" spans="1:25" ht="15.75">
      <c r="A32" s="3">
        <v>16</v>
      </c>
      <c r="B32" s="21">
        <v>45011</v>
      </c>
      <c r="C32" s="5">
        <v>58.68</v>
      </c>
      <c r="D32" s="5">
        <v>30.2</v>
      </c>
      <c r="E32" s="5">
        <v>20.3</v>
      </c>
      <c r="F32" s="6">
        <v>31.819999999999997</v>
      </c>
      <c r="G32" s="5">
        <v>216</v>
      </c>
      <c r="H32" s="42"/>
      <c r="O32" s="42"/>
    </row>
    <row r="33" spans="1:15" ht="15.75">
      <c r="A33" s="3">
        <v>96</v>
      </c>
      <c r="B33" s="21">
        <v>45091</v>
      </c>
      <c r="C33" s="5">
        <v>58.739999999999995</v>
      </c>
      <c r="D33" s="5">
        <v>28.9</v>
      </c>
      <c r="E33" s="5">
        <v>59.7</v>
      </c>
      <c r="F33" s="6">
        <v>17.939999999999991</v>
      </c>
      <c r="G33" s="5">
        <v>210</v>
      </c>
      <c r="H33" s="42"/>
      <c r="O33" s="42"/>
    </row>
    <row r="34" spans="1:15" ht="15.75">
      <c r="A34" s="3">
        <v>116</v>
      </c>
      <c r="B34" s="21">
        <v>45111</v>
      </c>
      <c r="C34" s="5">
        <v>54.64</v>
      </c>
      <c r="D34" s="5">
        <v>34.299999999999997</v>
      </c>
      <c r="E34" s="5">
        <v>5.3</v>
      </c>
      <c r="F34" s="6">
        <v>38.85</v>
      </c>
      <c r="G34" s="5">
        <v>208</v>
      </c>
      <c r="H34" s="42"/>
      <c r="O34" s="42"/>
    </row>
    <row r="35" spans="1:15" ht="15.75">
      <c r="A35" s="3">
        <v>90</v>
      </c>
      <c r="B35" s="21">
        <v>45085</v>
      </c>
      <c r="C35" s="5">
        <v>37.260000000000005</v>
      </c>
      <c r="D35" s="5">
        <v>39.700000000000003</v>
      </c>
      <c r="E35" s="5">
        <v>37.700000000000003</v>
      </c>
      <c r="F35" s="6">
        <v>21.900000000000002</v>
      </c>
      <c r="G35" s="5">
        <v>208</v>
      </c>
      <c r="H35" s="42"/>
      <c r="O35" s="42"/>
    </row>
    <row r="36" spans="1:15" ht="15.75">
      <c r="A36" s="3">
        <v>99</v>
      </c>
      <c r="B36" s="21">
        <v>45094</v>
      </c>
      <c r="C36" s="33">
        <v>38.209999999999994</v>
      </c>
      <c r="D36" s="5">
        <v>35.4</v>
      </c>
      <c r="E36" s="5">
        <v>75.599999999999994</v>
      </c>
      <c r="F36" s="6">
        <v>6.8299999999999947</v>
      </c>
      <c r="G36" s="5">
        <v>207</v>
      </c>
      <c r="H36" s="42"/>
      <c r="O36" s="42"/>
    </row>
    <row r="37" spans="1:15" ht="15.75">
      <c r="A37" s="3">
        <v>127</v>
      </c>
      <c r="B37" s="21">
        <v>45122</v>
      </c>
      <c r="C37" s="5">
        <v>41.36</v>
      </c>
      <c r="D37" s="5">
        <v>42</v>
      </c>
      <c r="E37" s="5">
        <v>3.6</v>
      </c>
      <c r="F37" s="6">
        <v>36.24</v>
      </c>
      <c r="G37" s="5">
        <v>204</v>
      </c>
      <c r="H37" s="42"/>
      <c r="J37" s="11"/>
      <c r="K37" s="11"/>
      <c r="L37" s="11"/>
      <c r="M37" s="11"/>
      <c r="N37" s="11"/>
      <c r="O37" s="42"/>
    </row>
    <row r="38" spans="1:15" ht="15.75">
      <c r="A38" s="3">
        <v>157</v>
      </c>
      <c r="B38" s="21">
        <v>45152</v>
      </c>
      <c r="C38" s="5">
        <v>51.9</v>
      </c>
      <c r="D38" s="5">
        <v>32.299999999999997</v>
      </c>
      <c r="E38" s="5">
        <v>74.2</v>
      </c>
      <c r="F38" s="6">
        <v>9.419999999999991</v>
      </c>
      <c r="G38" s="5">
        <v>201</v>
      </c>
      <c r="H38" s="42"/>
      <c r="I38" s="42"/>
      <c r="J38" s="42"/>
      <c r="K38" s="42"/>
      <c r="L38" s="42"/>
      <c r="M38" s="42"/>
      <c r="N38" s="43"/>
      <c r="O38" s="42"/>
    </row>
    <row r="39" spans="1:15" ht="15.75">
      <c r="A39" s="3">
        <v>122</v>
      </c>
      <c r="B39" s="21">
        <v>45117</v>
      </c>
      <c r="C39" s="5">
        <v>52.760000000000005</v>
      </c>
      <c r="D39" s="5">
        <v>27.1</v>
      </c>
      <c r="E39" s="5">
        <v>22.9</v>
      </c>
      <c r="F39" s="6">
        <v>29.270000000000007</v>
      </c>
      <c r="G39" s="5">
        <v>199</v>
      </c>
      <c r="H39" s="42"/>
      <c r="I39" s="42"/>
      <c r="J39" s="42"/>
      <c r="K39" s="42"/>
      <c r="L39" s="42"/>
      <c r="M39" s="42"/>
      <c r="N39" s="43"/>
      <c r="O39" s="42"/>
    </row>
    <row r="40" spans="1:15" ht="15.75">
      <c r="A40" s="3">
        <v>49</v>
      </c>
      <c r="B40" s="21">
        <v>45044</v>
      </c>
      <c r="C40" s="5">
        <v>31.3</v>
      </c>
      <c r="D40" s="5">
        <v>41.3</v>
      </c>
      <c r="E40" s="5">
        <v>58.5</v>
      </c>
      <c r="F40" s="6">
        <v>12.399999999999995</v>
      </c>
      <c r="G40" s="5">
        <v>197</v>
      </c>
      <c r="H40" s="42"/>
      <c r="I40" s="42"/>
      <c r="J40" s="42"/>
      <c r="K40" s="42"/>
      <c r="L40" s="42"/>
      <c r="M40" s="42"/>
      <c r="N40" s="43"/>
      <c r="O40" s="42"/>
    </row>
    <row r="41" spans="1:15" ht="15.75">
      <c r="A41" s="3">
        <v>101</v>
      </c>
      <c r="B41" s="21">
        <v>45096</v>
      </c>
      <c r="C41" s="5">
        <v>51.480000000000004</v>
      </c>
      <c r="D41" s="5">
        <v>27.5</v>
      </c>
      <c r="E41" s="5">
        <v>11</v>
      </c>
      <c r="F41" s="6">
        <v>33.090000000000003</v>
      </c>
      <c r="G41" s="5">
        <v>196</v>
      </c>
      <c r="H41" s="42"/>
      <c r="I41" s="42"/>
      <c r="J41" s="42"/>
      <c r="K41" s="42"/>
      <c r="L41" s="42"/>
      <c r="M41" s="42"/>
      <c r="N41" s="43"/>
      <c r="O41" s="42"/>
    </row>
    <row r="42" spans="1:15" ht="15.75">
      <c r="A42" s="3">
        <v>23</v>
      </c>
      <c r="B42" s="21">
        <v>45018</v>
      </c>
      <c r="C42" s="5">
        <v>44.82</v>
      </c>
      <c r="D42" s="5">
        <v>30.6</v>
      </c>
      <c r="E42" s="5">
        <v>38.700000000000003</v>
      </c>
      <c r="F42" s="6">
        <v>19.729999999999997</v>
      </c>
      <c r="G42" s="5">
        <v>196</v>
      </c>
      <c r="H42" s="42"/>
      <c r="I42" s="42"/>
      <c r="J42" s="42"/>
      <c r="K42" s="42"/>
      <c r="L42" s="42"/>
      <c r="M42" s="42"/>
      <c r="N42" s="43"/>
      <c r="O42" s="47"/>
    </row>
    <row r="43" spans="1:15" ht="15.75">
      <c r="A43" s="3">
        <v>162</v>
      </c>
      <c r="B43" s="21">
        <v>45157</v>
      </c>
      <c r="C43" s="5">
        <v>37.58</v>
      </c>
      <c r="D43" s="5">
        <v>46.4</v>
      </c>
      <c r="E43" s="5">
        <v>59</v>
      </c>
      <c r="F43" s="6">
        <v>13.39</v>
      </c>
      <c r="G43" s="5">
        <v>196</v>
      </c>
      <c r="H43" s="42"/>
      <c r="I43" s="42"/>
      <c r="J43" s="42"/>
      <c r="K43" s="42"/>
      <c r="L43" s="42"/>
      <c r="M43" s="42"/>
      <c r="N43" s="43"/>
      <c r="O43" s="42"/>
    </row>
    <row r="44" spans="1:15" ht="15.75">
      <c r="A44" s="3">
        <v>152</v>
      </c>
      <c r="B44" s="21">
        <v>45147</v>
      </c>
      <c r="C44" s="5">
        <v>33.700000000000003</v>
      </c>
      <c r="D44" s="5">
        <v>36.799999999999997</v>
      </c>
      <c r="E44" s="5">
        <v>7.4</v>
      </c>
      <c r="F44" s="6">
        <v>31.79</v>
      </c>
      <c r="G44" s="5">
        <v>193</v>
      </c>
      <c r="H44" s="42"/>
      <c r="I44" s="42"/>
      <c r="J44" s="42"/>
      <c r="K44" s="42"/>
      <c r="L44" s="42"/>
      <c r="M44" s="42"/>
      <c r="N44" s="43"/>
      <c r="O44" s="42"/>
    </row>
    <row r="45" spans="1:15" ht="15.75">
      <c r="A45" s="3">
        <v>172</v>
      </c>
      <c r="B45" s="21">
        <v>45167</v>
      </c>
      <c r="C45" s="5">
        <v>44.82</v>
      </c>
      <c r="D45" s="5">
        <v>32.9</v>
      </c>
      <c r="E45" s="5">
        <v>46</v>
      </c>
      <c r="F45" s="6">
        <v>18.459999999999997</v>
      </c>
      <c r="G45" s="5">
        <v>191</v>
      </c>
      <c r="H45" s="42"/>
      <c r="I45" s="42"/>
      <c r="J45" s="42"/>
      <c r="K45" s="42"/>
      <c r="L45" s="42"/>
      <c r="M45" s="42"/>
      <c r="N45" s="43"/>
      <c r="O45" s="42"/>
    </row>
    <row r="46" spans="1:15" ht="15.75">
      <c r="A46" s="3">
        <v>121</v>
      </c>
      <c r="B46" s="21">
        <v>45116</v>
      </c>
      <c r="C46" s="5">
        <v>58.760000000000005</v>
      </c>
      <c r="D46" s="5">
        <v>21.3</v>
      </c>
      <c r="E46" s="5">
        <v>30</v>
      </c>
      <c r="F46" s="6">
        <v>24.03</v>
      </c>
      <c r="G46" s="5">
        <v>188</v>
      </c>
      <c r="H46" s="42"/>
      <c r="I46" s="42"/>
      <c r="J46" s="42"/>
      <c r="K46" s="42"/>
      <c r="L46" s="42"/>
      <c r="M46" s="42"/>
      <c r="N46" s="43"/>
      <c r="O46" s="42"/>
    </row>
    <row r="47" spans="1:15" ht="15.75">
      <c r="A47" s="3">
        <v>15</v>
      </c>
      <c r="B47" s="21">
        <v>45010</v>
      </c>
      <c r="C47" s="5">
        <v>46.68</v>
      </c>
      <c r="D47" s="5">
        <v>27.7</v>
      </c>
      <c r="E47" s="5">
        <v>53.4</v>
      </c>
      <c r="F47" s="6">
        <v>14.329999999999998</v>
      </c>
      <c r="G47" s="5">
        <v>188</v>
      </c>
      <c r="H47" s="42"/>
      <c r="I47" s="42"/>
      <c r="J47" s="42"/>
      <c r="K47" s="42"/>
      <c r="L47" s="42"/>
      <c r="M47" s="42"/>
      <c r="N47" s="43"/>
      <c r="O47" s="42"/>
    </row>
    <row r="48" spans="1:15" ht="15.75">
      <c r="A48" s="3">
        <v>100</v>
      </c>
      <c r="B48" s="21">
        <v>45095</v>
      </c>
      <c r="C48" s="5">
        <v>50.68</v>
      </c>
      <c r="D48" s="5">
        <v>0</v>
      </c>
      <c r="E48" s="5">
        <v>13.1</v>
      </c>
      <c r="F48" s="6">
        <v>28.4</v>
      </c>
      <c r="G48" s="5">
        <v>187</v>
      </c>
      <c r="H48" s="42"/>
      <c r="I48" s="42"/>
      <c r="J48" s="42"/>
      <c r="K48" s="42"/>
      <c r="L48" s="42"/>
      <c r="M48" s="42"/>
      <c r="N48" s="43"/>
      <c r="O48" s="42"/>
    </row>
    <row r="49" spans="1:15" ht="15.75">
      <c r="A49" s="3">
        <v>38</v>
      </c>
      <c r="B49" s="21">
        <v>45033</v>
      </c>
      <c r="C49" s="5">
        <v>27.22</v>
      </c>
      <c r="D49" s="5">
        <v>42.8</v>
      </c>
      <c r="E49" s="5">
        <v>28.9</v>
      </c>
      <c r="F49" s="6">
        <v>22.949999999999996</v>
      </c>
      <c r="G49" s="5">
        <v>187</v>
      </c>
      <c r="H49" s="42"/>
      <c r="I49" s="42"/>
      <c r="J49" s="42"/>
      <c r="K49" s="42"/>
      <c r="L49" s="42"/>
      <c r="M49" s="42"/>
      <c r="N49" s="43"/>
      <c r="O49" s="42"/>
    </row>
    <row r="50" spans="1:15" ht="15.75">
      <c r="A50" s="3">
        <v>159</v>
      </c>
      <c r="B50" s="21">
        <v>45154</v>
      </c>
      <c r="C50" s="5">
        <v>50.14</v>
      </c>
      <c r="D50" s="5">
        <v>29.5</v>
      </c>
      <c r="E50" s="5">
        <v>9.3000000000000007</v>
      </c>
      <c r="F50" s="6">
        <v>32.1</v>
      </c>
      <c r="G50" s="5">
        <v>186</v>
      </c>
      <c r="H50" s="42"/>
      <c r="I50" s="42"/>
      <c r="J50" s="42"/>
      <c r="K50" s="42"/>
      <c r="L50" s="42"/>
      <c r="M50" s="42"/>
      <c r="N50" s="43"/>
      <c r="O50" s="42"/>
    </row>
    <row r="51" spans="1:15" ht="15.75">
      <c r="A51" s="3">
        <v>2</v>
      </c>
      <c r="B51" s="21">
        <v>44997</v>
      </c>
      <c r="C51" s="5">
        <v>41.22</v>
      </c>
      <c r="D51" s="5">
        <v>28.7</v>
      </c>
      <c r="E51" s="5">
        <v>18.2</v>
      </c>
      <c r="F51" s="6">
        <v>26.18</v>
      </c>
      <c r="G51" s="5">
        <v>186</v>
      </c>
      <c r="H51" s="42"/>
      <c r="I51" s="42"/>
      <c r="J51" s="42"/>
      <c r="K51" s="42"/>
      <c r="L51" s="42"/>
      <c r="M51" s="42"/>
      <c r="N51" s="43"/>
      <c r="O51" s="42"/>
    </row>
    <row r="52" spans="1:15" ht="15.75">
      <c r="A52" s="3">
        <v>134</v>
      </c>
      <c r="B52" s="21">
        <v>45129</v>
      </c>
      <c r="C52" s="5">
        <v>40.4</v>
      </c>
      <c r="D52" s="5">
        <v>33.4</v>
      </c>
      <c r="E52" s="5">
        <v>38.700000000000003</v>
      </c>
      <c r="F52" s="6">
        <v>18.919999999999995</v>
      </c>
      <c r="G52" s="5">
        <v>186</v>
      </c>
      <c r="H52" s="42"/>
      <c r="I52" s="42"/>
      <c r="J52" s="42"/>
      <c r="K52" s="42"/>
      <c r="L52" s="42"/>
      <c r="M52" s="42"/>
      <c r="N52" s="43"/>
      <c r="O52" s="47"/>
    </row>
    <row r="53" spans="1:15" ht="15.75">
      <c r="A53" s="3">
        <v>148</v>
      </c>
      <c r="B53" s="21">
        <v>45143</v>
      </c>
      <c r="C53" s="5">
        <v>45.08</v>
      </c>
      <c r="D53" s="5">
        <v>23.6</v>
      </c>
      <c r="E53" s="5">
        <v>57.6</v>
      </c>
      <c r="F53" s="6">
        <v>10.3</v>
      </c>
      <c r="G53" s="5">
        <v>185</v>
      </c>
      <c r="H53" s="42"/>
      <c r="I53" s="42"/>
      <c r="J53" s="42"/>
      <c r="K53" s="42"/>
      <c r="L53" s="42"/>
      <c r="M53" s="42"/>
      <c r="N53" s="43"/>
      <c r="O53" s="42"/>
    </row>
    <row r="54" spans="1:15" ht="15.75">
      <c r="A54" s="3">
        <v>45</v>
      </c>
      <c r="B54" s="21">
        <v>45040</v>
      </c>
      <c r="C54" s="5">
        <v>61.120000000000005</v>
      </c>
      <c r="D54" s="5">
        <v>20</v>
      </c>
      <c r="E54" s="5">
        <v>0.3</v>
      </c>
      <c r="F54" s="6">
        <v>36.440000000000005</v>
      </c>
      <c r="G54" s="5">
        <v>184</v>
      </c>
      <c r="H54" s="42"/>
      <c r="I54" s="42"/>
      <c r="J54" s="42"/>
      <c r="K54" s="42"/>
      <c r="L54" s="42"/>
      <c r="M54" s="42"/>
      <c r="N54" s="43"/>
      <c r="O54" s="42"/>
    </row>
    <row r="55" spans="1:15" ht="15.75">
      <c r="A55" s="3">
        <v>31</v>
      </c>
      <c r="B55" s="21">
        <v>45026</v>
      </c>
      <c r="C55" s="5">
        <v>32.94</v>
      </c>
      <c r="D55" s="5">
        <v>35.6</v>
      </c>
      <c r="E55" s="5">
        <v>6</v>
      </c>
      <c r="F55" s="38">
        <v>17.100000000000001</v>
      </c>
      <c r="G55" s="5">
        <v>184</v>
      </c>
      <c r="H55" s="42"/>
      <c r="I55" s="42"/>
      <c r="J55" s="42"/>
      <c r="K55" s="42"/>
      <c r="L55" s="42"/>
      <c r="M55" s="42"/>
      <c r="N55" s="43"/>
      <c r="O55" s="42"/>
    </row>
    <row r="56" spans="1:15" ht="15.75">
      <c r="A56" s="3">
        <v>130</v>
      </c>
      <c r="B56" s="21">
        <v>45125</v>
      </c>
      <c r="C56" s="5">
        <v>28.04</v>
      </c>
      <c r="D56" s="5">
        <v>41.7</v>
      </c>
      <c r="E56" s="5">
        <v>45.9</v>
      </c>
      <c r="F56" s="6">
        <v>16.010000000000005</v>
      </c>
      <c r="G56" s="5">
        <v>183</v>
      </c>
      <c r="H56" s="42"/>
      <c r="I56" s="42"/>
      <c r="J56" s="42"/>
      <c r="K56" s="42"/>
      <c r="L56" s="42"/>
      <c r="M56" s="42"/>
      <c r="N56" s="43"/>
      <c r="O56" s="42"/>
    </row>
    <row r="57" spans="1:15" ht="15.75">
      <c r="A57" s="3">
        <v>132</v>
      </c>
      <c r="B57" s="21">
        <v>45127</v>
      </c>
      <c r="C57" s="5">
        <v>28.14</v>
      </c>
      <c r="D57" s="5">
        <v>40.6</v>
      </c>
      <c r="E57" s="5">
        <v>63.2</v>
      </c>
      <c r="F57" s="6">
        <v>6.09</v>
      </c>
      <c r="G57" s="5">
        <v>180</v>
      </c>
      <c r="H57" s="42"/>
      <c r="I57" s="42"/>
      <c r="J57" s="42"/>
      <c r="K57" s="42"/>
      <c r="L57" s="42"/>
      <c r="M57" s="42"/>
      <c r="N57" s="43"/>
      <c r="O57" s="42"/>
    </row>
    <row r="58" spans="1:15" ht="15.75">
      <c r="A58" s="3">
        <v>176</v>
      </c>
      <c r="B58" s="21">
        <v>45171</v>
      </c>
      <c r="C58" s="5">
        <v>45.5</v>
      </c>
      <c r="D58" s="5">
        <v>22.3</v>
      </c>
      <c r="E58" s="5">
        <v>31.6</v>
      </c>
      <c r="F58" s="6">
        <v>18.759999999999998</v>
      </c>
      <c r="G58" s="5">
        <v>179</v>
      </c>
      <c r="H58" s="42"/>
      <c r="I58" s="42"/>
      <c r="J58" s="42"/>
      <c r="K58" s="42"/>
      <c r="L58" s="42"/>
      <c r="M58" s="42"/>
      <c r="N58" s="43"/>
      <c r="O58" s="42"/>
    </row>
    <row r="59" spans="1:15" ht="15.75">
      <c r="A59" s="3">
        <v>57</v>
      </c>
      <c r="B59" s="21">
        <v>45052</v>
      </c>
      <c r="C59" s="5">
        <v>23.96</v>
      </c>
      <c r="D59" s="5">
        <v>47.8</v>
      </c>
      <c r="E59" s="5">
        <v>51.4</v>
      </c>
      <c r="F59" s="6">
        <v>14.319999999999993</v>
      </c>
      <c r="G59" s="5">
        <v>177</v>
      </c>
      <c r="H59" s="42"/>
      <c r="I59" s="42"/>
      <c r="J59" s="42"/>
      <c r="K59" s="42"/>
      <c r="L59" s="42"/>
      <c r="M59" s="42"/>
      <c r="N59" s="43"/>
      <c r="O59" s="42"/>
    </row>
    <row r="60" spans="1:15" ht="15.75">
      <c r="A60" s="3">
        <v>30</v>
      </c>
      <c r="B60" s="21">
        <v>45025</v>
      </c>
      <c r="C60" s="5">
        <v>49.660000000000004</v>
      </c>
      <c r="D60" s="5">
        <v>16.899999999999999</v>
      </c>
      <c r="E60" s="5">
        <v>26.2</v>
      </c>
      <c r="F60" s="6">
        <v>20.8</v>
      </c>
      <c r="G60" s="5">
        <v>175</v>
      </c>
      <c r="H60" s="42"/>
      <c r="I60" s="42"/>
      <c r="J60" s="42"/>
      <c r="K60" s="42"/>
      <c r="L60" s="42"/>
      <c r="M60" s="42"/>
      <c r="N60" s="43"/>
      <c r="O60" s="42"/>
    </row>
    <row r="61" spans="1:15" ht="15.75">
      <c r="A61" s="3">
        <v>53</v>
      </c>
      <c r="B61" s="21">
        <v>45048</v>
      </c>
      <c r="C61" s="5">
        <v>40.660000000000004</v>
      </c>
      <c r="D61" s="5">
        <v>31.6</v>
      </c>
      <c r="E61" s="5">
        <v>52.9</v>
      </c>
      <c r="F61" s="6">
        <v>10.970000000000002</v>
      </c>
      <c r="G61" s="5">
        <v>175</v>
      </c>
      <c r="H61" s="42"/>
      <c r="I61" s="42"/>
      <c r="J61" s="42"/>
      <c r="K61" s="42"/>
      <c r="L61" s="42"/>
      <c r="M61" s="42"/>
      <c r="N61" s="43"/>
      <c r="O61" s="42"/>
    </row>
    <row r="62" spans="1:15" ht="15.75">
      <c r="A62" s="3">
        <v>145</v>
      </c>
      <c r="B62" s="21">
        <v>45140</v>
      </c>
      <c r="C62" s="5">
        <v>25.78</v>
      </c>
      <c r="D62" s="5">
        <v>43.5</v>
      </c>
      <c r="E62" s="5">
        <v>50.5</v>
      </c>
      <c r="F62" s="6">
        <v>10.939999999999998</v>
      </c>
      <c r="G62" s="5">
        <v>173</v>
      </c>
      <c r="H62" s="42"/>
      <c r="I62" s="42"/>
      <c r="J62" s="42"/>
      <c r="K62" s="42"/>
      <c r="L62" s="42"/>
      <c r="M62" s="42"/>
      <c r="N62" s="43"/>
      <c r="O62" s="42"/>
    </row>
    <row r="63" spans="1:15" ht="15.75">
      <c r="A63" s="3">
        <v>42</v>
      </c>
      <c r="B63" s="21">
        <v>45037</v>
      </c>
      <c r="C63" s="37">
        <v>29.14</v>
      </c>
      <c r="D63" s="5">
        <v>36.9</v>
      </c>
      <c r="E63" s="5">
        <v>79.2</v>
      </c>
      <c r="F63" s="6">
        <v>19.339999999999996</v>
      </c>
      <c r="G63" s="5">
        <v>172</v>
      </c>
      <c r="H63" s="42"/>
      <c r="I63" s="42"/>
      <c r="J63" s="42"/>
      <c r="K63" s="42"/>
      <c r="L63" s="42"/>
      <c r="M63" s="42"/>
      <c r="N63" s="43"/>
      <c r="O63" s="42"/>
    </row>
    <row r="64" spans="1:15" ht="15.75">
      <c r="A64" s="3">
        <v>71</v>
      </c>
      <c r="B64" s="21">
        <v>45066</v>
      </c>
      <c r="C64" s="5">
        <v>33.619999999999997</v>
      </c>
      <c r="D64" s="5">
        <v>34.6</v>
      </c>
      <c r="E64" s="5">
        <v>12.4</v>
      </c>
      <c r="F64" s="6">
        <v>24.65</v>
      </c>
      <c r="G64" s="5">
        <v>171</v>
      </c>
      <c r="H64" s="42"/>
      <c r="I64" s="42"/>
      <c r="J64" s="42"/>
      <c r="K64" s="42"/>
      <c r="L64" s="42"/>
      <c r="M64" s="42"/>
      <c r="N64" s="43"/>
      <c r="O64" s="42"/>
    </row>
    <row r="65" spans="1:15" ht="15.75">
      <c r="A65" s="3">
        <v>32</v>
      </c>
      <c r="B65" s="21">
        <v>45027</v>
      </c>
      <c r="C65" s="5">
        <v>53.86</v>
      </c>
      <c r="D65" s="5">
        <v>15.5</v>
      </c>
      <c r="E65" s="5">
        <v>27.3</v>
      </c>
      <c r="F65" s="6">
        <v>20.759999999999998</v>
      </c>
      <c r="G65" s="5">
        <v>170</v>
      </c>
      <c r="H65" s="42"/>
      <c r="I65" s="42"/>
      <c r="J65" s="42"/>
      <c r="K65" s="42"/>
      <c r="L65" s="42"/>
      <c r="M65" s="42"/>
      <c r="N65" s="43"/>
      <c r="O65" s="42"/>
    </row>
    <row r="66" spans="1:15" ht="15.75">
      <c r="A66" s="3">
        <v>143</v>
      </c>
      <c r="B66" s="21">
        <v>45138</v>
      </c>
      <c r="C66" s="5">
        <v>40.519999999999996</v>
      </c>
      <c r="D66" s="5">
        <v>23.3</v>
      </c>
      <c r="E66" s="5">
        <v>14.2</v>
      </c>
      <c r="F66" s="6">
        <v>25.729999999999997</v>
      </c>
      <c r="G66" s="5">
        <v>169</v>
      </c>
      <c r="H66" s="42"/>
      <c r="I66" s="42"/>
      <c r="J66" s="42"/>
      <c r="K66" s="42"/>
      <c r="L66" s="42"/>
      <c r="M66" s="42"/>
      <c r="N66" s="43"/>
      <c r="O66" s="42"/>
    </row>
    <row r="67" spans="1:15" ht="15.75">
      <c r="A67" s="3">
        <v>59</v>
      </c>
      <c r="B67" s="21">
        <v>45054</v>
      </c>
      <c r="C67" s="5">
        <v>49.019999999999996</v>
      </c>
      <c r="D67" s="5">
        <v>16.7</v>
      </c>
      <c r="E67" s="5">
        <v>22.9</v>
      </c>
      <c r="F67" s="6">
        <v>23.2</v>
      </c>
      <c r="G67" s="5">
        <v>168</v>
      </c>
      <c r="H67" s="42"/>
      <c r="I67" s="42"/>
      <c r="J67" s="42"/>
      <c r="K67" s="42"/>
      <c r="L67" s="42"/>
      <c r="M67" s="42"/>
      <c r="N67" s="43"/>
      <c r="O67" s="42"/>
    </row>
    <row r="68" spans="1:15" ht="15.75">
      <c r="A68" s="3">
        <v>154</v>
      </c>
      <c r="B68" s="21">
        <v>45149</v>
      </c>
      <c r="C68" s="5">
        <v>41.980000000000004</v>
      </c>
      <c r="D68" s="5">
        <v>21</v>
      </c>
      <c r="E68" s="5">
        <v>22</v>
      </c>
      <c r="F68" s="6">
        <v>20.190000000000001</v>
      </c>
      <c r="G68" s="5">
        <v>168</v>
      </c>
      <c r="H68" s="42"/>
      <c r="I68" s="42"/>
      <c r="J68" s="42"/>
      <c r="K68" s="42"/>
      <c r="L68" s="42"/>
      <c r="M68" s="42"/>
      <c r="N68" s="43"/>
      <c r="O68" s="42"/>
    </row>
    <row r="69" spans="1:15" ht="15.75">
      <c r="A69" s="3">
        <v>151</v>
      </c>
      <c r="B69" s="21">
        <v>45146</v>
      </c>
      <c r="C69" s="5">
        <v>42.68</v>
      </c>
      <c r="D69" s="34">
        <v>23</v>
      </c>
      <c r="E69" s="34">
        <v>25.9</v>
      </c>
      <c r="F69" s="6">
        <v>17.649999999999999</v>
      </c>
      <c r="G69" s="5">
        <v>168</v>
      </c>
      <c r="H69" s="42"/>
      <c r="I69" s="42"/>
      <c r="J69" s="42"/>
      <c r="K69" s="42"/>
      <c r="L69" s="42"/>
      <c r="M69" s="42"/>
      <c r="N69" s="43"/>
      <c r="O69" s="42"/>
    </row>
    <row r="70" spans="1:15" ht="15.75">
      <c r="A70" s="3">
        <v>82</v>
      </c>
      <c r="B70" s="21">
        <v>45077</v>
      </c>
      <c r="C70" s="5">
        <v>59.2</v>
      </c>
      <c r="D70" s="5">
        <v>13.9</v>
      </c>
      <c r="E70" s="5">
        <v>3.7</v>
      </c>
      <c r="F70" s="6">
        <v>34.070000000000007</v>
      </c>
      <c r="G70" s="5">
        <v>167</v>
      </c>
      <c r="H70" s="42"/>
      <c r="I70" s="42"/>
      <c r="J70" s="42"/>
      <c r="K70" s="42"/>
      <c r="L70" s="42"/>
      <c r="M70" s="42"/>
      <c r="N70" s="43"/>
      <c r="O70" s="42"/>
    </row>
    <row r="71" spans="1:15" ht="15.75">
      <c r="A71" s="3">
        <v>50</v>
      </c>
      <c r="B71" s="21">
        <v>45045</v>
      </c>
      <c r="C71" s="5">
        <v>44.92</v>
      </c>
      <c r="D71" s="5">
        <v>20.6</v>
      </c>
      <c r="E71" s="5">
        <v>10.7</v>
      </c>
      <c r="F71" s="6">
        <v>26.98</v>
      </c>
      <c r="G71" s="5">
        <v>167</v>
      </c>
      <c r="H71" s="42"/>
      <c r="I71" s="42"/>
      <c r="J71" s="42"/>
      <c r="K71" s="42"/>
      <c r="L71" s="42"/>
      <c r="M71" s="42"/>
      <c r="N71" s="43"/>
      <c r="O71" s="42"/>
    </row>
    <row r="72" spans="1:15" ht="15.75">
      <c r="A72" s="3">
        <v>47</v>
      </c>
      <c r="B72" s="21">
        <v>45042</v>
      </c>
      <c r="C72" s="5">
        <v>38.58</v>
      </c>
      <c r="D72" s="5">
        <v>29.3</v>
      </c>
      <c r="E72" s="5">
        <v>12.6</v>
      </c>
      <c r="F72" s="6">
        <v>23.900000000000002</v>
      </c>
      <c r="G72" s="5">
        <v>167</v>
      </c>
      <c r="H72" s="42"/>
      <c r="I72" s="42"/>
      <c r="J72" s="42"/>
      <c r="K72" s="42"/>
      <c r="L72" s="42"/>
      <c r="M72" s="42"/>
      <c r="N72" s="43"/>
      <c r="O72" s="42"/>
    </row>
    <row r="73" spans="1:15" ht="15.75">
      <c r="A73" s="3">
        <v>84</v>
      </c>
      <c r="B73" s="21">
        <v>45079</v>
      </c>
      <c r="C73" s="5">
        <v>43.56</v>
      </c>
      <c r="D73" s="5">
        <v>21.1</v>
      </c>
      <c r="E73" s="5">
        <v>9.5</v>
      </c>
      <c r="F73" s="6">
        <v>25.53</v>
      </c>
      <c r="G73" s="5">
        <v>166</v>
      </c>
      <c r="H73" s="42"/>
      <c r="I73" s="42"/>
      <c r="J73" s="42"/>
      <c r="K73" s="42"/>
      <c r="L73" s="42"/>
      <c r="M73" s="42"/>
      <c r="N73" s="43"/>
      <c r="O73" s="42"/>
    </row>
    <row r="74" spans="1:15" ht="15.75">
      <c r="A74" s="3">
        <v>178</v>
      </c>
      <c r="B74" s="21">
        <v>45173</v>
      </c>
      <c r="C74" s="5">
        <v>66.14</v>
      </c>
      <c r="D74" s="5">
        <v>13.9</v>
      </c>
      <c r="E74" s="5">
        <v>37</v>
      </c>
      <c r="F74" s="6">
        <v>20.220000000000002</v>
      </c>
      <c r="G74" s="5">
        <v>166</v>
      </c>
      <c r="H74" s="42"/>
      <c r="I74" s="42"/>
      <c r="J74" s="42"/>
      <c r="K74" s="42"/>
      <c r="L74" s="42"/>
      <c r="M74" s="42"/>
      <c r="N74" s="43"/>
      <c r="O74" s="42"/>
    </row>
    <row r="75" spans="1:15" ht="15.75">
      <c r="A75" s="3">
        <v>39</v>
      </c>
      <c r="B75" s="21">
        <v>45034</v>
      </c>
      <c r="C75" s="5">
        <v>42.019999999999996</v>
      </c>
      <c r="D75" s="5">
        <v>22.5</v>
      </c>
      <c r="E75" s="5">
        <v>31.5</v>
      </c>
      <c r="F75" s="6">
        <v>16.159999999999997</v>
      </c>
      <c r="G75" s="5">
        <v>165</v>
      </c>
      <c r="H75" s="42"/>
      <c r="I75" s="42"/>
      <c r="J75" s="42"/>
      <c r="K75" s="42"/>
      <c r="L75" s="42"/>
      <c r="M75" s="42"/>
      <c r="N75" s="43"/>
      <c r="O75" s="42"/>
    </row>
    <row r="76" spans="1:15" ht="15.75">
      <c r="A76" s="3">
        <v>51</v>
      </c>
      <c r="B76" s="21">
        <v>45046</v>
      </c>
      <c r="C76" s="5">
        <v>38.58</v>
      </c>
      <c r="D76" s="5">
        <v>17.2</v>
      </c>
      <c r="E76" s="5">
        <v>17.899999999999999</v>
      </c>
      <c r="F76" s="6">
        <v>20.23</v>
      </c>
      <c r="G76" s="5">
        <v>163</v>
      </c>
      <c r="H76" s="42"/>
      <c r="I76" s="42"/>
      <c r="J76" s="42"/>
      <c r="K76" s="42"/>
      <c r="L76" s="42"/>
      <c r="M76" s="42"/>
      <c r="N76" s="43"/>
      <c r="O76" s="42"/>
    </row>
    <row r="77" spans="1:15" ht="15.75">
      <c r="A77" s="3">
        <v>160</v>
      </c>
      <c r="B77" s="21">
        <v>45155</v>
      </c>
      <c r="C77" s="5">
        <v>36.260000000000005</v>
      </c>
      <c r="D77" s="5">
        <v>26.8</v>
      </c>
      <c r="E77" s="5">
        <v>46.2</v>
      </c>
      <c r="F77" s="6">
        <v>9.0500000000000007</v>
      </c>
      <c r="G77" s="5">
        <v>163</v>
      </c>
      <c r="H77" s="42"/>
      <c r="I77" s="42"/>
      <c r="J77" s="42"/>
      <c r="K77" s="42"/>
      <c r="L77" s="42"/>
      <c r="M77" s="42"/>
      <c r="N77" s="43"/>
      <c r="O77" s="42"/>
    </row>
    <row r="78" spans="1:15" ht="15.75">
      <c r="A78" s="3">
        <v>115</v>
      </c>
      <c r="B78" s="21">
        <v>45110</v>
      </c>
      <c r="C78" s="5">
        <v>42.9</v>
      </c>
      <c r="D78" s="5">
        <v>20.9</v>
      </c>
      <c r="E78" s="5">
        <v>47.4</v>
      </c>
      <c r="F78" s="6">
        <v>7.9399999999999977</v>
      </c>
      <c r="G78" s="5">
        <v>163</v>
      </c>
      <c r="H78" s="42"/>
      <c r="I78" s="42"/>
      <c r="J78" s="42"/>
      <c r="K78" s="42"/>
      <c r="L78" s="42"/>
      <c r="M78" s="42"/>
      <c r="N78" s="43"/>
      <c r="O78" s="42"/>
    </row>
    <row r="79" spans="1:15" ht="15.75">
      <c r="A79" s="3">
        <v>144</v>
      </c>
      <c r="B79" s="21">
        <v>45139</v>
      </c>
      <c r="C79" s="5">
        <v>60.86</v>
      </c>
      <c r="D79" s="5">
        <v>10.6</v>
      </c>
      <c r="E79" s="5">
        <v>6.4</v>
      </c>
      <c r="F79" s="6">
        <v>31.169999999999995</v>
      </c>
      <c r="G79" s="5">
        <v>162</v>
      </c>
      <c r="H79" s="42"/>
      <c r="I79" s="42"/>
      <c r="J79" s="42"/>
      <c r="K79" s="42"/>
      <c r="L79" s="42"/>
      <c r="M79" s="42"/>
      <c r="N79" s="43"/>
      <c r="O79" s="47"/>
    </row>
    <row r="80" spans="1:15" ht="15.75">
      <c r="A80" s="3">
        <v>85</v>
      </c>
      <c r="B80" s="21">
        <v>45080</v>
      </c>
      <c r="C80" s="5">
        <v>39.14</v>
      </c>
      <c r="D80" s="5">
        <v>15.4</v>
      </c>
      <c r="E80" s="5">
        <v>2.4</v>
      </c>
      <c r="F80" s="6">
        <v>24.31</v>
      </c>
      <c r="G80" s="5">
        <v>159</v>
      </c>
      <c r="H80" s="42"/>
      <c r="I80" s="42"/>
      <c r="J80" s="42"/>
      <c r="K80" s="42"/>
      <c r="L80" s="42"/>
      <c r="M80" s="42"/>
      <c r="N80" s="43"/>
      <c r="O80" s="42"/>
    </row>
    <row r="81" spans="1:15" ht="15.75">
      <c r="A81" s="3">
        <v>92</v>
      </c>
      <c r="B81" s="21">
        <v>45087</v>
      </c>
      <c r="C81" s="5">
        <v>44.5</v>
      </c>
      <c r="D81" s="5">
        <v>18.100000000000001</v>
      </c>
      <c r="E81" s="5">
        <v>30.7</v>
      </c>
      <c r="F81" s="6">
        <v>14.02</v>
      </c>
      <c r="G81" s="5">
        <v>159</v>
      </c>
      <c r="H81" s="42"/>
      <c r="I81" s="42"/>
      <c r="J81" s="42"/>
      <c r="K81" s="42"/>
      <c r="L81" s="42"/>
      <c r="M81" s="42"/>
      <c r="N81" s="43"/>
      <c r="O81" s="42"/>
    </row>
    <row r="82" spans="1:15" ht="15.75">
      <c r="A82" s="3">
        <v>83</v>
      </c>
      <c r="B82" s="21">
        <v>45078</v>
      </c>
      <c r="C82" s="5">
        <v>42.64</v>
      </c>
      <c r="D82" s="5">
        <v>18.399999999999999</v>
      </c>
      <c r="E82" s="5">
        <v>65.7</v>
      </c>
      <c r="F82" s="6">
        <v>2.2399999999999984</v>
      </c>
      <c r="G82" s="5">
        <v>159</v>
      </c>
      <c r="H82" s="42"/>
      <c r="I82" s="42"/>
      <c r="J82" s="42"/>
      <c r="K82" s="42"/>
      <c r="L82" s="42"/>
      <c r="M82" s="42"/>
      <c r="N82" s="43"/>
      <c r="O82" s="42"/>
    </row>
    <row r="83" spans="1:15" ht="15.75">
      <c r="A83" s="3">
        <v>40</v>
      </c>
      <c r="B83" s="21">
        <v>45035</v>
      </c>
      <c r="C83" s="5">
        <v>64.039999999999992</v>
      </c>
      <c r="D83" s="5">
        <v>10.1</v>
      </c>
      <c r="E83" s="5">
        <v>21.4</v>
      </c>
      <c r="F83" s="6">
        <v>24.509999999999998</v>
      </c>
      <c r="G83" s="5">
        <v>158</v>
      </c>
      <c r="H83" s="42"/>
      <c r="I83" s="42"/>
      <c r="J83" s="42"/>
      <c r="K83" s="42"/>
      <c r="L83" s="42"/>
      <c r="M83" s="42"/>
      <c r="N83" s="43"/>
      <c r="O83" s="42"/>
    </row>
    <row r="84" spans="1:15" ht="15.75">
      <c r="A84" s="3">
        <v>72</v>
      </c>
      <c r="B84" s="21">
        <v>45067</v>
      </c>
      <c r="C84" s="5">
        <v>18.64</v>
      </c>
      <c r="D84" s="5">
        <v>46.8</v>
      </c>
      <c r="E84" s="5">
        <v>34.5</v>
      </c>
      <c r="F84" s="6">
        <v>17.419999999999998</v>
      </c>
      <c r="G84" s="5">
        <v>152</v>
      </c>
      <c r="H84" s="42"/>
      <c r="I84" s="42"/>
      <c r="J84" s="42"/>
      <c r="K84" s="42"/>
      <c r="L84" s="42"/>
      <c r="M84" s="42"/>
      <c r="N84" s="43"/>
      <c r="O84" s="42"/>
    </row>
    <row r="85" spans="1:15" ht="15.75">
      <c r="A85" s="3">
        <v>41</v>
      </c>
      <c r="B85" s="21">
        <v>45036</v>
      </c>
      <c r="C85" s="5">
        <v>31.04</v>
      </c>
      <c r="D85" s="5">
        <v>19.600000000000001</v>
      </c>
      <c r="E85" s="5">
        <v>11.6</v>
      </c>
      <c r="F85" s="6">
        <v>17.18</v>
      </c>
      <c r="G85" s="5">
        <v>152</v>
      </c>
      <c r="H85" s="42"/>
      <c r="I85" s="42"/>
      <c r="J85" s="42"/>
      <c r="K85" s="42"/>
      <c r="L85" s="42"/>
      <c r="M85" s="42"/>
      <c r="N85" s="43"/>
      <c r="O85" s="42"/>
    </row>
    <row r="86" spans="1:15" ht="15.75">
      <c r="A86" s="3">
        <v>193</v>
      </c>
      <c r="B86" s="21">
        <v>45188</v>
      </c>
      <c r="C86" s="5">
        <v>24.94</v>
      </c>
      <c r="D86" s="5">
        <v>49.4</v>
      </c>
      <c r="E86" s="5">
        <v>45.7</v>
      </c>
      <c r="F86" s="6">
        <v>13.89</v>
      </c>
      <c r="G86" s="5">
        <v>152</v>
      </c>
      <c r="H86" s="42"/>
      <c r="I86" s="42"/>
      <c r="J86" s="42"/>
      <c r="K86" s="42"/>
      <c r="L86" s="42"/>
      <c r="M86" s="42"/>
      <c r="N86" s="43"/>
      <c r="O86" s="42"/>
    </row>
    <row r="87" spans="1:15" ht="15.75">
      <c r="A87" s="3">
        <v>46</v>
      </c>
      <c r="B87" s="21">
        <v>45041</v>
      </c>
      <c r="C87" s="5">
        <v>50.94</v>
      </c>
      <c r="D87" s="5">
        <v>24</v>
      </c>
      <c r="E87" s="5">
        <v>4</v>
      </c>
      <c r="F87" s="6">
        <v>31.869999999999997</v>
      </c>
      <c r="G87" s="5">
        <v>151.5</v>
      </c>
      <c r="H87" s="42"/>
      <c r="I87" s="42"/>
      <c r="J87" s="42"/>
      <c r="K87" s="42"/>
      <c r="L87" s="42"/>
      <c r="M87" s="42"/>
      <c r="N87" s="43"/>
      <c r="O87" s="42"/>
    </row>
    <row r="88" spans="1:15" ht="15.75">
      <c r="A88" s="3">
        <v>74</v>
      </c>
      <c r="B88" s="21">
        <v>45069</v>
      </c>
      <c r="C88" s="5">
        <v>19.14</v>
      </c>
      <c r="D88" s="5">
        <v>35.799999999999997</v>
      </c>
      <c r="E88" s="5">
        <v>49.3</v>
      </c>
      <c r="F88" s="6">
        <v>6.75</v>
      </c>
      <c r="G88" s="5">
        <v>151</v>
      </c>
      <c r="H88" s="42"/>
      <c r="I88" s="42"/>
      <c r="J88" s="42"/>
      <c r="K88" s="42"/>
      <c r="L88" s="42"/>
      <c r="M88" s="42"/>
      <c r="N88" s="43"/>
      <c r="O88" s="42"/>
    </row>
    <row r="89" spans="1:15" ht="15.75">
      <c r="A89" s="3">
        <v>161</v>
      </c>
      <c r="B89" s="21">
        <v>45156</v>
      </c>
      <c r="C89" s="5">
        <v>54.160000000000004</v>
      </c>
      <c r="D89" s="5">
        <v>8.1999999999999993</v>
      </c>
      <c r="E89" s="5">
        <v>56.5</v>
      </c>
      <c r="F89" s="6">
        <v>4.0799999999999983</v>
      </c>
      <c r="G89" s="5">
        <v>150</v>
      </c>
      <c r="H89" s="42"/>
      <c r="I89" s="42"/>
      <c r="J89" s="42"/>
      <c r="K89" s="42"/>
      <c r="L89" s="42"/>
      <c r="M89" s="42"/>
      <c r="N89" s="43"/>
      <c r="O89" s="42"/>
    </row>
    <row r="90" spans="1:15" ht="15.75">
      <c r="A90" s="3">
        <v>33</v>
      </c>
      <c r="B90" s="21">
        <v>45028</v>
      </c>
      <c r="C90" s="5">
        <v>25.1</v>
      </c>
      <c r="D90" s="5">
        <v>28.5</v>
      </c>
      <c r="E90" s="5">
        <v>14.2</v>
      </c>
      <c r="F90" s="6">
        <v>20.62</v>
      </c>
      <c r="G90" s="5">
        <v>149</v>
      </c>
      <c r="H90" s="42"/>
      <c r="I90" s="42"/>
      <c r="J90" s="42"/>
      <c r="K90" s="42"/>
      <c r="L90" s="42"/>
      <c r="M90" s="42"/>
      <c r="N90" s="43"/>
      <c r="O90" s="42"/>
    </row>
    <row r="91" spans="1:15" ht="15.75">
      <c r="A91" s="3">
        <v>185</v>
      </c>
      <c r="B91" s="21">
        <v>45180</v>
      </c>
      <c r="C91" s="5">
        <v>22.68</v>
      </c>
      <c r="D91" s="5">
        <v>44.5</v>
      </c>
      <c r="E91" s="5">
        <v>35.6</v>
      </c>
      <c r="F91" s="6">
        <v>14.849999999999998</v>
      </c>
      <c r="G91" s="5">
        <v>149</v>
      </c>
      <c r="H91" s="42"/>
      <c r="I91" s="42"/>
      <c r="J91" s="42"/>
      <c r="K91" s="42"/>
      <c r="L91" s="42"/>
      <c r="M91" s="42"/>
      <c r="N91" s="43"/>
      <c r="O91" s="42"/>
    </row>
    <row r="92" spans="1:15" ht="15.75">
      <c r="A92" s="3">
        <v>107</v>
      </c>
      <c r="B92" s="21">
        <v>45102</v>
      </c>
      <c r="C92" s="5">
        <v>51.38</v>
      </c>
      <c r="D92" s="5">
        <v>8.4</v>
      </c>
      <c r="E92" s="5">
        <v>26.4</v>
      </c>
      <c r="F92" s="6">
        <v>14.33</v>
      </c>
      <c r="G92" s="5">
        <v>149</v>
      </c>
      <c r="H92" s="42"/>
      <c r="I92" s="42"/>
      <c r="J92" s="42"/>
      <c r="K92" s="42"/>
      <c r="L92" s="42"/>
      <c r="M92" s="42"/>
      <c r="N92" s="43"/>
      <c r="O92" s="42"/>
    </row>
    <row r="93" spans="1:15" ht="15.75">
      <c r="A93" s="3">
        <v>183</v>
      </c>
      <c r="B93" s="21">
        <v>45178</v>
      </c>
      <c r="C93" s="5">
        <v>46.44</v>
      </c>
      <c r="D93" s="5">
        <v>15.8</v>
      </c>
      <c r="E93" s="5">
        <v>49.9</v>
      </c>
      <c r="F93" s="6">
        <v>10.659999999999997</v>
      </c>
      <c r="G93" s="5">
        <v>149</v>
      </c>
      <c r="H93" s="42"/>
      <c r="I93" s="42"/>
      <c r="J93" s="42"/>
      <c r="K93" s="42"/>
      <c r="L93" s="42"/>
      <c r="M93" s="42"/>
      <c r="N93" s="43"/>
      <c r="O93" s="42"/>
    </row>
    <row r="94" spans="1:15" ht="15.75">
      <c r="A94" s="3">
        <v>65</v>
      </c>
      <c r="B94" s="21">
        <v>45060</v>
      </c>
      <c r="C94" s="5">
        <v>32.46</v>
      </c>
      <c r="D94" s="5">
        <v>23.9</v>
      </c>
      <c r="E94" s="5">
        <v>19.100000000000001</v>
      </c>
      <c r="F94" s="6">
        <v>19.04</v>
      </c>
      <c r="G94" s="5">
        <v>148</v>
      </c>
      <c r="H94" s="42"/>
      <c r="I94" s="42"/>
      <c r="J94" s="42"/>
      <c r="K94" s="42"/>
      <c r="L94" s="42"/>
      <c r="M94" s="42"/>
      <c r="N94" s="43"/>
      <c r="O94" s="42"/>
    </row>
    <row r="95" spans="1:15" ht="15.75">
      <c r="A95" s="3">
        <v>182</v>
      </c>
      <c r="B95" s="21">
        <v>45177</v>
      </c>
      <c r="C95" s="5">
        <v>27.66</v>
      </c>
      <c r="D95" s="58">
        <v>225.5</v>
      </c>
      <c r="E95" s="5">
        <v>73.400000000000006</v>
      </c>
      <c r="F95" s="6">
        <v>12.219999999999995</v>
      </c>
      <c r="G95" s="5">
        <v>147</v>
      </c>
      <c r="H95" s="42"/>
      <c r="I95" s="42"/>
      <c r="J95" s="42"/>
      <c r="K95" s="42"/>
      <c r="L95" s="42"/>
      <c r="M95" s="42"/>
      <c r="N95" s="43"/>
      <c r="O95" s="42"/>
    </row>
    <row r="96" spans="1:15" ht="15.75">
      <c r="A96" s="3">
        <v>63</v>
      </c>
      <c r="B96" s="21">
        <v>45058</v>
      </c>
      <c r="C96" s="5">
        <v>55.04</v>
      </c>
      <c r="D96" s="5">
        <v>2.9</v>
      </c>
      <c r="E96" s="5">
        <v>43</v>
      </c>
      <c r="F96" s="6">
        <v>10.77</v>
      </c>
      <c r="G96" s="5">
        <v>147</v>
      </c>
      <c r="H96" s="42"/>
      <c r="I96" s="42"/>
      <c r="J96" s="42"/>
      <c r="K96" s="42"/>
      <c r="L96" s="42"/>
      <c r="M96" s="42"/>
      <c r="N96" s="43"/>
      <c r="O96" s="42"/>
    </row>
    <row r="97" spans="1:15" ht="15.75">
      <c r="A97" s="3">
        <v>70</v>
      </c>
      <c r="B97" s="21">
        <v>45065</v>
      </c>
      <c r="C97" s="5">
        <v>55.019999999999996</v>
      </c>
      <c r="D97" s="5">
        <v>7.3</v>
      </c>
      <c r="E97" s="5">
        <v>8.6999999999999993</v>
      </c>
      <c r="F97" s="6">
        <v>24.179999999999996</v>
      </c>
      <c r="G97" s="5">
        <v>142</v>
      </c>
      <c r="H97" s="42"/>
      <c r="I97" s="42"/>
      <c r="J97" s="42"/>
      <c r="K97" s="42"/>
      <c r="L97" s="42"/>
      <c r="M97" s="42"/>
      <c r="N97" s="43"/>
      <c r="O97" s="42"/>
    </row>
    <row r="98" spans="1:15" ht="15.75">
      <c r="A98" s="3">
        <v>187</v>
      </c>
      <c r="B98" s="21">
        <v>45182</v>
      </c>
      <c r="C98" s="5">
        <v>53.08</v>
      </c>
      <c r="D98" s="5">
        <v>26.9</v>
      </c>
      <c r="E98" s="5">
        <v>5.5</v>
      </c>
      <c r="F98" s="6">
        <v>36.789999999999992</v>
      </c>
      <c r="G98" s="34">
        <v>139</v>
      </c>
      <c r="H98" s="42"/>
      <c r="I98" s="42"/>
      <c r="J98" s="42"/>
      <c r="K98" s="42"/>
      <c r="L98" s="42"/>
      <c r="M98" s="42"/>
      <c r="N98" s="43"/>
      <c r="O98" s="42"/>
    </row>
    <row r="99" spans="1:15" ht="15.75">
      <c r="A99" s="3">
        <v>44</v>
      </c>
      <c r="B99" s="21">
        <v>45039</v>
      </c>
      <c r="C99" s="5">
        <v>45.96</v>
      </c>
      <c r="D99" s="5">
        <v>33.5</v>
      </c>
      <c r="E99" s="5">
        <v>45.1</v>
      </c>
      <c r="F99" s="6">
        <v>20.69</v>
      </c>
      <c r="G99" s="34">
        <v>139</v>
      </c>
      <c r="H99" s="42"/>
      <c r="I99" s="42"/>
      <c r="J99" s="42"/>
      <c r="K99" s="42"/>
      <c r="L99" s="42"/>
      <c r="M99" s="42"/>
      <c r="N99" s="43"/>
      <c r="O99" s="42"/>
    </row>
    <row r="100" spans="1:15" ht="15.75">
      <c r="A100" s="3">
        <v>24</v>
      </c>
      <c r="B100" s="21">
        <v>45019</v>
      </c>
      <c r="C100" s="5">
        <v>59.58</v>
      </c>
      <c r="D100" s="5">
        <v>3.5</v>
      </c>
      <c r="E100" s="5">
        <v>19.5</v>
      </c>
      <c r="F100" s="6">
        <v>20.239999999999998</v>
      </c>
      <c r="G100" s="5">
        <v>139</v>
      </c>
      <c r="H100" s="42"/>
      <c r="I100" s="42"/>
      <c r="J100" s="42"/>
      <c r="K100" s="42"/>
      <c r="L100" s="42"/>
      <c r="M100" s="42"/>
      <c r="N100" s="43"/>
      <c r="O100" s="42"/>
    </row>
    <row r="101" spans="1:15" ht="15.75">
      <c r="A101" s="3">
        <v>126</v>
      </c>
      <c r="B101" s="21">
        <v>45121</v>
      </c>
      <c r="C101" s="5">
        <v>44.4</v>
      </c>
      <c r="D101" s="5">
        <v>9.3000000000000007</v>
      </c>
      <c r="E101" s="5">
        <v>6.4</v>
      </c>
      <c r="F101" s="6">
        <v>19.79</v>
      </c>
      <c r="G101" s="5">
        <v>139</v>
      </c>
      <c r="H101" s="42"/>
      <c r="I101" s="42"/>
      <c r="J101" s="42"/>
      <c r="K101" s="42"/>
      <c r="L101" s="42"/>
      <c r="M101" s="42"/>
      <c r="N101" s="43"/>
      <c r="O101" s="42"/>
    </row>
    <row r="102" spans="1:15" ht="15.75">
      <c r="A102" s="3">
        <v>109</v>
      </c>
      <c r="B102" s="21">
        <v>45104</v>
      </c>
      <c r="C102" s="5">
        <v>28.919999999999998</v>
      </c>
      <c r="D102" s="5">
        <v>5.7</v>
      </c>
      <c r="E102" s="5">
        <v>34.4</v>
      </c>
      <c r="F102" s="6">
        <v>19.549999999999997</v>
      </c>
      <c r="G102" s="34">
        <v>139</v>
      </c>
      <c r="H102" s="42"/>
      <c r="I102" s="42"/>
      <c r="J102" s="42"/>
      <c r="K102" s="42"/>
      <c r="L102" s="42"/>
      <c r="M102" s="42"/>
      <c r="N102" s="43"/>
      <c r="O102" s="42"/>
    </row>
    <row r="103" spans="1:15" ht="15.75">
      <c r="A103" s="3">
        <v>117</v>
      </c>
      <c r="B103" s="21">
        <v>45112</v>
      </c>
      <c r="C103" s="5">
        <v>11.64</v>
      </c>
      <c r="D103" s="5">
        <v>15.9</v>
      </c>
      <c r="E103" s="5">
        <v>49.6</v>
      </c>
      <c r="F103" s="6">
        <v>9.4299999999999962</v>
      </c>
      <c r="G103" s="34">
        <v>139</v>
      </c>
      <c r="H103" s="42"/>
      <c r="I103" s="42"/>
      <c r="J103" s="42"/>
      <c r="K103" s="42"/>
      <c r="L103" s="42"/>
      <c r="M103" s="42"/>
      <c r="N103" s="43"/>
      <c r="O103" s="42"/>
    </row>
    <row r="104" spans="1:15" ht="15.75">
      <c r="A104" s="3">
        <v>158</v>
      </c>
      <c r="B104" s="21">
        <v>45153</v>
      </c>
      <c r="C104" s="5">
        <v>52.42</v>
      </c>
      <c r="D104" s="5">
        <v>8.6</v>
      </c>
      <c r="E104" s="5">
        <v>8.6999999999999993</v>
      </c>
      <c r="F104" s="6">
        <v>1</v>
      </c>
      <c r="G104" s="5">
        <v>139</v>
      </c>
      <c r="H104" s="42"/>
      <c r="I104" s="42"/>
      <c r="J104" s="42"/>
      <c r="K104" s="42"/>
      <c r="L104" s="42"/>
      <c r="M104" s="42"/>
      <c r="N104" s="43"/>
      <c r="O104" s="42"/>
    </row>
    <row r="105" spans="1:15" ht="15.75">
      <c r="A105" s="3">
        <v>11</v>
      </c>
      <c r="B105" s="21">
        <v>45006</v>
      </c>
      <c r="C105" s="5">
        <v>32.339999999999996</v>
      </c>
      <c r="D105" s="5">
        <v>18.399999999999999</v>
      </c>
      <c r="E105" s="5">
        <v>34.6</v>
      </c>
      <c r="F105" s="6">
        <v>8.5299999999999958</v>
      </c>
      <c r="G105" s="5">
        <v>138</v>
      </c>
      <c r="H105" s="42"/>
      <c r="I105" s="42"/>
      <c r="J105" s="42"/>
      <c r="K105" s="42"/>
      <c r="L105" s="42"/>
      <c r="M105" s="42"/>
      <c r="N105" s="43"/>
      <c r="O105" s="42"/>
    </row>
    <row r="106" spans="1:15" ht="15.75">
      <c r="A106" s="3">
        <v>179</v>
      </c>
      <c r="B106" s="21">
        <v>45174</v>
      </c>
      <c r="C106" s="5">
        <v>51.480000000000004</v>
      </c>
      <c r="D106" s="5">
        <v>4.3</v>
      </c>
      <c r="E106" s="5">
        <v>49.8</v>
      </c>
      <c r="F106" s="6">
        <v>4.4699999999999989</v>
      </c>
      <c r="G106" s="5">
        <v>137</v>
      </c>
      <c r="H106" s="42"/>
      <c r="I106" s="42"/>
      <c r="J106" s="42"/>
      <c r="K106" s="42"/>
      <c r="L106" s="42"/>
      <c r="M106" s="42"/>
      <c r="N106" s="43"/>
      <c r="O106" s="42"/>
    </row>
    <row r="107" spans="1:15" ht="15.75">
      <c r="A107" s="3">
        <v>7</v>
      </c>
      <c r="B107" s="21">
        <v>45002</v>
      </c>
      <c r="C107" s="5">
        <v>46.160000000000004</v>
      </c>
      <c r="D107" s="5">
        <v>10.8</v>
      </c>
      <c r="E107" s="5">
        <v>58.4</v>
      </c>
      <c r="F107" s="6">
        <v>0.12000000000000455</v>
      </c>
      <c r="G107" s="5">
        <v>137</v>
      </c>
      <c r="H107" s="42"/>
      <c r="I107" s="42"/>
      <c r="J107" s="42"/>
      <c r="K107" s="42"/>
      <c r="L107" s="42"/>
      <c r="M107" s="42"/>
      <c r="N107" s="43"/>
      <c r="O107" s="42"/>
    </row>
    <row r="108" spans="1:15" ht="15.75">
      <c r="A108" s="3">
        <v>22</v>
      </c>
      <c r="B108" s="21">
        <v>45017</v>
      </c>
      <c r="C108" s="37">
        <v>89.06</v>
      </c>
      <c r="D108" s="5">
        <v>36.6</v>
      </c>
      <c r="E108" s="5">
        <v>93.625</v>
      </c>
      <c r="F108" s="6">
        <v>23.379999999999995</v>
      </c>
      <c r="G108" s="5">
        <v>135</v>
      </c>
      <c r="H108" s="42"/>
      <c r="I108" s="42"/>
      <c r="J108" s="42"/>
      <c r="K108" s="42"/>
      <c r="L108" s="42"/>
      <c r="M108" s="42"/>
      <c r="N108" s="43"/>
      <c r="O108" s="42"/>
    </row>
    <row r="109" spans="1:15" ht="15.75">
      <c r="A109" s="3">
        <v>190</v>
      </c>
      <c r="B109" s="21">
        <v>45185</v>
      </c>
      <c r="C109" s="5">
        <v>30.860000000000003</v>
      </c>
      <c r="D109" s="5">
        <v>14.5</v>
      </c>
      <c r="E109" s="5">
        <v>10.199999999999999</v>
      </c>
      <c r="F109" s="6">
        <v>17.100000000000001</v>
      </c>
      <c r="G109" s="5">
        <v>135</v>
      </c>
      <c r="H109" s="42"/>
      <c r="I109" s="42"/>
      <c r="J109" s="42"/>
      <c r="K109" s="42"/>
      <c r="L109" s="42"/>
      <c r="M109" s="42"/>
      <c r="N109" s="43"/>
      <c r="O109" s="42"/>
    </row>
    <row r="110" spans="1:15" ht="15.75">
      <c r="A110" s="3">
        <v>108</v>
      </c>
      <c r="B110" s="21">
        <v>45103</v>
      </c>
      <c r="C110" s="5">
        <v>41.12</v>
      </c>
      <c r="D110" s="5">
        <v>10</v>
      </c>
      <c r="E110" s="5">
        <v>17.600000000000001</v>
      </c>
      <c r="F110" s="6">
        <v>14.519999999999998</v>
      </c>
      <c r="G110" s="5">
        <v>135</v>
      </c>
      <c r="H110" s="42"/>
      <c r="I110" s="42"/>
      <c r="J110" s="42"/>
      <c r="K110" s="42"/>
      <c r="L110" s="42"/>
      <c r="M110" s="42"/>
      <c r="N110" s="43"/>
      <c r="O110" s="42"/>
    </row>
    <row r="111" spans="1:15" ht="15.75">
      <c r="A111" s="3">
        <v>112</v>
      </c>
      <c r="B111" s="21">
        <v>45107</v>
      </c>
      <c r="C111" s="5">
        <v>33.239999999999995</v>
      </c>
      <c r="D111" s="5">
        <v>19.2</v>
      </c>
      <c r="E111" s="5">
        <v>16.600000000000001</v>
      </c>
      <c r="F111" s="6">
        <v>16.579999999999998</v>
      </c>
      <c r="G111" s="5">
        <v>133</v>
      </c>
      <c r="H111" s="42"/>
      <c r="I111" s="42"/>
      <c r="J111" s="42"/>
      <c r="K111" s="42"/>
      <c r="L111" s="42"/>
      <c r="M111" s="42"/>
      <c r="N111" s="43"/>
      <c r="O111" s="42"/>
    </row>
    <row r="112" spans="1:15" ht="15.75">
      <c r="A112" s="3">
        <v>80</v>
      </c>
      <c r="B112" s="21">
        <v>45075</v>
      </c>
      <c r="C112" s="5">
        <v>24.02</v>
      </c>
      <c r="D112" s="5">
        <v>35</v>
      </c>
      <c r="E112" s="5">
        <v>52.7</v>
      </c>
      <c r="F112" s="6">
        <v>3.9299999999999962</v>
      </c>
      <c r="G112" s="5">
        <v>133</v>
      </c>
      <c r="H112" s="42"/>
      <c r="I112" s="42"/>
      <c r="J112" s="42"/>
      <c r="K112" s="42"/>
      <c r="L112" s="42"/>
      <c r="M112" s="42"/>
      <c r="N112" s="43"/>
      <c r="O112" s="42"/>
    </row>
    <row r="113" spans="1:15" ht="15.75">
      <c r="A113" s="3">
        <v>28</v>
      </c>
      <c r="B113" s="21">
        <v>45023</v>
      </c>
      <c r="C113" s="5">
        <v>46.519999999999996</v>
      </c>
      <c r="D113" s="5">
        <v>3.5</v>
      </c>
      <c r="E113" s="5">
        <v>5.9</v>
      </c>
      <c r="F113" s="6">
        <v>19.149999999999999</v>
      </c>
      <c r="G113" s="5">
        <v>132</v>
      </c>
      <c r="H113" s="42"/>
      <c r="I113" s="42"/>
      <c r="J113" s="42"/>
      <c r="K113" s="42"/>
      <c r="L113" s="42"/>
      <c r="M113" s="42"/>
      <c r="N113" s="43"/>
      <c r="O113" s="42"/>
    </row>
    <row r="114" spans="1:15" ht="15.75">
      <c r="A114" s="3">
        <v>29</v>
      </c>
      <c r="B114" s="21">
        <v>45024</v>
      </c>
      <c r="C114" s="5">
        <v>28.44</v>
      </c>
      <c r="D114" s="5">
        <v>14.7</v>
      </c>
      <c r="E114" s="5">
        <v>5.4</v>
      </c>
      <c r="F114" s="6">
        <v>16.91</v>
      </c>
      <c r="G114" s="5">
        <v>132</v>
      </c>
      <c r="H114" s="42"/>
      <c r="I114" s="42"/>
      <c r="J114" s="42"/>
      <c r="K114" s="42"/>
      <c r="L114" s="42"/>
      <c r="M114" s="42"/>
      <c r="N114" s="43"/>
      <c r="O114" s="42"/>
    </row>
    <row r="115" spans="1:15" ht="15.75">
      <c r="A115" s="3">
        <v>81</v>
      </c>
      <c r="B115" s="21">
        <v>45076</v>
      </c>
      <c r="C115" s="5">
        <v>40.04</v>
      </c>
      <c r="D115" s="5">
        <v>7.8</v>
      </c>
      <c r="E115" s="5">
        <v>35.200000000000003</v>
      </c>
      <c r="F115" s="59">
        <v>95</v>
      </c>
      <c r="G115" s="5">
        <v>131</v>
      </c>
      <c r="H115" s="42"/>
      <c r="I115" s="42"/>
      <c r="J115" s="42"/>
      <c r="K115" s="42"/>
      <c r="L115" s="42"/>
      <c r="M115" s="42"/>
      <c r="N115" s="43"/>
      <c r="O115" s="42"/>
    </row>
    <row r="116" spans="1:15" ht="15.75">
      <c r="A116" s="3">
        <v>120</v>
      </c>
      <c r="B116" s="21">
        <v>45115</v>
      </c>
      <c r="C116" s="5">
        <v>63.339999999999996</v>
      </c>
      <c r="D116" s="5">
        <v>2.2999999999999998</v>
      </c>
      <c r="E116" s="5">
        <v>23.7</v>
      </c>
      <c r="F116" s="6">
        <v>19.339999999999996</v>
      </c>
      <c r="G116" s="5">
        <v>131</v>
      </c>
      <c r="H116" s="42"/>
      <c r="I116" s="42"/>
      <c r="J116" s="42"/>
      <c r="K116" s="42"/>
      <c r="L116" s="42"/>
      <c r="M116" s="42"/>
      <c r="N116" s="43"/>
      <c r="O116" s="42"/>
    </row>
    <row r="117" spans="1:15" ht="15.75">
      <c r="A117" s="3">
        <v>98</v>
      </c>
      <c r="B117" s="21">
        <v>45093</v>
      </c>
      <c r="C117" s="37">
        <v>56.9</v>
      </c>
      <c r="D117" s="5">
        <v>3.4</v>
      </c>
      <c r="E117" s="5">
        <v>84.8</v>
      </c>
      <c r="F117" s="6">
        <v>11.229999999999997</v>
      </c>
      <c r="G117" s="5">
        <v>131</v>
      </c>
      <c r="H117" s="42"/>
      <c r="I117" s="42"/>
      <c r="J117" s="42"/>
      <c r="K117" s="42"/>
      <c r="L117" s="42"/>
      <c r="M117" s="42"/>
      <c r="N117" s="43"/>
      <c r="O117" s="42"/>
    </row>
    <row r="118" spans="1:15" ht="15.75">
      <c r="A118" s="3">
        <v>167</v>
      </c>
      <c r="B118" s="21">
        <v>45162</v>
      </c>
      <c r="C118" s="5">
        <v>62.14</v>
      </c>
      <c r="D118" s="5">
        <v>4.0999999999999996</v>
      </c>
      <c r="E118" s="5">
        <v>8.5</v>
      </c>
      <c r="F118" s="6">
        <v>27.72</v>
      </c>
      <c r="G118" s="5">
        <v>129</v>
      </c>
      <c r="H118" s="42"/>
      <c r="I118" s="42"/>
      <c r="J118" s="42"/>
      <c r="K118" s="42"/>
      <c r="L118" s="42"/>
      <c r="M118" s="42"/>
      <c r="N118" s="43"/>
      <c r="O118" s="42"/>
    </row>
    <row r="119" spans="1:15" ht="15.75">
      <c r="A119" s="3">
        <v>61</v>
      </c>
      <c r="B119" s="21">
        <v>45056</v>
      </c>
      <c r="C119" s="5">
        <v>48.36</v>
      </c>
      <c r="D119" s="5">
        <v>5.2</v>
      </c>
      <c r="E119" s="5">
        <v>19.399999999999999</v>
      </c>
      <c r="F119" s="6">
        <v>15.520000000000001</v>
      </c>
      <c r="G119" s="5">
        <v>129</v>
      </c>
      <c r="H119" s="42"/>
      <c r="I119" s="42"/>
      <c r="J119" s="42"/>
      <c r="K119" s="42"/>
      <c r="L119" s="42"/>
      <c r="M119" s="42"/>
      <c r="N119" s="43"/>
      <c r="O119" s="42"/>
    </row>
    <row r="120" spans="1:15" ht="15.75">
      <c r="A120" s="3">
        <v>103</v>
      </c>
      <c r="B120" s="21">
        <v>45098</v>
      </c>
      <c r="C120" s="5">
        <v>36.68</v>
      </c>
      <c r="D120" s="5">
        <v>7.1</v>
      </c>
      <c r="E120" s="5">
        <v>12.8</v>
      </c>
      <c r="F120" s="6">
        <v>15.27</v>
      </c>
      <c r="G120" s="5">
        <v>129</v>
      </c>
      <c r="H120" s="42"/>
      <c r="I120" s="42"/>
      <c r="J120" s="42"/>
      <c r="K120" s="42"/>
      <c r="L120" s="42"/>
      <c r="M120" s="42"/>
      <c r="N120" s="43"/>
      <c r="O120" s="42"/>
    </row>
    <row r="121" spans="1:15" ht="15.75">
      <c r="A121" s="3">
        <v>10</v>
      </c>
      <c r="B121" s="21">
        <v>45005</v>
      </c>
      <c r="C121" s="5">
        <v>37.839999999999996</v>
      </c>
      <c r="D121" s="5">
        <v>14.3</v>
      </c>
      <c r="E121" s="5">
        <v>25.6</v>
      </c>
      <c r="F121" s="6">
        <v>10.829999999999998</v>
      </c>
      <c r="G121" s="5">
        <v>129</v>
      </c>
      <c r="H121" s="42"/>
      <c r="I121" s="42"/>
      <c r="J121" s="42"/>
      <c r="K121" s="42"/>
      <c r="L121" s="42"/>
      <c r="M121" s="42"/>
      <c r="N121" s="43"/>
      <c r="O121" s="42"/>
    </row>
    <row r="122" spans="1:15" ht="15.75">
      <c r="A122" s="3">
        <v>77</v>
      </c>
      <c r="B122" s="21">
        <v>45072</v>
      </c>
      <c r="C122" s="5">
        <v>29.96</v>
      </c>
      <c r="D122" s="5">
        <v>14.3</v>
      </c>
      <c r="E122" s="5">
        <v>31.7</v>
      </c>
      <c r="F122" s="6">
        <v>5.4500000000000028</v>
      </c>
      <c r="G122" s="5">
        <v>129</v>
      </c>
      <c r="H122" s="42"/>
      <c r="I122" s="42"/>
      <c r="J122" s="42"/>
      <c r="K122" s="42"/>
      <c r="L122" s="42"/>
      <c r="M122" s="42"/>
      <c r="N122" s="43"/>
      <c r="O122" s="42"/>
    </row>
    <row r="123" spans="1:15" ht="15.75">
      <c r="A123" s="3">
        <v>150</v>
      </c>
      <c r="B123" s="21">
        <v>45145</v>
      </c>
      <c r="C123" s="58">
        <v>151.96</v>
      </c>
      <c r="D123" s="5">
        <v>4.0999999999999996</v>
      </c>
      <c r="E123" s="5">
        <v>36.9</v>
      </c>
      <c r="F123" s="6">
        <v>11.270000000000001</v>
      </c>
      <c r="G123" s="5">
        <v>128</v>
      </c>
      <c r="H123" s="42"/>
      <c r="I123" s="42"/>
      <c r="J123" s="42"/>
      <c r="K123" s="42"/>
      <c r="L123" s="42"/>
      <c r="M123" s="42"/>
      <c r="N123" s="43"/>
      <c r="O123" s="42"/>
    </row>
    <row r="124" spans="1:15" ht="15.75">
      <c r="A124" s="3">
        <v>139</v>
      </c>
      <c r="B124" s="21">
        <v>45134</v>
      </c>
      <c r="C124" s="5">
        <v>18.059999999999999</v>
      </c>
      <c r="D124" s="5">
        <v>20.3</v>
      </c>
      <c r="E124" s="5">
        <v>32.5</v>
      </c>
      <c r="F124" s="6">
        <v>4.68</v>
      </c>
      <c r="G124" s="5">
        <v>128</v>
      </c>
      <c r="H124" s="42"/>
      <c r="I124" s="42"/>
      <c r="J124" s="42"/>
      <c r="K124" s="42"/>
      <c r="L124" s="42"/>
      <c r="M124" s="42"/>
      <c r="N124" s="43"/>
      <c r="O124" s="42"/>
    </row>
    <row r="125" spans="1:15" ht="15.75">
      <c r="A125" s="3">
        <v>177</v>
      </c>
      <c r="B125" s="21">
        <v>45172</v>
      </c>
      <c r="C125" s="5">
        <v>53.480000000000004</v>
      </c>
      <c r="D125" s="5">
        <v>3.4</v>
      </c>
      <c r="E125" s="5">
        <v>13.1</v>
      </c>
      <c r="F125" s="6">
        <v>18.700000000000003</v>
      </c>
      <c r="G125" s="5">
        <v>127</v>
      </c>
      <c r="H125" s="42"/>
      <c r="I125" s="42"/>
      <c r="J125" s="42"/>
      <c r="K125" s="42"/>
      <c r="L125" s="42"/>
      <c r="M125" s="42"/>
      <c r="N125" s="43"/>
      <c r="O125" s="42"/>
    </row>
    <row r="126" spans="1:15" ht="15.75">
      <c r="A126" s="3">
        <v>186</v>
      </c>
      <c r="B126" s="21">
        <v>45181</v>
      </c>
      <c r="C126" s="5">
        <v>48.480000000000004</v>
      </c>
      <c r="D126" s="58">
        <v>123</v>
      </c>
      <c r="E126" s="5">
        <v>23.5</v>
      </c>
      <c r="F126" s="6">
        <v>16.89</v>
      </c>
      <c r="G126" s="5">
        <v>127</v>
      </c>
      <c r="H126" s="42"/>
      <c r="I126" s="42"/>
      <c r="J126" s="42"/>
      <c r="K126" s="42"/>
      <c r="L126" s="42"/>
      <c r="M126" s="42"/>
      <c r="N126" s="43"/>
      <c r="O126" s="42"/>
    </row>
    <row r="127" spans="1:15" ht="15.75">
      <c r="A127" s="3">
        <v>26</v>
      </c>
      <c r="B127" s="21">
        <v>45021</v>
      </c>
      <c r="C127" s="5">
        <v>14.84</v>
      </c>
      <c r="D127" s="5">
        <v>20.5</v>
      </c>
      <c r="E127" s="5">
        <v>18.3</v>
      </c>
      <c r="F127" s="6">
        <v>9.8500000000000014</v>
      </c>
      <c r="G127" s="5">
        <v>127</v>
      </c>
      <c r="H127" s="42"/>
      <c r="I127" s="42"/>
      <c r="J127" s="42"/>
      <c r="K127" s="42"/>
      <c r="L127" s="42"/>
      <c r="M127" s="42"/>
      <c r="N127" s="43"/>
      <c r="O127" s="42"/>
    </row>
    <row r="128" spans="1:15" ht="15.75">
      <c r="A128" s="3">
        <v>168</v>
      </c>
      <c r="B128" s="21">
        <v>45163</v>
      </c>
      <c r="C128" s="5">
        <v>29.240000000000002</v>
      </c>
      <c r="D128" s="5">
        <v>14.8</v>
      </c>
      <c r="E128" s="5">
        <v>38.9</v>
      </c>
      <c r="F128" s="6">
        <v>1.4600000000000026</v>
      </c>
      <c r="G128" s="5">
        <v>127</v>
      </c>
      <c r="H128" s="42"/>
      <c r="I128" s="42"/>
      <c r="J128" s="42"/>
      <c r="K128" s="42"/>
      <c r="L128" s="42"/>
      <c r="M128" s="42"/>
      <c r="N128" s="43"/>
      <c r="O128" s="42"/>
    </row>
    <row r="129" spans="1:15" ht="15.75">
      <c r="A129" s="3">
        <v>73</v>
      </c>
      <c r="B129" s="21">
        <v>45068</v>
      </c>
      <c r="C129" s="5">
        <v>92.987500000000011</v>
      </c>
      <c r="D129" s="5">
        <v>17.399999999999999</v>
      </c>
      <c r="E129" s="5">
        <v>38.6</v>
      </c>
      <c r="F129" s="6">
        <v>37.253750000000011</v>
      </c>
      <c r="G129" s="5">
        <v>126</v>
      </c>
      <c r="H129" s="42"/>
      <c r="I129" s="42"/>
      <c r="J129" s="42"/>
      <c r="K129" s="42"/>
      <c r="L129" s="42"/>
      <c r="M129" s="42"/>
      <c r="N129" s="43"/>
      <c r="O129" s="42"/>
    </row>
    <row r="130" spans="1:15" ht="15.75">
      <c r="A130" s="3">
        <v>20</v>
      </c>
      <c r="B130" s="21">
        <v>45015</v>
      </c>
      <c r="C130" s="5">
        <v>18.440000000000001</v>
      </c>
      <c r="D130" s="5">
        <v>11.8</v>
      </c>
      <c r="E130" s="5">
        <v>25.9</v>
      </c>
      <c r="F130" s="6">
        <v>4.2600000000000016</v>
      </c>
      <c r="G130" s="5">
        <v>126</v>
      </c>
      <c r="H130" s="42"/>
      <c r="I130" s="42"/>
      <c r="J130" s="42"/>
      <c r="K130" s="42"/>
      <c r="L130" s="42"/>
      <c r="M130" s="42"/>
      <c r="N130" s="43"/>
      <c r="O130" s="42"/>
    </row>
    <row r="131" spans="1:15" ht="15.75">
      <c r="A131" s="3">
        <v>48</v>
      </c>
      <c r="B131" s="21">
        <v>45043</v>
      </c>
      <c r="C131" s="5">
        <v>45.8</v>
      </c>
      <c r="D131" s="5">
        <v>2.4</v>
      </c>
      <c r="E131" s="5">
        <v>15.6</v>
      </c>
      <c r="F131" s="6">
        <v>17.36</v>
      </c>
      <c r="G131" s="5">
        <v>125</v>
      </c>
      <c r="H131" s="42"/>
      <c r="I131" s="42"/>
      <c r="J131" s="42"/>
      <c r="K131" s="42"/>
      <c r="L131" s="42"/>
      <c r="M131" s="42"/>
      <c r="N131" s="43"/>
      <c r="O131" s="42"/>
    </row>
    <row r="132" spans="1:15" ht="15.75">
      <c r="A132" s="3">
        <v>171</v>
      </c>
      <c r="B132" s="21">
        <v>45166</v>
      </c>
      <c r="C132" s="5">
        <v>31.2</v>
      </c>
      <c r="D132" s="5">
        <v>8.4</v>
      </c>
      <c r="E132" s="5">
        <v>48.7</v>
      </c>
      <c r="F132" s="6">
        <v>16.819999999999997</v>
      </c>
      <c r="G132" s="5">
        <v>125</v>
      </c>
      <c r="H132" s="42"/>
      <c r="I132" s="42"/>
      <c r="J132" s="42"/>
      <c r="K132" s="42"/>
      <c r="L132" s="42"/>
      <c r="M132" s="42"/>
      <c r="N132" s="43"/>
      <c r="O132" s="42"/>
    </row>
    <row r="133" spans="1:15" ht="15.75">
      <c r="A133" s="3">
        <v>19</v>
      </c>
      <c r="B133" s="21">
        <v>45014</v>
      </c>
      <c r="C133" s="5">
        <v>14.66</v>
      </c>
      <c r="D133" s="5">
        <v>47</v>
      </c>
      <c r="E133" s="5">
        <v>8.5</v>
      </c>
      <c r="F133" s="6">
        <v>24.93</v>
      </c>
      <c r="G133" s="5">
        <v>124</v>
      </c>
      <c r="H133" s="42"/>
      <c r="I133" s="42"/>
      <c r="J133" s="42"/>
      <c r="K133" s="42"/>
      <c r="L133" s="42"/>
      <c r="M133" s="42"/>
      <c r="N133" s="43"/>
      <c r="O133" s="42"/>
    </row>
    <row r="134" spans="1:15" ht="15.75">
      <c r="A134" s="3">
        <v>25</v>
      </c>
      <c r="B134" s="21">
        <v>45020</v>
      </c>
      <c r="C134" s="5">
        <v>14.379999999999999</v>
      </c>
      <c r="D134" s="5">
        <v>38.6</v>
      </c>
      <c r="E134" s="5">
        <v>65.599999999999994</v>
      </c>
      <c r="F134" s="6">
        <v>16.750000000000004</v>
      </c>
      <c r="G134" s="5">
        <v>124</v>
      </c>
      <c r="H134" s="42"/>
      <c r="I134" s="42"/>
      <c r="J134" s="42"/>
      <c r="K134" s="42"/>
      <c r="L134" s="42"/>
      <c r="M134" s="42"/>
      <c r="N134" s="43"/>
      <c r="O134" s="42"/>
    </row>
    <row r="135" spans="1:15" ht="15.75">
      <c r="A135" s="3">
        <v>188</v>
      </c>
      <c r="B135" s="21">
        <v>45183</v>
      </c>
      <c r="C135" s="5">
        <v>52.7</v>
      </c>
      <c r="D135" s="5">
        <v>5.4</v>
      </c>
      <c r="E135" s="5">
        <v>27.4</v>
      </c>
      <c r="F135" s="6">
        <v>13.59</v>
      </c>
      <c r="G135" s="5">
        <v>124</v>
      </c>
      <c r="H135" s="42"/>
      <c r="I135" s="42"/>
      <c r="J135" s="42"/>
      <c r="K135" s="42"/>
      <c r="L135" s="42"/>
      <c r="M135" s="42"/>
      <c r="N135" s="43"/>
      <c r="O135" s="42"/>
    </row>
    <row r="136" spans="1:15" ht="15.75">
      <c r="A136" s="3">
        <v>104</v>
      </c>
      <c r="B136" s="21">
        <v>45099</v>
      </c>
      <c r="C136" s="5">
        <v>15.12</v>
      </c>
      <c r="D136" s="5">
        <v>16</v>
      </c>
      <c r="E136" s="5">
        <v>40.799999999999997</v>
      </c>
      <c r="F136" s="6">
        <v>18.739999999999998</v>
      </c>
      <c r="G136" s="5">
        <v>123</v>
      </c>
      <c r="H136" s="42"/>
      <c r="I136" s="42"/>
      <c r="J136" s="42"/>
      <c r="K136" s="42"/>
      <c r="L136" s="42"/>
      <c r="M136" s="42"/>
      <c r="N136" s="43"/>
      <c r="O136" s="42"/>
    </row>
    <row r="137" spans="1:15" ht="15.75">
      <c r="A137" s="3">
        <v>180</v>
      </c>
      <c r="B137" s="21">
        <v>45175</v>
      </c>
      <c r="C137" s="5">
        <v>13.5</v>
      </c>
      <c r="D137" s="5">
        <v>32.799999999999997</v>
      </c>
      <c r="E137" s="5">
        <v>23.5</v>
      </c>
      <c r="F137" s="6">
        <v>12.749999999999998</v>
      </c>
      <c r="G137" s="5">
        <v>123</v>
      </c>
      <c r="H137" s="42"/>
      <c r="I137" s="42"/>
      <c r="J137" s="42"/>
      <c r="K137" s="42"/>
      <c r="L137" s="42"/>
      <c r="M137" s="42"/>
      <c r="N137" s="43"/>
      <c r="O137" s="42"/>
    </row>
    <row r="138" spans="1:15" ht="15.75">
      <c r="A138" s="3">
        <v>173</v>
      </c>
      <c r="B138" s="21">
        <v>45168</v>
      </c>
      <c r="C138" s="5">
        <v>31.060000000000002</v>
      </c>
      <c r="D138" s="5">
        <v>1.9</v>
      </c>
      <c r="E138" s="5">
        <v>9</v>
      </c>
      <c r="F138" s="6">
        <v>11.38</v>
      </c>
      <c r="G138" s="5">
        <v>123</v>
      </c>
      <c r="H138" s="42"/>
      <c r="I138" s="42"/>
      <c r="J138" s="42"/>
      <c r="K138" s="42"/>
      <c r="L138" s="42"/>
      <c r="M138" s="42"/>
      <c r="N138" s="43"/>
      <c r="O138" s="42"/>
    </row>
    <row r="139" spans="1:15" ht="15.75">
      <c r="A139" s="3">
        <v>58</v>
      </c>
      <c r="B139" s="21">
        <v>45053</v>
      </c>
      <c r="C139" s="5">
        <v>21.259999999999998</v>
      </c>
      <c r="D139" s="5">
        <v>27.5</v>
      </c>
      <c r="E139" s="5">
        <v>16</v>
      </c>
      <c r="F139" s="6">
        <v>14.979999999999999</v>
      </c>
      <c r="G139" s="5">
        <v>122</v>
      </c>
      <c r="H139" s="42"/>
      <c r="I139" s="42"/>
      <c r="J139" s="42"/>
      <c r="K139" s="42"/>
      <c r="L139" s="42"/>
      <c r="M139" s="42"/>
      <c r="N139" s="43"/>
      <c r="O139" s="42"/>
    </row>
    <row r="140" spans="1:15" ht="15.75">
      <c r="A140" s="3">
        <v>87</v>
      </c>
      <c r="B140" s="21">
        <v>45082</v>
      </c>
      <c r="C140" s="5">
        <v>43.96</v>
      </c>
      <c r="D140" s="5">
        <v>3.1</v>
      </c>
      <c r="E140" s="5">
        <v>34.6</v>
      </c>
      <c r="F140" s="6">
        <v>7.6899999999999995</v>
      </c>
      <c r="G140" s="5">
        <v>122</v>
      </c>
      <c r="H140" s="42"/>
      <c r="I140" s="42"/>
      <c r="J140" s="42"/>
      <c r="K140" s="42"/>
      <c r="L140" s="42"/>
      <c r="M140" s="42"/>
      <c r="N140" s="43"/>
      <c r="O140" s="42"/>
    </row>
    <row r="141" spans="1:15" ht="15.75">
      <c r="A141" s="3">
        <v>55</v>
      </c>
      <c r="B141" s="21">
        <v>45050</v>
      </c>
      <c r="C141" s="5">
        <v>10.9</v>
      </c>
      <c r="D141" s="5">
        <v>39.299999999999997</v>
      </c>
      <c r="E141" s="5">
        <v>45.1</v>
      </c>
      <c r="F141" s="6">
        <v>6.0599999999999952</v>
      </c>
      <c r="G141" s="5">
        <v>122</v>
      </c>
      <c r="H141" s="42"/>
      <c r="I141" s="42"/>
      <c r="J141" s="42"/>
      <c r="K141" s="42"/>
      <c r="L141" s="42"/>
      <c r="M141" s="42"/>
      <c r="N141" s="43"/>
      <c r="O141" s="42"/>
    </row>
    <row r="142" spans="1:15" ht="15.75">
      <c r="A142" s="3">
        <v>123</v>
      </c>
      <c r="B142" s="21">
        <v>45118</v>
      </c>
      <c r="C142" s="5">
        <v>19.28</v>
      </c>
      <c r="D142" s="5">
        <v>26.7</v>
      </c>
      <c r="E142" s="5">
        <v>22.3</v>
      </c>
      <c r="F142" s="6">
        <v>12.070000000000002</v>
      </c>
      <c r="G142" s="5">
        <v>120</v>
      </c>
      <c r="H142" s="42"/>
      <c r="I142" s="42"/>
      <c r="J142" s="42"/>
      <c r="K142" s="42"/>
      <c r="L142" s="42"/>
      <c r="M142" s="42"/>
      <c r="N142" s="43"/>
      <c r="O142" s="42"/>
    </row>
    <row r="143" spans="1:15" ht="15.75">
      <c r="A143" s="3">
        <v>118</v>
      </c>
      <c r="B143" s="21">
        <v>45113</v>
      </c>
      <c r="C143" s="5">
        <v>31.2</v>
      </c>
      <c r="D143" s="5">
        <v>7.7</v>
      </c>
      <c r="E143" s="5">
        <v>23.1</v>
      </c>
      <c r="F143" s="6">
        <v>6.2099999999999991</v>
      </c>
      <c r="G143" s="5">
        <v>120</v>
      </c>
      <c r="H143" s="42"/>
      <c r="I143" s="42"/>
      <c r="J143" s="42"/>
      <c r="K143" s="42"/>
      <c r="L143" s="42"/>
      <c r="M143" s="42"/>
      <c r="N143" s="43"/>
      <c r="O143" s="42"/>
    </row>
    <row r="144" spans="1:15" ht="15.75">
      <c r="A144" s="3">
        <v>78</v>
      </c>
      <c r="B144" s="21">
        <v>45073</v>
      </c>
      <c r="C144" s="5">
        <v>18.940000000000001</v>
      </c>
      <c r="D144" s="5">
        <v>9.9</v>
      </c>
      <c r="E144" s="5">
        <v>35.700000000000003</v>
      </c>
      <c r="F144" s="6">
        <v>19.64</v>
      </c>
      <c r="G144" s="5">
        <v>119</v>
      </c>
      <c r="H144" s="42"/>
      <c r="I144" s="42"/>
      <c r="J144" s="42"/>
      <c r="K144" s="42"/>
      <c r="L144" s="42"/>
      <c r="M144" s="42"/>
      <c r="N144" s="43"/>
      <c r="O144" s="42"/>
    </row>
    <row r="145" spans="1:15" ht="15.75">
      <c r="A145" s="3">
        <v>153</v>
      </c>
      <c r="B145" s="21">
        <v>45148</v>
      </c>
      <c r="C145" s="5">
        <v>40.96</v>
      </c>
      <c r="D145" s="5">
        <v>2.6</v>
      </c>
      <c r="E145" s="5">
        <v>21.2</v>
      </c>
      <c r="F145" s="6">
        <v>12.8</v>
      </c>
      <c r="G145" s="5">
        <v>119</v>
      </c>
      <c r="H145" s="42"/>
      <c r="I145" s="42"/>
      <c r="J145" s="42"/>
      <c r="K145" s="42"/>
      <c r="L145" s="42"/>
      <c r="M145" s="42"/>
      <c r="N145" s="43"/>
      <c r="O145" s="42"/>
    </row>
    <row r="146" spans="1:15" ht="15.75">
      <c r="A146" s="3">
        <v>196</v>
      </c>
      <c r="B146" s="21">
        <v>45191</v>
      </c>
      <c r="C146" s="58">
        <v>164</v>
      </c>
      <c r="D146" s="5">
        <v>25.8</v>
      </c>
      <c r="E146" s="5">
        <v>20.6</v>
      </c>
      <c r="F146" s="6">
        <v>9.1300000000000008</v>
      </c>
      <c r="G146" s="5">
        <v>118</v>
      </c>
      <c r="H146" s="42"/>
      <c r="I146" s="42"/>
      <c r="J146" s="42"/>
      <c r="K146" s="42"/>
      <c r="L146" s="42"/>
      <c r="M146" s="42"/>
      <c r="N146" s="43"/>
      <c r="O146" s="42"/>
    </row>
    <row r="147" spans="1:15" ht="15.75">
      <c r="A147" s="3">
        <v>75</v>
      </c>
      <c r="B147" s="21">
        <v>45070</v>
      </c>
      <c r="C147" s="5">
        <v>30.48</v>
      </c>
      <c r="D147" s="5">
        <v>14</v>
      </c>
      <c r="E147" s="5">
        <v>10.9</v>
      </c>
      <c r="F147" s="6">
        <v>13.380000000000003</v>
      </c>
      <c r="G147" s="5">
        <v>117</v>
      </c>
      <c r="H147" s="42"/>
      <c r="I147" s="42"/>
      <c r="J147" s="42"/>
      <c r="K147" s="42"/>
      <c r="L147" s="42"/>
      <c r="M147" s="42"/>
      <c r="N147" s="43"/>
      <c r="O147" s="42"/>
    </row>
    <row r="148" spans="1:15" ht="15.75">
      <c r="A148" s="3">
        <v>175</v>
      </c>
      <c r="B148" s="21">
        <v>45170</v>
      </c>
      <c r="C148" s="5">
        <v>28.880000000000003</v>
      </c>
      <c r="D148" s="5">
        <v>5.7</v>
      </c>
      <c r="E148" s="5">
        <v>31.3</v>
      </c>
      <c r="F148" s="6">
        <v>3.2699999999999996</v>
      </c>
      <c r="G148" s="5">
        <v>117</v>
      </c>
      <c r="H148" s="42"/>
      <c r="I148" s="42"/>
      <c r="J148" s="42"/>
      <c r="K148" s="42"/>
      <c r="L148" s="42"/>
      <c r="M148" s="42"/>
      <c r="N148" s="43"/>
      <c r="O148" s="42"/>
    </row>
    <row r="149" spans="1:15" ht="15.75">
      <c r="A149" s="3">
        <v>141</v>
      </c>
      <c r="B149" s="21">
        <v>45136</v>
      </c>
      <c r="C149" s="5">
        <v>18.920000000000002</v>
      </c>
      <c r="D149" s="5">
        <v>12</v>
      </c>
      <c r="E149" s="5">
        <v>43.1</v>
      </c>
      <c r="F149" s="6">
        <v>14.719999999999999</v>
      </c>
      <c r="G149" s="5">
        <v>116</v>
      </c>
      <c r="H149" s="47"/>
      <c r="I149" s="42"/>
      <c r="J149" s="47"/>
      <c r="K149" s="42"/>
      <c r="L149" s="42"/>
      <c r="M149" s="42"/>
      <c r="N149" s="43"/>
      <c r="O149" s="42"/>
    </row>
    <row r="150" spans="1:15" ht="15.75">
      <c r="A150" s="3">
        <v>174</v>
      </c>
      <c r="B150" s="21">
        <v>45169</v>
      </c>
      <c r="C150" s="5">
        <v>21.1</v>
      </c>
      <c r="D150" s="5">
        <v>10.8</v>
      </c>
      <c r="E150" s="5">
        <v>6</v>
      </c>
      <c r="F150" s="6">
        <v>10.549999999999999</v>
      </c>
      <c r="G150" s="5">
        <v>116</v>
      </c>
      <c r="H150" s="42"/>
      <c r="I150" s="42"/>
      <c r="J150" s="42"/>
      <c r="K150" s="42"/>
      <c r="L150" s="42"/>
      <c r="M150" s="42"/>
      <c r="N150" s="43"/>
      <c r="O150" s="42"/>
    </row>
    <row r="151" spans="1:15" ht="15.75">
      <c r="A151" s="3">
        <v>27</v>
      </c>
      <c r="B151" s="21">
        <v>45022</v>
      </c>
      <c r="C151" s="5">
        <v>27.84</v>
      </c>
      <c r="D151" s="5">
        <v>4.9000000000000004</v>
      </c>
      <c r="E151" s="5">
        <v>8.1</v>
      </c>
      <c r="F151" s="6">
        <v>8.6300000000000008</v>
      </c>
      <c r="G151" s="5">
        <v>116</v>
      </c>
      <c r="H151" s="42"/>
      <c r="I151" s="42"/>
      <c r="J151" s="42"/>
      <c r="K151" s="42"/>
      <c r="L151" s="42"/>
      <c r="M151" s="42"/>
      <c r="N151" s="43"/>
      <c r="O151" s="42"/>
    </row>
    <row r="152" spans="1:15" ht="15.75">
      <c r="A152" s="3">
        <v>124</v>
      </c>
      <c r="B152" s="21">
        <v>45119</v>
      </c>
      <c r="C152" s="5">
        <v>15.9</v>
      </c>
      <c r="D152" s="5">
        <v>41.1</v>
      </c>
      <c r="E152" s="5">
        <v>5.8</v>
      </c>
      <c r="F152" s="6">
        <v>22.18</v>
      </c>
      <c r="G152" s="5">
        <v>114</v>
      </c>
      <c r="H152" s="42"/>
      <c r="I152" s="42"/>
      <c r="J152" s="42"/>
      <c r="K152" s="42"/>
      <c r="L152" s="42"/>
      <c r="M152" s="42"/>
      <c r="N152" s="43"/>
      <c r="O152" s="42"/>
    </row>
    <row r="153" spans="1:15" ht="15.75">
      <c r="A153" s="3">
        <v>149</v>
      </c>
      <c r="B153" s="21">
        <v>45144</v>
      </c>
      <c r="C153" s="5">
        <v>14.620000000000001</v>
      </c>
      <c r="D153" s="5">
        <v>26.7</v>
      </c>
      <c r="E153" s="5">
        <v>35.1</v>
      </c>
      <c r="F153" s="6">
        <v>3.6199999999999992</v>
      </c>
      <c r="G153" s="5">
        <v>114</v>
      </c>
      <c r="H153" s="42"/>
      <c r="I153" s="42"/>
      <c r="J153" s="42"/>
      <c r="K153" s="42"/>
      <c r="L153" s="42"/>
      <c r="M153" s="42"/>
      <c r="N153" s="43"/>
      <c r="O153" s="42"/>
    </row>
    <row r="154" spans="1:15" ht="15.75">
      <c r="A154" s="3">
        <v>8</v>
      </c>
      <c r="B154" s="21">
        <v>45003</v>
      </c>
      <c r="C154" s="5">
        <v>26.5</v>
      </c>
      <c r="D154" s="5">
        <v>7.6</v>
      </c>
      <c r="E154" s="5">
        <v>7.2</v>
      </c>
      <c r="F154" s="38">
        <v>17.100000000000001</v>
      </c>
      <c r="G154" s="5">
        <v>113</v>
      </c>
      <c r="H154" s="42"/>
      <c r="I154" s="42"/>
      <c r="J154" s="42"/>
      <c r="K154" s="42"/>
      <c r="L154" s="42"/>
      <c r="M154" s="42"/>
      <c r="N154" s="43"/>
      <c r="O154" s="42"/>
    </row>
    <row r="155" spans="1:15" ht="15.75">
      <c r="A155" s="3">
        <v>69</v>
      </c>
      <c r="B155" s="21">
        <v>45064</v>
      </c>
      <c r="C155" s="34">
        <v>38.209999999999994</v>
      </c>
      <c r="D155" s="5">
        <v>17</v>
      </c>
      <c r="E155" s="5">
        <v>12.9</v>
      </c>
      <c r="F155" s="6">
        <v>10.68</v>
      </c>
      <c r="G155" s="5">
        <v>113</v>
      </c>
      <c r="H155" s="42"/>
      <c r="I155" s="42"/>
      <c r="J155" s="42"/>
      <c r="K155" s="42"/>
      <c r="L155" s="42"/>
      <c r="M155" s="42"/>
      <c r="N155" s="43"/>
      <c r="O155" s="42"/>
    </row>
    <row r="156" spans="1:15" ht="15.75">
      <c r="A156" s="3">
        <v>95</v>
      </c>
      <c r="B156" s="21">
        <v>45090</v>
      </c>
      <c r="C156" s="5">
        <v>20.440000000000001</v>
      </c>
      <c r="D156" s="5">
        <v>1.5</v>
      </c>
      <c r="E156" s="5">
        <v>30</v>
      </c>
      <c r="F156" s="6">
        <v>18.47</v>
      </c>
      <c r="G156" s="5">
        <v>112</v>
      </c>
      <c r="H156" s="42"/>
      <c r="I156" s="42"/>
      <c r="J156" s="42"/>
      <c r="K156" s="42"/>
      <c r="L156" s="42"/>
      <c r="M156" s="42"/>
      <c r="N156" s="43"/>
      <c r="O156" s="42"/>
    </row>
    <row r="157" spans="1:15" ht="15.75">
      <c r="A157" s="3">
        <v>114</v>
      </c>
      <c r="B157" s="21">
        <v>45109</v>
      </c>
      <c r="C157" s="5">
        <v>29.080000000000002</v>
      </c>
      <c r="D157" s="5">
        <v>9.6</v>
      </c>
      <c r="E157" s="5">
        <v>3.6</v>
      </c>
      <c r="F157" s="6">
        <v>13.4</v>
      </c>
      <c r="G157" s="5">
        <v>112</v>
      </c>
      <c r="H157" s="42"/>
      <c r="I157" s="42"/>
      <c r="J157" s="42"/>
      <c r="K157" s="42"/>
      <c r="L157" s="42"/>
      <c r="M157" s="42"/>
      <c r="N157" s="43"/>
      <c r="O157" s="42"/>
    </row>
    <row r="158" spans="1:15" ht="15.75">
      <c r="A158" s="3">
        <v>68</v>
      </c>
      <c r="B158" s="21">
        <v>45063</v>
      </c>
      <c r="C158" s="5">
        <v>14.38</v>
      </c>
      <c r="D158" s="5">
        <v>11.7</v>
      </c>
      <c r="E158" s="5">
        <v>36.799999999999997</v>
      </c>
      <c r="F158" s="6">
        <v>17.82</v>
      </c>
      <c r="G158" s="5">
        <v>111</v>
      </c>
      <c r="H158" s="42"/>
      <c r="I158" s="42"/>
      <c r="J158" s="42"/>
      <c r="K158" s="42"/>
      <c r="L158" s="42"/>
      <c r="M158" s="42"/>
      <c r="N158" s="43"/>
      <c r="O158" s="42"/>
    </row>
    <row r="159" spans="1:15" ht="15.75">
      <c r="A159" s="3">
        <v>155</v>
      </c>
      <c r="B159" s="21">
        <v>45150</v>
      </c>
      <c r="C159" s="5">
        <v>39.96</v>
      </c>
      <c r="D159" s="5">
        <v>1.3</v>
      </c>
      <c r="E159" s="5">
        <v>24.3</v>
      </c>
      <c r="F159" s="6">
        <v>5.91</v>
      </c>
      <c r="G159" s="5">
        <v>111</v>
      </c>
      <c r="H159" s="42"/>
      <c r="I159" s="42"/>
      <c r="J159" s="42"/>
      <c r="K159" s="42"/>
      <c r="L159" s="42"/>
      <c r="M159" s="42"/>
      <c r="N159" s="43"/>
      <c r="O159" s="42"/>
    </row>
    <row r="160" spans="1:15" ht="15.75">
      <c r="A160" s="3">
        <v>79</v>
      </c>
      <c r="B160" s="21">
        <v>45074</v>
      </c>
      <c r="C160" s="5">
        <v>15.6</v>
      </c>
      <c r="D160" s="5">
        <v>40.299999999999997</v>
      </c>
      <c r="E160" s="5">
        <v>11.9</v>
      </c>
      <c r="F160" s="6">
        <v>19.189999999999998</v>
      </c>
      <c r="G160" s="5">
        <v>110</v>
      </c>
      <c r="H160" s="42"/>
      <c r="I160" s="42"/>
      <c r="J160" s="42"/>
      <c r="K160" s="42"/>
      <c r="L160" s="42"/>
      <c r="M160" s="42"/>
      <c r="N160" s="43"/>
      <c r="O160" s="42"/>
    </row>
    <row r="161" spans="1:15" ht="15.75">
      <c r="A161" s="3">
        <v>60</v>
      </c>
      <c r="B161" s="21">
        <v>45055</v>
      </c>
      <c r="C161" s="5">
        <v>20.46</v>
      </c>
      <c r="D161" s="5">
        <v>12.6</v>
      </c>
      <c r="E161" s="5">
        <v>18.3</v>
      </c>
      <c r="F161" s="6">
        <v>5.2099999999999991</v>
      </c>
      <c r="G161" s="5">
        <v>110</v>
      </c>
      <c r="H161" s="42"/>
      <c r="I161" s="42"/>
      <c r="J161" s="42"/>
      <c r="K161" s="42"/>
      <c r="L161" s="42"/>
      <c r="M161" s="42"/>
      <c r="N161" s="43"/>
      <c r="O161" s="42"/>
    </row>
    <row r="162" spans="1:15" ht="15.75">
      <c r="A162" s="3">
        <v>91</v>
      </c>
      <c r="B162" s="21">
        <v>45086</v>
      </c>
      <c r="C162" s="5">
        <v>21.8</v>
      </c>
      <c r="D162" s="5">
        <v>9.3000000000000007</v>
      </c>
      <c r="E162" s="5">
        <v>0.9</v>
      </c>
      <c r="F162" s="6">
        <v>11.190000000000001</v>
      </c>
      <c r="G162" s="5">
        <v>109</v>
      </c>
      <c r="H162" s="42"/>
      <c r="I162" s="42"/>
      <c r="J162" s="42"/>
      <c r="K162" s="42"/>
      <c r="L162" s="42"/>
      <c r="M162" s="42"/>
      <c r="N162" s="43"/>
      <c r="O162" s="42"/>
    </row>
    <row r="163" spans="1:15" ht="15.75">
      <c r="A163" s="3">
        <v>137</v>
      </c>
      <c r="B163" s="21">
        <v>45132</v>
      </c>
      <c r="C163" s="5">
        <v>9.6</v>
      </c>
      <c r="D163" s="5">
        <v>25.9</v>
      </c>
      <c r="E163" s="5">
        <v>20.5</v>
      </c>
      <c r="F163" s="6">
        <v>9.0499999999999989</v>
      </c>
      <c r="G163" s="5">
        <v>109</v>
      </c>
      <c r="H163" s="42"/>
      <c r="I163" s="42"/>
      <c r="J163" s="42"/>
      <c r="K163" s="42"/>
      <c r="L163" s="42"/>
      <c r="M163" s="42"/>
      <c r="N163" s="43"/>
      <c r="O163" s="42"/>
    </row>
    <row r="164" spans="1:15" ht="15.75">
      <c r="A164" s="3">
        <v>128</v>
      </c>
      <c r="B164" s="21">
        <v>45123</v>
      </c>
      <c r="C164" s="5">
        <v>36.32</v>
      </c>
      <c r="D164" s="5">
        <v>2.6</v>
      </c>
      <c r="E164" s="5">
        <v>8.3000000000000007</v>
      </c>
      <c r="F164" s="6">
        <v>13.64</v>
      </c>
      <c r="G164" s="5">
        <v>108</v>
      </c>
      <c r="H164" s="42"/>
      <c r="I164" s="42"/>
      <c r="J164" s="42"/>
      <c r="K164" s="47"/>
      <c r="L164" s="42"/>
      <c r="M164" s="42"/>
      <c r="N164" s="43"/>
      <c r="O164" s="42"/>
    </row>
    <row r="165" spans="1:15" ht="15.75">
      <c r="A165" s="3">
        <v>146</v>
      </c>
      <c r="B165" s="21">
        <v>45141</v>
      </c>
      <c r="C165" s="5">
        <v>35.9</v>
      </c>
      <c r="D165" s="5">
        <v>2.1</v>
      </c>
      <c r="E165" s="5">
        <v>26.6</v>
      </c>
      <c r="F165" s="6">
        <v>4.3599999999999994</v>
      </c>
      <c r="G165" s="5">
        <v>108</v>
      </c>
      <c r="H165" s="42"/>
      <c r="I165" s="42"/>
      <c r="J165" s="42"/>
      <c r="K165" s="42"/>
      <c r="L165" s="42"/>
      <c r="M165" s="42"/>
      <c r="N165" s="43"/>
      <c r="O165" s="42"/>
    </row>
    <row r="166" spans="1:15" ht="15.75">
      <c r="A166" s="3">
        <v>131</v>
      </c>
      <c r="B166" s="21">
        <v>45126</v>
      </c>
      <c r="C166" s="5">
        <v>25.28</v>
      </c>
      <c r="D166" s="5">
        <v>0.8</v>
      </c>
      <c r="E166" s="5">
        <v>14.8</v>
      </c>
      <c r="F166" s="6">
        <v>2.12</v>
      </c>
      <c r="G166" s="5">
        <v>108</v>
      </c>
      <c r="H166" s="42"/>
      <c r="I166" s="42"/>
      <c r="J166" s="42"/>
      <c r="K166" s="42"/>
      <c r="L166" s="42"/>
      <c r="M166" s="42"/>
      <c r="N166" s="43"/>
      <c r="O166" s="42"/>
    </row>
    <row r="167" spans="1:15" ht="15.75">
      <c r="A167" s="3">
        <v>147</v>
      </c>
      <c r="B167" s="21">
        <v>45142</v>
      </c>
      <c r="C167" s="5">
        <v>15.36</v>
      </c>
      <c r="D167" s="5">
        <v>33</v>
      </c>
      <c r="E167" s="5">
        <v>19.3</v>
      </c>
      <c r="F167" s="6">
        <v>11.459999999999999</v>
      </c>
      <c r="G167" s="5">
        <v>106</v>
      </c>
      <c r="H167" s="42"/>
      <c r="I167" s="42"/>
      <c r="J167" s="42"/>
      <c r="K167" s="42"/>
      <c r="L167" s="42"/>
      <c r="M167" s="42"/>
      <c r="N167" s="43"/>
      <c r="O167" s="42"/>
    </row>
    <row r="168" spans="1:15" ht="15.75">
      <c r="A168" s="3">
        <v>200</v>
      </c>
      <c r="B168" s="21">
        <v>45195</v>
      </c>
      <c r="C168" s="5">
        <v>18.240000000000002</v>
      </c>
      <c r="D168" s="5">
        <v>5.7</v>
      </c>
      <c r="E168" s="5">
        <v>29.7</v>
      </c>
      <c r="F168" s="6">
        <v>16.59</v>
      </c>
      <c r="G168" s="5">
        <v>105</v>
      </c>
      <c r="H168" s="42"/>
      <c r="I168" s="42"/>
      <c r="J168" s="42"/>
      <c r="K168" s="42"/>
      <c r="L168" s="42"/>
      <c r="M168" s="42"/>
      <c r="N168" s="43"/>
      <c r="O168" s="42"/>
    </row>
    <row r="169" spans="1:15" ht="15.75">
      <c r="A169" s="3">
        <v>36</v>
      </c>
      <c r="B169" s="21">
        <v>45031</v>
      </c>
      <c r="C169" s="37">
        <v>12.379999999999999</v>
      </c>
      <c r="D169" s="5">
        <v>43.7</v>
      </c>
      <c r="E169" s="5">
        <v>89.4</v>
      </c>
      <c r="F169" s="6">
        <v>7.7799999999999976</v>
      </c>
      <c r="G169" s="5">
        <v>105</v>
      </c>
      <c r="H169" s="42"/>
      <c r="I169" s="42"/>
      <c r="J169" s="42"/>
      <c r="K169" s="42"/>
      <c r="L169" s="42"/>
      <c r="M169" s="42"/>
      <c r="N169" s="43"/>
      <c r="O169" s="42"/>
    </row>
    <row r="170" spans="1:15" ht="15.75">
      <c r="A170" s="3">
        <v>136</v>
      </c>
      <c r="B170" s="21">
        <v>45131</v>
      </c>
      <c r="C170" s="5">
        <v>27.080000000000002</v>
      </c>
      <c r="D170" s="5">
        <v>0.3</v>
      </c>
      <c r="E170" s="5">
        <v>23.2</v>
      </c>
      <c r="F170" s="6">
        <v>19.910000000000004</v>
      </c>
      <c r="G170" s="5">
        <v>104</v>
      </c>
      <c r="H170" s="42"/>
      <c r="I170" s="42"/>
      <c r="J170" s="42"/>
      <c r="K170" s="42"/>
      <c r="L170" s="42"/>
      <c r="M170" s="42"/>
      <c r="N170" s="43"/>
      <c r="O170" s="42"/>
    </row>
    <row r="171" spans="1:15" ht="15.75">
      <c r="A171" s="3">
        <v>64</v>
      </c>
      <c r="B171" s="21">
        <v>45059</v>
      </c>
      <c r="C171" s="5">
        <v>15.3</v>
      </c>
      <c r="D171" s="5">
        <v>24.6</v>
      </c>
      <c r="E171" s="5">
        <v>2.2000000000000002</v>
      </c>
      <c r="F171" s="6">
        <v>14.57</v>
      </c>
      <c r="G171" s="5">
        <v>104</v>
      </c>
      <c r="H171" s="42"/>
      <c r="I171" s="42"/>
      <c r="J171" s="42"/>
      <c r="K171" s="42"/>
      <c r="L171" s="42"/>
      <c r="M171" s="42"/>
      <c r="N171" s="43"/>
      <c r="O171" s="42"/>
    </row>
    <row r="172" spans="1:15" ht="15.75">
      <c r="A172" s="3">
        <v>181</v>
      </c>
      <c r="B172" s="21">
        <v>45176</v>
      </c>
      <c r="C172" s="5">
        <v>10.120000000000001</v>
      </c>
      <c r="D172" s="5">
        <v>39</v>
      </c>
      <c r="E172" s="5">
        <v>9.3000000000000007</v>
      </c>
      <c r="F172" s="6">
        <v>18.339999999999996</v>
      </c>
      <c r="G172" s="5">
        <v>98</v>
      </c>
      <c r="H172" s="42"/>
      <c r="I172" s="42"/>
      <c r="J172" s="42"/>
      <c r="K172" s="42"/>
      <c r="L172" s="42"/>
      <c r="M172" s="42"/>
      <c r="N172" s="43"/>
      <c r="O172" s="42"/>
    </row>
    <row r="173" spans="1:15" ht="15.75">
      <c r="A173" s="3">
        <v>197</v>
      </c>
      <c r="B173" s="21">
        <v>45192</v>
      </c>
      <c r="C173" s="5">
        <v>12.44</v>
      </c>
      <c r="D173" s="5">
        <v>45.9</v>
      </c>
      <c r="E173" s="5">
        <v>69.3</v>
      </c>
      <c r="F173" s="6">
        <v>16.95</v>
      </c>
      <c r="G173" s="5">
        <v>96</v>
      </c>
      <c r="H173" s="42"/>
      <c r="I173" s="42"/>
      <c r="J173" s="42"/>
      <c r="K173" s="42"/>
      <c r="L173" s="42"/>
      <c r="M173" s="42"/>
      <c r="N173" s="43"/>
      <c r="O173" s="42"/>
    </row>
    <row r="174" spans="1:15" ht="15.75">
      <c r="A174" s="3">
        <v>35</v>
      </c>
      <c r="B174" s="21">
        <v>45030</v>
      </c>
      <c r="C174" s="5">
        <v>23.22</v>
      </c>
      <c r="D174" s="5">
        <v>5.8</v>
      </c>
      <c r="E174" s="5">
        <v>24.2</v>
      </c>
      <c r="F174" s="6">
        <v>19.829999999999998</v>
      </c>
      <c r="G174" s="5">
        <v>95</v>
      </c>
      <c r="H174" s="42"/>
      <c r="I174" s="42"/>
      <c r="J174" s="42"/>
      <c r="K174" s="42"/>
      <c r="L174" s="42"/>
      <c r="M174" s="42"/>
      <c r="N174" s="43"/>
      <c r="O174" s="42"/>
    </row>
    <row r="175" spans="1:15" ht="15.75">
      <c r="A175" s="3">
        <v>164</v>
      </c>
      <c r="B175" s="21">
        <v>45159</v>
      </c>
      <c r="C175" s="5">
        <v>10.76</v>
      </c>
      <c r="D175" s="5">
        <v>35.1</v>
      </c>
      <c r="E175" s="5">
        <v>65.900000000000006</v>
      </c>
      <c r="F175" s="38">
        <v>17.100000000000001</v>
      </c>
      <c r="G175" s="5">
        <v>95</v>
      </c>
      <c r="H175" s="42"/>
      <c r="I175" s="42"/>
      <c r="J175" s="42"/>
      <c r="K175" s="42"/>
      <c r="L175" s="42"/>
      <c r="M175" s="42"/>
      <c r="N175" s="43"/>
      <c r="O175" s="42"/>
    </row>
    <row r="176" spans="1:15" ht="15.75">
      <c r="A176" s="3">
        <v>14</v>
      </c>
      <c r="B176" s="21">
        <v>45009</v>
      </c>
      <c r="C176" s="5">
        <v>31.860000000000003</v>
      </c>
      <c r="D176" s="5">
        <v>4.9000000000000004</v>
      </c>
      <c r="E176" s="5">
        <v>9.3000000000000007</v>
      </c>
      <c r="F176" s="6">
        <v>12.160000000000002</v>
      </c>
      <c r="G176" s="5">
        <v>93</v>
      </c>
      <c r="H176" s="42"/>
      <c r="I176" s="42"/>
      <c r="J176" s="42"/>
      <c r="K176" s="42"/>
      <c r="L176" s="42"/>
      <c r="M176" s="42"/>
      <c r="N176" s="46"/>
      <c r="O176" s="42"/>
    </row>
    <row r="177" spans="1:15" ht="15.75">
      <c r="A177" s="3">
        <v>170</v>
      </c>
      <c r="B177" s="21">
        <v>45165</v>
      </c>
      <c r="C177" s="5">
        <v>9.92</v>
      </c>
      <c r="D177" s="5">
        <v>20.100000000000001</v>
      </c>
      <c r="E177" s="5">
        <v>17</v>
      </c>
      <c r="F177" s="6">
        <v>5.2100000000000009</v>
      </c>
      <c r="G177" s="5">
        <v>93</v>
      </c>
      <c r="H177" s="42"/>
      <c r="I177" s="42"/>
      <c r="J177" s="42"/>
      <c r="K177" s="42"/>
      <c r="L177" s="42"/>
      <c r="M177" s="42"/>
      <c r="N177" s="43"/>
      <c r="O177" s="42"/>
    </row>
    <row r="178" spans="1:15" ht="15.75">
      <c r="A178" s="3">
        <v>198</v>
      </c>
      <c r="B178" s="21">
        <v>45193</v>
      </c>
      <c r="C178" s="5">
        <v>71.06</v>
      </c>
      <c r="D178" s="34">
        <v>23</v>
      </c>
      <c r="E178" s="5">
        <v>9.1999999999999993</v>
      </c>
      <c r="F178" s="6">
        <v>31.35</v>
      </c>
      <c r="G178" s="5">
        <v>92</v>
      </c>
      <c r="H178" s="42"/>
      <c r="I178" s="42"/>
      <c r="J178" s="42"/>
      <c r="K178" s="42"/>
      <c r="L178" s="42"/>
      <c r="M178" s="42"/>
      <c r="N178" s="43"/>
      <c r="O178" s="42"/>
    </row>
    <row r="179" spans="1:15" ht="15.75">
      <c r="A179" s="3">
        <v>192</v>
      </c>
      <c r="B179" s="21">
        <v>45187</v>
      </c>
      <c r="C179" s="5">
        <v>24.14</v>
      </c>
      <c r="D179" s="5">
        <v>1.4</v>
      </c>
      <c r="E179" s="5">
        <v>7.4</v>
      </c>
      <c r="F179" s="6">
        <v>7.3099999999999987</v>
      </c>
      <c r="G179" s="5">
        <v>91.5</v>
      </c>
      <c r="H179" s="42"/>
      <c r="I179" s="42"/>
      <c r="J179" s="42"/>
      <c r="K179" s="42"/>
      <c r="L179" s="42"/>
      <c r="M179" s="42"/>
      <c r="N179" s="43"/>
      <c r="O179" s="42"/>
    </row>
    <row r="180" spans="1:15" ht="15.75">
      <c r="A180" s="3">
        <v>195</v>
      </c>
      <c r="B180" s="21">
        <v>45190</v>
      </c>
      <c r="C180" s="5">
        <v>14.64</v>
      </c>
      <c r="D180" s="5">
        <v>3.7</v>
      </c>
      <c r="E180" s="5">
        <v>13.8</v>
      </c>
      <c r="F180" s="6">
        <v>0.14999999999999947</v>
      </c>
      <c r="G180" s="5">
        <v>91</v>
      </c>
      <c r="H180" s="42"/>
      <c r="I180" s="42"/>
      <c r="J180" s="42"/>
      <c r="K180" s="42"/>
      <c r="L180" s="42"/>
      <c r="M180" s="42"/>
      <c r="N180" s="46"/>
      <c r="O180" s="42"/>
    </row>
    <row r="181" spans="1:15" ht="15.75">
      <c r="A181" s="3">
        <v>97</v>
      </c>
      <c r="B181" s="21">
        <v>45092</v>
      </c>
      <c r="C181" s="5">
        <v>11.58</v>
      </c>
      <c r="D181" s="5">
        <v>37.6</v>
      </c>
      <c r="E181" s="5">
        <v>21.6</v>
      </c>
      <c r="F181" s="6">
        <v>11.95</v>
      </c>
      <c r="G181" s="5">
        <v>90</v>
      </c>
      <c r="H181" s="42"/>
      <c r="I181" s="42"/>
      <c r="J181" s="42"/>
      <c r="K181" s="42"/>
      <c r="L181" s="42"/>
      <c r="M181" s="42"/>
      <c r="N181" s="43"/>
      <c r="O181" s="42"/>
    </row>
    <row r="182" spans="1:15" ht="15.75">
      <c r="A182" s="3">
        <v>191</v>
      </c>
      <c r="B182" s="21">
        <v>45186</v>
      </c>
      <c r="C182" s="5">
        <v>12</v>
      </c>
      <c r="D182" s="5">
        <v>11.6</v>
      </c>
      <c r="E182" s="5">
        <v>18.399999999999999</v>
      </c>
      <c r="F182" s="6">
        <v>3.4400000000000013</v>
      </c>
      <c r="G182" s="5">
        <v>90</v>
      </c>
      <c r="H182" s="42"/>
      <c r="I182" s="42"/>
      <c r="J182" s="42"/>
      <c r="K182" s="42"/>
      <c r="L182" s="42"/>
      <c r="M182" s="42"/>
      <c r="N182" s="43"/>
      <c r="O182" s="42"/>
    </row>
    <row r="183" spans="1:15" ht="15.75">
      <c r="A183" s="3">
        <v>156</v>
      </c>
      <c r="B183" s="21">
        <v>45151</v>
      </c>
      <c r="C183" s="5">
        <v>12.02</v>
      </c>
      <c r="D183" s="5">
        <v>25.7</v>
      </c>
      <c r="E183" s="5">
        <v>43.3</v>
      </c>
      <c r="F183" s="6">
        <v>18.04</v>
      </c>
      <c r="G183" s="5">
        <v>89</v>
      </c>
      <c r="H183" s="42"/>
      <c r="I183" s="42"/>
      <c r="J183" s="42"/>
      <c r="K183" s="42"/>
      <c r="L183" s="42"/>
      <c r="M183" s="42"/>
      <c r="N183" s="43"/>
      <c r="O183" s="42"/>
    </row>
    <row r="184" spans="1:15" ht="15.75">
      <c r="A184" s="3">
        <v>110</v>
      </c>
      <c r="B184" s="21">
        <v>45105</v>
      </c>
      <c r="C184" s="5">
        <v>8</v>
      </c>
      <c r="D184" s="5">
        <v>11</v>
      </c>
      <c r="E184" s="5">
        <v>29.7</v>
      </c>
      <c r="F184" s="6">
        <v>16.119999999999997</v>
      </c>
      <c r="G184" s="5">
        <v>86</v>
      </c>
      <c r="H184" s="42"/>
      <c r="I184" s="42"/>
      <c r="J184" s="42"/>
      <c r="K184" s="42"/>
      <c r="L184" s="42"/>
      <c r="M184" s="42"/>
      <c r="N184" s="43"/>
      <c r="O184" s="47"/>
    </row>
    <row r="185" spans="1:15" ht="15.75">
      <c r="A185" s="3">
        <v>165</v>
      </c>
      <c r="B185" s="21">
        <v>45160</v>
      </c>
      <c r="C185" s="5">
        <v>6.74</v>
      </c>
      <c r="D185" s="5">
        <v>48.9</v>
      </c>
      <c r="E185" s="5">
        <v>75</v>
      </c>
      <c r="F185" s="6">
        <v>15.32</v>
      </c>
      <c r="G185" s="5">
        <v>86</v>
      </c>
      <c r="H185" s="42"/>
      <c r="I185" s="42"/>
      <c r="J185" s="42"/>
      <c r="K185" s="42"/>
      <c r="L185" s="42"/>
      <c r="M185" s="42"/>
      <c r="N185" s="43"/>
      <c r="O185" s="42"/>
    </row>
    <row r="186" spans="1:15" ht="15.75">
      <c r="A186" s="3">
        <v>105</v>
      </c>
      <c r="B186" s="21">
        <v>45100</v>
      </c>
      <c r="C186" s="5">
        <v>12.34</v>
      </c>
      <c r="D186" s="5">
        <v>36.9</v>
      </c>
      <c r="E186" s="5">
        <v>45.2</v>
      </c>
      <c r="F186" s="6">
        <v>1.5399999999999956</v>
      </c>
      <c r="G186" s="5">
        <v>85</v>
      </c>
      <c r="H186" s="42"/>
      <c r="I186" s="42"/>
      <c r="J186" s="42"/>
      <c r="K186" s="42"/>
      <c r="L186" s="42"/>
      <c r="M186" s="42"/>
      <c r="N186" s="43"/>
      <c r="O186" s="42"/>
    </row>
    <row r="187" spans="1:15" ht="15.75">
      <c r="A187" s="3">
        <v>37</v>
      </c>
      <c r="B187" s="21">
        <v>45032</v>
      </c>
      <c r="C187" s="5">
        <v>6.74</v>
      </c>
      <c r="D187" s="5">
        <v>12.1</v>
      </c>
      <c r="E187" s="5">
        <v>23.4</v>
      </c>
      <c r="F187" s="6">
        <v>18.560000000000002</v>
      </c>
      <c r="G187" s="5">
        <v>83</v>
      </c>
      <c r="H187" s="42"/>
      <c r="I187" s="42"/>
      <c r="J187" s="42"/>
      <c r="K187" s="42"/>
      <c r="L187" s="42"/>
      <c r="M187" s="42"/>
      <c r="N187" s="43"/>
      <c r="O187" s="42"/>
    </row>
    <row r="188" spans="1:15" ht="15.75">
      <c r="A188" s="3">
        <v>12</v>
      </c>
      <c r="B188" s="21">
        <v>45007</v>
      </c>
      <c r="C188" s="5">
        <v>16.7</v>
      </c>
      <c r="D188" s="5">
        <v>2</v>
      </c>
      <c r="E188" s="5">
        <v>21.4</v>
      </c>
      <c r="F188" s="6">
        <v>17.79</v>
      </c>
      <c r="G188" s="5">
        <v>83</v>
      </c>
      <c r="H188" s="42"/>
      <c r="I188" s="42"/>
      <c r="J188" s="42"/>
      <c r="K188" s="42"/>
      <c r="L188" s="42"/>
      <c r="M188" s="42"/>
      <c r="N188" s="43"/>
      <c r="O188" s="42"/>
    </row>
    <row r="189" spans="1:15" ht="15.75">
      <c r="A189" s="3">
        <v>189</v>
      </c>
      <c r="B189" s="21">
        <v>45184</v>
      </c>
      <c r="C189" s="5">
        <v>13.5</v>
      </c>
      <c r="D189" s="5">
        <v>1.6</v>
      </c>
      <c r="E189" s="5">
        <v>20.7</v>
      </c>
      <c r="F189" s="6">
        <v>15.27</v>
      </c>
      <c r="G189" s="5">
        <v>83</v>
      </c>
      <c r="H189" s="42"/>
      <c r="I189" s="42"/>
      <c r="J189" s="42"/>
      <c r="K189" s="42"/>
      <c r="L189" s="42"/>
      <c r="M189" s="42"/>
      <c r="N189" s="43"/>
      <c r="O189" s="42"/>
    </row>
    <row r="190" spans="1:15" ht="15.75">
      <c r="A190" s="3">
        <v>52</v>
      </c>
      <c r="B190" s="21">
        <v>45047</v>
      </c>
      <c r="C190" s="5">
        <v>7.76</v>
      </c>
      <c r="D190" s="5">
        <v>21.7</v>
      </c>
      <c r="E190" s="5">
        <v>50.4</v>
      </c>
      <c r="F190" s="6">
        <v>12.57</v>
      </c>
      <c r="G190" s="5">
        <v>81</v>
      </c>
      <c r="H190" s="42"/>
      <c r="I190" s="42"/>
      <c r="J190" s="42"/>
      <c r="K190" s="42"/>
      <c r="L190" s="42"/>
      <c r="M190" s="42"/>
      <c r="N190" s="43"/>
      <c r="O190" s="42"/>
    </row>
    <row r="191" spans="1:15" ht="15.75">
      <c r="A191" s="3">
        <v>194</v>
      </c>
      <c r="B191" s="21">
        <v>45189</v>
      </c>
      <c r="C191" s="5">
        <v>8.56</v>
      </c>
      <c r="D191" s="5">
        <v>38.9</v>
      </c>
      <c r="E191" s="5">
        <v>50.6</v>
      </c>
      <c r="F191" s="6">
        <v>19.989999999999998</v>
      </c>
      <c r="G191" s="5">
        <v>78</v>
      </c>
      <c r="H191" s="42"/>
      <c r="I191" s="42"/>
      <c r="J191" s="42"/>
      <c r="K191" s="42"/>
      <c r="L191" s="42"/>
      <c r="M191" s="42"/>
      <c r="N191" s="43"/>
      <c r="O191" s="42"/>
    </row>
    <row r="192" spans="1:15" ht="15.75">
      <c r="A192" s="3">
        <v>129</v>
      </c>
      <c r="B192" s="21">
        <v>45124</v>
      </c>
      <c r="C192" s="5">
        <v>9.879999999999999</v>
      </c>
      <c r="D192" s="5">
        <v>16</v>
      </c>
      <c r="E192" s="5">
        <v>22.3</v>
      </c>
      <c r="F192" s="6">
        <v>1.0199999999999996</v>
      </c>
      <c r="G192" s="5">
        <v>77</v>
      </c>
      <c r="H192" s="42"/>
      <c r="I192" s="42"/>
      <c r="J192" s="42"/>
      <c r="K192" s="42"/>
      <c r="L192" s="42"/>
      <c r="M192" s="42"/>
      <c r="N192" s="43"/>
      <c r="O192" s="42"/>
    </row>
    <row r="193" spans="1:15" ht="15.75">
      <c r="A193" s="3">
        <v>113</v>
      </c>
      <c r="B193" s="21">
        <v>45108</v>
      </c>
      <c r="C193" s="5">
        <v>14.72</v>
      </c>
      <c r="D193" s="5">
        <v>1.5</v>
      </c>
      <c r="E193" s="5">
        <v>33</v>
      </c>
      <c r="F193" s="6">
        <v>10.41</v>
      </c>
      <c r="G193" s="5">
        <v>74</v>
      </c>
      <c r="H193" s="42"/>
      <c r="I193" s="42"/>
      <c r="J193" s="42"/>
      <c r="K193" s="42"/>
      <c r="L193" s="42"/>
      <c r="M193" s="42"/>
      <c r="N193" s="43"/>
      <c r="O193" s="42"/>
    </row>
    <row r="194" spans="1:15" ht="15.75">
      <c r="A194" s="3">
        <v>67</v>
      </c>
      <c r="B194" s="21">
        <v>45062</v>
      </c>
      <c r="C194" s="5">
        <v>3.46</v>
      </c>
      <c r="D194" s="5">
        <v>28.1</v>
      </c>
      <c r="E194" s="5">
        <v>41.4</v>
      </c>
      <c r="F194" s="6">
        <v>18.220000000000002</v>
      </c>
      <c r="G194" s="5">
        <v>71</v>
      </c>
      <c r="H194" s="42"/>
      <c r="I194" s="42"/>
      <c r="J194" s="42"/>
      <c r="K194" s="42"/>
      <c r="L194" s="42"/>
      <c r="M194" s="42"/>
      <c r="N194" s="43"/>
      <c r="O194" s="42"/>
    </row>
    <row r="195" spans="1:15" ht="15.75">
      <c r="A195" s="3">
        <v>133</v>
      </c>
      <c r="B195" s="21">
        <v>45128</v>
      </c>
      <c r="C195" s="5">
        <v>5.68</v>
      </c>
      <c r="D195" s="5">
        <v>27.2</v>
      </c>
      <c r="E195" s="5">
        <v>2.1</v>
      </c>
      <c r="F195" s="6">
        <v>13.6</v>
      </c>
      <c r="G195" s="5">
        <v>71</v>
      </c>
      <c r="H195" s="42"/>
      <c r="I195" s="42"/>
      <c r="J195" s="42"/>
      <c r="K195" s="42"/>
      <c r="L195" s="42"/>
      <c r="M195" s="42"/>
      <c r="N195" s="43"/>
      <c r="O195" s="42"/>
    </row>
    <row r="196" spans="1:15" ht="15.75">
      <c r="A196" s="3">
        <v>43</v>
      </c>
      <c r="B196" s="21">
        <v>45038</v>
      </c>
      <c r="C196" s="5">
        <v>8.08</v>
      </c>
      <c r="D196" s="5">
        <v>29.9</v>
      </c>
      <c r="E196" s="5">
        <v>9.4</v>
      </c>
      <c r="F196" s="6">
        <v>11.729999999999999</v>
      </c>
      <c r="G196" s="5">
        <v>62</v>
      </c>
      <c r="H196" s="42"/>
      <c r="I196" s="42"/>
      <c r="J196" s="42"/>
      <c r="K196" s="42"/>
      <c r="L196" s="42"/>
      <c r="M196" s="42"/>
      <c r="N196" s="43"/>
      <c r="O196" s="42"/>
    </row>
    <row r="197" spans="1:15" ht="15.75">
      <c r="A197" s="3">
        <v>140</v>
      </c>
      <c r="B197" s="21">
        <v>45135</v>
      </c>
      <c r="C197" s="5">
        <v>12.44</v>
      </c>
      <c r="D197" s="5">
        <v>4.0999999999999996</v>
      </c>
      <c r="E197" s="5">
        <v>31.6</v>
      </c>
      <c r="F197" s="6">
        <v>11.129999999999999</v>
      </c>
      <c r="G197" s="5">
        <v>62</v>
      </c>
      <c r="H197" s="42"/>
      <c r="I197" s="42"/>
      <c r="J197" s="42"/>
      <c r="K197" s="42"/>
      <c r="L197" s="42"/>
      <c r="M197" s="42"/>
      <c r="N197" s="43"/>
      <c r="O197" s="42"/>
    </row>
    <row r="198" spans="1:15" ht="15.75">
      <c r="A198" s="3">
        <v>9</v>
      </c>
      <c r="B198" s="21">
        <v>45004</v>
      </c>
      <c r="C198" s="5">
        <v>9.620000000000001</v>
      </c>
      <c r="D198" s="5">
        <v>0.4</v>
      </c>
      <c r="E198" s="5">
        <v>25.6</v>
      </c>
      <c r="F198" s="6">
        <v>11.269999999999998</v>
      </c>
      <c r="G198" s="5">
        <v>54</v>
      </c>
      <c r="H198" s="42"/>
      <c r="I198" s="42"/>
      <c r="J198" s="42"/>
      <c r="K198" s="42"/>
      <c r="L198" s="42"/>
      <c r="M198" s="42"/>
      <c r="N198" s="43"/>
      <c r="O198" s="42"/>
    </row>
    <row r="199" spans="1:15" ht="15.75">
      <c r="A199" s="3">
        <v>66</v>
      </c>
      <c r="B199" s="21">
        <v>45061</v>
      </c>
      <c r="C199" s="5">
        <v>9.7200000000000006</v>
      </c>
      <c r="D199" s="5">
        <v>2.1</v>
      </c>
      <c r="E199" s="5">
        <v>1</v>
      </c>
      <c r="F199" s="6">
        <v>1.5100000000000002</v>
      </c>
      <c r="G199" s="5">
        <v>54</v>
      </c>
      <c r="H199" s="42"/>
      <c r="I199" s="42"/>
      <c r="J199" s="42"/>
      <c r="K199" s="42"/>
      <c r="L199" s="42"/>
      <c r="M199" s="42"/>
      <c r="N199" s="43"/>
      <c r="O199" s="42"/>
    </row>
    <row r="200" spans="1:15" ht="15.75">
      <c r="A200" s="3">
        <v>34</v>
      </c>
      <c r="B200" s="21">
        <v>45029</v>
      </c>
      <c r="C200" s="5">
        <v>9.82</v>
      </c>
      <c r="D200" s="5">
        <v>11.6</v>
      </c>
      <c r="E200" s="5">
        <v>5.7</v>
      </c>
      <c r="F200" s="59">
        <v>92</v>
      </c>
      <c r="G200" s="5">
        <v>35</v>
      </c>
      <c r="H200" s="42"/>
      <c r="I200" s="42"/>
      <c r="J200" s="42"/>
      <c r="K200" s="42"/>
      <c r="L200" s="42"/>
      <c r="M200" s="42"/>
      <c r="N200" s="43"/>
      <c r="O200" s="42"/>
    </row>
    <row r="201" spans="1:15" ht="15.75">
      <c r="A201" s="3">
        <v>163</v>
      </c>
      <c r="B201" s="21">
        <v>45158</v>
      </c>
      <c r="C201" s="5">
        <v>6</v>
      </c>
      <c r="D201" s="5">
        <v>39.6</v>
      </c>
      <c r="E201" s="5">
        <v>8.6999999999999993</v>
      </c>
      <c r="F201" s="59">
        <v>111</v>
      </c>
      <c r="G201" s="5">
        <v>28</v>
      </c>
      <c r="H201" s="42"/>
      <c r="I201" s="42"/>
      <c r="J201" s="42"/>
      <c r="K201" s="47"/>
      <c r="L201" s="47"/>
      <c r="M201" s="47"/>
      <c r="N201" s="43"/>
      <c r="O201" s="42"/>
    </row>
  </sheetData>
  <autoFilter ref="A1:G201" xr:uid="{D059EEDB-31AD-45A4-8F9A-0A67753F265A}">
    <sortState xmlns:xlrd2="http://schemas.microsoft.com/office/spreadsheetml/2017/richdata2" ref="A2:G201">
      <sortCondition descending="1" ref="G1:G201"/>
    </sortState>
  </autoFilter>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C1D5B-F6F4-4376-AE9A-DBA452982569}">
  <dimension ref="A1:T32"/>
  <sheetViews>
    <sheetView topLeftCell="C1" workbookViewId="0">
      <selection activeCell="M40" sqref="M40"/>
    </sheetView>
  </sheetViews>
  <sheetFormatPr defaultRowHeight="15"/>
  <cols>
    <col min="1" max="1" width="18" bestFit="1" customWidth="1"/>
    <col min="2" max="2" width="12" bestFit="1" customWidth="1"/>
    <col min="3" max="3" width="14.5703125" bestFit="1" customWidth="1"/>
    <col min="12" max="12" width="18" bestFit="1" customWidth="1"/>
    <col min="13" max="13" width="12" bestFit="1" customWidth="1"/>
    <col min="14" max="14" width="14.5703125" bestFit="1" customWidth="1"/>
  </cols>
  <sheetData>
    <row r="1" spans="1:17">
      <c r="A1" s="65" t="s">
        <v>81</v>
      </c>
      <c r="B1" s="66"/>
      <c r="L1" s="70" t="s">
        <v>82</v>
      </c>
      <c r="M1" s="66"/>
    </row>
    <row r="2" spans="1:17">
      <c r="A2" t="s">
        <v>57</v>
      </c>
      <c r="L2" t="s">
        <v>57</v>
      </c>
    </row>
    <row r="3" spans="1:17" ht="15.75" thickBot="1"/>
    <row r="4" spans="1:17">
      <c r="A4" s="64" t="s">
        <v>58</v>
      </c>
      <c r="B4" s="64"/>
      <c r="L4" s="64" t="s">
        <v>58</v>
      </c>
      <c r="M4" s="64"/>
    </row>
    <row r="5" spans="1:17">
      <c r="A5" s="61" t="s">
        <v>59</v>
      </c>
      <c r="B5" s="61">
        <v>0.38814449552852281</v>
      </c>
      <c r="L5" s="61" t="s">
        <v>59</v>
      </c>
      <c r="M5" s="61">
        <v>0.15691125484119317</v>
      </c>
    </row>
    <row r="6" spans="1:17">
      <c r="A6" s="61" t="s">
        <v>60</v>
      </c>
      <c r="B6" s="61">
        <v>0.15065614940909147</v>
      </c>
      <c r="L6" s="61" t="s">
        <v>60</v>
      </c>
      <c r="M6" s="61">
        <v>2.4621141895837865E-2</v>
      </c>
    </row>
    <row r="7" spans="1:17">
      <c r="A7" s="61" t="s">
        <v>61</v>
      </c>
      <c r="B7" s="61">
        <v>0.14636653400206667</v>
      </c>
      <c r="L7" s="61" t="s">
        <v>61</v>
      </c>
      <c r="M7" s="61">
        <v>1.9694986046826946E-2</v>
      </c>
    </row>
    <row r="8" spans="1:17">
      <c r="A8" s="61" t="s">
        <v>25</v>
      </c>
      <c r="B8" s="61">
        <v>64.607950937488269</v>
      </c>
      <c r="L8" s="61" t="s">
        <v>25</v>
      </c>
      <c r="M8" s="61">
        <v>69.235823635046899</v>
      </c>
    </row>
    <row r="9" spans="1:17" ht="15.75" thickBot="1">
      <c r="A9" s="62" t="s">
        <v>62</v>
      </c>
      <c r="B9" s="62">
        <v>200</v>
      </c>
      <c r="L9" s="62" t="s">
        <v>62</v>
      </c>
      <c r="M9" s="62">
        <v>200</v>
      </c>
    </row>
    <row r="11" spans="1:17" ht="15.75" thickBot="1">
      <c r="A11" t="s">
        <v>63</v>
      </c>
      <c r="L11" t="s">
        <v>63</v>
      </c>
    </row>
    <row r="12" spans="1:17">
      <c r="A12" s="63"/>
      <c r="B12" s="63" t="s">
        <v>68</v>
      </c>
      <c r="C12" s="63" t="s">
        <v>69</v>
      </c>
      <c r="D12" s="63" t="s">
        <v>70</v>
      </c>
      <c r="E12" s="63" t="s">
        <v>71</v>
      </c>
      <c r="F12" s="63" t="s">
        <v>72</v>
      </c>
      <c r="L12" s="63"/>
      <c r="M12" s="63" t="s">
        <v>68</v>
      </c>
      <c r="N12" s="63" t="s">
        <v>69</v>
      </c>
      <c r="O12" s="63" t="s">
        <v>70</v>
      </c>
      <c r="P12" s="63" t="s">
        <v>71</v>
      </c>
      <c r="Q12" s="63" t="s">
        <v>72</v>
      </c>
    </row>
    <row r="13" spans="1:17">
      <c r="A13" s="61" t="s">
        <v>64</v>
      </c>
      <c r="B13" s="61">
        <v>1</v>
      </c>
      <c r="C13" s="61">
        <v>146602.18446800322</v>
      </c>
      <c r="D13" s="61">
        <v>146602.18446800322</v>
      </c>
      <c r="E13" s="61">
        <v>35.121132109506334</v>
      </c>
      <c r="F13" s="61">
        <v>1.3547201752460407E-8</v>
      </c>
      <c r="L13" s="61" t="s">
        <v>64</v>
      </c>
      <c r="M13" s="61">
        <v>1</v>
      </c>
      <c r="N13" s="61">
        <v>23958.618351682671</v>
      </c>
      <c r="O13" s="61">
        <v>23958.618351682671</v>
      </c>
      <c r="P13" s="61">
        <v>4.9980436369631569</v>
      </c>
      <c r="Q13" s="61">
        <v>2.6492556498518432E-2</v>
      </c>
    </row>
    <row r="14" spans="1:17">
      <c r="A14" s="61" t="s">
        <v>65</v>
      </c>
      <c r="B14" s="61">
        <v>198</v>
      </c>
      <c r="C14" s="61">
        <v>826489.09021949652</v>
      </c>
      <c r="D14" s="61">
        <v>4174.1873243408918</v>
      </c>
      <c r="E14" s="61"/>
      <c r="F14" s="61"/>
      <c r="L14" s="61" t="s">
        <v>65</v>
      </c>
      <c r="M14" s="61">
        <v>198</v>
      </c>
      <c r="N14" s="61">
        <v>949132.65633581707</v>
      </c>
      <c r="O14" s="61">
        <v>4793.5992744233181</v>
      </c>
      <c r="P14" s="61"/>
      <c r="Q14" s="61"/>
    </row>
    <row r="15" spans="1:17" ht="15.75" thickBot="1">
      <c r="A15" s="62" t="s">
        <v>66</v>
      </c>
      <c r="B15" s="62">
        <v>199</v>
      </c>
      <c r="C15" s="62">
        <v>973091.27468749974</v>
      </c>
      <c r="D15" s="62"/>
      <c r="E15" s="62"/>
      <c r="F15" s="62"/>
      <c r="L15" s="62" t="s">
        <v>66</v>
      </c>
      <c r="M15" s="62">
        <v>199</v>
      </c>
      <c r="N15" s="62">
        <v>973091.27468749974</v>
      </c>
      <c r="O15" s="62"/>
      <c r="P15" s="62"/>
      <c r="Q15" s="62"/>
    </row>
    <row r="16" spans="1:17" ht="15.75" thickBot="1"/>
    <row r="17" spans="1:20">
      <c r="A17" s="67"/>
      <c r="B17" s="67" t="s">
        <v>73</v>
      </c>
      <c r="C17" s="63" t="s">
        <v>25</v>
      </c>
      <c r="D17" s="63" t="s">
        <v>74</v>
      </c>
      <c r="E17" s="63" t="s">
        <v>75</v>
      </c>
      <c r="F17" s="63" t="s">
        <v>76</v>
      </c>
      <c r="G17" s="63" t="s">
        <v>77</v>
      </c>
      <c r="H17" s="63" t="s">
        <v>78</v>
      </c>
      <c r="I17" s="63" t="s">
        <v>79</v>
      </c>
      <c r="L17" s="67"/>
      <c r="M17" s="67" t="s">
        <v>73</v>
      </c>
      <c r="N17" s="63" t="s">
        <v>25</v>
      </c>
      <c r="O17" s="63" t="s">
        <v>74</v>
      </c>
      <c r="P17" s="63" t="s">
        <v>75</v>
      </c>
      <c r="Q17" s="63" t="s">
        <v>76</v>
      </c>
      <c r="R17" s="63" t="s">
        <v>77</v>
      </c>
      <c r="S17" s="63" t="s">
        <v>78</v>
      </c>
      <c r="T17" s="63" t="s">
        <v>79</v>
      </c>
    </row>
    <row r="18" spans="1:20">
      <c r="A18" s="68" t="s">
        <v>67</v>
      </c>
      <c r="B18" s="68">
        <v>111.43643556453594</v>
      </c>
      <c r="C18" s="61">
        <v>8.4872706173118608</v>
      </c>
      <c r="D18" s="61">
        <v>13.129831790356032</v>
      </c>
      <c r="E18" s="61">
        <v>9.7492463023204519E-29</v>
      </c>
      <c r="F18" s="61">
        <v>94.699389568070401</v>
      </c>
      <c r="G18" s="61">
        <v>128.17348156100147</v>
      </c>
      <c r="H18" s="61">
        <v>94.699389568070401</v>
      </c>
      <c r="I18" s="61">
        <v>128.17348156100147</v>
      </c>
      <c r="L18" s="68" t="s">
        <v>67</v>
      </c>
      <c r="M18" s="68">
        <v>138.84055445185595</v>
      </c>
      <c r="N18" s="61">
        <v>8.3005898082578273</v>
      </c>
      <c r="O18" s="61">
        <v>16.726589032713154</v>
      </c>
      <c r="P18" s="61">
        <v>9.8658959560669557E-40</v>
      </c>
      <c r="Q18" s="61">
        <v>122.47164627362159</v>
      </c>
      <c r="R18" s="61">
        <v>155.20946263009031</v>
      </c>
      <c r="S18" s="61">
        <v>122.47164627362159</v>
      </c>
      <c r="T18" s="61">
        <v>155.20946263009031</v>
      </c>
    </row>
    <row r="19" spans="1:20" ht="15.75" thickBot="1">
      <c r="A19" s="69" t="s">
        <v>80</v>
      </c>
      <c r="B19" s="69">
        <v>1.111055646674477</v>
      </c>
      <c r="C19" s="62">
        <v>0.18747853775370085</v>
      </c>
      <c r="D19" s="62">
        <v>5.9263084723549619</v>
      </c>
      <c r="E19" s="62">
        <v>1.3547201752461206E-8</v>
      </c>
      <c r="F19" s="62">
        <v>0.74134469350498489</v>
      </c>
      <c r="G19" s="62">
        <v>1.4807665998439692</v>
      </c>
      <c r="H19" s="62">
        <v>0.74134469350498489</v>
      </c>
      <c r="I19" s="62">
        <v>1.4807665998439692</v>
      </c>
      <c r="L19" s="69" t="s">
        <v>80</v>
      </c>
      <c r="M19" s="69">
        <v>0.79416423946075321</v>
      </c>
      <c r="N19" s="62">
        <v>0.35523054773735563</v>
      </c>
      <c r="O19" s="62">
        <v>2.2356304786263173</v>
      </c>
      <c r="P19" s="62">
        <v>2.6492556498521884E-2</v>
      </c>
      <c r="Q19" s="62">
        <v>9.3643390661323211E-2</v>
      </c>
      <c r="R19" s="62">
        <v>1.4946850882601832</v>
      </c>
      <c r="S19" s="62">
        <v>9.3643390661323211E-2</v>
      </c>
      <c r="T19" s="62">
        <v>1.4946850882601832</v>
      </c>
    </row>
    <row r="21" spans="1:20" ht="18">
      <c r="A21" s="103"/>
      <c r="B21" s="41"/>
      <c r="C21" s="41"/>
      <c r="D21" s="41"/>
      <c r="E21" s="41"/>
      <c r="F21" s="41"/>
      <c r="G21" s="41"/>
      <c r="H21" s="41"/>
      <c r="I21" s="41"/>
      <c r="J21" s="41"/>
      <c r="L21" s="104"/>
      <c r="M21" s="41"/>
      <c r="N21" s="41"/>
      <c r="O21" s="41"/>
      <c r="P21" s="41"/>
      <c r="Q21" s="41"/>
      <c r="R21" s="41"/>
      <c r="S21" s="41"/>
    </row>
    <row r="22" spans="1:20">
      <c r="A22" s="41"/>
      <c r="B22" s="41"/>
      <c r="C22" s="41"/>
      <c r="D22" s="41"/>
      <c r="E22" s="41"/>
      <c r="F22" s="41"/>
      <c r="G22" s="41"/>
      <c r="H22" s="41"/>
      <c r="I22" s="41"/>
      <c r="J22" s="41"/>
      <c r="L22" s="105"/>
      <c r="M22" s="41"/>
      <c r="N22" s="41"/>
      <c r="O22" s="41"/>
      <c r="P22" s="41"/>
      <c r="Q22" s="41"/>
      <c r="R22" s="41"/>
      <c r="S22" s="41"/>
    </row>
    <row r="23" spans="1:20">
      <c r="A23" s="41"/>
      <c r="B23" s="41"/>
      <c r="C23" s="41"/>
      <c r="D23" s="41"/>
      <c r="E23" s="41"/>
      <c r="F23" s="41"/>
      <c r="G23" s="41"/>
      <c r="H23" s="41"/>
      <c r="I23" s="41"/>
      <c r="J23" s="41"/>
      <c r="L23" s="105"/>
      <c r="M23" s="41"/>
      <c r="N23" s="41"/>
      <c r="O23" s="41"/>
      <c r="P23" s="41"/>
      <c r="Q23" s="41"/>
      <c r="R23" s="41"/>
      <c r="S23" s="41"/>
    </row>
    <row r="24" spans="1:20">
      <c r="A24" s="41"/>
      <c r="B24" s="41"/>
      <c r="C24" s="41"/>
      <c r="D24" s="41"/>
      <c r="E24" s="41"/>
      <c r="F24" s="41"/>
      <c r="G24" s="41"/>
      <c r="H24" s="41"/>
      <c r="I24" s="41"/>
      <c r="J24" s="41"/>
      <c r="L24" s="105"/>
      <c r="M24" s="41"/>
      <c r="N24" s="41"/>
      <c r="O24" s="41"/>
      <c r="P24" s="41"/>
      <c r="Q24" s="41"/>
      <c r="R24" s="41"/>
      <c r="S24" s="41"/>
    </row>
    <row r="25" spans="1:20">
      <c r="A25" s="41"/>
      <c r="B25" s="41"/>
      <c r="C25" s="41"/>
      <c r="D25" s="41"/>
      <c r="E25" s="41"/>
      <c r="F25" s="41"/>
      <c r="G25" s="41"/>
      <c r="H25" s="41"/>
      <c r="I25" s="41"/>
      <c r="J25" s="41"/>
      <c r="L25" s="104"/>
      <c r="M25" s="41"/>
      <c r="N25" s="41"/>
      <c r="O25" s="41"/>
      <c r="P25" s="41"/>
      <c r="Q25" s="41"/>
      <c r="R25" s="41"/>
      <c r="S25" s="41"/>
    </row>
    <row r="26" spans="1:20" ht="18">
      <c r="A26" s="103"/>
      <c r="B26" s="41"/>
      <c r="C26" s="41"/>
      <c r="D26" s="41"/>
      <c r="E26" s="41"/>
      <c r="F26" s="41"/>
      <c r="G26" s="41"/>
      <c r="H26" s="41"/>
      <c r="I26" s="41"/>
      <c r="J26" s="41"/>
      <c r="L26" s="105"/>
      <c r="M26" s="41"/>
      <c r="N26" s="41"/>
      <c r="O26" s="41"/>
      <c r="P26" s="41"/>
      <c r="Q26" s="41"/>
      <c r="R26" s="41"/>
      <c r="S26" s="41"/>
    </row>
    <row r="27" spans="1:20">
      <c r="B27" s="41"/>
      <c r="C27" s="41"/>
      <c r="D27" s="41"/>
      <c r="E27" s="41"/>
      <c r="F27" s="41"/>
      <c r="G27" s="41"/>
      <c r="H27" s="41"/>
      <c r="I27" s="41"/>
      <c r="L27" s="105"/>
      <c r="M27" s="41"/>
      <c r="N27" s="41"/>
      <c r="O27" s="41"/>
      <c r="P27" s="41"/>
      <c r="Q27" s="41"/>
      <c r="R27" s="41"/>
      <c r="S27" s="41"/>
    </row>
    <row r="28" spans="1:20">
      <c r="L28" s="41"/>
      <c r="M28" s="41"/>
      <c r="N28" s="41"/>
      <c r="O28" s="41"/>
      <c r="P28" s="41"/>
      <c r="Q28" s="41"/>
      <c r="R28" s="41"/>
      <c r="S28" s="41"/>
    </row>
    <row r="29" spans="1:20">
      <c r="L29" s="105"/>
      <c r="M29" s="41"/>
      <c r="N29" s="41"/>
      <c r="O29" s="41"/>
      <c r="P29" s="41"/>
      <c r="Q29" s="41"/>
      <c r="R29" s="41"/>
      <c r="S29" s="41"/>
    </row>
    <row r="30" spans="1:20">
      <c r="L30" s="105"/>
      <c r="M30" s="41"/>
      <c r="N30" s="41"/>
      <c r="O30" s="41"/>
      <c r="P30" s="41"/>
      <c r="Q30" s="41"/>
      <c r="R30" s="41"/>
      <c r="S30" s="41"/>
    </row>
    <row r="31" spans="1:20" ht="18">
      <c r="L31" s="72"/>
    </row>
    <row r="32" spans="1:20">
      <c r="L32" s="7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79753-CCF6-45AF-B592-721B7E4B5D9A}">
  <dimension ref="A1:X201"/>
  <sheetViews>
    <sheetView tabSelected="1" topLeftCell="A31" zoomScale="82" zoomScaleNormal="82" workbookViewId="0">
      <selection activeCell="T70" sqref="T70"/>
    </sheetView>
  </sheetViews>
  <sheetFormatPr defaultRowHeight="15"/>
  <cols>
    <col min="1" max="1" width="11" bestFit="1" customWidth="1"/>
    <col min="2" max="4" width="8.42578125" bestFit="1" customWidth="1"/>
    <col min="15" max="15" width="11" bestFit="1" customWidth="1"/>
    <col min="16" max="18" width="8.42578125" bestFit="1" customWidth="1"/>
  </cols>
  <sheetData>
    <row r="1" spans="1:18" ht="15.75">
      <c r="A1" s="31" t="s">
        <v>2</v>
      </c>
      <c r="B1" s="31" t="s">
        <v>3</v>
      </c>
      <c r="C1" s="31" t="s">
        <v>5</v>
      </c>
      <c r="D1" s="32" t="s">
        <v>6</v>
      </c>
      <c r="O1" s="31" t="s">
        <v>2</v>
      </c>
      <c r="P1" s="31" t="s">
        <v>3</v>
      </c>
      <c r="Q1" s="31" t="s">
        <v>5</v>
      </c>
      <c r="R1" s="32" t="s">
        <v>6</v>
      </c>
    </row>
    <row r="2" spans="1:18" ht="15.75">
      <c r="A2" s="5">
        <v>47.54</v>
      </c>
      <c r="B2" s="5">
        <v>33.5</v>
      </c>
      <c r="C2" s="6">
        <v>14.919999999999995</v>
      </c>
      <c r="D2" s="58">
        <v>811</v>
      </c>
      <c r="O2" s="5">
        <v>47.54</v>
      </c>
      <c r="P2" s="5">
        <v>33.5</v>
      </c>
      <c r="Q2" s="6">
        <v>14.919999999999995</v>
      </c>
      <c r="R2" s="58">
        <v>264</v>
      </c>
    </row>
    <row r="3" spans="1:18" ht="15.75">
      <c r="A3" s="5">
        <v>27.54</v>
      </c>
      <c r="B3" s="5">
        <v>29.6</v>
      </c>
      <c r="C3" s="6">
        <v>21.71</v>
      </c>
      <c r="D3" s="58">
        <v>298.75</v>
      </c>
      <c r="O3" s="5">
        <v>27.54</v>
      </c>
      <c r="P3" s="5">
        <v>29.6</v>
      </c>
      <c r="Q3" s="6">
        <v>21.71</v>
      </c>
      <c r="R3" s="58">
        <v>184</v>
      </c>
    </row>
    <row r="4" spans="1:18" ht="15.75">
      <c r="A4" s="5">
        <v>65.52000000000001</v>
      </c>
      <c r="B4" s="5">
        <v>43</v>
      </c>
      <c r="C4" s="6">
        <v>21.540000000000006</v>
      </c>
      <c r="D4" s="5">
        <v>272</v>
      </c>
      <c r="O4" s="5">
        <v>65.52000000000001</v>
      </c>
      <c r="P4" s="5">
        <v>43</v>
      </c>
      <c r="Q4" s="6">
        <v>21.540000000000006</v>
      </c>
      <c r="R4" s="5">
        <v>272</v>
      </c>
    </row>
    <row r="5" spans="1:18" ht="15.75">
      <c r="A5" s="5">
        <v>64.38</v>
      </c>
      <c r="B5" s="5">
        <v>48.9</v>
      </c>
      <c r="C5" s="6">
        <v>35.42</v>
      </c>
      <c r="D5" s="5">
        <v>271</v>
      </c>
      <c r="O5" s="5">
        <v>64.38</v>
      </c>
      <c r="P5" s="5">
        <v>48.9</v>
      </c>
      <c r="Q5" s="6">
        <v>35.42</v>
      </c>
      <c r="R5" s="5">
        <v>271</v>
      </c>
    </row>
    <row r="6" spans="1:18" ht="15.75">
      <c r="A6" s="5">
        <v>50.64</v>
      </c>
      <c r="B6" s="5">
        <v>49</v>
      </c>
      <c r="C6" s="6">
        <v>31.1</v>
      </c>
      <c r="D6" s="5">
        <v>265</v>
      </c>
      <c r="O6" s="5">
        <v>50.64</v>
      </c>
      <c r="P6" s="5">
        <v>49</v>
      </c>
      <c r="Q6" s="6">
        <v>31.1</v>
      </c>
      <c r="R6" s="5">
        <v>265</v>
      </c>
    </row>
    <row r="7" spans="1:18" ht="15.75">
      <c r="A7" s="5">
        <v>54.06</v>
      </c>
      <c r="B7" s="5">
        <v>49</v>
      </c>
      <c r="C7" s="59">
        <v>45.25</v>
      </c>
      <c r="D7" s="5">
        <v>264</v>
      </c>
      <c r="O7" s="5">
        <v>54.06</v>
      </c>
      <c r="P7" s="5">
        <v>49</v>
      </c>
      <c r="Q7" s="59">
        <v>37</v>
      </c>
      <c r="R7" s="5">
        <v>264</v>
      </c>
    </row>
    <row r="8" spans="1:18" ht="15.75">
      <c r="A8" s="5">
        <v>62.279999999999994</v>
      </c>
      <c r="B8" s="5">
        <v>39.6</v>
      </c>
      <c r="C8" s="6">
        <v>25.619999999999997</v>
      </c>
      <c r="D8" s="5">
        <v>258</v>
      </c>
      <c r="O8" s="5">
        <v>62.279999999999994</v>
      </c>
      <c r="P8" s="5">
        <v>39.6</v>
      </c>
      <c r="Q8" s="6">
        <v>25.619999999999997</v>
      </c>
      <c r="R8" s="5">
        <v>258</v>
      </c>
    </row>
    <row r="9" spans="1:18" ht="15.75">
      <c r="A9" s="5">
        <v>64.94</v>
      </c>
      <c r="B9" s="5">
        <v>42.3</v>
      </c>
      <c r="C9" s="6">
        <v>29.639999999999993</v>
      </c>
      <c r="D9" s="5">
        <v>257</v>
      </c>
      <c r="O9" s="5">
        <v>64.94</v>
      </c>
      <c r="P9" s="5">
        <v>42.3</v>
      </c>
      <c r="Q9" s="6">
        <v>29.639999999999993</v>
      </c>
      <c r="R9" s="5">
        <v>257</v>
      </c>
    </row>
    <row r="10" spans="1:18" ht="15.75">
      <c r="A10" s="5">
        <v>56.379999999999995</v>
      </c>
      <c r="B10" s="5">
        <v>43.8</v>
      </c>
      <c r="C10" s="59">
        <v>46.589999999999996</v>
      </c>
      <c r="D10" s="5">
        <v>256</v>
      </c>
      <c r="O10" s="5">
        <v>56.379999999999995</v>
      </c>
      <c r="P10" s="5">
        <v>43.8</v>
      </c>
      <c r="Q10" s="59">
        <v>40</v>
      </c>
      <c r="R10" s="5">
        <v>256</v>
      </c>
    </row>
    <row r="11" spans="1:18" ht="15.75">
      <c r="A11" s="37">
        <v>63.279999999999994</v>
      </c>
      <c r="B11" s="5">
        <v>36.299999999999997</v>
      </c>
      <c r="C11" s="6">
        <v>10.339999999999989</v>
      </c>
      <c r="D11" s="5">
        <v>254</v>
      </c>
      <c r="O11" s="37">
        <v>63.279999999999994</v>
      </c>
      <c r="P11" s="5">
        <v>36.299999999999997</v>
      </c>
      <c r="Q11" s="6">
        <v>10.339999999999989</v>
      </c>
      <c r="R11" s="5">
        <v>254</v>
      </c>
    </row>
    <row r="12" spans="1:18" ht="15.75">
      <c r="A12" s="5">
        <v>52.980000000000004</v>
      </c>
      <c r="B12" s="5">
        <v>41.5</v>
      </c>
      <c r="C12" s="6">
        <v>37.340000000000003</v>
      </c>
      <c r="D12" s="5">
        <v>245</v>
      </c>
      <c r="O12" s="5">
        <v>52.980000000000004</v>
      </c>
      <c r="P12" s="5">
        <v>41.5</v>
      </c>
      <c r="Q12" s="6">
        <v>37.340000000000003</v>
      </c>
      <c r="R12" s="5">
        <v>245</v>
      </c>
    </row>
    <row r="13" spans="1:18" ht="15.75">
      <c r="A13" s="5">
        <v>61.260000000000005</v>
      </c>
      <c r="B13" s="5">
        <v>42.7</v>
      </c>
      <c r="C13" s="6">
        <v>25.6</v>
      </c>
      <c r="D13" s="5">
        <v>240</v>
      </c>
      <c r="O13" s="5">
        <v>61.260000000000005</v>
      </c>
      <c r="P13" s="5">
        <v>42.7</v>
      </c>
      <c r="Q13" s="6">
        <v>25.6</v>
      </c>
      <c r="R13" s="5">
        <v>240</v>
      </c>
    </row>
    <row r="14" spans="1:18" ht="15.75">
      <c r="A14" s="5">
        <v>42.08</v>
      </c>
      <c r="B14" s="5">
        <v>47.7</v>
      </c>
      <c r="C14" s="6">
        <v>22.23</v>
      </c>
      <c r="D14" s="5">
        <v>240</v>
      </c>
      <c r="O14" s="5">
        <v>42.08</v>
      </c>
      <c r="P14" s="5">
        <v>47.7</v>
      </c>
      <c r="Q14" s="6">
        <v>22.23</v>
      </c>
      <c r="R14" s="5">
        <v>240</v>
      </c>
    </row>
    <row r="15" spans="1:18" ht="15.75">
      <c r="A15" s="5">
        <v>40.78</v>
      </c>
      <c r="B15" s="5">
        <v>49.4</v>
      </c>
      <c r="C15" s="6">
        <v>20.590000000000003</v>
      </c>
      <c r="D15" s="5">
        <v>240</v>
      </c>
      <c r="O15" s="5">
        <v>40.78</v>
      </c>
      <c r="P15" s="5">
        <v>49.4</v>
      </c>
      <c r="Q15" s="6">
        <v>20.590000000000003</v>
      </c>
      <c r="R15" s="5">
        <v>240</v>
      </c>
    </row>
    <row r="16" spans="1:18" ht="15.75">
      <c r="A16" s="5">
        <v>49.160000000000004</v>
      </c>
      <c r="B16" s="5">
        <v>49.6</v>
      </c>
      <c r="C16" s="6">
        <v>30.8</v>
      </c>
      <c r="D16" s="5">
        <v>239</v>
      </c>
      <c r="O16" s="5">
        <v>49.160000000000004</v>
      </c>
      <c r="P16" s="5">
        <v>49.6</v>
      </c>
      <c r="Q16" s="6">
        <v>30.8</v>
      </c>
      <c r="R16" s="5">
        <v>239</v>
      </c>
    </row>
    <row r="17" spans="1:24" ht="15.75">
      <c r="A17" s="5">
        <v>56.02</v>
      </c>
      <c r="B17" s="5">
        <v>37.799999999999997</v>
      </c>
      <c r="C17" s="6">
        <v>14.229999999999993</v>
      </c>
      <c r="D17" s="5">
        <v>236</v>
      </c>
      <c r="O17" s="5">
        <v>56.02</v>
      </c>
      <c r="P17" s="5">
        <v>37.799999999999997</v>
      </c>
      <c r="Q17" s="6">
        <v>14.229999999999993</v>
      </c>
      <c r="R17" s="5">
        <v>236</v>
      </c>
    </row>
    <row r="18" spans="1:24" ht="15.75">
      <c r="A18" s="5">
        <v>57.720000000000006</v>
      </c>
      <c r="B18" s="5">
        <v>42</v>
      </c>
      <c r="C18" s="6">
        <v>22.879999999999995</v>
      </c>
      <c r="D18" s="5">
        <v>235.5</v>
      </c>
      <c r="O18" s="5">
        <v>57.720000000000006</v>
      </c>
      <c r="P18" s="5">
        <v>42</v>
      </c>
      <c r="Q18" s="6">
        <v>22.879999999999995</v>
      </c>
      <c r="R18" s="5">
        <v>235.5</v>
      </c>
    </row>
    <row r="19" spans="1:24" ht="15.75">
      <c r="A19" s="5">
        <v>44.28</v>
      </c>
      <c r="B19" s="5">
        <v>41.7</v>
      </c>
      <c r="C19" s="6">
        <v>26.65</v>
      </c>
      <c r="D19" s="5">
        <v>235</v>
      </c>
      <c r="O19" s="5">
        <v>44.28</v>
      </c>
      <c r="P19" s="5">
        <v>41.7</v>
      </c>
      <c r="Q19" s="6">
        <v>26.65</v>
      </c>
      <c r="R19" s="5">
        <v>235</v>
      </c>
    </row>
    <row r="20" spans="1:24" ht="15.75">
      <c r="A20" s="5">
        <v>59.58</v>
      </c>
      <c r="B20" s="5">
        <v>28.3</v>
      </c>
      <c r="C20" s="6">
        <v>26.159999999999997</v>
      </c>
      <c r="D20" s="5">
        <v>231</v>
      </c>
      <c r="O20" s="5">
        <v>59.58</v>
      </c>
      <c r="P20" s="5">
        <v>28.3</v>
      </c>
      <c r="Q20" s="6">
        <v>26.159999999999997</v>
      </c>
      <c r="R20" s="5">
        <v>231</v>
      </c>
    </row>
    <row r="21" spans="1:24" ht="15.75">
      <c r="A21" s="5">
        <v>53.6</v>
      </c>
      <c r="B21" s="5">
        <v>37.700000000000003</v>
      </c>
      <c r="C21" s="6">
        <v>28.850000000000005</v>
      </c>
      <c r="D21" s="5">
        <v>230</v>
      </c>
      <c r="O21" s="5">
        <v>53.6</v>
      </c>
      <c r="P21" s="5">
        <v>37.700000000000003</v>
      </c>
      <c r="Q21" s="6">
        <v>28.850000000000005</v>
      </c>
      <c r="R21" s="5">
        <v>230</v>
      </c>
    </row>
    <row r="22" spans="1:24" ht="15.75">
      <c r="A22" s="5">
        <v>48.36</v>
      </c>
      <c r="B22" s="5">
        <v>43.9</v>
      </c>
      <c r="C22" s="6">
        <v>32.749999999999993</v>
      </c>
      <c r="D22" s="5">
        <v>229</v>
      </c>
      <c r="O22" s="5">
        <v>48.36</v>
      </c>
      <c r="P22" s="5">
        <v>43.9</v>
      </c>
      <c r="Q22" s="6">
        <v>32.749999999999993</v>
      </c>
      <c r="R22" s="5">
        <v>229</v>
      </c>
    </row>
    <row r="23" spans="1:24" ht="15.75">
      <c r="A23" s="5">
        <v>46</v>
      </c>
      <c r="B23" s="5">
        <v>45.1</v>
      </c>
      <c r="C23" s="6">
        <v>35.209999999999994</v>
      </c>
      <c r="D23" s="5">
        <v>228</v>
      </c>
      <c r="O23" s="5">
        <v>46</v>
      </c>
      <c r="P23" s="5">
        <v>45.1</v>
      </c>
      <c r="Q23" s="6">
        <v>35.209999999999994</v>
      </c>
      <c r="R23" s="5">
        <v>228</v>
      </c>
    </row>
    <row r="24" spans="1:24" ht="15.75">
      <c r="A24" s="58">
        <v>196.98</v>
      </c>
      <c r="B24" s="5">
        <v>43.9</v>
      </c>
      <c r="C24" s="6">
        <v>39.76</v>
      </c>
      <c r="D24" s="5">
        <v>227</v>
      </c>
      <c r="O24" s="58">
        <v>68</v>
      </c>
      <c r="P24" s="5">
        <v>43.9</v>
      </c>
      <c r="Q24" s="6">
        <v>39.76</v>
      </c>
      <c r="R24" s="5">
        <v>227</v>
      </c>
    </row>
    <row r="25" spans="1:24" ht="18.75">
      <c r="A25" s="5">
        <v>67.72</v>
      </c>
      <c r="B25" s="5">
        <v>27.7</v>
      </c>
      <c r="C25" s="59">
        <v>42.49</v>
      </c>
      <c r="D25" s="5">
        <v>226</v>
      </c>
      <c r="O25" s="5">
        <v>67.72</v>
      </c>
      <c r="P25" s="5">
        <v>27.7</v>
      </c>
      <c r="Q25" s="59">
        <v>42.49</v>
      </c>
      <c r="R25" s="5">
        <v>226</v>
      </c>
      <c r="T25" s="73" t="s">
        <v>83</v>
      </c>
      <c r="U25" s="74"/>
      <c r="V25" s="74"/>
      <c r="W25" s="74"/>
      <c r="X25" s="74"/>
    </row>
    <row r="26" spans="1:24" ht="15.75">
      <c r="A26" s="5">
        <v>41.519999999999996</v>
      </c>
      <c r="B26" s="5">
        <v>46.2</v>
      </c>
      <c r="C26" s="6">
        <v>17.879999999999995</v>
      </c>
      <c r="D26" s="5">
        <v>225</v>
      </c>
      <c r="O26" s="5">
        <v>41.519999999999996</v>
      </c>
      <c r="P26" s="5">
        <v>46.2</v>
      </c>
      <c r="Q26" s="6">
        <v>17.879999999999995</v>
      </c>
      <c r="R26" s="5">
        <v>225</v>
      </c>
    </row>
    <row r="27" spans="1:24" ht="15.75">
      <c r="A27" s="5">
        <v>56.18</v>
      </c>
      <c r="B27" s="5">
        <v>36.5</v>
      </c>
      <c r="C27" s="6">
        <v>14.420000000000002</v>
      </c>
      <c r="D27" s="5">
        <v>225</v>
      </c>
      <c r="O27" s="5">
        <v>56.18</v>
      </c>
      <c r="P27" s="5">
        <v>36.5</v>
      </c>
      <c r="Q27" s="6">
        <v>14.420000000000002</v>
      </c>
      <c r="R27" s="5">
        <v>225</v>
      </c>
    </row>
    <row r="28" spans="1:24" ht="15.75">
      <c r="A28" s="5">
        <v>45.7</v>
      </c>
      <c r="B28" s="5">
        <v>43</v>
      </c>
      <c r="C28" s="6">
        <v>29.330000000000002</v>
      </c>
      <c r="D28" s="5">
        <v>223</v>
      </c>
      <c r="O28" s="5">
        <v>45.7</v>
      </c>
      <c r="P28" s="5">
        <v>43</v>
      </c>
      <c r="Q28" s="6">
        <v>29.330000000000002</v>
      </c>
      <c r="R28" s="5">
        <v>223</v>
      </c>
    </row>
    <row r="29" spans="1:24" ht="15.75">
      <c r="A29" s="5">
        <v>55.339999999999996</v>
      </c>
      <c r="B29" s="5">
        <v>38</v>
      </c>
      <c r="C29" s="6">
        <v>33.89</v>
      </c>
      <c r="D29" s="5">
        <v>221</v>
      </c>
      <c r="O29" s="5">
        <v>55.339999999999996</v>
      </c>
      <c r="P29" s="5">
        <v>38</v>
      </c>
      <c r="Q29" s="6">
        <v>33.89</v>
      </c>
      <c r="R29" s="5">
        <v>221</v>
      </c>
    </row>
    <row r="30" spans="1:24" ht="15.75">
      <c r="A30" s="5">
        <v>62.54</v>
      </c>
      <c r="B30" s="5">
        <v>28.8</v>
      </c>
      <c r="C30" s="6">
        <v>34.31</v>
      </c>
      <c r="D30" s="5">
        <v>220</v>
      </c>
      <c r="O30" s="5">
        <v>62.54</v>
      </c>
      <c r="P30" s="5">
        <v>28.8</v>
      </c>
      <c r="Q30" s="6">
        <v>34.31</v>
      </c>
      <c r="R30" s="5">
        <v>220</v>
      </c>
    </row>
    <row r="31" spans="1:24" ht="15.75">
      <c r="A31" s="5">
        <v>50.1</v>
      </c>
      <c r="B31" s="5">
        <v>33.200000000000003</v>
      </c>
      <c r="C31" s="6">
        <v>23.490000000000006</v>
      </c>
      <c r="D31" s="5">
        <v>218</v>
      </c>
      <c r="O31" s="5">
        <v>50.1</v>
      </c>
      <c r="P31" s="5">
        <v>33.200000000000003</v>
      </c>
      <c r="Q31" s="6">
        <v>23.490000000000006</v>
      </c>
      <c r="R31" s="5">
        <v>218</v>
      </c>
    </row>
    <row r="32" spans="1:24" ht="15.75">
      <c r="A32" s="5">
        <v>58.68</v>
      </c>
      <c r="B32" s="5">
        <v>30.2</v>
      </c>
      <c r="C32" s="6">
        <v>31.819999999999997</v>
      </c>
      <c r="D32" s="5">
        <v>216</v>
      </c>
      <c r="O32" s="5">
        <v>58.68</v>
      </c>
      <c r="P32" s="5">
        <v>30.2</v>
      </c>
      <c r="Q32" s="6">
        <v>31.819999999999997</v>
      </c>
      <c r="R32" s="5">
        <v>216</v>
      </c>
    </row>
    <row r="33" spans="1:23" ht="15.75">
      <c r="A33" s="5">
        <v>58.739999999999995</v>
      </c>
      <c r="B33" s="5">
        <v>28.9</v>
      </c>
      <c r="C33" s="6">
        <v>17.939999999999991</v>
      </c>
      <c r="D33" s="5">
        <v>210</v>
      </c>
      <c r="O33" s="5">
        <v>58.739999999999995</v>
      </c>
      <c r="P33" s="5">
        <v>28.9</v>
      </c>
      <c r="Q33" s="6">
        <v>17.939999999999991</v>
      </c>
      <c r="R33" s="5">
        <v>210</v>
      </c>
    </row>
    <row r="34" spans="1:23" ht="15.75">
      <c r="A34" s="5">
        <v>54.64</v>
      </c>
      <c r="B34" s="5">
        <v>34.299999999999997</v>
      </c>
      <c r="C34" s="6">
        <v>38.85</v>
      </c>
      <c r="D34" s="5">
        <v>208</v>
      </c>
      <c r="O34" s="5">
        <v>54.64</v>
      </c>
      <c r="P34" s="5">
        <v>34.299999999999997</v>
      </c>
      <c r="Q34" s="6">
        <v>38.85</v>
      </c>
      <c r="R34" s="5">
        <v>208</v>
      </c>
    </row>
    <row r="35" spans="1:23" ht="15.75">
      <c r="A35" s="5">
        <v>37.260000000000005</v>
      </c>
      <c r="B35" s="5">
        <v>39.700000000000003</v>
      </c>
      <c r="C35" s="6">
        <v>21.900000000000002</v>
      </c>
      <c r="D35" s="5">
        <v>208</v>
      </c>
      <c r="O35" s="5">
        <v>37.260000000000005</v>
      </c>
      <c r="P35" s="5">
        <v>39.700000000000003</v>
      </c>
      <c r="Q35" s="6">
        <v>21.900000000000002</v>
      </c>
      <c r="R35" s="5">
        <v>208</v>
      </c>
    </row>
    <row r="36" spans="1:23" ht="15.75">
      <c r="A36" s="33">
        <v>38.209999999999994</v>
      </c>
      <c r="B36" s="5">
        <v>35.4</v>
      </c>
      <c r="C36" s="6">
        <v>6.8299999999999947</v>
      </c>
      <c r="D36" s="5">
        <v>207</v>
      </c>
      <c r="O36" s="33">
        <v>38.209999999999994</v>
      </c>
      <c r="P36" s="5">
        <v>35.4</v>
      </c>
      <c r="Q36" s="6">
        <v>6.8299999999999947</v>
      </c>
      <c r="R36" s="5">
        <v>207</v>
      </c>
    </row>
    <row r="37" spans="1:23" ht="15.75">
      <c r="A37" s="5">
        <v>41.36</v>
      </c>
      <c r="B37" s="5">
        <v>42</v>
      </c>
      <c r="C37" s="6">
        <v>36.24</v>
      </c>
      <c r="D37" s="5">
        <v>204</v>
      </c>
      <c r="O37" s="5">
        <v>41.36</v>
      </c>
      <c r="P37" s="5">
        <v>42</v>
      </c>
      <c r="Q37" s="6">
        <v>36.24</v>
      </c>
      <c r="R37" s="5">
        <v>204</v>
      </c>
    </row>
    <row r="38" spans="1:23" ht="15.75">
      <c r="A38" s="5">
        <v>51.9</v>
      </c>
      <c r="B38" s="5">
        <v>32.299999999999997</v>
      </c>
      <c r="C38" s="6">
        <v>9.419999999999991</v>
      </c>
      <c r="D38" s="5">
        <v>201</v>
      </c>
      <c r="O38" s="5">
        <v>51.9</v>
      </c>
      <c r="P38" s="5">
        <v>32.299999999999997</v>
      </c>
      <c r="Q38" s="6">
        <v>9.419999999999991</v>
      </c>
      <c r="R38" s="5">
        <v>201</v>
      </c>
    </row>
    <row r="39" spans="1:23" ht="15.75">
      <c r="A39" s="5">
        <v>52.760000000000005</v>
      </c>
      <c r="B39" s="5">
        <v>27.1</v>
      </c>
      <c r="C39" s="6">
        <v>29.270000000000007</v>
      </c>
      <c r="D39" s="5">
        <v>199</v>
      </c>
      <c r="O39" s="5">
        <v>52.760000000000005</v>
      </c>
      <c r="P39" s="5">
        <v>27.1</v>
      </c>
      <c r="Q39" s="6">
        <v>29.270000000000007</v>
      </c>
      <c r="R39" s="5">
        <v>199</v>
      </c>
    </row>
    <row r="40" spans="1:23" ht="15.75">
      <c r="A40" s="5">
        <v>31.3</v>
      </c>
      <c r="B40" s="5">
        <v>41.3</v>
      </c>
      <c r="C40" s="6">
        <v>12.399999999999995</v>
      </c>
      <c r="D40" s="5">
        <v>197</v>
      </c>
      <c r="O40" s="5">
        <v>31.3</v>
      </c>
      <c r="P40" s="5">
        <v>41.3</v>
      </c>
      <c r="Q40" s="6">
        <v>12.399999999999995</v>
      </c>
      <c r="R40" s="5">
        <v>197</v>
      </c>
    </row>
    <row r="41" spans="1:23" ht="15.75">
      <c r="A41" s="5">
        <v>51.480000000000004</v>
      </c>
      <c r="B41" s="5">
        <v>27.5</v>
      </c>
      <c r="C41" s="6">
        <v>33.090000000000003</v>
      </c>
      <c r="D41" s="5">
        <v>196</v>
      </c>
      <c r="O41" s="5">
        <v>51.480000000000004</v>
      </c>
      <c r="P41" s="5">
        <v>27.5</v>
      </c>
      <c r="Q41" s="6">
        <v>33.090000000000003</v>
      </c>
      <c r="R41" s="5">
        <v>196</v>
      </c>
    </row>
    <row r="42" spans="1:23" ht="15.75">
      <c r="A42" s="5">
        <v>44.82</v>
      </c>
      <c r="B42" s="5">
        <v>30.6</v>
      </c>
      <c r="C42" s="6">
        <v>19.729999999999997</v>
      </c>
      <c r="D42" s="5">
        <v>196</v>
      </c>
      <c r="O42" s="5">
        <v>44.82</v>
      </c>
      <c r="P42" s="5">
        <v>30.6</v>
      </c>
      <c r="Q42" s="6">
        <v>19.729999999999997</v>
      </c>
      <c r="R42" s="5">
        <v>196</v>
      </c>
    </row>
    <row r="43" spans="1:23" ht="15.75">
      <c r="A43" s="5">
        <v>37.58</v>
      </c>
      <c r="B43" s="5">
        <v>46.4</v>
      </c>
      <c r="C43" s="6">
        <v>13.39</v>
      </c>
      <c r="D43" s="5">
        <v>196</v>
      </c>
      <c r="O43" s="5">
        <v>37.58</v>
      </c>
      <c r="P43" s="5">
        <v>46.4</v>
      </c>
      <c r="Q43" s="6">
        <v>13.39</v>
      </c>
      <c r="R43" s="5">
        <v>196</v>
      </c>
    </row>
    <row r="44" spans="1:23" ht="15.75">
      <c r="A44" s="5">
        <v>33.700000000000003</v>
      </c>
      <c r="B44" s="5">
        <v>36.799999999999997</v>
      </c>
      <c r="C44" s="6">
        <v>31.79</v>
      </c>
      <c r="D44" s="5">
        <v>193</v>
      </c>
      <c r="O44" s="5">
        <v>33.700000000000003</v>
      </c>
      <c r="P44" s="5">
        <v>36.799999999999997</v>
      </c>
      <c r="Q44" s="6">
        <v>31.79</v>
      </c>
      <c r="R44" s="5">
        <v>193</v>
      </c>
    </row>
    <row r="45" spans="1:23" ht="15.75">
      <c r="A45" s="5">
        <v>44.82</v>
      </c>
      <c r="B45" s="5">
        <v>32.9</v>
      </c>
      <c r="C45" s="6">
        <v>18.459999999999997</v>
      </c>
      <c r="D45" s="5">
        <v>191</v>
      </c>
      <c r="O45" s="5">
        <v>44.82</v>
      </c>
      <c r="P45" s="5">
        <v>32.9</v>
      </c>
      <c r="Q45" s="6">
        <v>18.459999999999997</v>
      </c>
      <c r="R45" s="5">
        <v>191</v>
      </c>
    </row>
    <row r="46" spans="1:23" ht="15.75">
      <c r="A46" s="5">
        <v>58.760000000000005</v>
      </c>
      <c r="B46" s="5">
        <v>21.3</v>
      </c>
      <c r="C46" s="6">
        <v>24.03</v>
      </c>
      <c r="D46" s="5">
        <v>188</v>
      </c>
      <c r="O46" s="5">
        <v>58.760000000000005</v>
      </c>
      <c r="P46" s="5">
        <v>21.3</v>
      </c>
      <c r="Q46" s="6">
        <v>24.03</v>
      </c>
      <c r="R46" s="5">
        <v>188</v>
      </c>
    </row>
    <row r="47" spans="1:23" ht="15.75">
      <c r="A47" s="5">
        <v>46.68</v>
      </c>
      <c r="B47" s="5">
        <v>27.7</v>
      </c>
      <c r="C47" s="6">
        <v>14.329999999999998</v>
      </c>
      <c r="D47" s="5">
        <v>188</v>
      </c>
      <c r="O47" s="5">
        <v>46.68</v>
      </c>
      <c r="P47" s="5">
        <v>27.7</v>
      </c>
      <c r="Q47" s="6">
        <v>14.329999999999998</v>
      </c>
      <c r="R47" s="5">
        <v>188</v>
      </c>
    </row>
    <row r="48" spans="1:23" ht="15.75">
      <c r="A48" s="5">
        <v>50.68</v>
      </c>
      <c r="B48" s="5">
        <v>0</v>
      </c>
      <c r="C48" s="6">
        <v>28.4</v>
      </c>
      <c r="D48" s="5">
        <v>187</v>
      </c>
      <c r="O48" s="5">
        <v>50.68</v>
      </c>
      <c r="P48" s="5">
        <v>0</v>
      </c>
      <c r="Q48" s="6">
        <v>28.4</v>
      </c>
      <c r="R48" s="5">
        <v>187</v>
      </c>
      <c r="T48" s="75" t="s">
        <v>84</v>
      </c>
      <c r="U48" s="74"/>
      <c r="V48" s="74"/>
      <c r="W48" s="74"/>
    </row>
    <row r="49" spans="1:18" ht="15.75">
      <c r="A49" s="5">
        <v>27.22</v>
      </c>
      <c r="B49" s="5">
        <v>42.8</v>
      </c>
      <c r="C49" s="6">
        <v>22.949999999999996</v>
      </c>
      <c r="D49" s="5">
        <v>187</v>
      </c>
      <c r="O49" s="5">
        <v>27.22</v>
      </c>
      <c r="P49" s="5">
        <v>42.8</v>
      </c>
      <c r="Q49" s="6">
        <v>22.949999999999996</v>
      </c>
      <c r="R49" s="5">
        <v>187</v>
      </c>
    </row>
    <row r="50" spans="1:18" ht="15.75">
      <c r="A50" s="5">
        <v>50.14</v>
      </c>
      <c r="B50" s="5">
        <v>29.5</v>
      </c>
      <c r="C50" s="6">
        <v>32.1</v>
      </c>
      <c r="D50" s="5">
        <v>186</v>
      </c>
      <c r="O50" s="5">
        <v>50.14</v>
      </c>
      <c r="P50" s="5">
        <v>29.5</v>
      </c>
      <c r="Q50" s="6">
        <v>32.1</v>
      </c>
      <c r="R50" s="5">
        <v>186</v>
      </c>
    </row>
    <row r="51" spans="1:18" ht="15.75">
      <c r="A51" s="5">
        <v>41.22</v>
      </c>
      <c r="B51" s="5">
        <v>28.7</v>
      </c>
      <c r="C51" s="6">
        <v>26.18</v>
      </c>
      <c r="D51" s="5">
        <v>186</v>
      </c>
      <c r="O51" s="5">
        <v>41.22</v>
      </c>
      <c r="P51" s="5">
        <v>28.7</v>
      </c>
      <c r="Q51" s="6">
        <v>26.18</v>
      </c>
      <c r="R51" s="5">
        <v>186</v>
      </c>
    </row>
    <row r="52" spans="1:18" ht="15.75">
      <c r="A52" s="5">
        <v>40.4</v>
      </c>
      <c r="B52" s="5">
        <v>33.4</v>
      </c>
      <c r="C52" s="6">
        <v>18.919999999999995</v>
      </c>
      <c r="D52" s="5">
        <v>186</v>
      </c>
      <c r="O52" s="5">
        <v>40.4</v>
      </c>
      <c r="P52" s="5">
        <v>33.4</v>
      </c>
      <c r="Q52" s="6">
        <v>18.919999999999995</v>
      </c>
      <c r="R52" s="5">
        <v>186</v>
      </c>
    </row>
    <row r="53" spans="1:18" ht="15.75">
      <c r="A53" s="5">
        <v>45.08</v>
      </c>
      <c r="B53" s="5">
        <v>23.6</v>
      </c>
      <c r="C53" s="6">
        <v>10.3</v>
      </c>
      <c r="D53" s="5">
        <v>185</v>
      </c>
      <c r="O53" s="5">
        <v>45.08</v>
      </c>
      <c r="P53" s="5">
        <v>23.6</v>
      </c>
      <c r="Q53" s="6">
        <v>10.3</v>
      </c>
      <c r="R53" s="5">
        <v>185</v>
      </c>
    </row>
    <row r="54" spans="1:18" ht="15.75">
      <c r="A54" s="5">
        <v>61.120000000000005</v>
      </c>
      <c r="B54" s="5">
        <v>20</v>
      </c>
      <c r="C54" s="6">
        <v>36.440000000000005</v>
      </c>
      <c r="D54" s="5">
        <v>184</v>
      </c>
      <c r="O54" s="5">
        <v>61.120000000000005</v>
      </c>
      <c r="P54" s="5">
        <v>20</v>
      </c>
      <c r="Q54" s="6">
        <v>36.440000000000005</v>
      </c>
      <c r="R54" s="5">
        <v>184</v>
      </c>
    </row>
    <row r="55" spans="1:18" ht="15.75">
      <c r="A55" s="5">
        <v>32.94</v>
      </c>
      <c r="B55" s="5">
        <v>35.6</v>
      </c>
      <c r="C55" s="38">
        <v>17.100000000000001</v>
      </c>
      <c r="D55" s="5">
        <v>184</v>
      </c>
      <c r="O55" s="5">
        <v>32.94</v>
      </c>
      <c r="P55" s="5">
        <v>35.6</v>
      </c>
      <c r="Q55" s="38">
        <v>17.100000000000001</v>
      </c>
      <c r="R55" s="5">
        <v>184</v>
      </c>
    </row>
    <row r="56" spans="1:18" ht="15.75">
      <c r="A56" s="5">
        <v>28.04</v>
      </c>
      <c r="B56" s="5">
        <v>41.7</v>
      </c>
      <c r="C56" s="6">
        <v>16.010000000000005</v>
      </c>
      <c r="D56" s="5">
        <v>183</v>
      </c>
      <c r="O56" s="5">
        <v>28.04</v>
      </c>
      <c r="P56" s="5">
        <v>41.7</v>
      </c>
      <c r="Q56" s="6">
        <v>16.010000000000005</v>
      </c>
      <c r="R56" s="5">
        <v>183</v>
      </c>
    </row>
    <row r="57" spans="1:18" ht="15.75">
      <c r="A57" s="5">
        <v>28.14</v>
      </c>
      <c r="B57" s="5">
        <v>40.6</v>
      </c>
      <c r="C57" s="6">
        <v>6.09</v>
      </c>
      <c r="D57" s="5">
        <v>180</v>
      </c>
      <c r="O57" s="5">
        <v>28.14</v>
      </c>
      <c r="P57" s="5">
        <v>40.6</v>
      </c>
      <c r="Q57" s="6">
        <v>6.09</v>
      </c>
      <c r="R57" s="5">
        <v>180</v>
      </c>
    </row>
    <row r="58" spans="1:18" ht="15.75">
      <c r="A58" s="5">
        <v>45.5</v>
      </c>
      <c r="B58" s="5">
        <v>22.3</v>
      </c>
      <c r="C58" s="6">
        <v>18.759999999999998</v>
      </c>
      <c r="D58" s="5">
        <v>179</v>
      </c>
      <c r="O58" s="5">
        <v>45.5</v>
      </c>
      <c r="P58" s="5">
        <v>22.3</v>
      </c>
      <c r="Q58" s="6">
        <v>18.759999999999998</v>
      </c>
      <c r="R58" s="5">
        <v>179</v>
      </c>
    </row>
    <row r="59" spans="1:18" ht="15.75">
      <c r="A59" s="5">
        <v>23.96</v>
      </c>
      <c r="B59" s="5">
        <v>47.8</v>
      </c>
      <c r="C59" s="6">
        <v>14.319999999999993</v>
      </c>
      <c r="D59" s="5">
        <v>177</v>
      </c>
      <c r="O59" s="5">
        <v>23.96</v>
      </c>
      <c r="P59" s="5">
        <v>47.8</v>
      </c>
      <c r="Q59" s="6">
        <v>14.319999999999993</v>
      </c>
      <c r="R59" s="5">
        <v>177</v>
      </c>
    </row>
    <row r="60" spans="1:18" ht="15.75">
      <c r="A60" s="5">
        <v>49.660000000000004</v>
      </c>
      <c r="B60" s="5">
        <v>16.899999999999999</v>
      </c>
      <c r="C60" s="6">
        <v>20.8</v>
      </c>
      <c r="D60" s="5">
        <v>175</v>
      </c>
      <c r="O60" s="5">
        <v>49.660000000000004</v>
      </c>
      <c r="P60" s="5">
        <v>16.899999999999999</v>
      </c>
      <c r="Q60" s="6">
        <v>20.8</v>
      </c>
      <c r="R60" s="5">
        <v>175</v>
      </c>
    </row>
    <row r="61" spans="1:18" ht="15.75">
      <c r="A61" s="5">
        <v>40.660000000000004</v>
      </c>
      <c r="B61" s="5">
        <v>31.6</v>
      </c>
      <c r="C61" s="6">
        <v>10.970000000000002</v>
      </c>
      <c r="D61" s="5">
        <v>175</v>
      </c>
      <c r="O61" s="5">
        <v>40.660000000000004</v>
      </c>
      <c r="P61" s="5">
        <v>31.6</v>
      </c>
      <c r="Q61" s="6">
        <v>10.970000000000002</v>
      </c>
      <c r="R61" s="5">
        <v>175</v>
      </c>
    </row>
    <row r="62" spans="1:18" ht="15.75">
      <c r="A62" s="5">
        <v>25.78</v>
      </c>
      <c r="B62" s="5">
        <v>43.5</v>
      </c>
      <c r="C62" s="6">
        <v>10.939999999999998</v>
      </c>
      <c r="D62" s="5">
        <v>173</v>
      </c>
      <c r="O62" s="5">
        <v>25.78</v>
      </c>
      <c r="P62" s="5">
        <v>43.5</v>
      </c>
      <c r="Q62" s="6">
        <v>10.939999999999998</v>
      </c>
      <c r="R62" s="5">
        <v>173</v>
      </c>
    </row>
    <row r="63" spans="1:18" ht="15.75">
      <c r="A63" s="37">
        <v>29.14</v>
      </c>
      <c r="B63" s="5">
        <v>36.9</v>
      </c>
      <c r="C63" s="6">
        <v>19.339999999999996</v>
      </c>
      <c r="D63" s="5">
        <v>172</v>
      </c>
      <c r="O63" s="37">
        <v>29.14</v>
      </c>
      <c r="P63" s="5">
        <v>36.9</v>
      </c>
      <c r="Q63" s="6">
        <v>19.339999999999996</v>
      </c>
      <c r="R63" s="5">
        <v>172</v>
      </c>
    </row>
    <row r="64" spans="1:18" ht="15.75">
      <c r="A64" s="5">
        <v>33.619999999999997</v>
      </c>
      <c r="B64" s="5">
        <v>34.6</v>
      </c>
      <c r="C64" s="6">
        <v>24.65</v>
      </c>
      <c r="D64" s="5">
        <v>171</v>
      </c>
      <c r="O64" s="5">
        <v>33.619999999999997</v>
      </c>
      <c r="P64" s="5">
        <v>34.6</v>
      </c>
      <c r="Q64" s="6">
        <v>24.65</v>
      </c>
      <c r="R64" s="5">
        <v>171</v>
      </c>
    </row>
    <row r="65" spans="1:23" ht="15.75">
      <c r="A65" s="5">
        <v>53.86</v>
      </c>
      <c r="B65" s="5">
        <v>15.5</v>
      </c>
      <c r="C65" s="6">
        <v>20.759999999999998</v>
      </c>
      <c r="D65" s="5">
        <v>170</v>
      </c>
      <c r="O65" s="5">
        <v>53.86</v>
      </c>
      <c r="P65" s="5">
        <v>15.5</v>
      </c>
      <c r="Q65" s="6">
        <v>20.759999999999998</v>
      </c>
      <c r="R65" s="5">
        <v>170</v>
      </c>
    </row>
    <row r="66" spans="1:23" ht="15.75">
      <c r="A66" s="5">
        <v>40.519999999999996</v>
      </c>
      <c r="B66" s="5">
        <v>23.3</v>
      </c>
      <c r="C66" s="6">
        <v>25.729999999999997</v>
      </c>
      <c r="D66" s="5">
        <v>169</v>
      </c>
      <c r="O66" s="5">
        <v>40.519999999999996</v>
      </c>
      <c r="P66" s="5">
        <v>23.3</v>
      </c>
      <c r="Q66" s="6">
        <v>25.729999999999997</v>
      </c>
      <c r="R66" s="5">
        <v>169</v>
      </c>
    </row>
    <row r="67" spans="1:23" ht="18.75">
      <c r="A67" s="5">
        <v>49.019999999999996</v>
      </c>
      <c r="B67" s="5">
        <v>16.7</v>
      </c>
      <c r="C67" s="6">
        <v>23.2</v>
      </c>
      <c r="D67" s="5">
        <v>168</v>
      </c>
      <c r="O67" s="5">
        <v>49.019999999999996</v>
      </c>
      <c r="P67" s="5">
        <v>16.7</v>
      </c>
      <c r="Q67" s="6">
        <v>23.2</v>
      </c>
      <c r="R67" s="5">
        <v>168</v>
      </c>
      <c r="T67" s="106" t="s">
        <v>85</v>
      </c>
      <c r="U67" s="107"/>
      <c r="V67" s="107"/>
      <c r="W67" s="107"/>
    </row>
    <row r="68" spans="1:23" ht="15.75">
      <c r="A68" s="5">
        <v>41.980000000000004</v>
      </c>
      <c r="B68" s="5">
        <v>21</v>
      </c>
      <c r="C68" s="6">
        <v>20.190000000000001</v>
      </c>
      <c r="D68" s="5">
        <v>168</v>
      </c>
      <c r="O68" s="5">
        <v>41.980000000000004</v>
      </c>
      <c r="P68" s="5">
        <v>21</v>
      </c>
      <c r="Q68" s="6">
        <v>20.190000000000001</v>
      </c>
      <c r="R68" s="5">
        <v>168</v>
      </c>
    </row>
    <row r="69" spans="1:23" ht="15.75">
      <c r="A69" s="5">
        <v>42.68</v>
      </c>
      <c r="B69" s="34">
        <v>23</v>
      </c>
      <c r="C69" s="6">
        <v>17.649999999999999</v>
      </c>
      <c r="D69" s="5">
        <v>168</v>
      </c>
      <c r="O69" s="5">
        <v>42.68</v>
      </c>
      <c r="P69" s="34">
        <v>23</v>
      </c>
      <c r="Q69" s="6">
        <v>17.649999999999999</v>
      </c>
      <c r="R69" s="5">
        <v>168</v>
      </c>
    </row>
    <row r="70" spans="1:23" ht="15.75">
      <c r="A70" s="5">
        <v>59.2</v>
      </c>
      <c r="B70" s="5">
        <v>13.9</v>
      </c>
      <c r="C70" s="6">
        <v>34.070000000000007</v>
      </c>
      <c r="D70" s="5">
        <v>167</v>
      </c>
      <c r="O70" s="5">
        <v>59.2</v>
      </c>
      <c r="P70" s="5">
        <v>13.9</v>
      </c>
      <c r="Q70" s="6">
        <v>34.070000000000007</v>
      </c>
      <c r="R70" s="5">
        <v>167</v>
      </c>
    </row>
    <row r="71" spans="1:23" ht="15.75">
      <c r="A71" s="5">
        <v>44.92</v>
      </c>
      <c r="B71" s="5">
        <v>20.6</v>
      </c>
      <c r="C71" s="6">
        <v>26.98</v>
      </c>
      <c r="D71" s="5">
        <v>167</v>
      </c>
      <c r="O71" s="5">
        <v>44.92</v>
      </c>
      <c r="P71" s="5">
        <v>20.6</v>
      </c>
      <c r="Q71" s="6">
        <v>26.98</v>
      </c>
      <c r="R71" s="5">
        <v>167</v>
      </c>
    </row>
    <row r="72" spans="1:23" ht="15.75">
      <c r="A72" s="5">
        <v>38.58</v>
      </c>
      <c r="B72" s="5">
        <v>29.3</v>
      </c>
      <c r="C72" s="6">
        <v>23.900000000000002</v>
      </c>
      <c r="D72" s="5">
        <v>167</v>
      </c>
      <c r="O72" s="5">
        <v>38.58</v>
      </c>
      <c r="P72" s="5">
        <v>29.3</v>
      </c>
      <c r="Q72" s="6">
        <v>23.900000000000002</v>
      </c>
      <c r="R72" s="5">
        <v>167</v>
      </c>
    </row>
    <row r="73" spans="1:23" ht="15.75">
      <c r="A73" s="5">
        <v>43.56</v>
      </c>
      <c r="B73" s="5">
        <v>21.1</v>
      </c>
      <c r="C73" s="6">
        <v>25.53</v>
      </c>
      <c r="D73" s="5">
        <v>166</v>
      </c>
      <c r="O73" s="5">
        <v>43.56</v>
      </c>
      <c r="P73" s="5">
        <v>21.1</v>
      </c>
      <c r="Q73" s="6">
        <v>25.53</v>
      </c>
      <c r="R73" s="5">
        <v>166</v>
      </c>
    </row>
    <row r="74" spans="1:23" ht="15.75">
      <c r="A74" s="5">
        <v>66.14</v>
      </c>
      <c r="B74" s="5">
        <v>13.9</v>
      </c>
      <c r="C74" s="6">
        <v>20.220000000000002</v>
      </c>
      <c r="D74" s="5">
        <v>166</v>
      </c>
      <c r="O74" s="5">
        <v>66.14</v>
      </c>
      <c r="P74" s="5">
        <v>13.9</v>
      </c>
      <c r="Q74" s="6">
        <v>20.220000000000002</v>
      </c>
      <c r="R74" s="5">
        <v>166</v>
      </c>
    </row>
    <row r="75" spans="1:23" ht="15.75">
      <c r="A75" s="5">
        <v>42.019999999999996</v>
      </c>
      <c r="B75" s="5">
        <v>22.5</v>
      </c>
      <c r="C75" s="6">
        <v>16.159999999999997</v>
      </c>
      <c r="D75" s="5">
        <v>165</v>
      </c>
      <c r="O75" s="5">
        <v>42.019999999999996</v>
      </c>
      <c r="P75" s="5">
        <v>22.5</v>
      </c>
      <c r="Q75" s="6">
        <v>16.159999999999997</v>
      </c>
      <c r="R75" s="5">
        <v>165</v>
      </c>
    </row>
    <row r="76" spans="1:23" ht="15.75">
      <c r="A76" s="5">
        <v>38.58</v>
      </c>
      <c r="B76" s="5">
        <v>17.2</v>
      </c>
      <c r="C76" s="6">
        <v>20.23</v>
      </c>
      <c r="D76" s="5">
        <v>163</v>
      </c>
      <c r="O76" s="5">
        <v>38.58</v>
      </c>
      <c r="P76" s="5">
        <v>17.2</v>
      </c>
      <c r="Q76" s="6">
        <v>20.23</v>
      </c>
      <c r="R76" s="5">
        <v>163</v>
      </c>
    </row>
    <row r="77" spans="1:23" ht="15.75">
      <c r="A77" s="5">
        <v>36.260000000000005</v>
      </c>
      <c r="B77" s="5">
        <v>26.8</v>
      </c>
      <c r="C77" s="6">
        <v>9.0500000000000007</v>
      </c>
      <c r="D77" s="5">
        <v>163</v>
      </c>
      <c r="O77" s="5">
        <v>36.260000000000005</v>
      </c>
      <c r="P77" s="5">
        <v>26.8</v>
      </c>
      <c r="Q77" s="6">
        <v>9.0500000000000007</v>
      </c>
      <c r="R77" s="5">
        <v>163</v>
      </c>
    </row>
    <row r="78" spans="1:23" ht="15.75">
      <c r="A78" s="5">
        <v>42.9</v>
      </c>
      <c r="B78" s="5">
        <v>20.9</v>
      </c>
      <c r="C78" s="6">
        <v>7.9399999999999977</v>
      </c>
      <c r="D78" s="5">
        <v>163</v>
      </c>
      <c r="O78" s="5">
        <v>42.9</v>
      </c>
      <c r="P78" s="5">
        <v>20.9</v>
      </c>
      <c r="Q78" s="6">
        <v>7.9399999999999977</v>
      </c>
      <c r="R78" s="5">
        <v>163</v>
      </c>
    </row>
    <row r="79" spans="1:23" ht="15.75">
      <c r="A79" s="5">
        <v>60.86</v>
      </c>
      <c r="B79" s="5">
        <v>10.6</v>
      </c>
      <c r="C79" s="6">
        <v>31.169999999999995</v>
      </c>
      <c r="D79" s="5">
        <v>162</v>
      </c>
      <c r="O79" s="5">
        <v>60.86</v>
      </c>
      <c r="P79" s="5">
        <v>10.6</v>
      </c>
      <c r="Q79" s="6">
        <v>31.169999999999995</v>
      </c>
      <c r="R79" s="5">
        <v>162</v>
      </c>
    </row>
    <row r="80" spans="1:23" ht="15.75">
      <c r="A80" s="5">
        <v>39.14</v>
      </c>
      <c r="B80" s="5">
        <v>15.4</v>
      </c>
      <c r="C80" s="6">
        <v>24.31</v>
      </c>
      <c r="D80" s="5">
        <v>159</v>
      </c>
      <c r="O80" s="5">
        <v>39.14</v>
      </c>
      <c r="P80" s="5">
        <v>15.4</v>
      </c>
      <c r="Q80" s="6">
        <v>24.31</v>
      </c>
      <c r="R80" s="5">
        <v>159</v>
      </c>
    </row>
    <row r="81" spans="1:18" ht="15.75">
      <c r="A81" s="5">
        <v>44.5</v>
      </c>
      <c r="B81" s="5">
        <v>18.100000000000001</v>
      </c>
      <c r="C81" s="6">
        <v>14.02</v>
      </c>
      <c r="D81" s="5">
        <v>159</v>
      </c>
      <c r="O81" s="5">
        <v>44.5</v>
      </c>
      <c r="P81" s="5">
        <v>18.100000000000001</v>
      </c>
      <c r="Q81" s="6">
        <v>14.02</v>
      </c>
      <c r="R81" s="5">
        <v>159</v>
      </c>
    </row>
    <row r="82" spans="1:18" ht="15.75">
      <c r="A82" s="5">
        <v>42.64</v>
      </c>
      <c r="B82" s="5">
        <v>18.399999999999999</v>
      </c>
      <c r="C82" s="6">
        <v>2.2399999999999984</v>
      </c>
      <c r="D82" s="5">
        <v>159</v>
      </c>
      <c r="O82" s="5">
        <v>42.64</v>
      </c>
      <c r="P82" s="5">
        <v>18.399999999999999</v>
      </c>
      <c r="Q82" s="6">
        <v>2.2399999999999984</v>
      </c>
      <c r="R82" s="5">
        <v>159</v>
      </c>
    </row>
    <row r="83" spans="1:18" ht="15.75">
      <c r="A83" s="5">
        <v>64.039999999999992</v>
      </c>
      <c r="B83" s="5">
        <v>10.1</v>
      </c>
      <c r="C83" s="6">
        <v>24.509999999999998</v>
      </c>
      <c r="D83" s="5">
        <v>158</v>
      </c>
      <c r="O83" s="5">
        <v>64.039999999999992</v>
      </c>
      <c r="P83" s="5">
        <v>10.1</v>
      </c>
      <c r="Q83" s="6">
        <v>24.509999999999998</v>
      </c>
      <c r="R83" s="5">
        <v>158</v>
      </c>
    </row>
    <row r="84" spans="1:18" ht="15.75">
      <c r="A84" s="5">
        <v>18.64</v>
      </c>
      <c r="B84" s="5">
        <v>46.8</v>
      </c>
      <c r="C84" s="6">
        <v>17.419999999999998</v>
      </c>
      <c r="D84" s="5">
        <v>152</v>
      </c>
      <c r="O84" s="5">
        <v>18.64</v>
      </c>
      <c r="P84" s="5">
        <v>46.8</v>
      </c>
      <c r="Q84" s="6">
        <v>17.419999999999998</v>
      </c>
      <c r="R84" s="5">
        <v>152</v>
      </c>
    </row>
    <row r="85" spans="1:18" ht="15.75">
      <c r="A85" s="5">
        <v>31.04</v>
      </c>
      <c r="B85" s="5">
        <v>19.600000000000001</v>
      </c>
      <c r="C85" s="6">
        <v>17.18</v>
      </c>
      <c r="D85" s="5">
        <v>152</v>
      </c>
      <c r="O85" s="5">
        <v>31.04</v>
      </c>
      <c r="P85" s="5">
        <v>19.600000000000001</v>
      </c>
      <c r="Q85" s="6">
        <v>17.18</v>
      </c>
      <c r="R85" s="5">
        <v>152</v>
      </c>
    </row>
    <row r="86" spans="1:18" ht="15.75">
      <c r="A86" s="5">
        <v>24.94</v>
      </c>
      <c r="B86" s="5">
        <v>49.4</v>
      </c>
      <c r="C86" s="6">
        <v>13.89</v>
      </c>
      <c r="D86" s="5">
        <v>152</v>
      </c>
      <c r="O86" s="5">
        <v>24.94</v>
      </c>
      <c r="P86" s="5">
        <v>49.4</v>
      </c>
      <c r="Q86" s="6">
        <v>13.89</v>
      </c>
      <c r="R86" s="5">
        <v>152</v>
      </c>
    </row>
    <row r="87" spans="1:18" ht="15.75">
      <c r="A87" s="5">
        <v>50.94</v>
      </c>
      <c r="B87" s="5">
        <v>24</v>
      </c>
      <c r="C87" s="6">
        <v>31.869999999999997</v>
      </c>
      <c r="D87" s="5">
        <v>151.5</v>
      </c>
      <c r="O87" s="5">
        <v>50.94</v>
      </c>
      <c r="P87" s="5">
        <v>24</v>
      </c>
      <c r="Q87" s="6">
        <v>31.869999999999997</v>
      </c>
      <c r="R87" s="5">
        <v>151.5</v>
      </c>
    </row>
    <row r="88" spans="1:18" ht="15.75">
      <c r="A88" s="5">
        <v>19.14</v>
      </c>
      <c r="B88" s="5">
        <v>35.799999999999997</v>
      </c>
      <c r="C88" s="6">
        <v>6.75</v>
      </c>
      <c r="D88" s="5">
        <v>151</v>
      </c>
      <c r="O88" s="5">
        <v>19.14</v>
      </c>
      <c r="P88" s="5">
        <v>35.799999999999997</v>
      </c>
      <c r="Q88" s="6">
        <v>6.75</v>
      </c>
      <c r="R88" s="5">
        <v>151</v>
      </c>
    </row>
    <row r="89" spans="1:18" ht="15.75">
      <c r="A89" s="5">
        <v>54.160000000000004</v>
      </c>
      <c r="B89" s="5">
        <v>8.1999999999999993</v>
      </c>
      <c r="C89" s="6">
        <v>4.0799999999999983</v>
      </c>
      <c r="D89" s="5">
        <v>150</v>
      </c>
      <c r="O89" s="5">
        <v>54.160000000000004</v>
      </c>
      <c r="P89" s="5">
        <v>8.1999999999999993</v>
      </c>
      <c r="Q89" s="6">
        <v>4.0799999999999983</v>
      </c>
      <c r="R89" s="5">
        <v>150</v>
      </c>
    </row>
    <row r="90" spans="1:18" ht="15.75">
      <c r="A90" s="5">
        <v>25.1</v>
      </c>
      <c r="B90" s="5">
        <v>28.5</v>
      </c>
      <c r="C90" s="6">
        <v>20.62</v>
      </c>
      <c r="D90" s="5">
        <v>149</v>
      </c>
      <c r="O90" s="5">
        <v>25.1</v>
      </c>
      <c r="P90" s="5">
        <v>28.5</v>
      </c>
      <c r="Q90" s="6">
        <v>20.62</v>
      </c>
      <c r="R90" s="5">
        <v>149</v>
      </c>
    </row>
    <row r="91" spans="1:18" ht="15.75">
      <c r="A91" s="5">
        <v>22.68</v>
      </c>
      <c r="B91" s="5">
        <v>44.5</v>
      </c>
      <c r="C91" s="6">
        <v>14.849999999999998</v>
      </c>
      <c r="D91" s="5">
        <v>149</v>
      </c>
      <c r="O91" s="5">
        <v>22.68</v>
      </c>
      <c r="P91" s="5">
        <v>44.5</v>
      </c>
      <c r="Q91" s="6">
        <v>14.849999999999998</v>
      </c>
      <c r="R91" s="5">
        <v>149</v>
      </c>
    </row>
    <row r="92" spans="1:18" ht="15.75">
      <c r="A92" s="5">
        <v>51.38</v>
      </c>
      <c r="B92" s="5">
        <v>8.4</v>
      </c>
      <c r="C92" s="6">
        <v>14.33</v>
      </c>
      <c r="D92" s="5">
        <v>149</v>
      </c>
      <c r="O92" s="5">
        <v>51.38</v>
      </c>
      <c r="P92" s="5">
        <v>8.4</v>
      </c>
      <c r="Q92" s="6">
        <v>14.33</v>
      </c>
      <c r="R92" s="5">
        <v>149</v>
      </c>
    </row>
    <row r="93" spans="1:18" ht="15.75">
      <c r="A93" s="5">
        <v>46.44</v>
      </c>
      <c r="B93" s="5">
        <v>15.8</v>
      </c>
      <c r="C93" s="6">
        <v>10.659999999999997</v>
      </c>
      <c r="D93" s="5">
        <v>149</v>
      </c>
      <c r="O93" s="5">
        <v>46.44</v>
      </c>
      <c r="P93" s="5">
        <v>15.8</v>
      </c>
      <c r="Q93" s="6">
        <v>10.659999999999997</v>
      </c>
      <c r="R93" s="5">
        <v>149</v>
      </c>
    </row>
    <row r="94" spans="1:18" ht="15.75">
      <c r="A94" s="5">
        <v>32.46</v>
      </c>
      <c r="B94" s="5">
        <v>23.9</v>
      </c>
      <c r="C94" s="6">
        <v>19.04</v>
      </c>
      <c r="D94" s="5">
        <v>148</v>
      </c>
      <c r="O94" s="5">
        <v>32.46</v>
      </c>
      <c r="P94" s="5">
        <v>23.9</v>
      </c>
      <c r="Q94" s="6">
        <v>19.04</v>
      </c>
      <c r="R94" s="5">
        <v>148</v>
      </c>
    </row>
    <row r="95" spans="1:18" ht="15.75">
      <c r="A95" s="5">
        <v>27.66</v>
      </c>
      <c r="B95" s="58">
        <v>225.5</v>
      </c>
      <c r="C95" s="6">
        <v>12.219999999999995</v>
      </c>
      <c r="D95" s="5">
        <v>147</v>
      </c>
      <c r="O95" s="5">
        <v>27.66</v>
      </c>
      <c r="P95" s="58">
        <v>45</v>
      </c>
      <c r="Q95" s="6">
        <v>12.219999999999995</v>
      </c>
      <c r="R95" s="5">
        <v>147</v>
      </c>
    </row>
    <row r="96" spans="1:18" ht="15.75">
      <c r="A96" s="5">
        <v>55.04</v>
      </c>
      <c r="B96" s="5">
        <v>2.9</v>
      </c>
      <c r="C96" s="6">
        <v>10.77</v>
      </c>
      <c r="D96" s="5">
        <v>147</v>
      </c>
      <c r="O96" s="5">
        <v>55.04</v>
      </c>
      <c r="P96" s="5">
        <v>2.9</v>
      </c>
      <c r="Q96" s="6">
        <v>10.77</v>
      </c>
      <c r="R96" s="5">
        <v>147</v>
      </c>
    </row>
    <row r="97" spans="1:18" ht="15.75">
      <c r="A97" s="5">
        <v>55.019999999999996</v>
      </c>
      <c r="B97" s="5">
        <v>7.3</v>
      </c>
      <c r="C97" s="6">
        <v>24.179999999999996</v>
      </c>
      <c r="D97" s="5">
        <v>142</v>
      </c>
      <c r="O97" s="5">
        <v>55.019999999999996</v>
      </c>
      <c r="P97" s="5">
        <v>7.3</v>
      </c>
      <c r="Q97" s="6">
        <v>24.179999999999996</v>
      </c>
      <c r="R97" s="5">
        <v>142</v>
      </c>
    </row>
    <row r="98" spans="1:18" ht="15.75">
      <c r="A98" s="5">
        <v>53.08</v>
      </c>
      <c r="B98" s="5">
        <v>26.9</v>
      </c>
      <c r="C98" s="6">
        <v>36.789999999999992</v>
      </c>
      <c r="D98" s="34">
        <v>139</v>
      </c>
      <c r="O98" s="5">
        <v>53.08</v>
      </c>
      <c r="P98" s="5">
        <v>26.9</v>
      </c>
      <c r="Q98" s="6">
        <v>36.789999999999992</v>
      </c>
      <c r="R98" s="34">
        <v>139</v>
      </c>
    </row>
    <row r="99" spans="1:18" ht="15.75">
      <c r="A99" s="5">
        <v>45.96</v>
      </c>
      <c r="B99" s="5">
        <v>33.5</v>
      </c>
      <c r="C99" s="6">
        <v>20.69</v>
      </c>
      <c r="D99" s="34">
        <v>139</v>
      </c>
      <c r="O99" s="5">
        <v>45.96</v>
      </c>
      <c r="P99" s="5">
        <v>33.5</v>
      </c>
      <c r="Q99" s="6">
        <v>20.69</v>
      </c>
      <c r="R99" s="34">
        <v>139</v>
      </c>
    </row>
    <row r="100" spans="1:18" ht="15.75">
      <c r="A100" s="5">
        <v>59.58</v>
      </c>
      <c r="B100" s="5">
        <v>3.5</v>
      </c>
      <c r="C100" s="6">
        <v>20.239999999999998</v>
      </c>
      <c r="D100" s="5">
        <v>139</v>
      </c>
      <c r="O100" s="5">
        <v>59.58</v>
      </c>
      <c r="P100" s="5">
        <v>3.5</v>
      </c>
      <c r="Q100" s="6">
        <v>20.239999999999998</v>
      </c>
      <c r="R100" s="5">
        <v>139</v>
      </c>
    </row>
    <row r="101" spans="1:18" ht="15.75">
      <c r="A101" s="5">
        <v>44.4</v>
      </c>
      <c r="B101" s="5">
        <v>9.3000000000000007</v>
      </c>
      <c r="C101" s="6">
        <v>19.79</v>
      </c>
      <c r="D101" s="5">
        <v>139</v>
      </c>
      <c r="O101" s="5">
        <v>44.4</v>
      </c>
      <c r="P101" s="5">
        <v>9.3000000000000007</v>
      </c>
      <c r="Q101" s="6">
        <v>19.79</v>
      </c>
      <c r="R101" s="5">
        <v>139</v>
      </c>
    </row>
    <row r="102" spans="1:18" ht="15.75">
      <c r="A102" s="5">
        <v>28.919999999999998</v>
      </c>
      <c r="B102" s="5">
        <v>5.7</v>
      </c>
      <c r="C102" s="6">
        <v>19.549999999999997</v>
      </c>
      <c r="D102" s="34">
        <v>139</v>
      </c>
      <c r="O102" s="5">
        <v>28.919999999999998</v>
      </c>
      <c r="P102" s="5">
        <v>5.7</v>
      </c>
      <c r="Q102" s="6">
        <v>19.549999999999997</v>
      </c>
      <c r="R102" s="34">
        <v>139</v>
      </c>
    </row>
    <row r="103" spans="1:18" ht="15.75">
      <c r="A103" s="5">
        <v>11.64</v>
      </c>
      <c r="B103" s="5">
        <v>15.9</v>
      </c>
      <c r="C103" s="6">
        <v>9.4299999999999962</v>
      </c>
      <c r="D103" s="34">
        <v>139</v>
      </c>
      <c r="O103" s="5">
        <v>11.64</v>
      </c>
      <c r="P103" s="5">
        <v>15.9</v>
      </c>
      <c r="Q103" s="6">
        <v>9.4299999999999962</v>
      </c>
      <c r="R103" s="34">
        <v>139</v>
      </c>
    </row>
    <row r="104" spans="1:18" ht="15.75">
      <c r="A104" s="5">
        <v>52.42</v>
      </c>
      <c r="B104" s="5">
        <v>8.6</v>
      </c>
      <c r="C104" s="6">
        <v>1</v>
      </c>
      <c r="D104" s="5">
        <v>139</v>
      </c>
      <c r="O104" s="5">
        <v>52.42</v>
      </c>
      <c r="P104" s="5">
        <v>8.6</v>
      </c>
      <c r="Q104" s="6">
        <v>1</v>
      </c>
      <c r="R104" s="5">
        <v>139</v>
      </c>
    </row>
    <row r="105" spans="1:18" ht="15.75">
      <c r="A105" s="5">
        <v>32.339999999999996</v>
      </c>
      <c r="B105" s="5">
        <v>18.399999999999999</v>
      </c>
      <c r="C105" s="6">
        <v>8.5299999999999958</v>
      </c>
      <c r="D105" s="5">
        <v>138</v>
      </c>
      <c r="O105" s="5">
        <v>32.339999999999996</v>
      </c>
      <c r="P105" s="5">
        <v>18.399999999999999</v>
      </c>
      <c r="Q105" s="6">
        <v>8.5299999999999958</v>
      </c>
      <c r="R105" s="5">
        <v>138</v>
      </c>
    </row>
    <row r="106" spans="1:18" ht="15.75">
      <c r="A106" s="5">
        <v>51.480000000000004</v>
      </c>
      <c r="B106" s="5">
        <v>4.3</v>
      </c>
      <c r="C106" s="6">
        <v>4.4699999999999989</v>
      </c>
      <c r="D106" s="5">
        <v>137</v>
      </c>
      <c r="O106" s="5">
        <v>51.480000000000004</v>
      </c>
      <c r="P106" s="5">
        <v>4.3</v>
      </c>
      <c r="Q106" s="6">
        <v>4.4699999999999989</v>
      </c>
      <c r="R106" s="5">
        <v>137</v>
      </c>
    </row>
    <row r="107" spans="1:18" ht="15.75">
      <c r="A107" s="5">
        <v>46.160000000000004</v>
      </c>
      <c r="B107" s="5">
        <v>10.8</v>
      </c>
      <c r="C107" s="6">
        <v>0.12000000000000455</v>
      </c>
      <c r="D107" s="5">
        <v>137</v>
      </c>
      <c r="O107" s="5">
        <v>46.160000000000004</v>
      </c>
      <c r="P107" s="5">
        <v>10.8</v>
      </c>
      <c r="Q107" s="6">
        <v>0.12000000000000455</v>
      </c>
      <c r="R107" s="5">
        <v>137</v>
      </c>
    </row>
    <row r="108" spans="1:18" ht="15.75">
      <c r="A108" s="37">
        <v>89.06</v>
      </c>
      <c r="B108" s="5">
        <v>36.6</v>
      </c>
      <c r="C108" s="6">
        <v>23.379999999999995</v>
      </c>
      <c r="D108" s="5">
        <v>135</v>
      </c>
      <c r="O108" s="37">
        <v>89.06</v>
      </c>
      <c r="P108" s="5">
        <v>36.6</v>
      </c>
      <c r="Q108" s="6">
        <v>23.379999999999995</v>
      </c>
      <c r="R108" s="5">
        <v>135</v>
      </c>
    </row>
    <row r="109" spans="1:18" ht="15.75">
      <c r="A109" s="5">
        <v>30.860000000000003</v>
      </c>
      <c r="B109" s="5">
        <v>14.5</v>
      </c>
      <c r="C109" s="6">
        <v>17.100000000000001</v>
      </c>
      <c r="D109" s="5">
        <v>135</v>
      </c>
      <c r="O109" s="5">
        <v>30.860000000000003</v>
      </c>
      <c r="P109" s="5">
        <v>14.5</v>
      </c>
      <c r="Q109" s="6">
        <v>17.100000000000001</v>
      </c>
      <c r="R109" s="5">
        <v>135</v>
      </c>
    </row>
    <row r="110" spans="1:18" ht="15.75">
      <c r="A110" s="5">
        <v>41.12</v>
      </c>
      <c r="B110" s="5">
        <v>10</v>
      </c>
      <c r="C110" s="6">
        <v>14.519999999999998</v>
      </c>
      <c r="D110" s="5">
        <v>135</v>
      </c>
      <c r="O110" s="5">
        <v>41.12</v>
      </c>
      <c r="P110" s="5">
        <v>10</v>
      </c>
      <c r="Q110" s="6">
        <v>14.519999999999998</v>
      </c>
      <c r="R110" s="5">
        <v>135</v>
      </c>
    </row>
    <row r="111" spans="1:18" ht="15.75">
      <c r="A111" s="5">
        <v>33.239999999999995</v>
      </c>
      <c r="B111" s="5">
        <v>19.2</v>
      </c>
      <c r="C111" s="6">
        <v>16.579999999999998</v>
      </c>
      <c r="D111" s="5">
        <v>133</v>
      </c>
      <c r="O111" s="5">
        <v>33.239999999999995</v>
      </c>
      <c r="P111" s="5">
        <v>19.2</v>
      </c>
      <c r="Q111" s="6">
        <v>16.579999999999998</v>
      </c>
      <c r="R111" s="5">
        <v>133</v>
      </c>
    </row>
    <row r="112" spans="1:18" ht="15.75">
      <c r="A112" s="5">
        <v>24.02</v>
      </c>
      <c r="B112" s="5">
        <v>35</v>
      </c>
      <c r="C112" s="6">
        <v>3.9299999999999962</v>
      </c>
      <c r="D112" s="5">
        <v>133</v>
      </c>
      <c r="O112" s="5">
        <v>24.02</v>
      </c>
      <c r="P112" s="5">
        <v>35</v>
      </c>
      <c r="Q112" s="6">
        <v>3.9299999999999962</v>
      </c>
      <c r="R112" s="5">
        <v>133</v>
      </c>
    </row>
    <row r="113" spans="1:18" ht="15.75">
      <c r="A113" s="5">
        <v>46.519999999999996</v>
      </c>
      <c r="B113" s="5">
        <v>3.5</v>
      </c>
      <c r="C113" s="6">
        <v>19.149999999999999</v>
      </c>
      <c r="D113" s="5">
        <v>132</v>
      </c>
      <c r="O113" s="5">
        <v>46.519999999999996</v>
      </c>
      <c r="P113" s="5">
        <v>3.5</v>
      </c>
      <c r="Q113" s="6">
        <v>19.149999999999999</v>
      </c>
      <c r="R113" s="5">
        <v>132</v>
      </c>
    </row>
    <row r="114" spans="1:18" ht="15.75">
      <c r="A114" s="5">
        <v>28.44</v>
      </c>
      <c r="B114" s="5">
        <v>14.7</v>
      </c>
      <c r="C114" s="6">
        <v>16.91</v>
      </c>
      <c r="D114" s="5">
        <v>132</v>
      </c>
      <c r="O114" s="5">
        <v>28.44</v>
      </c>
      <c r="P114" s="5">
        <v>14.7</v>
      </c>
      <c r="Q114" s="6">
        <v>16.91</v>
      </c>
      <c r="R114" s="5">
        <v>132</v>
      </c>
    </row>
    <row r="115" spans="1:18" ht="15.75">
      <c r="A115" s="5">
        <v>40.04</v>
      </c>
      <c r="B115" s="5">
        <v>7.8</v>
      </c>
      <c r="C115" s="59">
        <v>95</v>
      </c>
      <c r="D115" s="5">
        <v>131</v>
      </c>
      <c r="O115" s="5">
        <v>40.04</v>
      </c>
      <c r="P115" s="5">
        <v>7.8</v>
      </c>
      <c r="Q115" s="59">
        <v>37</v>
      </c>
      <c r="R115" s="5">
        <v>131</v>
      </c>
    </row>
    <row r="116" spans="1:18" ht="15.75">
      <c r="A116" s="5">
        <v>63.339999999999996</v>
      </c>
      <c r="B116" s="5">
        <v>2.2999999999999998</v>
      </c>
      <c r="C116" s="6">
        <v>19.339999999999996</v>
      </c>
      <c r="D116" s="5">
        <v>131</v>
      </c>
      <c r="O116" s="5">
        <v>63.339999999999996</v>
      </c>
      <c r="P116" s="5">
        <v>2.2999999999999998</v>
      </c>
      <c r="Q116" s="6">
        <v>19.339999999999996</v>
      </c>
      <c r="R116" s="5">
        <v>131</v>
      </c>
    </row>
    <row r="117" spans="1:18" ht="15.75">
      <c r="A117" s="37">
        <v>56.9</v>
      </c>
      <c r="B117" s="5">
        <v>3.4</v>
      </c>
      <c r="C117" s="6">
        <v>11.229999999999997</v>
      </c>
      <c r="D117" s="5">
        <v>131</v>
      </c>
      <c r="O117" s="37">
        <v>56.9</v>
      </c>
      <c r="P117" s="5">
        <v>3.4</v>
      </c>
      <c r="Q117" s="6">
        <v>11.229999999999997</v>
      </c>
      <c r="R117" s="5">
        <v>131</v>
      </c>
    </row>
    <row r="118" spans="1:18" ht="15.75">
      <c r="A118" s="5">
        <v>62.14</v>
      </c>
      <c r="B118" s="5">
        <v>4.0999999999999996</v>
      </c>
      <c r="C118" s="6">
        <v>27.72</v>
      </c>
      <c r="D118" s="5">
        <v>129</v>
      </c>
      <c r="O118" s="5">
        <v>62.14</v>
      </c>
      <c r="P118" s="5">
        <v>4.0999999999999996</v>
      </c>
      <c r="Q118" s="6">
        <v>27.72</v>
      </c>
      <c r="R118" s="5">
        <v>129</v>
      </c>
    </row>
    <row r="119" spans="1:18" ht="15.75">
      <c r="A119" s="5">
        <v>48.36</v>
      </c>
      <c r="B119" s="5">
        <v>5.2</v>
      </c>
      <c r="C119" s="6">
        <v>15.520000000000001</v>
      </c>
      <c r="D119" s="5">
        <v>129</v>
      </c>
      <c r="O119" s="5">
        <v>48.36</v>
      </c>
      <c r="P119" s="5">
        <v>5.2</v>
      </c>
      <c r="Q119" s="6">
        <v>15.520000000000001</v>
      </c>
      <c r="R119" s="5">
        <v>129</v>
      </c>
    </row>
    <row r="120" spans="1:18" ht="15.75">
      <c r="A120" s="5">
        <v>36.68</v>
      </c>
      <c r="B120" s="5">
        <v>7.1</v>
      </c>
      <c r="C120" s="6">
        <v>15.27</v>
      </c>
      <c r="D120" s="5">
        <v>129</v>
      </c>
      <c r="O120" s="5">
        <v>36.68</v>
      </c>
      <c r="P120" s="5">
        <v>7.1</v>
      </c>
      <c r="Q120" s="6">
        <v>15.27</v>
      </c>
      <c r="R120" s="5">
        <v>129</v>
      </c>
    </row>
    <row r="121" spans="1:18" ht="15.75">
      <c r="A121" s="5">
        <v>37.839999999999996</v>
      </c>
      <c r="B121" s="5">
        <v>14.3</v>
      </c>
      <c r="C121" s="6">
        <v>10.829999999999998</v>
      </c>
      <c r="D121" s="5">
        <v>129</v>
      </c>
      <c r="O121" s="5">
        <v>37.839999999999996</v>
      </c>
      <c r="P121" s="5">
        <v>14.3</v>
      </c>
      <c r="Q121" s="6">
        <v>10.829999999999998</v>
      </c>
      <c r="R121" s="5">
        <v>129</v>
      </c>
    </row>
    <row r="122" spans="1:18" ht="15.75">
      <c r="A122" s="5">
        <v>29.96</v>
      </c>
      <c r="B122" s="5">
        <v>14.3</v>
      </c>
      <c r="C122" s="6">
        <v>5.4500000000000028</v>
      </c>
      <c r="D122" s="5">
        <v>129</v>
      </c>
      <c r="O122" s="5">
        <v>29.96</v>
      </c>
      <c r="P122" s="5">
        <v>14.3</v>
      </c>
      <c r="Q122" s="6">
        <v>5.4500000000000028</v>
      </c>
      <c r="R122" s="5">
        <v>129</v>
      </c>
    </row>
    <row r="123" spans="1:18" ht="15.75">
      <c r="A123" s="58">
        <v>151.96</v>
      </c>
      <c r="B123" s="5">
        <v>4.0999999999999996</v>
      </c>
      <c r="C123" s="6">
        <v>11.270000000000001</v>
      </c>
      <c r="D123" s="5">
        <v>128</v>
      </c>
      <c r="O123" s="58">
        <v>93</v>
      </c>
      <c r="P123" s="5">
        <v>4.0999999999999996</v>
      </c>
      <c r="Q123" s="6">
        <v>11.270000000000001</v>
      </c>
      <c r="R123" s="5">
        <v>128</v>
      </c>
    </row>
    <row r="124" spans="1:18" ht="15.75">
      <c r="A124" s="5">
        <v>18.059999999999999</v>
      </c>
      <c r="B124" s="5">
        <v>20.3</v>
      </c>
      <c r="C124" s="6">
        <v>4.68</v>
      </c>
      <c r="D124" s="5">
        <v>128</v>
      </c>
      <c r="O124" s="5">
        <v>18.059999999999999</v>
      </c>
      <c r="P124" s="5">
        <v>20.3</v>
      </c>
      <c r="Q124" s="6">
        <v>4.68</v>
      </c>
      <c r="R124" s="5">
        <v>128</v>
      </c>
    </row>
    <row r="125" spans="1:18" ht="15.75">
      <c r="A125" s="5">
        <v>53.480000000000004</v>
      </c>
      <c r="B125" s="5">
        <v>3.4</v>
      </c>
      <c r="C125" s="6">
        <v>18.700000000000003</v>
      </c>
      <c r="D125" s="5">
        <v>127</v>
      </c>
      <c r="O125" s="5">
        <v>53.480000000000004</v>
      </c>
      <c r="P125" s="5">
        <v>3.4</v>
      </c>
      <c r="Q125" s="6">
        <v>18.700000000000003</v>
      </c>
      <c r="R125" s="5">
        <v>127</v>
      </c>
    </row>
    <row r="126" spans="1:18" ht="15.75">
      <c r="A126" s="5">
        <v>48.480000000000004</v>
      </c>
      <c r="B126" s="58">
        <v>123</v>
      </c>
      <c r="C126" s="6">
        <v>16.89</v>
      </c>
      <c r="D126" s="5">
        <v>127</v>
      </c>
      <c r="O126" s="5">
        <v>48.480000000000004</v>
      </c>
      <c r="P126" s="58">
        <v>17</v>
      </c>
      <c r="Q126" s="6">
        <v>16.89</v>
      </c>
      <c r="R126" s="5">
        <v>127</v>
      </c>
    </row>
    <row r="127" spans="1:18" ht="15.75">
      <c r="A127" s="5">
        <v>14.84</v>
      </c>
      <c r="B127" s="5">
        <v>20.5</v>
      </c>
      <c r="C127" s="6">
        <v>9.8500000000000014</v>
      </c>
      <c r="D127" s="5">
        <v>127</v>
      </c>
      <c r="O127" s="5">
        <v>14.84</v>
      </c>
      <c r="P127" s="5">
        <v>20.5</v>
      </c>
      <c r="Q127" s="6">
        <v>9.8500000000000014</v>
      </c>
      <c r="R127" s="5">
        <v>127</v>
      </c>
    </row>
    <row r="128" spans="1:18" ht="15.75">
      <c r="A128" s="5">
        <v>29.240000000000002</v>
      </c>
      <c r="B128" s="5">
        <v>14.8</v>
      </c>
      <c r="C128" s="6">
        <v>1.4600000000000026</v>
      </c>
      <c r="D128" s="5">
        <v>127</v>
      </c>
      <c r="O128" s="5">
        <v>29.240000000000002</v>
      </c>
      <c r="P128" s="5">
        <v>14.8</v>
      </c>
      <c r="Q128" s="6">
        <v>1.4600000000000026</v>
      </c>
      <c r="R128" s="5">
        <v>127</v>
      </c>
    </row>
    <row r="129" spans="1:18" ht="15.75">
      <c r="A129" s="5">
        <v>92.987500000000011</v>
      </c>
      <c r="B129" s="5">
        <v>17.399999999999999</v>
      </c>
      <c r="C129" s="6">
        <v>37.253750000000011</v>
      </c>
      <c r="D129" s="5">
        <v>126</v>
      </c>
      <c r="O129" s="5">
        <v>92.987500000000011</v>
      </c>
      <c r="P129" s="5">
        <v>17.399999999999999</v>
      </c>
      <c r="Q129" s="6">
        <v>37.253750000000011</v>
      </c>
      <c r="R129" s="5">
        <v>126</v>
      </c>
    </row>
    <row r="130" spans="1:18" ht="15.75">
      <c r="A130" s="5">
        <v>18.440000000000001</v>
      </c>
      <c r="B130" s="5">
        <v>11.8</v>
      </c>
      <c r="C130" s="6">
        <v>4.2600000000000016</v>
      </c>
      <c r="D130" s="5">
        <v>126</v>
      </c>
      <c r="O130" s="5">
        <v>18.440000000000001</v>
      </c>
      <c r="P130" s="5">
        <v>11.8</v>
      </c>
      <c r="Q130" s="6">
        <v>4.2600000000000016</v>
      </c>
      <c r="R130" s="5">
        <v>126</v>
      </c>
    </row>
    <row r="131" spans="1:18" ht="15.75">
      <c r="A131" s="5">
        <v>45.8</v>
      </c>
      <c r="B131" s="5">
        <v>2.4</v>
      </c>
      <c r="C131" s="6">
        <v>17.36</v>
      </c>
      <c r="D131" s="5">
        <v>125</v>
      </c>
      <c r="O131" s="5">
        <v>45.8</v>
      </c>
      <c r="P131" s="5">
        <v>2.4</v>
      </c>
      <c r="Q131" s="6">
        <v>17.36</v>
      </c>
      <c r="R131" s="5">
        <v>125</v>
      </c>
    </row>
    <row r="132" spans="1:18" ht="15.75">
      <c r="A132" s="5">
        <v>31.2</v>
      </c>
      <c r="B132" s="5">
        <v>8.4</v>
      </c>
      <c r="C132" s="6">
        <v>16.819999999999997</v>
      </c>
      <c r="D132" s="5">
        <v>125</v>
      </c>
      <c r="O132" s="5">
        <v>31.2</v>
      </c>
      <c r="P132" s="5">
        <v>8.4</v>
      </c>
      <c r="Q132" s="6">
        <v>16.819999999999997</v>
      </c>
      <c r="R132" s="5">
        <v>125</v>
      </c>
    </row>
    <row r="133" spans="1:18" ht="15.75">
      <c r="A133" s="5">
        <v>14.66</v>
      </c>
      <c r="B133" s="5">
        <v>47</v>
      </c>
      <c r="C133" s="6">
        <v>24.93</v>
      </c>
      <c r="D133" s="5">
        <v>124</v>
      </c>
      <c r="O133" s="5">
        <v>14.66</v>
      </c>
      <c r="P133" s="5">
        <v>47</v>
      </c>
      <c r="Q133" s="6">
        <v>24.93</v>
      </c>
      <c r="R133" s="5">
        <v>124</v>
      </c>
    </row>
    <row r="134" spans="1:18" ht="15.75">
      <c r="A134" s="5">
        <v>14.379999999999999</v>
      </c>
      <c r="B134" s="5">
        <v>38.6</v>
      </c>
      <c r="C134" s="6">
        <v>16.750000000000004</v>
      </c>
      <c r="D134" s="5">
        <v>124</v>
      </c>
      <c r="O134" s="5">
        <v>14.379999999999999</v>
      </c>
      <c r="P134" s="5">
        <v>38.6</v>
      </c>
      <c r="Q134" s="6">
        <v>16.750000000000004</v>
      </c>
      <c r="R134" s="5">
        <v>124</v>
      </c>
    </row>
    <row r="135" spans="1:18" ht="15.75">
      <c r="A135" s="5">
        <v>52.7</v>
      </c>
      <c r="B135" s="5">
        <v>5.4</v>
      </c>
      <c r="C135" s="6">
        <v>13.59</v>
      </c>
      <c r="D135" s="5">
        <v>124</v>
      </c>
      <c r="O135" s="5">
        <v>52.7</v>
      </c>
      <c r="P135" s="5">
        <v>5.4</v>
      </c>
      <c r="Q135" s="6">
        <v>13.59</v>
      </c>
      <c r="R135" s="5">
        <v>124</v>
      </c>
    </row>
    <row r="136" spans="1:18" ht="15.75">
      <c r="A136" s="5">
        <v>15.12</v>
      </c>
      <c r="B136" s="5">
        <v>16</v>
      </c>
      <c r="C136" s="6">
        <v>18.739999999999998</v>
      </c>
      <c r="D136" s="5">
        <v>123</v>
      </c>
      <c r="O136" s="5">
        <v>15.12</v>
      </c>
      <c r="P136" s="5">
        <v>16</v>
      </c>
      <c r="Q136" s="6">
        <v>18.739999999999998</v>
      </c>
      <c r="R136" s="5">
        <v>123</v>
      </c>
    </row>
    <row r="137" spans="1:18" ht="15.75">
      <c r="A137" s="5">
        <v>13.5</v>
      </c>
      <c r="B137" s="5">
        <v>32.799999999999997</v>
      </c>
      <c r="C137" s="6">
        <v>12.749999999999998</v>
      </c>
      <c r="D137" s="5">
        <v>123</v>
      </c>
      <c r="O137" s="5">
        <v>13.5</v>
      </c>
      <c r="P137" s="5">
        <v>32.799999999999997</v>
      </c>
      <c r="Q137" s="6">
        <v>12.749999999999998</v>
      </c>
      <c r="R137" s="5">
        <v>123</v>
      </c>
    </row>
    <row r="138" spans="1:18" ht="15.75">
      <c r="A138" s="5">
        <v>31.060000000000002</v>
      </c>
      <c r="B138" s="5">
        <v>1.9</v>
      </c>
      <c r="C138" s="6">
        <v>11.38</v>
      </c>
      <c r="D138" s="5">
        <v>123</v>
      </c>
      <c r="O138" s="5">
        <v>31.060000000000002</v>
      </c>
      <c r="P138" s="5">
        <v>1.9</v>
      </c>
      <c r="Q138" s="6">
        <v>11.38</v>
      </c>
      <c r="R138" s="5">
        <v>123</v>
      </c>
    </row>
    <row r="139" spans="1:18" ht="15.75">
      <c r="A139" s="5">
        <v>21.259999999999998</v>
      </c>
      <c r="B139" s="5">
        <v>27.5</v>
      </c>
      <c r="C139" s="6">
        <v>14.979999999999999</v>
      </c>
      <c r="D139" s="5">
        <v>122</v>
      </c>
      <c r="O139" s="5">
        <v>21.259999999999998</v>
      </c>
      <c r="P139" s="5">
        <v>27.5</v>
      </c>
      <c r="Q139" s="6">
        <v>14.979999999999999</v>
      </c>
      <c r="R139" s="5">
        <v>122</v>
      </c>
    </row>
    <row r="140" spans="1:18" ht="15.75">
      <c r="A140" s="5">
        <v>43.96</v>
      </c>
      <c r="B140" s="5">
        <v>3.1</v>
      </c>
      <c r="C140" s="6">
        <v>7.6899999999999995</v>
      </c>
      <c r="D140" s="5">
        <v>122</v>
      </c>
      <c r="O140" s="5">
        <v>43.96</v>
      </c>
      <c r="P140" s="5">
        <v>3.1</v>
      </c>
      <c r="Q140" s="6">
        <v>7.6899999999999995</v>
      </c>
      <c r="R140" s="5">
        <v>122</v>
      </c>
    </row>
    <row r="141" spans="1:18" ht="15.75">
      <c r="A141" s="5">
        <v>10.9</v>
      </c>
      <c r="B141" s="5">
        <v>39.299999999999997</v>
      </c>
      <c r="C141" s="6">
        <v>6.0599999999999952</v>
      </c>
      <c r="D141" s="5">
        <v>122</v>
      </c>
      <c r="O141" s="5">
        <v>10.9</v>
      </c>
      <c r="P141" s="5">
        <v>39.299999999999997</v>
      </c>
      <c r="Q141" s="6">
        <v>6.0599999999999952</v>
      </c>
      <c r="R141" s="5">
        <v>122</v>
      </c>
    </row>
    <row r="142" spans="1:18" ht="15.75">
      <c r="A142" s="5">
        <v>19.28</v>
      </c>
      <c r="B142" s="5">
        <v>26.7</v>
      </c>
      <c r="C142" s="6">
        <v>12.070000000000002</v>
      </c>
      <c r="D142" s="5">
        <v>120</v>
      </c>
      <c r="O142" s="5">
        <v>19.28</v>
      </c>
      <c r="P142" s="5">
        <v>26.7</v>
      </c>
      <c r="Q142" s="6">
        <v>12.070000000000002</v>
      </c>
      <c r="R142" s="5">
        <v>120</v>
      </c>
    </row>
    <row r="143" spans="1:18" ht="15.75">
      <c r="A143" s="5">
        <v>31.2</v>
      </c>
      <c r="B143" s="5">
        <v>7.7</v>
      </c>
      <c r="C143" s="6">
        <v>6.2099999999999991</v>
      </c>
      <c r="D143" s="5">
        <v>120</v>
      </c>
      <c r="O143" s="5">
        <v>31.2</v>
      </c>
      <c r="P143" s="5">
        <v>7.7</v>
      </c>
      <c r="Q143" s="6">
        <v>6.2099999999999991</v>
      </c>
      <c r="R143" s="5">
        <v>120</v>
      </c>
    </row>
    <row r="144" spans="1:18" ht="15.75">
      <c r="A144" s="5">
        <v>18.940000000000001</v>
      </c>
      <c r="B144" s="5">
        <v>9.9</v>
      </c>
      <c r="C144" s="6">
        <v>19.64</v>
      </c>
      <c r="D144" s="5">
        <v>119</v>
      </c>
      <c r="O144" s="5">
        <v>18.940000000000001</v>
      </c>
      <c r="P144" s="5">
        <v>9.9</v>
      </c>
      <c r="Q144" s="6">
        <v>19.64</v>
      </c>
      <c r="R144" s="5">
        <v>119</v>
      </c>
    </row>
    <row r="145" spans="1:18" ht="15.75">
      <c r="A145" s="5">
        <v>40.96</v>
      </c>
      <c r="B145" s="5">
        <v>2.6</v>
      </c>
      <c r="C145" s="6">
        <v>12.8</v>
      </c>
      <c r="D145" s="5">
        <v>119</v>
      </c>
      <c r="O145" s="5">
        <v>40.96</v>
      </c>
      <c r="P145" s="5">
        <v>2.6</v>
      </c>
      <c r="Q145" s="6">
        <v>12.8</v>
      </c>
      <c r="R145" s="5">
        <v>119</v>
      </c>
    </row>
    <row r="146" spans="1:18" ht="15.75">
      <c r="A146" s="58">
        <v>164</v>
      </c>
      <c r="B146" s="5">
        <v>25.8</v>
      </c>
      <c r="C146" s="6">
        <v>9.1300000000000008</v>
      </c>
      <c r="D146" s="5">
        <v>118</v>
      </c>
      <c r="O146" s="58">
        <v>93</v>
      </c>
      <c r="P146" s="5">
        <v>25.8</v>
      </c>
      <c r="Q146" s="6">
        <v>9.1300000000000008</v>
      </c>
      <c r="R146" s="5">
        <v>118</v>
      </c>
    </row>
    <row r="147" spans="1:18" ht="15.75">
      <c r="A147" s="5">
        <v>30.48</v>
      </c>
      <c r="B147" s="5">
        <v>14</v>
      </c>
      <c r="C147" s="6">
        <v>13.380000000000003</v>
      </c>
      <c r="D147" s="5">
        <v>117</v>
      </c>
      <c r="O147" s="5">
        <v>30.48</v>
      </c>
      <c r="P147" s="5">
        <v>14</v>
      </c>
      <c r="Q147" s="6">
        <v>13.380000000000003</v>
      </c>
      <c r="R147" s="5">
        <v>117</v>
      </c>
    </row>
    <row r="148" spans="1:18" ht="15.75">
      <c r="A148" s="5">
        <v>28.880000000000003</v>
      </c>
      <c r="B148" s="5">
        <v>5.7</v>
      </c>
      <c r="C148" s="6">
        <v>3.2699999999999996</v>
      </c>
      <c r="D148" s="5">
        <v>117</v>
      </c>
      <c r="O148" s="5">
        <v>28.880000000000003</v>
      </c>
      <c r="P148" s="5">
        <v>5.7</v>
      </c>
      <c r="Q148" s="6">
        <v>3.2699999999999996</v>
      </c>
      <c r="R148" s="5">
        <v>117</v>
      </c>
    </row>
    <row r="149" spans="1:18" ht="15.75">
      <c r="A149" s="5">
        <v>18.920000000000002</v>
      </c>
      <c r="B149" s="5">
        <v>12</v>
      </c>
      <c r="C149" s="6">
        <v>14.719999999999999</v>
      </c>
      <c r="D149" s="5">
        <v>116</v>
      </c>
      <c r="O149" s="5">
        <v>18.920000000000002</v>
      </c>
      <c r="P149" s="5">
        <v>12</v>
      </c>
      <c r="Q149" s="6">
        <v>14.719999999999999</v>
      </c>
      <c r="R149" s="5">
        <v>116</v>
      </c>
    </row>
    <row r="150" spans="1:18" ht="15.75">
      <c r="A150" s="5">
        <v>21.1</v>
      </c>
      <c r="B150" s="5">
        <v>10.8</v>
      </c>
      <c r="C150" s="6">
        <v>10.549999999999999</v>
      </c>
      <c r="D150" s="5">
        <v>116</v>
      </c>
      <c r="O150" s="5">
        <v>21.1</v>
      </c>
      <c r="P150" s="5">
        <v>10.8</v>
      </c>
      <c r="Q150" s="6">
        <v>10.549999999999999</v>
      </c>
      <c r="R150" s="5">
        <v>116</v>
      </c>
    </row>
    <row r="151" spans="1:18" ht="15.75">
      <c r="A151" s="5">
        <v>27.84</v>
      </c>
      <c r="B151" s="5">
        <v>4.9000000000000004</v>
      </c>
      <c r="C151" s="6">
        <v>8.6300000000000008</v>
      </c>
      <c r="D151" s="5">
        <v>116</v>
      </c>
      <c r="O151" s="5">
        <v>27.84</v>
      </c>
      <c r="P151" s="5">
        <v>4.9000000000000004</v>
      </c>
      <c r="Q151" s="6">
        <v>8.6300000000000008</v>
      </c>
      <c r="R151" s="5">
        <v>116</v>
      </c>
    </row>
    <row r="152" spans="1:18" ht="15.75">
      <c r="A152" s="5">
        <v>15.9</v>
      </c>
      <c r="B152" s="5">
        <v>41.1</v>
      </c>
      <c r="C152" s="6">
        <v>22.18</v>
      </c>
      <c r="D152" s="5">
        <v>114</v>
      </c>
      <c r="O152" s="5">
        <v>15.9</v>
      </c>
      <c r="P152" s="5">
        <v>41.1</v>
      </c>
      <c r="Q152" s="6">
        <v>22.18</v>
      </c>
      <c r="R152" s="5">
        <v>114</v>
      </c>
    </row>
    <row r="153" spans="1:18" ht="15.75">
      <c r="A153" s="5">
        <v>14.620000000000001</v>
      </c>
      <c r="B153" s="5">
        <v>26.7</v>
      </c>
      <c r="C153" s="6">
        <v>3.6199999999999992</v>
      </c>
      <c r="D153" s="5">
        <v>114</v>
      </c>
      <c r="O153" s="5">
        <v>14.620000000000001</v>
      </c>
      <c r="P153" s="5">
        <v>26.7</v>
      </c>
      <c r="Q153" s="6">
        <v>3.6199999999999992</v>
      </c>
      <c r="R153" s="5">
        <v>114</v>
      </c>
    </row>
    <row r="154" spans="1:18" ht="15.75">
      <c r="A154" s="5">
        <v>26.5</v>
      </c>
      <c r="B154" s="5">
        <v>7.6</v>
      </c>
      <c r="C154" s="38">
        <v>17.100000000000001</v>
      </c>
      <c r="D154" s="5">
        <v>113</v>
      </c>
      <c r="O154" s="5">
        <v>26.5</v>
      </c>
      <c r="P154" s="5">
        <v>7.6</v>
      </c>
      <c r="Q154" s="38">
        <v>17.100000000000001</v>
      </c>
      <c r="R154" s="5">
        <v>113</v>
      </c>
    </row>
    <row r="155" spans="1:18" ht="15.75">
      <c r="A155" s="34">
        <v>38.209999999999994</v>
      </c>
      <c r="B155" s="5">
        <v>17</v>
      </c>
      <c r="C155" s="6">
        <v>10.68</v>
      </c>
      <c r="D155" s="5">
        <v>113</v>
      </c>
      <c r="O155" s="34">
        <v>38.209999999999994</v>
      </c>
      <c r="P155" s="5">
        <v>17</v>
      </c>
      <c r="Q155" s="6">
        <v>10.68</v>
      </c>
      <c r="R155" s="5">
        <v>113</v>
      </c>
    </row>
    <row r="156" spans="1:18" ht="15.75">
      <c r="A156" s="5">
        <v>20.440000000000001</v>
      </c>
      <c r="B156" s="5">
        <v>1.5</v>
      </c>
      <c r="C156" s="6">
        <v>18.47</v>
      </c>
      <c r="D156" s="5">
        <v>112</v>
      </c>
      <c r="O156" s="5">
        <v>20.440000000000001</v>
      </c>
      <c r="P156" s="5">
        <v>1.5</v>
      </c>
      <c r="Q156" s="6">
        <v>18.47</v>
      </c>
      <c r="R156" s="5">
        <v>112</v>
      </c>
    </row>
    <row r="157" spans="1:18" ht="15.75">
      <c r="A157" s="5">
        <v>29.080000000000002</v>
      </c>
      <c r="B157" s="5">
        <v>9.6</v>
      </c>
      <c r="C157" s="6">
        <v>13.4</v>
      </c>
      <c r="D157" s="5">
        <v>112</v>
      </c>
      <c r="O157" s="5">
        <v>29.080000000000002</v>
      </c>
      <c r="P157" s="5">
        <v>9.6</v>
      </c>
      <c r="Q157" s="6">
        <v>13.4</v>
      </c>
      <c r="R157" s="5">
        <v>112</v>
      </c>
    </row>
    <row r="158" spans="1:18" ht="15.75">
      <c r="A158" s="5">
        <v>14.38</v>
      </c>
      <c r="B158" s="5">
        <v>11.7</v>
      </c>
      <c r="C158" s="6">
        <v>17.82</v>
      </c>
      <c r="D158" s="5">
        <v>111</v>
      </c>
      <c r="O158" s="5">
        <v>14.38</v>
      </c>
      <c r="P158" s="5">
        <v>11.7</v>
      </c>
      <c r="Q158" s="6">
        <v>17.82</v>
      </c>
      <c r="R158" s="5">
        <v>111</v>
      </c>
    </row>
    <row r="159" spans="1:18" ht="15.75">
      <c r="A159" s="5">
        <v>39.96</v>
      </c>
      <c r="B159" s="5">
        <v>1.3</v>
      </c>
      <c r="C159" s="6">
        <v>5.91</v>
      </c>
      <c r="D159" s="5">
        <v>111</v>
      </c>
      <c r="O159" s="5">
        <v>39.96</v>
      </c>
      <c r="P159" s="5">
        <v>1.3</v>
      </c>
      <c r="Q159" s="6">
        <v>5.91</v>
      </c>
      <c r="R159" s="5">
        <v>111</v>
      </c>
    </row>
    <row r="160" spans="1:18" ht="15.75">
      <c r="A160" s="5">
        <v>15.6</v>
      </c>
      <c r="B160" s="5">
        <v>40.299999999999997</v>
      </c>
      <c r="C160" s="6">
        <v>19.189999999999998</v>
      </c>
      <c r="D160" s="5">
        <v>110</v>
      </c>
      <c r="O160" s="5">
        <v>15.6</v>
      </c>
      <c r="P160" s="5">
        <v>40.299999999999997</v>
      </c>
      <c r="Q160" s="6">
        <v>19.189999999999998</v>
      </c>
      <c r="R160" s="5">
        <v>110</v>
      </c>
    </row>
    <row r="161" spans="1:18" ht="15.75">
      <c r="A161" s="5">
        <v>20.46</v>
      </c>
      <c r="B161" s="5">
        <v>12.6</v>
      </c>
      <c r="C161" s="6">
        <v>5.2099999999999991</v>
      </c>
      <c r="D161" s="5">
        <v>110</v>
      </c>
      <c r="O161" s="5">
        <v>20.46</v>
      </c>
      <c r="P161" s="5">
        <v>12.6</v>
      </c>
      <c r="Q161" s="6">
        <v>5.2099999999999991</v>
      </c>
      <c r="R161" s="5">
        <v>110</v>
      </c>
    </row>
    <row r="162" spans="1:18" ht="15.75">
      <c r="A162" s="5">
        <v>21.8</v>
      </c>
      <c r="B162" s="5">
        <v>9.3000000000000007</v>
      </c>
      <c r="C162" s="6">
        <v>11.190000000000001</v>
      </c>
      <c r="D162" s="5">
        <v>109</v>
      </c>
      <c r="O162" s="5">
        <v>21.8</v>
      </c>
      <c r="P162" s="5">
        <v>9.3000000000000007</v>
      </c>
      <c r="Q162" s="6">
        <v>11.190000000000001</v>
      </c>
      <c r="R162" s="5">
        <v>109</v>
      </c>
    </row>
    <row r="163" spans="1:18" ht="15.75">
      <c r="A163" s="5">
        <v>9.6</v>
      </c>
      <c r="B163" s="5">
        <v>25.9</v>
      </c>
      <c r="C163" s="6">
        <v>9.0499999999999989</v>
      </c>
      <c r="D163" s="5">
        <v>109</v>
      </c>
      <c r="O163" s="5">
        <v>9.6</v>
      </c>
      <c r="P163" s="5">
        <v>25.9</v>
      </c>
      <c r="Q163" s="6">
        <v>9.0499999999999989</v>
      </c>
      <c r="R163" s="5">
        <v>109</v>
      </c>
    </row>
    <row r="164" spans="1:18" ht="15.75">
      <c r="A164" s="5">
        <v>36.32</v>
      </c>
      <c r="B164" s="5">
        <v>2.6</v>
      </c>
      <c r="C164" s="6">
        <v>13.64</v>
      </c>
      <c r="D164" s="5">
        <v>108</v>
      </c>
      <c r="O164" s="5">
        <v>36.32</v>
      </c>
      <c r="P164" s="5">
        <v>2.6</v>
      </c>
      <c r="Q164" s="6">
        <v>13.64</v>
      </c>
      <c r="R164" s="5">
        <v>108</v>
      </c>
    </row>
    <row r="165" spans="1:18" ht="15.75">
      <c r="A165" s="5">
        <v>35.9</v>
      </c>
      <c r="B165" s="5">
        <v>2.1</v>
      </c>
      <c r="C165" s="6">
        <v>4.3599999999999994</v>
      </c>
      <c r="D165" s="5">
        <v>108</v>
      </c>
      <c r="O165" s="5">
        <v>35.9</v>
      </c>
      <c r="P165" s="5">
        <v>2.1</v>
      </c>
      <c r="Q165" s="6">
        <v>4.3599999999999994</v>
      </c>
      <c r="R165" s="5">
        <v>108</v>
      </c>
    </row>
    <row r="166" spans="1:18" ht="15.75">
      <c r="A166" s="5">
        <v>25.28</v>
      </c>
      <c r="B166" s="5">
        <v>0.8</v>
      </c>
      <c r="C166" s="6">
        <v>2.12</v>
      </c>
      <c r="D166" s="5">
        <v>108</v>
      </c>
      <c r="O166" s="5">
        <v>25.28</v>
      </c>
      <c r="P166" s="5">
        <v>0.8</v>
      </c>
      <c r="Q166" s="6">
        <v>2.12</v>
      </c>
      <c r="R166" s="5">
        <v>108</v>
      </c>
    </row>
    <row r="167" spans="1:18" ht="15.75">
      <c r="A167" s="5">
        <v>15.36</v>
      </c>
      <c r="B167" s="5">
        <v>33</v>
      </c>
      <c r="C167" s="6">
        <v>11.459999999999999</v>
      </c>
      <c r="D167" s="5">
        <v>106</v>
      </c>
      <c r="O167" s="5">
        <v>15.36</v>
      </c>
      <c r="P167" s="5">
        <v>33</v>
      </c>
      <c r="Q167" s="6">
        <v>11.459999999999999</v>
      </c>
      <c r="R167" s="5">
        <v>106</v>
      </c>
    </row>
    <row r="168" spans="1:18" ht="15.75">
      <c r="A168" s="5">
        <v>18.240000000000002</v>
      </c>
      <c r="B168" s="5">
        <v>5.7</v>
      </c>
      <c r="C168" s="6">
        <v>16.59</v>
      </c>
      <c r="D168" s="5">
        <v>105</v>
      </c>
      <c r="O168" s="5">
        <v>18.240000000000002</v>
      </c>
      <c r="P168" s="5">
        <v>5.7</v>
      </c>
      <c r="Q168" s="6">
        <v>16.59</v>
      </c>
      <c r="R168" s="5">
        <v>105</v>
      </c>
    </row>
    <row r="169" spans="1:18" ht="15.75">
      <c r="A169" s="37">
        <v>12.379999999999999</v>
      </c>
      <c r="B169" s="5">
        <v>43.7</v>
      </c>
      <c r="C169" s="6">
        <v>7.7799999999999976</v>
      </c>
      <c r="D169" s="5">
        <v>105</v>
      </c>
      <c r="O169" s="37">
        <v>12.379999999999999</v>
      </c>
      <c r="P169" s="5">
        <v>43.7</v>
      </c>
      <c r="Q169" s="6">
        <v>7.7799999999999976</v>
      </c>
      <c r="R169" s="5">
        <v>105</v>
      </c>
    </row>
    <row r="170" spans="1:18" ht="15.75">
      <c r="A170" s="5">
        <v>27.080000000000002</v>
      </c>
      <c r="B170" s="5">
        <v>0.3</v>
      </c>
      <c r="C170" s="6">
        <v>19.910000000000004</v>
      </c>
      <c r="D170" s="5">
        <v>104</v>
      </c>
      <c r="O170" s="5">
        <v>27.080000000000002</v>
      </c>
      <c r="P170" s="5">
        <v>0.3</v>
      </c>
      <c r="Q170" s="6">
        <v>19.910000000000004</v>
      </c>
      <c r="R170" s="5">
        <v>104</v>
      </c>
    </row>
    <row r="171" spans="1:18" ht="15.75">
      <c r="A171" s="5">
        <v>15.3</v>
      </c>
      <c r="B171" s="5">
        <v>24.6</v>
      </c>
      <c r="C171" s="6">
        <v>14.57</v>
      </c>
      <c r="D171" s="5">
        <v>104</v>
      </c>
      <c r="O171" s="5">
        <v>15.3</v>
      </c>
      <c r="P171" s="5">
        <v>24.6</v>
      </c>
      <c r="Q171" s="6">
        <v>14.57</v>
      </c>
      <c r="R171" s="5">
        <v>104</v>
      </c>
    </row>
    <row r="172" spans="1:18" ht="15.75">
      <c r="A172" s="5">
        <v>10.120000000000001</v>
      </c>
      <c r="B172" s="5">
        <v>39</v>
      </c>
      <c r="C172" s="6">
        <v>18.339999999999996</v>
      </c>
      <c r="D172" s="5">
        <v>98</v>
      </c>
      <c r="O172" s="5">
        <v>10.120000000000001</v>
      </c>
      <c r="P172" s="5">
        <v>39</v>
      </c>
      <c r="Q172" s="6">
        <v>18.339999999999996</v>
      </c>
      <c r="R172" s="5">
        <v>98</v>
      </c>
    </row>
    <row r="173" spans="1:18" ht="15.75">
      <c r="A173" s="5">
        <v>12.44</v>
      </c>
      <c r="B173" s="5">
        <v>45.9</v>
      </c>
      <c r="C173" s="6">
        <v>16.95</v>
      </c>
      <c r="D173" s="5">
        <v>96</v>
      </c>
      <c r="O173" s="5">
        <v>12.44</v>
      </c>
      <c r="P173" s="5">
        <v>45.9</v>
      </c>
      <c r="Q173" s="6">
        <v>16.95</v>
      </c>
      <c r="R173" s="5">
        <v>96</v>
      </c>
    </row>
    <row r="174" spans="1:18" ht="15.75">
      <c r="A174" s="5">
        <v>23.22</v>
      </c>
      <c r="B174" s="5">
        <v>5.8</v>
      </c>
      <c r="C174" s="6">
        <v>19.829999999999998</v>
      </c>
      <c r="D174" s="5">
        <v>95</v>
      </c>
      <c r="O174" s="5">
        <v>23.22</v>
      </c>
      <c r="P174" s="5">
        <v>5.8</v>
      </c>
      <c r="Q174" s="6">
        <v>19.829999999999998</v>
      </c>
      <c r="R174" s="5">
        <v>95</v>
      </c>
    </row>
    <row r="175" spans="1:18" ht="15.75">
      <c r="A175" s="5">
        <v>10.76</v>
      </c>
      <c r="B175" s="5">
        <v>35.1</v>
      </c>
      <c r="C175" s="38">
        <v>17.100000000000001</v>
      </c>
      <c r="D175" s="5">
        <v>95</v>
      </c>
      <c r="O175" s="5">
        <v>10.76</v>
      </c>
      <c r="P175" s="5">
        <v>35.1</v>
      </c>
      <c r="Q175" s="38">
        <v>17.100000000000001</v>
      </c>
      <c r="R175" s="5">
        <v>95</v>
      </c>
    </row>
    <row r="176" spans="1:18" ht="15.75">
      <c r="A176" s="5">
        <v>31.860000000000003</v>
      </c>
      <c r="B176" s="5">
        <v>4.9000000000000004</v>
      </c>
      <c r="C176" s="6">
        <v>12.160000000000002</v>
      </c>
      <c r="D176" s="5">
        <v>93</v>
      </c>
      <c r="O176" s="5">
        <v>31.860000000000003</v>
      </c>
      <c r="P176" s="5">
        <v>4.9000000000000004</v>
      </c>
      <c r="Q176" s="6">
        <v>12.160000000000002</v>
      </c>
      <c r="R176" s="5">
        <v>93</v>
      </c>
    </row>
    <row r="177" spans="1:18" ht="15.75">
      <c r="A177" s="5">
        <v>9.92</v>
      </c>
      <c r="B177" s="5">
        <v>20.100000000000001</v>
      </c>
      <c r="C177" s="6">
        <v>5.2100000000000009</v>
      </c>
      <c r="D177" s="5">
        <v>93</v>
      </c>
      <c r="O177" s="5">
        <v>9.92</v>
      </c>
      <c r="P177" s="5">
        <v>20.100000000000001</v>
      </c>
      <c r="Q177" s="6">
        <v>5.2100000000000009</v>
      </c>
      <c r="R177" s="5">
        <v>93</v>
      </c>
    </row>
    <row r="178" spans="1:18" ht="15.75">
      <c r="A178" s="5">
        <v>71.06</v>
      </c>
      <c r="B178" s="34">
        <v>23</v>
      </c>
      <c r="C178" s="6">
        <v>31.35</v>
      </c>
      <c r="D178" s="5">
        <v>92</v>
      </c>
      <c r="O178" s="5">
        <v>71.06</v>
      </c>
      <c r="P178" s="34">
        <v>23</v>
      </c>
      <c r="Q178" s="6">
        <v>31.35</v>
      </c>
      <c r="R178" s="5">
        <v>92</v>
      </c>
    </row>
    <row r="179" spans="1:18" ht="15.75">
      <c r="A179" s="5">
        <v>24.14</v>
      </c>
      <c r="B179" s="5">
        <v>1.4</v>
      </c>
      <c r="C179" s="6">
        <v>7.3099999999999987</v>
      </c>
      <c r="D179" s="5">
        <v>91.5</v>
      </c>
      <c r="O179" s="5">
        <v>24.14</v>
      </c>
      <c r="P179" s="5">
        <v>1.4</v>
      </c>
      <c r="Q179" s="6">
        <v>7.3099999999999987</v>
      </c>
      <c r="R179" s="5">
        <v>91.5</v>
      </c>
    </row>
    <row r="180" spans="1:18" ht="15.75">
      <c r="A180" s="5">
        <v>14.64</v>
      </c>
      <c r="B180" s="5">
        <v>3.7</v>
      </c>
      <c r="C180" s="6">
        <v>0.14999999999999947</v>
      </c>
      <c r="D180" s="5">
        <v>91</v>
      </c>
      <c r="O180" s="5">
        <v>14.64</v>
      </c>
      <c r="P180" s="5">
        <v>3.7</v>
      </c>
      <c r="Q180" s="6">
        <v>0.14999999999999947</v>
      </c>
      <c r="R180" s="5">
        <v>91</v>
      </c>
    </row>
    <row r="181" spans="1:18" ht="15.75">
      <c r="A181" s="5">
        <v>11.58</v>
      </c>
      <c r="B181" s="5">
        <v>37.6</v>
      </c>
      <c r="C181" s="6">
        <v>11.95</v>
      </c>
      <c r="D181" s="5">
        <v>90</v>
      </c>
      <c r="O181" s="5">
        <v>11.58</v>
      </c>
      <c r="P181" s="5">
        <v>37.6</v>
      </c>
      <c r="Q181" s="6">
        <v>11.95</v>
      </c>
      <c r="R181" s="5">
        <v>90</v>
      </c>
    </row>
    <row r="182" spans="1:18" ht="15.75">
      <c r="A182" s="5">
        <v>12</v>
      </c>
      <c r="B182" s="5">
        <v>11.6</v>
      </c>
      <c r="C182" s="6">
        <v>3.4400000000000013</v>
      </c>
      <c r="D182" s="5">
        <v>90</v>
      </c>
      <c r="O182" s="5">
        <v>12</v>
      </c>
      <c r="P182" s="5">
        <v>11.6</v>
      </c>
      <c r="Q182" s="6">
        <v>3.4400000000000013</v>
      </c>
      <c r="R182" s="5">
        <v>90</v>
      </c>
    </row>
    <row r="183" spans="1:18" ht="15.75">
      <c r="A183" s="5">
        <v>12.02</v>
      </c>
      <c r="B183" s="5">
        <v>25.7</v>
      </c>
      <c r="C183" s="6">
        <v>18.04</v>
      </c>
      <c r="D183" s="5">
        <v>89</v>
      </c>
      <c r="O183" s="5">
        <v>12.02</v>
      </c>
      <c r="P183" s="5">
        <v>25.7</v>
      </c>
      <c r="Q183" s="6">
        <v>18.04</v>
      </c>
      <c r="R183" s="5">
        <v>89</v>
      </c>
    </row>
    <row r="184" spans="1:18" ht="15.75">
      <c r="A184" s="5">
        <v>8</v>
      </c>
      <c r="B184" s="5">
        <v>11</v>
      </c>
      <c r="C184" s="6">
        <v>16.119999999999997</v>
      </c>
      <c r="D184" s="5">
        <v>86</v>
      </c>
      <c r="O184" s="5">
        <v>8</v>
      </c>
      <c r="P184" s="5">
        <v>11</v>
      </c>
      <c r="Q184" s="6">
        <v>16.119999999999997</v>
      </c>
      <c r="R184" s="5">
        <v>86</v>
      </c>
    </row>
    <row r="185" spans="1:18" ht="15.75">
      <c r="A185" s="5">
        <v>6.74</v>
      </c>
      <c r="B185" s="5">
        <v>48.9</v>
      </c>
      <c r="C185" s="6">
        <v>15.32</v>
      </c>
      <c r="D185" s="5">
        <v>86</v>
      </c>
      <c r="O185" s="5">
        <v>6.74</v>
      </c>
      <c r="P185" s="5">
        <v>48.9</v>
      </c>
      <c r="Q185" s="6">
        <v>15.32</v>
      </c>
      <c r="R185" s="5">
        <v>86</v>
      </c>
    </row>
    <row r="186" spans="1:18" ht="15.75">
      <c r="A186" s="5">
        <v>12.34</v>
      </c>
      <c r="B186" s="5">
        <v>36.9</v>
      </c>
      <c r="C186" s="6">
        <v>1.5399999999999956</v>
      </c>
      <c r="D186" s="5">
        <v>85</v>
      </c>
      <c r="O186" s="5">
        <v>12.34</v>
      </c>
      <c r="P186" s="5">
        <v>36.9</v>
      </c>
      <c r="Q186" s="6">
        <v>1.5399999999999956</v>
      </c>
      <c r="R186" s="5">
        <v>85</v>
      </c>
    </row>
    <row r="187" spans="1:18" ht="15.75">
      <c r="A187" s="5">
        <v>6.74</v>
      </c>
      <c r="B187" s="5">
        <v>12.1</v>
      </c>
      <c r="C187" s="6">
        <v>18.560000000000002</v>
      </c>
      <c r="D187" s="5">
        <v>83</v>
      </c>
      <c r="O187" s="5">
        <v>6.74</v>
      </c>
      <c r="P187" s="5">
        <v>12.1</v>
      </c>
      <c r="Q187" s="6">
        <v>18.560000000000002</v>
      </c>
      <c r="R187" s="5">
        <v>83</v>
      </c>
    </row>
    <row r="188" spans="1:18" ht="15.75">
      <c r="A188" s="5">
        <v>16.7</v>
      </c>
      <c r="B188" s="5">
        <v>2</v>
      </c>
      <c r="C188" s="6">
        <v>17.79</v>
      </c>
      <c r="D188" s="5">
        <v>83</v>
      </c>
      <c r="O188" s="5">
        <v>16.7</v>
      </c>
      <c r="P188" s="5">
        <v>2</v>
      </c>
      <c r="Q188" s="6">
        <v>17.79</v>
      </c>
      <c r="R188" s="5">
        <v>83</v>
      </c>
    </row>
    <row r="189" spans="1:18" ht="15.75">
      <c r="A189" s="5">
        <v>13.5</v>
      </c>
      <c r="B189" s="5">
        <v>1.6</v>
      </c>
      <c r="C189" s="6">
        <v>15.27</v>
      </c>
      <c r="D189" s="5">
        <v>83</v>
      </c>
      <c r="O189" s="5">
        <v>13.5</v>
      </c>
      <c r="P189" s="5">
        <v>1.6</v>
      </c>
      <c r="Q189" s="6">
        <v>15.27</v>
      </c>
      <c r="R189" s="5">
        <v>83</v>
      </c>
    </row>
    <row r="190" spans="1:18" ht="15.75">
      <c r="A190" s="5">
        <v>7.76</v>
      </c>
      <c r="B190" s="5">
        <v>21.7</v>
      </c>
      <c r="C190" s="6">
        <v>12.57</v>
      </c>
      <c r="D190" s="5">
        <v>81</v>
      </c>
      <c r="O190" s="5">
        <v>7.76</v>
      </c>
      <c r="P190" s="5">
        <v>21.7</v>
      </c>
      <c r="Q190" s="6">
        <v>12.57</v>
      </c>
      <c r="R190" s="5">
        <v>81</v>
      </c>
    </row>
    <row r="191" spans="1:18" ht="15.75">
      <c r="A191" s="5">
        <v>8.56</v>
      </c>
      <c r="B191" s="5">
        <v>38.9</v>
      </c>
      <c r="C191" s="6">
        <v>19.989999999999998</v>
      </c>
      <c r="D191" s="5">
        <v>78</v>
      </c>
      <c r="O191" s="5">
        <v>8.56</v>
      </c>
      <c r="P191" s="5">
        <v>38.9</v>
      </c>
      <c r="Q191" s="6">
        <v>19.989999999999998</v>
      </c>
      <c r="R191" s="5">
        <v>78</v>
      </c>
    </row>
    <row r="192" spans="1:18" ht="15.75">
      <c r="A192" s="5">
        <v>9.879999999999999</v>
      </c>
      <c r="B192" s="5">
        <v>16</v>
      </c>
      <c r="C192" s="6">
        <v>1.0199999999999996</v>
      </c>
      <c r="D192" s="5">
        <v>77</v>
      </c>
      <c r="O192" s="5">
        <v>9.879999999999999</v>
      </c>
      <c r="P192" s="5">
        <v>16</v>
      </c>
      <c r="Q192" s="6">
        <v>1.0199999999999996</v>
      </c>
      <c r="R192" s="5">
        <v>77</v>
      </c>
    </row>
    <row r="193" spans="1:18" ht="15.75">
      <c r="A193" s="5">
        <v>14.72</v>
      </c>
      <c r="B193" s="5">
        <v>1.5</v>
      </c>
      <c r="C193" s="6">
        <v>10.41</v>
      </c>
      <c r="D193" s="5">
        <v>74</v>
      </c>
      <c r="O193" s="5">
        <v>14.72</v>
      </c>
      <c r="P193" s="5">
        <v>1.5</v>
      </c>
      <c r="Q193" s="6">
        <v>10.41</v>
      </c>
      <c r="R193" s="5">
        <v>74</v>
      </c>
    </row>
    <row r="194" spans="1:18" ht="15.75">
      <c r="A194" s="5">
        <v>3.46</v>
      </c>
      <c r="B194" s="5">
        <v>28.1</v>
      </c>
      <c r="C194" s="6">
        <v>18.220000000000002</v>
      </c>
      <c r="D194" s="5">
        <v>71</v>
      </c>
      <c r="O194" s="5">
        <v>3.46</v>
      </c>
      <c r="P194" s="5">
        <v>28.1</v>
      </c>
      <c r="Q194" s="6">
        <v>18.220000000000002</v>
      </c>
      <c r="R194" s="5">
        <v>71</v>
      </c>
    </row>
    <row r="195" spans="1:18" ht="15.75">
      <c r="A195" s="5">
        <v>5.68</v>
      </c>
      <c r="B195" s="5">
        <v>27.2</v>
      </c>
      <c r="C195" s="6">
        <v>13.6</v>
      </c>
      <c r="D195" s="5">
        <v>71</v>
      </c>
      <c r="O195" s="5">
        <v>5.68</v>
      </c>
      <c r="P195" s="5">
        <v>27.2</v>
      </c>
      <c r="Q195" s="6">
        <v>13.6</v>
      </c>
      <c r="R195" s="5">
        <v>71</v>
      </c>
    </row>
    <row r="196" spans="1:18" ht="15.75">
      <c r="A196" s="5">
        <v>8.08</v>
      </c>
      <c r="B196" s="5">
        <v>29.9</v>
      </c>
      <c r="C196" s="6">
        <v>11.729999999999999</v>
      </c>
      <c r="D196" s="5">
        <v>62</v>
      </c>
      <c r="O196" s="5">
        <v>8.08</v>
      </c>
      <c r="P196" s="5">
        <v>29.9</v>
      </c>
      <c r="Q196" s="6">
        <v>11.729999999999999</v>
      </c>
      <c r="R196" s="5">
        <v>62</v>
      </c>
    </row>
    <row r="197" spans="1:18" ht="15.75">
      <c r="A197" s="5">
        <v>12.44</v>
      </c>
      <c r="B197" s="5">
        <v>4.0999999999999996</v>
      </c>
      <c r="C197" s="6">
        <v>11.129999999999999</v>
      </c>
      <c r="D197" s="5">
        <v>62</v>
      </c>
      <c r="O197" s="5">
        <v>12.44</v>
      </c>
      <c r="P197" s="5">
        <v>4.0999999999999996</v>
      </c>
      <c r="Q197" s="6">
        <v>11.129999999999999</v>
      </c>
      <c r="R197" s="5">
        <v>62</v>
      </c>
    </row>
    <row r="198" spans="1:18" ht="15.75">
      <c r="A198" s="5">
        <v>9.620000000000001</v>
      </c>
      <c r="B198" s="5">
        <v>0.4</v>
      </c>
      <c r="C198" s="6">
        <v>11.269999999999998</v>
      </c>
      <c r="D198" s="5">
        <v>54</v>
      </c>
      <c r="O198" s="5">
        <v>9.620000000000001</v>
      </c>
      <c r="P198" s="5">
        <v>0.4</v>
      </c>
      <c r="Q198" s="6">
        <v>11.269999999999998</v>
      </c>
      <c r="R198" s="5">
        <v>54</v>
      </c>
    </row>
    <row r="199" spans="1:18" ht="15.75">
      <c r="A199" s="5">
        <v>9.7200000000000006</v>
      </c>
      <c r="B199" s="5">
        <v>2.1</v>
      </c>
      <c r="C199" s="6">
        <v>1.5100000000000002</v>
      </c>
      <c r="D199" s="5">
        <v>54</v>
      </c>
      <c r="O199" s="5">
        <v>9.7200000000000006</v>
      </c>
      <c r="P199" s="5">
        <v>2.1</v>
      </c>
      <c r="Q199" s="6">
        <v>1.5100000000000002</v>
      </c>
      <c r="R199" s="5">
        <v>54</v>
      </c>
    </row>
    <row r="200" spans="1:18" ht="15.75">
      <c r="A200" s="5">
        <v>9.82</v>
      </c>
      <c r="B200" s="5">
        <v>11.6</v>
      </c>
      <c r="C200" s="59">
        <v>92</v>
      </c>
      <c r="D200" s="5">
        <v>35</v>
      </c>
      <c r="O200" s="5">
        <v>9.82</v>
      </c>
      <c r="P200" s="5">
        <v>11.6</v>
      </c>
      <c r="Q200" s="59">
        <v>10</v>
      </c>
      <c r="R200" s="5">
        <v>35</v>
      </c>
    </row>
    <row r="201" spans="1:18" ht="15.75">
      <c r="A201" s="5">
        <v>6</v>
      </c>
      <c r="B201" s="5">
        <v>39.6</v>
      </c>
      <c r="C201" s="59">
        <v>111</v>
      </c>
      <c r="D201" s="5">
        <v>28</v>
      </c>
      <c r="O201" s="5">
        <v>6</v>
      </c>
      <c r="P201" s="5">
        <v>39.6</v>
      </c>
      <c r="Q201" s="59">
        <v>2</v>
      </c>
      <c r="R201" s="5">
        <v>28</v>
      </c>
    </row>
  </sheetData>
  <phoneticPr fontId="17"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AE00C-59AD-4A11-89A9-BF7B6DAC6135}">
  <dimension ref="A1:V201"/>
  <sheetViews>
    <sheetView workbookViewId="0">
      <selection activeCell="J84" sqref="J84"/>
    </sheetView>
  </sheetViews>
  <sheetFormatPr defaultRowHeight="15"/>
  <cols>
    <col min="1" max="1" width="11" bestFit="1" customWidth="1"/>
    <col min="2" max="2" width="8.42578125" bestFit="1" customWidth="1"/>
    <col min="3" max="3" width="10.28515625" bestFit="1" customWidth="1"/>
    <col min="4" max="5" width="8.42578125" bestFit="1" customWidth="1"/>
    <col min="7" max="7" width="18" bestFit="1" customWidth="1"/>
    <col min="8" max="8" width="17.42578125" customWidth="1"/>
    <col min="9" max="9" width="28" customWidth="1"/>
    <col min="10" max="10" width="17.85546875" customWidth="1"/>
    <col min="12" max="12" width="13.42578125" bestFit="1" customWidth="1"/>
  </cols>
  <sheetData>
    <row r="1" spans="1:12" ht="15.75">
      <c r="A1" s="31" t="s">
        <v>2</v>
      </c>
      <c r="B1" s="31" t="s">
        <v>3</v>
      </c>
      <c r="C1" s="31" t="s">
        <v>4</v>
      </c>
      <c r="D1" s="31" t="s">
        <v>5</v>
      </c>
      <c r="E1" s="32" t="s">
        <v>6</v>
      </c>
    </row>
    <row r="2" spans="1:12" ht="15.75">
      <c r="A2" s="5">
        <v>47.54</v>
      </c>
      <c r="B2" s="5">
        <v>33.5</v>
      </c>
      <c r="C2" s="5">
        <v>59</v>
      </c>
      <c r="D2" s="6">
        <v>14.919999999999995</v>
      </c>
      <c r="E2" s="58">
        <v>811</v>
      </c>
      <c r="G2" t="s">
        <v>57</v>
      </c>
    </row>
    <row r="3" spans="1:12" ht="16.5" thickBot="1">
      <c r="A3" s="5">
        <v>27.54</v>
      </c>
      <c r="B3" s="5">
        <v>29.6</v>
      </c>
      <c r="C3" s="5">
        <v>8.4</v>
      </c>
      <c r="D3" s="6">
        <v>21.71</v>
      </c>
      <c r="E3" s="58">
        <v>298.75</v>
      </c>
    </row>
    <row r="4" spans="1:12" ht="15.75">
      <c r="A4" s="5">
        <v>65.52000000000001</v>
      </c>
      <c r="B4" s="5">
        <v>43</v>
      </c>
      <c r="C4" s="5">
        <v>71.8</v>
      </c>
      <c r="D4" s="6">
        <v>21.540000000000006</v>
      </c>
      <c r="E4" s="5">
        <v>272</v>
      </c>
      <c r="G4" s="64" t="s">
        <v>58</v>
      </c>
      <c r="H4" s="64"/>
    </row>
    <row r="5" spans="1:12" ht="15.75">
      <c r="A5" s="5">
        <v>64.38</v>
      </c>
      <c r="B5" s="5">
        <v>48.9</v>
      </c>
      <c r="C5" s="5">
        <v>41.8</v>
      </c>
      <c r="D5" s="6">
        <v>35.42</v>
      </c>
      <c r="E5" s="5">
        <v>271</v>
      </c>
      <c r="G5" s="61" t="s">
        <v>59</v>
      </c>
      <c r="H5" s="61">
        <v>0.50634202169600595</v>
      </c>
    </row>
    <row r="6" spans="1:12" ht="15.75">
      <c r="A6" s="5">
        <v>50.64</v>
      </c>
      <c r="B6" s="5">
        <v>49</v>
      </c>
      <c r="C6" s="5">
        <v>44.3</v>
      </c>
      <c r="D6" s="6">
        <v>31.1</v>
      </c>
      <c r="E6" s="5">
        <v>265</v>
      </c>
      <c r="G6" s="61" t="s">
        <v>60</v>
      </c>
      <c r="H6" s="61">
        <v>0.25638224293519857</v>
      </c>
    </row>
    <row r="7" spans="1:12" ht="15.75">
      <c r="A7" s="5">
        <v>54.06</v>
      </c>
      <c r="B7" s="5">
        <v>49</v>
      </c>
      <c r="C7" s="5">
        <v>3.2</v>
      </c>
      <c r="D7" s="59">
        <v>45.25</v>
      </c>
      <c r="E7" s="5">
        <v>264</v>
      </c>
      <c r="G7" s="61" t="s">
        <v>61</v>
      </c>
      <c r="H7" s="61">
        <v>0.24112854535438213</v>
      </c>
    </row>
    <row r="8" spans="1:12" ht="15.75">
      <c r="A8" s="5">
        <v>62.279999999999994</v>
      </c>
      <c r="B8" s="5">
        <v>39.6</v>
      </c>
      <c r="C8" s="5">
        <v>55.8</v>
      </c>
      <c r="D8" s="6">
        <v>25.619999999999997</v>
      </c>
      <c r="E8" s="5">
        <v>258</v>
      </c>
      <c r="G8" s="61" t="s">
        <v>25</v>
      </c>
      <c r="H8" s="61">
        <v>60.916418194552236</v>
      </c>
    </row>
    <row r="9" spans="1:12" ht="16.5" thickBot="1">
      <c r="A9" s="5">
        <v>64.94</v>
      </c>
      <c r="B9" s="5">
        <v>42.3</v>
      </c>
      <c r="C9" s="5">
        <v>51.2</v>
      </c>
      <c r="D9" s="6">
        <v>29.639999999999993</v>
      </c>
      <c r="E9" s="5">
        <v>257</v>
      </c>
      <c r="G9" s="62" t="s">
        <v>62</v>
      </c>
      <c r="H9" s="62">
        <v>200</v>
      </c>
    </row>
    <row r="10" spans="1:12" ht="15.75">
      <c r="A10" s="5">
        <v>56.379999999999995</v>
      </c>
      <c r="B10" s="5">
        <v>43.8</v>
      </c>
      <c r="C10" s="5">
        <v>5</v>
      </c>
      <c r="D10" s="59">
        <v>46.589999999999996</v>
      </c>
      <c r="E10" s="5">
        <v>256</v>
      </c>
    </row>
    <row r="11" spans="1:12" ht="16.5" thickBot="1">
      <c r="A11" s="37">
        <v>63.279999999999994</v>
      </c>
      <c r="B11" s="5">
        <v>36.299999999999997</v>
      </c>
      <c r="C11" s="5">
        <v>93.625</v>
      </c>
      <c r="D11" s="6">
        <v>10.339999999999989</v>
      </c>
      <c r="E11" s="5">
        <v>254</v>
      </c>
      <c r="G11" t="s">
        <v>63</v>
      </c>
    </row>
    <row r="12" spans="1:12" ht="15.75">
      <c r="A12" s="5">
        <v>52.980000000000004</v>
      </c>
      <c r="B12" s="5">
        <v>41.5</v>
      </c>
      <c r="C12" s="5">
        <v>18.5</v>
      </c>
      <c r="D12" s="6">
        <v>37.340000000000003</v>
      </c>
      <c r="E12" s="5">
        <v>245</v>
      </c>
      <c r="G12" s="63"/>
      <c r="H12" s="63" t="s">
        <v>68</v>
      </c>
      <c r="I12" s="63" t="s">
        <v>69</v>
      </c>
      <c r="J12" s="63" t="s">
        <v>70</v>
      </c>
      <c r="K12" s="63" t="s">
        <v>71</v>
      </c>
      <c r="L12" s="63" t="s">
        <v>72</v>
      </c>
    </row>
    <row r="13" spans="1:12" ht="15.75">
      <c r="A13" s="5">
        <v>61.260000000000005</v>
      </c>
      <c r="B13" s="5">
        <v>42.7</v>
      </c>
      <c r="C13" s="5">
        <v>54.7</v>
      </c>
      <c r="D13" s="6">
        <v>25.6</v>
      </c>
      <c r="E13" s="5">
        <v>240</v>
      </c>
      <c r="G13" s="61" t="s">
        <v>64</v>
      </c>
      <c r="H13" s="61">
        <v>4</v>
      </c>
      <c r="I13" s="61">
        <v>249483.32358505263</v>
      </c>
      <c r="J13" s="61">
        <v>62370.830896263156</v>
      </c>
      <c r="K13" s="61">
        <v>16.807875046482728</v>
      </c>
      <c r="L13" s="61">
        <v>7.4392393143447506E-12</v>
      </c>
    </row>
    <row r="14" spans="1:12" ht="15.75">
      <c r="A14" s="5">
        <v>42.08</v>
      </c>
      <c r="B14" s="5">
        <v>47.7</v>
      </c>
      <c r="C14" s="5">
        <v>52.9</v>
      </c>
      <c r="D14" s="6">
        <v>22.23</v>
      </c>
      <c r="E14" s="5">
        <v>240</v>
      </c>
      <c r="G14" s="61" t="s">
        <v>65</v>
      </c>
      <c r="H14" s="61">
        <v>195</v>
      </c>
      <c r="I14" s="61">
        <v>723607.95110244711</v>
      </c>
      <c r="J14" s="61">
        <v>3710.810005653575</v>
      </c>
      <c r="K14" s="61"/>
      <c r="L14" s="61"/>
    </row>
    <row r="15" spans="1:12" ht="16.5" thickBot="1">
      <c r="A15" s="5">
        <v>40.78</v>
      </c>
      <c r="B15" s="5">
        <v>49.4</v>
      </c>
      <c r="C15" s="5">
        <v>60</v>
      </c>
      <c r="D15" s="6">
        <v>20.590000000000003</v>
      </c>
      <c r="E15" s="5">
        <v>240</v>
      </c>
      <c r="G15" s="62" t="s">
        <v>66</v>
      </c>
      <c r="H15" s="62">
        <v>199</v>
      </c>
      <c r="I15" s="62">
        <v>973091.27468749974</v>
      </c>
      <c r="J15" s="62"/>
      <c r="K15" s="62"/>
      <c r="L15" s="62"/>
    </row>
    <row r="16" spans="1:12" ht="16.5" thickBot="1">
      <c r="A16" s="5">
        <v>49.160000000000004</v>
      </c>
      <c r="B16" s="5">
        <v>49.6</v>
      </c>
      <c r="C16" s="5">
        <v>37.700000000000003</v>
      </c>
      <c r="D16" s="6">
        <v>30.8</v>
      </c>
      <c r="E16" s="5">
        <v>239</v>
      </c>
    </row>
    <row r="17" spans="1:22" ht="15.75">
      <c r="A17" s="5">
        <v>56.02</v>
      </c>
      <c r="B17" s="5">
        <v>37.799999999999997</v>
      </c>
      <c r="C17" s="5">
        <v>69.2</v>
      </c>
      <c r="D17" s="6">
        <v>14.229999999999993</v>
      </c>
      <c r="E17" s="5">
        <v>236</v>
      </c>
      <c r="G17" s="63"/>
      <c r="H17" s="63" t="s">
        <v>73</v>
      </c>
      <c r="I17" s="63" t="s">
        <v>25</v>
      </c>
      <c r="J17" s="63" t="s">
        <v>74</v>
      </c>
      <c r="K17" s="63" t="s">
        <v>75</v>
      </c>
      <c r="L17" s="63" t="s">
        <v>76</v>
      </c>
      <c r="M17" s="63" t="s">
        <v>77</v>
      </c>
      <c r="N17" s="63" t="s">
        <v>78</v>
      </c>
      <c r="O17" s="63" t="s">
        <v>79</v>
      </c>
    </row>
    <row r="18" spans="1:22" ht="15.75">
      <c r="A18" s="5">
        <v>57.720000000000006</v>
      </c>
      <c r="B18" s="5">
        <v>42</v>
      </c>
      <c r="C18" s="5">
        <v>66.2</v>
      </c>
      <c r="D18" s="6">
        <v>22.879999999999995</v>
      </c>
      <c r="E18" s="5">
        <v>235.5</v>
      </c>
      <c r="G18" s="68" t="s">
        <v>67</v>
      </c>
      <c r="H18" s="68">
        <v>70.353048384176134</v>
      </c>
      <c r="I18" s="61">
        <v>11.966809884138179</v>
      </c>
      <c r="J18" s="61">
        <v>5.8790144629462198</v>
      </c>
      <c r="K18" s="61">
        <v>1.7633033871384794E-8</v>
      </c>
      <c r="L18" s="61">
        <v>46.752057449919533</v>
      </c>
      <c r="M18" s="61">
        <v>93.954039318432734</v>
      </c>
      <c r="N18" s="61">
        <v>46.752057449919533</v>
      </c>
      <c r="O18" s="61">
        <v>93.954039318432734</v>
      </c>
    </row>
    <row r="19" spans="1:22" ht="15.75">
      <c r="A19" s="5">
        <v>44.28</v>
      </c>
      <c r="B19" s="5">
        <v>41.7</v>
      </c>
      <c r="C19" s="5">
        <v>39.6</v>
      </c>
      <c r="D19" s="6">
        <v>26.65</v>
      </c>
      <c r="E19" s="5">
        <v>235</v>
      </c>
      <c r="G19" s="68" t="s">
        <v>2</v>
      </c>
      <c r="H19" s="68">
        <v>1.0263464095134791</v>
      </c>
      <c r="I19" s="61">
        <v>0.18148508864797186</v>
      </c>
      <c r="J19" s="61">
        <v>5.6552657695436999</v>
      </c>
      <c r="K19" s="61">
        <v>5.4773801845561589E-8</v>
      </c>
      <c r="L19" s="61">
        <v>0.66842078243713599</v>
      </c>
      <c r="M19" s="61">
        <v>1.3842720365898222</v>
      </c>
      <c r="N19" s="61">
        <v>0.66842078243713599</v>
      </c>
      <c r="O19" s="61">
        <v>1.3842720365898222</v>
      </c>
    </row>
    <row r="20" spans="1:22" ht="15.75">
      <c r="A20" s="5">
        <v>59.58</v>
      </c>
      <c r="B20" s="5">
        <v>28.3</v>
      </c>
      <c r="C20" s="5">
        <v>43.2</v>
      </c>
      <c r="D20" s="6">
        <v>26.159999999999997</v>
      </c>
      <c r="E20" s="5">
        <v>231</v>
      </c>
      <c r="G20" s="68" t="s">
        <v>3</v>
      </c>
      <c r="H20" s="68">
        <v>0.65619737380870147</v>
      </c>
      <c r="I20" s="61">
        <v>0.2168761122951007</v>
      </c>
      <c r="J20" s="61">
        <v>3.0256784247212143</v>
      </c>
      <c r="K20" s="61">
        <v>2.8152289273511016E-3</v>
      </c>
      <c r="L20" s="61">
        <v>0.2284734265169534</v>
      </c>
      <c r="M20" s="61">
        <v>1.0839213211004495</v>
      </c>
      <c r="N20" s="61">
        <v>0.2284734265169534</v>
      </c>
      <c r="O20" s="61">
        <v>1.0839213211004495</v>
      </c>
    </row>
    <row r="21" spans="1:22" ht="15.75">
      <c r="A21" s="5">
        <v>53.6</v>
      </c>
      <c r="B21" s="5">
        <v>37.700000000000003</v>
      </c>
      <c r="C21" s="5">
        <v>32</v>
      </c>
      <c r="D21" s="6">
        <v>28.850000000000005</v>
      </c>
      <c r="E21" s="5">
        <v>230</v>
      </c>
      <c r="G21" s="68" t="s">
        <v>4</v>
      </c>
      <c r="H21" s="68">
        <v>0.60622014010340286</v>
      </c>
      <c r="I21" s="61">
        <v>0.22676615554900334</v>
      </c>
      <c r="J21" s="61">
        <v>2.6733272371961205</v>
      </c>
      <c r="K21" s="61">
        <v>8.1468227713835176E-3</v>
      </c>
      <c r="L21" s="61">
        <v>0.15899100943908789</v>
      </c>
      <c r="M21" s="61">
        <v>1.0534492707677179</v>
      </c>
      <c r="N21" s="61">
        <v>0.15899100943908789</v>
      </c>
      <c r="O21" s="61">
        <v>1.0534492707677179</v>
      </c>
    </row>
    <row r="22" spans="1:22" ht="16.5" thickBot="1">
      <c r="A22" s="5">
        <v>48.36</v>
      </c>
      <c r="B22" s="5">
        <v>43.9</v>
      </c>
      <c r="C22" s="5">
        <v>27.2</v>
      </c>
      <c r="D22" s="6">
        <v>32.749999999999993</v>
      </c>
      <c r="E22" s="5">
        <v>229</v>
      </c>
      <c r="G22" s="69" t="s">
        <v>5</v>
      </c>
      <c r="H22" s="69">
        <v>0.50642370624737698</v>
      </c>
      <c r="I22" s="62">
        <v>0.34128436695206921</v>
      </c>
      <c r="J22" s="62">
        <v>1.4838760731120753</v>
      </c>
      <c r="K22" s="62">
        <v>0.13945635164952555</v>
      </c>
      <c r="L22" s="62">
        <v>-0.16665870489008083</v>
      </c>
      <c r="M22" s="62">
        <v>1.1795061173848347</v>
      </c>
      <c r="N22" s="62">
        <v>-0.16665870489008083</v>
      </c>
      <c r="O22" s="62">
        <v>1.1795061173848347</v>
      </c>
    </row>
    <row r="23" spans="1:22" ht="15.75">
      <c r="A23" s="5">
        <v>46</v>
      </c>
      <c r="B23" s="5">
        <v>45.1</v>
      </c>
      <c r="C23" s="5">
        <v>19.600000000000001</v>
      </c>
      <c r="D23" s="6">
        <v>35.209999999999994</v>
      </c>
      <c r="E23" s="5">
        <v>228</v>
      </c>
    </row>
    <row r="24" spans="1:22" ht="18.75">
      <c r="A24" s="58">
        <v>196.98</v>
      </c>
      <c r="B24" s="5">
        <v>43.9</v>
      </c>
      <c r="C24" s="5">
        <v>1.7</v>
      </c>
      <c r="D24" s="6">
        <v>39.76</v>
      </c>
      <c r="E24" s="5">
        <v>227</v>
      </c>
      <c r="G24" s="76" t="s">
        <v>86</v>
      </c>
      <c r="H24" s="76"/>
      <c r="I24" s="76"/>
      <c r="J24" s="76"/>
      <c r="K24" s="76"/>
      <c r="L24" s="77"/>
      <c r="M24" s="77"/>
      <c r="N24" s="77"/>
      <c r="O24" s="77"/>
    </row>
    <row r="25" spans="1:22" ht="15.75">
      <c r="A25" s="5">
        <v>67.72</v>
      </c>
      <c r="B25" s="5">
        <v>27.7</v>
      </c>
      <c r="C25" s="5">
        <v>1.8</v>
      </c>
      <c r="D25" s="59">
        <v>42.49</v>
      </c>
      <c r="E25" s="5">
        <v>226</v>
      </c>
      <c r="G25" s="77"/>
      <c r="H25" s="77"/>
      <c r="I25" s="77"/>
      <c r="J25" s="77"/>
      <c r="K25" s="77"/>
      <c r="L25" s="77"/>
      <c r="M25" s="77"/>
      <c r="N25" s="77"/>
      <c r="O25" s="77"/>
    </row>
    <row r="26" spans="1:22" ht="15.75">
      <c r="A26" s="5">
        <v>41.519999999999996</v>
      </c>
      <c r="B26" s="5">
        <v>46.2</v>
      </c>
      <c r="C26" s="5">
        <v>58.7</v>
      </c>
      <c r="D26" s="6">
        <v>17.879999999999995</v>
      </c>
      <c r="E26" s="5">
        <v>225</v>
      </c>
    </row>
    <row r="27" spans="1:22" ht="15.75">
      <c r="A27" s="5">
        <v>56.18</v>
      </c>
      <c r="B27" s="5">
        <v>36.5</v>
      </c>
      <c r="C27" s="5">
        <v>72.3</v>
      </c>
      <c r="D27" s="6">
        <v>14.420000000000002</v>
      </c>
      <c r="E27" s="5">
        <v>225</v>
      </c>
      <c r="G27" s="41"/>
      <c r="H27" s="41"/>
      <c r="I27" s="41"/>
      <c r="J27" s="41"/>
      <c r="K27" s="41"/>
      <c r="L27" s="41"/>
      <c r="M27" s="41"/>
      <c r="N27" s="41"/>
      <c r="O27" s="41"/>
      <c r="P27" s="41"/>
      <c r="Q27" s="41"/>
      <c r="R27" s="41"/>
      <c r="S27" s="41"/>
      <c r="T27" s="41"/>
      <c r="U27" s="41"/>
      <c r="V27" s="41"/>
    </row>
    <row r="28" spans="1:22" ht="15.75">
      <c r="A28" s="5">
        <v>45.7</v>
      </c>
      <c r="B28" s="5">
        <v>43</v>
      </c>
      <c r="C28" s="5">
        <v>33.799999999999997</v>
      </c>
      <c r="D28" s="6">
        <v>29.330000000000002</v>
      </c>
      <c r="E28" s="5">
        <v>223</v>
      </c>
      <c r="G28" s="60"/>
      <c r="H28" s="41"/>
      <c r="I28" s="41"/>
      <c r="J28" s="41"/>
      <c r="K28" s="41"/>
      <c r="L28" s="41"/>
      <c r="M28" s="41"/>
      <c r="N28" s="41"/>
      <c r="O28" s="41"/>
      <c r="P28" s="41"/>
      <c r="Q28" s="41"/>
      <c r="R28" s="41"/>
      <c r="S28" s="41"/>
      <c r="T28" s="41"/>
      <c r="U28" s="41"/>
      <c r="V28" s="41"/>
    </row>
    <row r="29" spans="1:22" ht="15.75">
      <c r="A29" s="5">
        <v>55.339999999999996</v>
      </c>
      <c r="B29" s="5">
        <v>38</v>
      </c>
      <c r="C29" s="5">
        <v>23.2</v>
      </c>
      <c r="D29" s="6">
        <v>33.89</v>
      </c>
      <c r="E29" s="5">
        <v>221</v>
      </c>
      <c r="G29" s="41"/>
      <c r="H29" s="41"/>
      <c r="I29" s="41"/>
      <c r="J29" s="41"/>
      <c r="K29" s="41"/>
      <c r="L29" s="41"/>
      <c r="M29" s="41"/>
      <c r="N29" s="41"/>
      <c r="O29" s="41"/>
      <c r="P29" s="41"/>
      <c r="Q29" s="41"/>
      <c r="R29" s="41"/>
      <c r="S29" s="41"/>
      <c r="T29" s="41"/>
      <c r="U29" s="41"/>
      <c r="V29" s="41"/>
    </row>
    <row r="30" spans="1:22" ht="15.75">
      <c r="A30" s="5">
        <v>62.54</v>
      </c>
      <c r="B30" s="5">
        <v>28.8</v>
      </c>
      <c r="C30" s="5">
        <v>15.9</v>
      </c>
      <c r="D30" s="6">
        <v>34.31</v>
      </c>
      <c r="E30" s="5">
        <v>220</v>
      </c>
      <c r="G30" s="41"/>
      <c r="H30" s="41"/>
      <c r="I30" s="41"/>
      <c r="J30" s="41"/>
      <c r="K30" s="41"/>
      <c r="L30" s="41"/>
      <c r="M30" s="41"/>
      <c r="N30" s="41"/>
      <c r="O30" s="41"/>
      <c r="P30" s="41"/>
      <c r="Q30" s="41"/>
      <c r="R30" s="41"/>
      <c r="S30" s="41"/>
      <c r="T30" s="41"/>
      <c r="U30" s="41"/>
      <c r="V30" s="41"/>
    </row>
    <row r="31" spans="1:22" ht="15.75">
      <c r="A31" s="5">
        <v>50.1</v>
      </c>
      <c r="B31" s="5">
        <v>33.200000000000003</v>
      </c>
      <c r="C31" s="5">
        <v>37.9</v>
      </c>
      <c r="D31" s="6">
        <v>23.490000000000006</v>
      </c>
      <c r="E31" s="5">
        <v>218</v>
      </c>
      <c r="G31" s="41"/>
      <c r="H31" s="41"/>
      <c r="I31" s="41"/>
      <c r="J31" s="41"/>
      <c r="K31" s="41"/>
      <c r="L31" s="41"/>
      <c r="M31" s="41"/>
      <c r="N31" s="41"/>
      <c r="O31" s="41"/>
      <c r="P31" s="41"/>
      <c r="Q31" s="41"/>
      <c r="R31" s="41"/>
      <c r="S31" s="41"/>
      <c r="T31" s="41"/>
      <c r="U31" s="41"/>
      <c r="V31" s="41"/>
    </row>
    <row r="32" spans="1:22" ht="15.75">
      <c r="A32" s="5">
        <v>58.68</v>
      </c>
      <c r="B32" s="5">
        <v>30.2</v>
      </c>
      <c r="C32" s="5">
        <v>20.3</v>
      </c>
      <c r="D32" s="6">
        <v>31.819999999999997</v>
      </c>
      <c r="E32" s="5">
        <v>216</v>
      </c>
      <c r="G32" s="41"/>
      <c r="H32" s="41"/>
      <c r="I32" s="41"/>
      <c r="J32" s="41"/>
      <c r="K32" s="41"/>
      <c r="L32" s="41"/>
      <c r="M32" s="41"/>
      <c r="N32" s="41"/>
      <c r="O32" s="41"/>
      <c r="P32" s="41"/>
      <c r="Q32" s="41"/>
      <c r="R32" s="41"/>
      <c r="S32" s="41"/>
      <c r="T32" s="41"/>
      <c r="U32" s="41"/>
      <c r="V32" s="41"/>
    </row>
    <row r="33" spans="1:22" ht="21">
      <c r="A33" s="5">
        <v>58.739999999999995</v>
      </c>
      <c r="B33" s="5">
        <v>28.9</v>
      </c>
      <c r="C33" s="5">
        <v>59.7</v>
      </c>
      <c r="D33" s="6">
        <v>17.939999999999991</v>
      </c>
      <c r="E33" s="5">
        <v>210</v>
      </c>
      <c r="G33" s="108"/>
      <c r="H33" s="41"/>
      <c r="I33" s="41"/>
      <c r="J33" s="41"/>
      <c r="K33" s="41"/>
      <c r="L33" s="41"/>
      <c r="M33" s="41"/>
      <c r="N33" s="41"/>
      <c r="O33" s="41"/>
      <c r="P33" s="41"/>
      <c r="Q33" s="41"/>
      <c r="R33" s="41"/>
      <c r="S33" s="41"/>
      <c r="T33" s="41"/>
      <c r="U33" s="41"/>
      <c r="V33" s="41"/>
    </row>
    <row r="34" spans="1:22" ht="15.75">
      <c r="A34" s="5">
        <v>54.64</v>
      </c>
      <c r="B34" s="5">
        <v>34.299999999999997</v>
      </c>
      <c r="C34" s="5">
        <v>5.3</v>
      </c>
      <c r="D34" s="6">
        <v>38.85</v>
      </c>
      <c r="E34" s="5">
        <v>208</v>
      </c>
      <c r="G34" s="41"/>
      <c r="H34" s="41"/>
      <c r="I34" s="41"/>
      <c r="J34" s="41"/>
      <c r="K34" s="41"/>
      <c r="L34" s="41"/>
      <c r="M34" s="41"/>
      <c r="N34" s="41"/>
      <c r="O34" s="41"/>
      <c r="P34" s="41"/>
      <c r="Q34" s="41"/>
      <c r="R34" s="41"/>
      <c r="S34" s="41"/>
      <c r="T34" s="41"/>
      <c r="U34" s="41"/>
      <c r="V34" s="41"/>
    </row>
    <row r="35" spans="1:22" ht="15.75">
      <c r="A35" s="5">
        <v>37.260000000000005</v>
      </c>
      <c r="B35" s="5">
        <v>39.700000000000003</v>
      </c>
      <c r="C35" s="5">
        <v>37.700000000000003</v>
      </c>
      <c r="D35" s="6">
        <v>21.900000000000002</v>
      </c>
      <c r="E35" s="5">
        <v>208</v>
      </c>
      <c r="G35" s="41"/>
      <c r="H35" s="41"/>
      <c r="I35" s="41"/>
      <c r="J35" s="41"/>
      <c r="K35" s="41"/>
      <c r="L35" s="41"/>
      <c r="M35" s="41"/>
      <c r="N35" s="41"/>
      <c r="O35" s="41"/>
      <c r="P35" s="41"/>
      <c r="Q35" s="41"/>
      <c r="R35" s="41"/>
      <c r="S35" s="41"/>
      <c r="T35" s="41"/>
      <c r="U35" s="41"/>
      <c r="V35" s="41"/>
    </row>
    <row r="36" spans="1:22" ht="15.75">
      <c r="A36" s="33">
        <v>38.209999999999994</v>
      </c>
      <c r="B36" s="5">
        <v>35.4</v>
      </c>
      <c r="C36" s="5">
        <v>75.599999999999994</v>
      </c>
      <c r="D36" s="6">
        <v>6.8299999999999947</v>
      </c>
      <c r="E36" s="5">
        <v>207</v>
      </c>
      <c r="G36" s="41"/>
      <c r="H36" s="41"/>
      <c r="I36" s="41"/>
      <c r="J36" s="41"/>
      <c r="K36" s="41"/>
      <c r="L36" s="41"/>
      <c r="M36" s="41"/>
      <c r="N36" s="41"/>
      <c r="O36" s="41"/>
      <c r="P36" s="41"/>
      <c r="Q36" s="41"/>
      <c r="R36" s="41"/>
      <c r="S36" s="41"/>
      <c r="T36" s="41"/>
      <c r="U36" s="41"/>
      <c r="V36" s="41"/>
    </row>
    <row r="37" spans="1:22" ht="15.75">
      <c r="A37" s="5">
        <v>41.36</v>
      </c>
      <c r="B37" s="5">
        <v>42</v>
      </c>
      <c r="C37" s="5">
        <v>3.6</v>
      </c>
      <c r="D37" s="6">
        <v>36.24</v>
      </c>
      <c r="E37" s="5">
        <v>204</v>
      </c>
      <c r="G37" s="41"/>
      <c r="H37" s="41"/>
      <c r="I37" s="41"/>
      <c r="J37" s="41"/>
      <c r="K37" s="41"/>
      <c r="L37" s="41"/>
      <c r="M37" s="41"/>
      <c r="N37" s="41"/>
      <c r="O37" s="41"/>
      <c r="P37" s="41"/>
      <c r="Q37" s="41"/>
      <c r="R37" s="41"/>
      <c r="S37" s="41"/>
      <c r="T37" s="41"/>
      <c r="U37" s="41"/>
      <c r="V37" s="41"/>
    </row>
    <row r="38" spans="1:22" ht="15.75">
      <c r="A38" s="5">
        <v>51.9</v>
      </c>
      <c r="B38" s="5">
        <v>32.299999999999997</v>
      </c>
      <c r="C38" s="5">
        <v>74.2</v>
      </c>
      <c r="D38" s="6">
        <v>9.419999999999991</v>
      </c>
      <c r="E38" s="5">
        <v>201</v>
      </c>
      <c r="G38" s="41"/>
      <c r="H38" s="41"/>
      <c r="I38" s="41"/>
      <c r="J38" s="41"/>
      <c r="K38" s="41"/>
      <c r="L38" s="41"/>
      <c r="M38" s="41"/>
      <c r="N38" s="41"/>
      <c r="O38" s="41"/>
      <c r="P38" s="41"/>
      <c r="Q38" s="41"/>
      <c r="R38" s="41"/>
      <c r="S38" s="41"/>
      <c r="T38" s="41"/>
      <c r="U38" s="41"/>
      <c r="V38" s="41"/>
    </row>
    <row r="39" spans="1:22" ht="15.75">
      <c r="A39" s="5">
        <v>52.760000000000005</v>
      </c>
      <c r="B39" s="5">
        <v>27.1</v>
      </c>
      <c r="C39" s="5">
        <v>22.9</v>
      </c>
      <c r="D39" s="6">
        <v>29.270000000000007</v>
      </c>
      <c r="E39" s="5">
        <v>199</v>
      </c>
      <c r="G39" s="41"/>
      <c r="H39" s="41"/>
      <c r="I39" s="41"/>
      <c r="J39" s="41"/>
      <c r="K39" s="41"/>
      <c r="L39" s="41"/>
      <c r="M39" s="41"/>
      <c r="N39" s="41"/>
      <c r="O39" s="41"/>
      <c r="P39" s="41"/>
      <c r="Q39" s="41"/>
      <c r="R39" s="41"/>
      <c r="S39" s="41"/>
      <c r="T39" s="41"/>
      <c r="U39" s="41"/>
      <c r="V39" s="41"/>
    </row>
    <row r="40" spans="1:22" ht="15.75">
      <c r="A40" s="5">
        <v>31.3</v>
      </c>
      <c r="B40" s="5">
        <v>41.3</v>
      </c>
      <c r="C40" s="5">
        <v>58.5</v>
      </c>
      <c r="D40" s="6">
        <v>12.399999999999995</v>
      </c>
      <c r="E40" s="5">
        <v>197</v>
      </c>
      <c r="G40" s="41"/>
      <c r="H40" s="41"/>
      <c r="I40" s="41"/>
      <c r="J40" s="41"/>
      <c r="K40" s="41"/>
      <c r="L40" s="41"/>
      <c r="M40" s="41"/>
      <c r="N40" s="41"/>
      <c r="O40" s="41"/>
      <c r="P40" s="41"/>
      <c r="Q40" s="41"/>
      <c r="R40" s="41"/>
      <c r="S40" s="41"/>
      <c r="T40" s="41"/>
      <c r="U40" s="41"/>
      <c r="V40" s="41"/>
    </row>
    <row r="41" spans="1:22" ht="21">
      <c r="A41" s="5">
        <v>51.480000000000004</v>
      </c>
      <c r="B41" s="5">
        <v>27.5</v>
      </c>
      <c r="C41" s="5">
        <v>11</v>
      </c>
      <c r="D41" s="6">
        <v>33.090000000000003</v>
      </c>
      <c r="E41" s="5">
        <v>196</v>
      </c>
      <c r="G41" s="108"/>
      <c r="H41" s="41"/>
      <c r="I41" s="41"/>
      <c r="J41" s="41"/>
      <c r="K41" s="41"/>
      <c r="L41" s="41"/>
      <c r="M41" s="41"/>
      <c r="N41" s="41"/>
      <c r="O41" s="41"/>
      <c r="P41" s="41"/>
      <c r="Q41" s="41"/>
      <c r="R41" s="41"/>
      <c r="S41" s="41"/>
      <c r="T41" s="41"/>
      <c r="U41" s="41"/>
      <c r="V41" s="41"/>
    </row>
    <row r="42" spans="1:22" ht="15.75">
      <c r="A42" s="5">
        <v>44.82</v>
      </c>
      <c r="B42" s="5">
        <v>30.6</v>
      </c>
      <c r="C42" s="5">
        <v>38.700000000000003</v>
      </c>
      <c r="D42" s="6">
        <v>19.729999999999997</v>
      </c>
      <c r="E42" s="5">
        <v>196</v>
      </c>
      <c r="G42" s="41"/>
      <c r="H42" s="41"/>
      <c r="I42" s="41"/>
      <c r="J42" s="41"/>
      <c r="K42" s="41"/>
      <c r="L42" s="41"/>
      <c r="M42" s="41"/>
      <c r="N42" s="41"/>
      <c r="O42" s="41"/>
      <c r="P42" s="41"/>
      <c r="Q42" s="41"/>
      <c r="R42" s="41"/>
      <c r="S42" s="41"/>
      <c r="T42" s="41"/>
      <c r="U42" s="41"/>
      <c r="V42" s="41"/>
    </row>
    <row r="43" spans="1:22" ht="15.75">
      <c r="A43" s="5">
        <v>37.58</v>
      </c>
      <c r="B43" s="5">
        <v>46.4</v>
      </c>
      <c r="C43" s="5">
        <v>59</v>
      </c>
      <c r="D43" s="6">
        <v>13.39</v>
      </c>
      <c r="E43" s="5">
        <v>196</v>
      </c>
      <c r="G43" s="41"/>
      <c r="H43" s="41"/>
      <c r="I43" s="41"/>
      <c r="J43" s="41"/>
      <c r="K43" s="41"/>
      <c r="L43" s="41"/>
      <c r="M43" s="41"/>
      <c r="N43" s="41"/>
      <c r="O43" s="41"/>
      <c r="P43" s="41"/>
      <c r="Q43" s="41"/>
      <c r="R43" s="41"/>
      <c r="S43" s="41"/>
      <c r="T43" s="41"/>
      <c r="U43" s="41"/>
      <c r="V43" s="41"/>
    </row>
    <row r="44" spans="1:22" ht="15.75">
      <c r="A44" s="5">
        <v>33.700000000000003</v>
      </c>
      <c r="B44" s="5">
        <v>36.799999999999997</v>
      </c>
      <c r="C44" s="5">
        <v>7.4</v>
      </c>
      <c r="D44" s="6">
        <v>31.79</v>
      </c>
      <c r="E44" s="5">
        <v>193</v>
      </c>
      <c r="G44" s="41"/>
      <c r="H44" s="41"/>
      <c r="I44" s="41"/>
      <c r="J44" s="41"/>
      <c r="K44" s="41"/>
      <c r="L44" s="41"/>
      <c r="M44" s="41"/>
      <c r="N44" s="41"/>
      <c r="O44" s="41"/>
      <c r="P44" s="41"/>
      <c r="Q44" s="41"/>
      <c r="R44" s="41"/>
      <c r="S44" s="41"/>
      <c r="T44" s="41"/>
      <c r="U44" s="41"/>
      <c r="V44" s="41"/>
    </row>
    <row r="45" spans="1:22" ht="15.75">
      <c r="A45" s="5">
        <v>44.82</v>
      </c>
      <c r="B45" s="5">
        <v>32.9</v>
      </c>
      <c r="C45" s="5">
        <v>46</v>
      </c>
      <c r="D45" s="6">
        <v>18.459999999999997</v>
      </c>
      <c r="E45" s="5">
        <v>191</v>
      </c>
    </row>
    <row r="46" spans="1:22" ht="21.75" thickBot="1">
      <c r="A46" s="5">
        <v>58.760000000000005</v>
      </c>
      <c r="B46" s="5">
        <v>21.3</v>
      </c>
      <c r="C46" s="5">
        <v>30</v>
      </c>
      <c r="D46" s="6">
        <v>24.03</v>
      </c>
      <c r="E46" s="5">
        <v>188</v>
      </c>
      <c r="G46" s="79" t="s">
        <v>120</v>
      </c>
      <c r="H46" s="78"/>
      <c r="I46" s="78"/>
      <c r="J46" s="78"/>
      <c r="K46" s="41"/>
      <c r="L46" s="41"/>
      <c r="M46" s="41"/>
      <c r="N46" s="41"/>
      <c r="O46" s="41"/>
      <c r="P46" s="41"/>
      <c r="Q46" s="41"/>
      <c r="R46" s="41"/>
      <c r="S46" s="41"/>
    </row>
    <row r="47" spans="1:22" ht="15.75">
      <c r="A47" s="5">
        <v>46.68</v>
      </c>
      <c r="B47" s="5">
        <v>27.7</v>
      </c>
      <c r="C47" s="5">
        <v>53.4</v>
      </c>
      <c r="D47" s="6">
        <v>14.329999999999998</v>
      </c>
      <c r="E47" s="5">
        <v>188</v>
      </c>
      <c r="G47" s="80" t="s">
        <v>121</v>
      </c>
      <c r="H47" s="80" t="s">
        <v>122</v>
      </c>
      <c r="I47" s="81" t="s">
        <v>75</v>
      </c>
      <c r="J47" s="82" t="s">
        <v>123</v>
      </c>
      <c r="K47" s="41"/>
      <c r="L47" s="41"/>
      <c r="M47" s="41"/>
      <c r="N47" s="41"/>
      <c r="O47" s="41"/>
      <c r="P47" s="41"/>
      <c r="Q47" s="41"/>
      <c r="R47" s="41"/>
      <c r="S47" s="41"/>
    </row>
    <row r="48" spans="1:22" ht="15.75">
      <c r="A48" s="5">
        <v>50.68</v>
      </c>
      <c r="B48" s="5">
        <v>0</v>
      </c>
      <c r="C48" s="5">
        <v>13.1</v>
      </c>
      <c r="D48" s="6">
        <v>28.4</v>
      </c>
      <c r="E48" s="5">
        <v>187</v>
      </c>
      <c r="G48" s="83" t="s">
        <v>67</v>
      </c>
      <c r="H48" s="84" t="s">
        <v>87</v>
      </c>
      <c r="I48" s="84" t="s">
        <v>88</v>
      </c>
      <c r="J48" s="85" t="s">
        <v>118</v>
      </c>
      <c r="K48" s="41"/>
      <c r="L48" s="41"/>
      <c r="M48" s="41"/>
      <c r="N48" s="41"/>
      <c r="O48" s="41"/>
      <c r="P48" s="41"/>
      <c r="Q48" s="41"/>
      <c r="R48" s="41"/>
      <c r="S48" s="41"/>
    </row>
    <row r="49" spans="1:19" ht="15.75">
      <c r="A49" s="5">
        <v>27.22</v>
      </c>
      <c r="B49" s="5">
        <v>42.8</v>
      </c>
      <c r="C49" s="5">
        <v>28.9</v>
      </c>
      <c r="D49" s="6">
        <v>22.949999999999996</v>
      </c>
      <c r="E49" s="5">
        <v>187</v>
      </c>
      <c r="G49" s="83" t="s">
        <v>2</v>
      </c>
      <c r="H49" s="84" t="s">
        <v>89</v>
      </c>
      <c r="I49" s="84" t="s">
        <v>90</v>
      </c>
      <c r="J49" s="85" t="s">
        <v>118</v>
      </c>
      <c r="K49" s="41"/>
      <c r="L49" s="41"/>
      <c r="M49" s="41"/>
      <c r="N49" s="41"/>
      <c r="O49" s="41"/>
      <c r="P49" s="41"/>
      <c r="Q49" s="41"/>
      <c r="R49" s="41"/>
      <c r="S49" s="41"/>
    </row>
    <row r="50" spans="1:19" ht="15.75">
      <c r="A50" s="5">
        <v>50.14</v>
      </c>
      <c r="B50" s="5">
        <v>29.5</v>
      </c>
      <c r="C50" s="5">
        <v>9.3000000000000007</v>
      </c>
      <c r="D50" s="6">
        <v>32.1</v>
      </c>
      <c r="E50" s="5">
        <v>186</v>
      </c>
      <c r="G50" s="83" t="s">
        <v>3</v>
      </c>
      <c r="H50" s="84" t="s">
        <v>91</v>
      </c>
      <c r="I50" s="84" t="s">
        <v>92</v>
      </c>
      <c r="J50" s="85" t="s">
        <v>118</v>
      </c>
      <c r="K50" s="41"/>
      <c r="L50" s="41"/>
      <c r="M50" s="41"/>
      <c r="N50" s="41"/>
      <c r="O50" s="41"/>
      <c r="P50" s="41"/>
      <c r="Q50" s="41"/>
      <c r="R50" s="41"/>
      <c r="S50" s="41"/>
    </row>
    <row r="51" spans="1:19" ht="15.75">
      <c r="A51" s="5">
        <v>41.22</v>
      </c>
      <c r="B51" s="5">
        <v>28.7</v>
      </c>
      <c r="C51" s="5">
        <v>18.2</v>
      </c>
      <c r="D51" s="6">
        <v>26.18</v>
      </c>
      <c r="E51" s="5">
        <v>186</v>
      </c>
      <c r="G51" s="83" t="s">
        <v>4</v>
      </c>
      <c r="H51" s="84" t="s">
        <v>93</v>
      </c>
      <c r="I51" s="84" t="s">
        <v>94</v>
      </c>
      <c r="J51" s="85" t="s">
        <v>118</v>
      </c>
      <c r="K51" s="41"/>
      <c r="L51" s="41"/>
      <c r="M51" s="41"/>
      <c r="N51" s="41"/>
      <c r="O51" s="41"/>
      <c r="P51" s="41"/>
      <c r="Q51" s="41"/>
      <c r="R51" s="41"/>
      <c r="S51" s="41"/>
    </row>
    <row r="52" spans="1:19" ht="16.5" customHeight="1" thickBot="1">
      <c r="A52" s="5">
        <v>40.4</v>
      </c>
      <c r="B52" s="5">
        <v>33.4</v>
      </c>
      <c r="C52" s="5">
        <v>38.700000000000003</v>
      </c>
      <c r="D52" s="6">
        <v>18.919999999999995</v>
      </c>
      <c r="E52" s="5">
        <v>186</v>
      </c>
      <c r="G52" s="86" t="s">
        <v>95</v>
      </c>
      <c r="H52" s="87" t="s">
        <v>96</v>
      </c>
      <c r="I52" s="87" t="s">
        <v>97</v>
      </c>
      <c r="J52" s="88" t="s">
        <v>119</v>
      </c>
      <c r="K52" s="41"/>
      <c r="L52" s="41"/>
      <c r="M52" s="41"/>
      <c r="N52" s="41"/>
      <c r="O52" s="41"/>
      <c r="P52" s="41"/>
      <c r="Q52" s="41"/>
      <c r="R52" s="41"/>
      <c r="S52" s="41"/>
    </row>
    <row r="53" spans="1:19" ht="15.75">
      <c r="A53" s="5">
        <v>45.08</v>
      </c>
      <c r="B53" s="5">
        <v>23.6</v>
      </c>
      <c r="C53" s="5">
        <v>57.6</v>
      </c>
      <c r="D53" s="6">
        <v>10.3</v>
      </c>
      <c r="E53" s="5">
        <v>185</v>
      </c>
      <c r="G53" s="41"/>
      <c r="H53" s="41"/>
      <c r="I53" s="41"/>
      <c r="J53" s="41"/>
      <c r="K53" s="41"/>
      <c r="L53" s="41"/>
      <c r="M53" s="41"/>
      <c r="N53" s="41"/>
      <c r="O53" s="41"/>
      <c r="P53" s="41"/>
      <c r="Q53" s="41"/>
      <c r="R53" s="41"/>
      <c r="S53" s="41"/>
    </row>
    <row r="54" spans="1:19" ht="15.75">
      <c r="A54" s="5">
        <v>61.120000000000005</v>
      </c>
      <c r="B54" s="5">
        <v>20</v>
      </c>
      <c r="C54" s="5">
        <v>0.3</v>
      </c>
      <c r="D54" s="6">
        <v>36.440000000000005</v>
      </c>
      <c r="E54" s="5">
        <v>184</v>
      </c>
      <c r="G54" s="41"/>
      <c r="H54" s="41"/>
      <c r="I54" s="41"/>
      <c r="J54" s="41"/>
      <c r="K54" s="41"/>
      <c r="L54" s="41"/>
      <c r="M54" s="41"/>
      <c r="N54" s="41"/>
      <c r="O54" s="41"/>
      <c r="P54" s="41"/>
      <c r="Q54" s="41"/>
      <c r="R54" s="41"/>
    </row>
    <row r="55" spans="1:19" ht="15.75">
      <c r="A55" s="5">
        <v>32.94</v>
      </c>
      <c r="B55" s="5">
        <v>35.6</v>
      </c>
      <c r="C55" s="5">
        <v>6</v>
      </c>
      <c r="D55" s="38">
        <v>17.100000000000001</v>
      </c>
      <c r="E55" s="5">
        <v>184</v>
      </c>
      <c r="G55" s="41"/>
      <c r="H55" s="41"/>
      <c r="I55" s="41"/>
      <c r="J55" s="41"/>
      <c r="K55" s="41"/>
      <c r="L55" s="41"/>
      <c r="M55" s="41"/>
      <c r="N55" s="41"/>
      <c r="O55" s="41"/>
      <c r="P55" s="41"/>
      <c r="Q55" s="41"/>
      <c r="R55" s="41"/>
    </row>
    <row r="56" spans="1:19" ht="15.75">
      <c r="A56" s="5">
        <v>28.04</v>
      </c>
      <c r="B56" s="5">
        <v>41.7</v>
      </c>
      <c r="C56" s="5">
        <v>45.9</v>
      </c>
      <c r="D56" s="6">
        <v>16.010000000000005</v>
      </c>
      <c r="E56" s="5">
        <v>183</v>
      </c>
      <c r="G56" s="41"/>
      <c r="H56" s="41"/>
      <c r="I56" s="41"/>
      <c r="J56" s="41"/>
      <c r="K56" s="41"/>
      <c r="L56" s="41"/>
      <c r="M56" s="41"/>
      <c r="N56" s="41"/>
      <c r="O56" s="41"/>
      <c r="P56" s="41"/>
      <c r="Q56" s="41"/>
      <c r="R56" s="41"/>
    </row>
    <row r="57" spans="1:19" ht="15.75">
      <c r="A57" s="5">
        <v>28.14</v>
      </c>
      <c r="B57" s="5">
        <v>40.6</v>
      </c>
      <c r="C57" s="5">
        <v>63.2</v>
      </c>
      <c r="D57" s="6">
        <v>6.09</v>
      </c>
      <c r="E57" s="5">
        <v>180</v>
      </c>
      <c r="G57" s="60"/>
      <c r="H57" s="41"/>
      <c r="I57" s="41"/>
      <c r="J57" s="41"/>
      <c r="K57" s="41"/>
      <c r="L57" s="41"/>
      <c r="M57" s="41"/>
      <c r="N57" s="41"/>
      <c r="O57" s="41"/>
      <c r="P57" s="41"/>
      <c r="Q57" s="41"/>
      <c r="R57" s="41"/>
    </row>
    <row r="58" spans="1:19" ht="15.75">
      <c r="A58" s="5">
        <v>45.5</v>
      </c>
      <c r="B58" s="5">
        <v>22.3</v>
      </c>
      <c r="C58" s="5">
        <v>31.6</v>
      </c>
      <c r="D58" s="6">
        <v>18.759999999999998</v>
      </c>
      <c r="E58" s="5">
        <v>179</v>
      </c>
      <c r="G58" s="60"/>
      <c r="H58" s="41"/>
      <c r="I58" s="41"/>
      <c r="J58" s="41"/>
      <c r="K58" s="41"/>
      <c r="L58" s="41"/>
      <c r="M58" s="41"/>
      <c r="N58" s="41"/>
      <c r="O58" s="41"/>
      <c r="P58" s="41"/>
      <c r="Q58" s="41"/>
      <c r="R58" s="41"/>
    </row>
    <row r="59" spans="1:19" ht="15.75">
      <c r="A59" s="5">
        <v>23.96</v>
      </c>
      <c r="B59" s="5">
        <v>47.8</v>
      </c>
      <c r="C59" s="5">
        <v>51.4</v>
      </c>
      <c r="D59" s="6">
        <v>14.319999999999993</v>
      </c>
      <c r="E59" s="5">
        <v>177</v>
      </c>
    </row>
    <row r="60" spans="1:19" ht="15.75">
      <c r="A60" s="5">
        <v>49.660000000000004</v>
      </c>
      <c r="B60" s="5">
        <v>16.899999999999999</v>
      </c>
      <c r="C60" s="5">
        <v>26.2</v>
      </c>
      <c r="D60" s="6">
        <v>20.8</v>
      </c>
      <c r="E60" s="5">
        <v>175</v>
      </c>
    </row>
    <row r="61" spans="1:19" ht="21">
      <c r="A61" s="5">
        <v>40.660000000000004</v>
      </c>
      <c r="B61" s="5">
        <v>31.6</v>
      </c>
      <c r="C61" s="5">
        <v>52.9</v>
      </c>
      <c r="D61" s="6">
        <v>10.970000000000002</v>
      </c>
      <c r="E61" s="5">
        <v>175</v>
      </c>
      <c r="G61" s="90" t="s">
        <v>124</v>
      </c>
      <c r="H61" s="91"/>
      <c r="I61" s="91"/>
      <c r="J61" s="91"/>
      <c r="K61" s="91"/>
      <c r="L61" s="91"/>
      <c r="M61" s="91"/>
    </row>
    <row r="62" spans="1:19" ht="18.75">
      <c r="A62" s="5">
        <v>25.78</v>
      </c>
      <c r="B62" s="5">
        <v>43.5</v>
      </c>
      <c r="C62" s="5">
        <v>50.5</v>
      </c>
      <c r="D62" s="6">
        <v>10.939999999999998</v>
      </c>
      <c r="E62" s="5">
        <v>173</v>
      </c>
      <c r="G62" s="92" t="s">
        <v>125</v>
      </c>
      <c r="H62" s="92"/>
      <c r="I62" s="92"/>
      <c r="J62" s="91"/>
      <c r="K62" s="91"/>
      <c r="L62" s="91"/>
      <c r="M62" s="91"/>
    </row>
    <row r="63" spans="1:19" ht="15.75">
      <c r="A63" s="37">
        <v>29.14</v>
      </c>
      <c r="B63" s="5">
        <v>36.9</v>
      </c>
      <c r="C63" s="5">
        <v>79.2</v>
      </c>
      <c r="D63" s="6">
        <v>19.339999999999996</v>
      </c>
      <c r="E63" s="5">
        <v>172</v>
      </c>
      <c r="G63" s="91"/>
      <c r="H63" s="91"/>
      <c r="I63" s="91"/>
      <c r="J63" s="91"/>
      <c r="K63" s="91"/>
      <c r="L63" s="91"/>
      <c r="M63" s="91"/>
    </row>
    <row r="64" spans="1:19" ht="15.75">
      <c r="A64" s="5">
        <v>33.619999999999997</v>
      </c>
      <c r="B64" s="5">
        <v>34.6</v>
      </c>
      <c r="C64" s="5">
        <v>12.4</v>
      </c>
      <c r="D64" s="6">
        <v>24.65</v>
      </c>
      <c r="E64" s="5">
        <v>171</v>
      </c>
      <c r="G64" s="91" t="s">
        <v>126</v>
      </c>
      <c r="H64" s="91"/>
      <c r="I64" s="91"/>
      <c r="J64" s="91"/>
      <c r="K64" s="91"/>
      <c r="L64" s="91"/>
      <c r="M64" s="91"/>
    </row>
    <row r="65" spans="1:13" ht="30">
      <c r="A65" s="5">
        <v>53.86</v>
      </c>
      <c r="B65" s="5">
        <v>15.5</v>
      </c>
      <c r="C65" s="5">
        <v>27.3</v>
      </c>
      <c r="D65" s="6">
        <v>20.759999999999998</v>
      </c>
      <c r="E65" s="5">
        <v>170</v>
      </c>
      <c r="G65" s="93" t="s">
        <v>129</v>
      </c>
      <c r="H65" s="93" t="s">
        <v>127</v>
      </c>
      <c r="I65" s="93" t="s">
        <v>128</v>
      </c>
      <c r="J65" s="94"/>
      <c r="K65" s="91"/>
      <c r="L65" s="91"/>
      <c r="M65" s="91"/>
    </row>
    <row r="66" spans="1:13" ht="15.75">
      <c r="A66" s="5">
        <v>40.519999999999996</v>
      </c>
      <c r="B66" s="5">
        <v>23.3</v>
      </c>
      <c r="C66" s="5">
        <v>14.2</v>
      </c>
      <c r="D66" s="6">
        <v>25.729999999999997</v>
      </c>
      <c r="E66" s="5">
        <v>169</v>
      </c>
      <c r="G66" s="95" t="s">
        <v>2</v>
      </c>
      <c r="H66" s="96">
        <v>1.0263</v>
      </c>
      <c r="I66" s="95" t="s">
        <v>101</v>
      </c>
      <c r="J66" s="97" t="s">
        <v>105</v>
      </c>
      <c r="K66" s="91"/>
      <c r="L66" s="91"/>
      <c r="M66" s="91"/>
    </row>
    <row r="67" spans="1:13" ht="15.75">
      <c r="A67" s="5">
        <v>49.019999999999996</v>
      </c>
      <c r="B67" s="5">
        <v>16.7</v>
      </c>
      <c r="C67" s="5">
        <v>22.9</v>
      </c>
      <c r="D67" s="6">
        <v>23.2</v>
      </c>
      <c r="E67" s="5">
        <v>168</v>
      </c>
      <c r="G67" s="95" t="s">
        <v>3</v>
      </c>
      <c r="H67" s="98" t="s">
        <v>98</v>
      </c>
      <c r="I67" s="98" t="s">
        <v>102</v>
      </c>
      <c r="J67" s="97" t="s">
        <v>106</v>
      </c>
      <c r="K67" s="91"/>
      <c r="L67" s="91"/>
      <c r="M67" s="91"/>
    </row>
    <row r="68" spans="1:13" ht="15.75">
      <c r="A68" s="5">
        <v>41.980000000000004</v>
      </c>
      <c r="B68" s="5">
        <v>21</v>
      </c>
      <c r="C68" s="5">
        <v>22</v>
      </c>
      <c r="D68" s="6">
        <v>20.190000000000001</v>
      </c>
      <c r="E68" s="5">
        <v>168</v>
      </c>
      <c r="G68" s="95" t="s">
        <v>4</v>
      </c>
      <c r="H68" s="98" t="s">
        <v>99</v>
      </c>
      <c r="I68" s="98" t="s">
        <v>103</v>
      </c>
      <c r="J68" s="97" t="s">
        <v>107</v>
      </c>
      <c r="K68" s="91"/>
      <c r="L68" s="91"/>
      <c r="M68" s="91"/>
    </row>
    <row r="69" spans="1:13" ht="15.75">
      <c r="A69" s="5">
        <v>42.68</v>
      </c>
      <c r="B69" s="34">
        <v>23</v>
      </c>
      <c r="C69" s="34">
        <v>25.9</v>
      </c>
      <c r="D69" s="6">
        <v>17.649999999999999</v>
      </c>
      <c r="E69" s="5">
        <v>168</v>
      </c>
      <c r="G69" s="95" t="s">
        <v>95</v>
      </c>
      <c r="H69" s="98" t="s">
        <v>100</v>
      </c>
      <c r="I69" s="98" t="s">
        <v>104</v>
      </c>
      <c r="J69" s="97" t="s">
        <v>108</v>
      </c>
      <c r="K69" s="91"/>
      <c r="L69" s="91"/>
      <c r="M69" s="91"/>
    </row>
    <row r="70" spans="1:13" ht="15.75">
      <c r="A70" s="5">
        <v>59.2</v>
      </c>
      <c r="B70" s="5">
        <v>13.9</v>
      </c>
      <c r="C70" s="5">
        <v>3.7</v>
      </c>
      <c r="D70" s="6">
        <v>34.070000000000007</v>
      </c>
      <c r="E70" s="5">
        <v>167</v>
      </c>
      <c r="G70" s="95" t="s">
        <v>130</v>
      </c>
      <c r="H70" s="99">
        <v>27949</v>
      </c>
      <c r="I70" s="100">
        <v>1</v>
      </c>
      <c r="J70" s="101">
        <v>100</v>
      </c>
      <c r="K70" s="91"/>
      <c r="L70" s="91"/>
      <c r="M70" s="91"/>
    </row>
    <row r="71" spans="1:13" ht="15.75">
      <c r="A71" s="5">
        <v>44.92</v>
      </c>
      <c r="B71" s="5">
        <v>20.6</v>
      </c>
      <c r="C71" s="5">
        <v>10.7</v>
      </c>
      <c r="D71" s="6">
        <v>26.98</v>
      </c>
      <c r="E71" s="5">
        <v>167</v>
      </c>
      <c r="G71" s="41"/>
      <c r="H71" s="41"/>
      <c r="I71" s="41"/>
      <c r="J71" s="41"/>
      <c r="K71" s="41"/>
      <c r="L71" s="41"/>
      <c r="M71" s="41"/>
    </row>
    <row r="72" spans="1:13" ht="15.75">
      <c r="A72" s="5">
        <v>38.58</v>
      </c>
      <c r="B72" s="5">
        <v>29.3</v>
      </c>
      <c r="C72" s="5">
        <v>12.6</v>
      </c>
      <c r="D72" s="6">
        <v>23.900000000000002</v>
      </c>
      <c r="E72" s="5">
        <v>167</v>
      </c>
      <c r="G72" s="60"/>
      <c r="H72" s="41"/>
      <c r="I72" s="41"/>
      <c r="J72" s="41"/>
      <c r="K72" s="41"/>
      <c r="L72" s="41"/>
      <c r="M72" s="41"/>
    </row>
    <row r="73" spans="1:13" ht="15.75">
      <c r="A73" s="5">
        <v>43.56</v>
      </c>
      <c r="B73" s="5">
        <v>21.1</v>
      </c>
      <c r="C73" s="5">
        <v>9.5</v>
      </c>
      <c r="D73" s="6">
        <v>25.53</v>
      </c>
      <c r="E73" s="5">
        <v>166</v>
      </c>
      <c r="G73" s="60"/>
      <c r="H73" s="41"/>
      <c r="I73" s="41"/>
      <c r="J73" s="41"/>
      <c r="K73" s="41"/>
      <c r="L73" s="41"/>
      <c r="M73" s="41"/>
    </row>
    <row r="74" spans="1:13" ht="15.75">
      <c r="A74" s="5">
        <v>66.14</v>
      </c>
      <c r="B74" s="5">
        <v>13.9</v>
      </c>
      <c r="C74" s="5">
        <v>37</v>
      </c>
      <c r="D74" s="6">
        <v>20.220000000000002</v>
      </c>
      <c r="E74" s="5">
        <v>166</v>
      </c>
      <c r="G74" s="60"/>
      <c r="H74" s="41"/>
      <c r="I74" s="41"/>
      <c r="J74" s="41"/>
      <c r="K74" s="41"/>
      <c r="L74" s="41"/>
      <c r="M74" s="41"/>
    </row>
    <row r="75" spans="1:13" ht="15.75">
      <c r="A75" s="5">
        <v>42.019999999999996</v>
      </c>
      <c r="B75" s="5">
        <v>22.5</v>
      </c>
      <c r="C75" s="5">
        <v>31.5</v>
      </c>
      <c r="D75" s="6">
        <v>16.159999999999997</v>
      </c>
      <c r="E75" s="5">
        <v>165</v>
      </c>
    </row>
    <row r="76" spans="1:13" ht="15.75">
      <c r="A76" s="5">
        <v>38.58</v>
      </c>
      <c r="B76" s="5">
        <v>17.2</v>
      </c>
      <c r="C76" s="5">
        <v>17.899999999999999</v>
      </c>
      <c r="D76" s="6">
        <v>20.23</v>
      </c>
      <c r="E76" s="5">
        <v>163</v>
      </c>
    </row>
    <row r="77" spans="1:13" ht="15.75">
      <c r="A77" s="5">
        <v>36.260000000000005</v>
      </c>
      <c r="B77" s="5">
        <v>26.8</v>
      </c>
      <c r="C77" s="5">
        <v>46.2</v>
      </c>
      <c r="D77" s="6">
        <v>9.0500000000000007</v>
      </c>
      <c r="E77" s="5">
        <v>163</v>
      </c>
    </row>
    <row r="78" spans="1:13" ht="15.75">
      <c r="A78" s="5">
        <v>42.9</v>
      </c>
      <c r="B78" s="5">
        <v>20.9</v>
      </c>
      <c r="C78" s="5">
        <v>47.4</v>
      </c>
      <c r="D78" s="6">
        <v>7.9399999999999977</v>
      </c>
      <c r="E78" s="5">
        <v>163</v>
      </c>
    </row>
    <row r="79" spans="1:13" ht="15.75">
      <c r="A79" s="5">
        <v>60.86</v>
      </c>
      <c r="B79" s="5">
        <v>10.6</v>
      </c>
      <c r="C79" s="5">
        <v>6.4</v>
      </c>
      <c r="D79" s="6">
        <v>31.169999999999995</v>
      </c>
      <c r="E79" s="5">
        <v>162</v>
      </c>
    </row>
    <row r="80" spans="1:13" ht="15.75">
      <c r="A80" s="5">
        <v>39.14</v>
      </c>
      <c r="B80" s="5">
        <v>15.4</v>
      </c>
      <c r="C80" s="5">
        <v>2.4</v>
      </c>
      <c r="D80" s="6">
        <v>24.31</v>
      </c>
      <c r="E80" s="5">
        <v>159</v>
      </c>
    </row>
    <row r="81" spans="1:5" ht="15.75">
      <c r="A81" s="5">
        <v>44.5</v>
      </c>
      <c r="B81" s="5">
        <v>18.100000000000001</v>
      </c>
      <c r="C81" s="5">
        <v>30.7</v>
      </c>
      <c r="D81" s="6">
        <v>14.02</v>
      </c>
      <c r="E81" s="5">
        <v>159</v>
      </c>
    </row>
    <row r="82" spans="1:5" ht="15.75">
      <c r="A82" s="5">
        <v>42.64</v>
      </c>
      <c r="B82" s="5">
        <v>18.399999999999999</v>
      </c>
      <c r="C82" s="5">
        <v>65.7</v>
      </c>
      <c r="D82" s="6">
        <v>2.2399999999999984</v>
      </c>
      <c r="E82" s="5">
        <v>159</v>
      </c>
    </row>
    <row r="83" spans="1:5" ht="15.75">
      <c r="A83" s="5">
        <v>64.039999999999992</v>
      </c>
      <c r="B83" s="5">
        <v>10.1</v>
      </c>
      <c r="C83" s="5">
        <v>21.4</v>
      </c>
      <c r="D83" s="6">
        <v>24.509999999999998</v>
      </c>
      <c r="E83" s="5">
        <v>158</v>
      </c>
    </row>
    <row r="84" spans="1:5" ht="15.75">
      <c r="A84" s="5">
        <v>18.64</v>
      </c>
      <c r="B84" s="5">
        <v>46.8</v>
      </c>
      <c r="C84" s="5">
        <v>34.5</v>
      </c>
      <c r="D84" s="6">
        <v>17.419999999999998</v>
      </c>
      <c r="E84" s="5">
        <v>152</v>
      </c>
    </row>
    <row r="85" spans="1:5" ht="15.75">
      <c r="A85" s="5">
        <v>31.04</v>
      </c>
      <c r="B85" s="5">
        <v>19.600000000000001</v>
      </c>
      <c r="C85" s="5">
        <v>11.6</v>
      </c>
      <c r="D85" s="6">
        <v>17.18</v>
      </c>
      <c r="E85" s="5">
        <v>152</v>
      </c>
    </row>
    <row r="86" spans="1:5" ht="15.75">
      <c r="A86" s="5">
        <v>24.94</v>
      </c>
      <c r="B86" s="5">
        <v>49.4</v>
      </c>
      <c r="C86" s="5">
        <v>45.7</v>
      </c>
      <c r="D86" s="6">
        <v>13.89</v>
      </c>
      <c r="E86" s="5">
        <v>152</v>
      </c>
    </row>
    <row r="87" spans="1:5" ht="15.75">
      <c r="A87" s="5">
        <v>50.94</v>
      </c>
      <c r="B87" s="5">
        <v>24</v>
      </c>
      <c r="C87" s="5">
        <v>4</v>
      </c>
      <c r="D87" s="6">
        <v>31.869999999999997</v>
      </c>
      <c r="E87" s="5">
        <v>151.5</v>
      </c>
    </row>
    <row r="88" spans="1:5" ht="15.75">
      <c r="A88" s="5">
        <v>19.14</v>
      </c>
      <c r="B88" s="5">
        <v>35.799999999999997</v>
      </c>
      <c r="C88" s="5">
        <v>49.3</v>
      </c>
      <c r="D88" s="6">
        <v>6.75</v>
      </c>
      <c r="E88" s="5">
        <v>151</v>
      </c>
    </row>
    <row r="89" spans="1:5" ht="15.75">
      <c r="A89" s="5">
        <v>54.160000000000004</v>
      </c>
      <c r="B89" s="5">
        <v>8.1999999999999993</v>
      </c>
      <c r="C89" s="5">
        <v>56.5</v>
      </c>
      <c r="D89" s="6">
        <v>4.0799999999999983</v>
      </c>
      <c r="E89" s="5">
        <v>150</v>
      </c>
    </row>
    <row r="90" spans="1:5" ht="15.75">
      <c r="A90" s="5">
        <v>25.1</v>
      </c>
      <c r="B90" s="5">
        <v>28.5</v>
      </c>
      <c r="C90" s="5">
        <v>14.2</v>
      </c>
      <c r="D90" s="6">
        <v>20.62</v>
      </c>
      <c r="E90" s="5">
        <v>149</v>
      </c>
    </row>
    <row r="91" spans="1:5" ht="15.75">
      <c r="A91" s="5">
        <v>22.68</v>
      </c>
      <c r="B91" s="5">
        <v>44.5</v>
      </c>
      <c r="C91" s="5">
        <v>35.6</v>
      </c>
      <c r="D91" s="6">
        <v>14.849999999999998</v>
      </c>
      <c r="E91" s="5">
        <v>149</v>
      </c>
    </row>
    <row r="92" spans="1:5" ht="15.75">
      <c r="A92" s="5">
        <v>51.38</v>
      </c>
      <c r="B92" s="5">
        <v>8.4</v>
      </c>
      <c r="C92" s="5">
        <v>26.4</v>
      </c>
      <c r="D92" s="6">
        <v>14.33</v>
      </c>
      <c r="E92" s="5">
        <v>149</v>
      </c>
    </row>
    <row r="93" spans="1:5" ht="15.75">
      <c r="A93" s="5">
        <v>46.44</v>
      </c>
      <c r="B93" s="5">
        <v>15.8</v>
      </c>
      <c r="C93" s="5">
        <v>49.9</v>
      </c>
      <c r="D93" s="6">
        <v>10.659999999999997</v>
      </c>
      <c r="E93" s="5">
        <v>149</v>
      </c>
    </row>
    <row r="94" spans="1:5" ht="15.75">
      <c r="A94" s="5">
        <v>32.46</v>
      </c>
      <c r="B94" s="5">
        <v>23.9</v>
      </c>
      <c r="C94" s="5">
        <v>19.100000000000001</v>
      </c>
      <c r="D94" s="6">
        <v>19.04</v>
      </c>
      <c r="E94" s="5">
        <v>148</v>
      </c>
    </row>
    <row r="95" spans="1:5" ht="15.75">
      <c r="A95" s="5">
        <v>27.66</v>
      </c>
      <c r="B95" s="58">
        <v>225.5</v>
      </c>
      <c r="C95" s="5">
        <v>73.400000000000006</v>
      </c>
      <c r="D95" s="6">
        <v>12.219999999999995</v>
      </c>
      <c r="E95" s="5">
        <v>147</v>
      </c>
    </row>
    <row r="96" spans="1:5" ht="15.75">
      <c r="A96" s="5">
        <v>55.04</v>
      </c>
      <c r="B96" s="5">
        <v>2.9</v>
      </c>
      <c r="C96" s="5">
        <v>43</v>
      </c>
      <c r="D96" s="6">
        <v>10.77</v>
      </c>
      <c r="E96" s="5">
        <v>147</v>
      </c>
    </row>
    <row r="97" spans="1:5" ht="15.75">
      <c r="A97" s="5">
        <v>55.019999999999996</v>
      </c>
      <c r="B97" s="5">
        <v>7.3</v>
      </c>
      <c r="C97" s="5">
        <v>8.6999999999999993</v>
      </c>
      <c r="D97" s="6">
        <v>24.179999999999996</v>
      </c>
      <c r="E97" s="5">
        <v>142</v>
      </c>
    </row>
    <row r="98" spans="1:5" ht="15.75">
      <c r="A98" s="5">
        <v>53.08</v>
      </c>
      <c r="B98" s="5">
        <v>26.9</v>
      </c>
      <c r="C98" s="5">
        <v>5.5</v>
      </c>
      <c r="D98" s="6">
        <v>36.789999999999992</v>
      </c>
      <c r="E98" s="34">
        <v>139</v>
      </c>
    </row>
    <row r="99" spans="1:5" ht="15.75">
      <c r="A99" s="5">
        <v>45.96</v>
      </c>
      <c r="B99" s="5">
        <v>33.5</v>
      </c>
      <c r="C99" s="5">
        <v>45.1</v>
      </c>
      <c r="D99" s="6">
        <v>20.69</v>
      </c>
      <c r="E99" s="34">
        <v>139</v>
      </c>
    </row>
    <row r="100" spans="1:5" ht="15.75">
      <c r="A100" s="5">
        <v>59.58</v>
      </c>
      <c r="B100" s="5">
        <v>3.5</v>
      </c>
      <c r="C100" s="5">
        <v>19.5</v>
      </c>
      <c r="D100" s="6">
        <v>20.239999999999998</v>
      </c>
      <c r="E100" s="5">
        <v>139</v>
      </c>
    </row>
    <row r="101" spans="1:5" ht="15.75">
      <c r="A101" s="5">
        <v>44.4</v>
      </c>
      <c r="B101" s="5">
        <v>9.3000000000000007</v>
      </c>
      <c r="C101" s="5">
        <v>6.4</v>
      </c>
      <c r="D101" s="6">
        <v>19.79</v>
      </c>
      <c r="E101" s="5">
        <v>139</v>
      </c>
    </row>
    <row r="102" spans="1:5" ht="15.75">
      <c r="A102" s="5">
        <v>28.919999999999998</v>
      </c>
      <c r="B102" s="5">
        <v>5.7</v>
      </c>
      <c r="C102" s="5">
        <v>34.4</v>
      </c>
      <c r="D102" s="6">
        <v>19.549999999999997</v>
      </c>
      <c r="E102" s="34">
        <v>139</v>
      </c>
    </row>
    <row r="103" spans="1:5" ht="15.75">
      <c r="A103" s="5">
        <v>11.64</v>
      </c>
      <c r="B103" s="5">
        <v>15.9</v>
      </c>
      <c r="C103" s="5">
        <v>49.6</v>
      </c>
      <c r="D103" s="6">
        <v>9.4299999999999962</v>
      </c>
      <c r="E103" s="34">
        <v>139</v>
      </c>
    </row>
    <row r="104" spans="1:5" ht="15.75">
      <c r="A104" s="5">
        <v>52.42</v>
      </c>
      <c r="B104" s="5">
        <v>8.6</v>
      </c>
      <c r="C104" s="5">
        <v>8.6999999999999993</v>
      </c>
      <c r="D104" s="6">
        <v>1</v>
      </c>
      <c r="E104" s="5">
        <v>139</v>
      </c>
    </row>
    <row r="105" spans="1:5" ht="15.75">
      <c r="A105" s="5">
        <v>32.339999999999996</v>
      </c>
      <c r="B105" s="5">
        <v>18.399999999999999</v>
      </c>
      <c r="C105" s="5">
        <v>34.6</v>
      </c>
      <c r="D105" s="6">
        <v>8.5299999999999958</v>
      </c>
      <c r="E105" s="5">
        <v>138</v>
      </c>
    </row>
    <row r="106" spans="1:5" ht="15.75">
      <c r="A106" s="5">
        <v>51.480000000000004</v>
      </c>
      <c r="B106" s="5">
        <v>4.3</v>
      </c>
      <c r="C106" s="5">
        <v>49.8</v>
      </c>
      <c r="D106" s="6">
        <v>4.4699999999999989</v>
      </c>
      <c r="E106" s="5">
        <v>137</v>
      </c>
    </row>
    <row r="107" spans="1:5" ht="15.75">
      <c r="A107" s="5">
        <v>46.160000000000004</v>
      </c>
      <c r="B107" s="5">
        <v>10.8</v>
      </c>
      <c r="C107" s="5">
        <v>58.4</v>
      </c>
      <c r="D107" s="6">
        <v>0.12000000000000455</v>
      </c>
      <c r="E107" s="5">
        <v>137</v>
      </c>
    </row>
    <row r="108" spans="1:5" ht="15.75">
      <c r="A108" s="37">
        <v>89.06</v>
      </c>
      <c r="B108" s="5">
        <v>36.6</v>
      </c>
      <c r="C108" s="5">
        <v>93.625</v>
      </c>
      <c r="D108" s="6">
        <v>23.379999999999995</v>
      </c>
      <c r="E108" s="5">
        <v>135</v>
      </c>
    </row>
    <row r="109" spans="1:5" ht="15.75">
      <c r="A109" s="5">
        <v>30.860000000000003</v>
      </c>
      <c r="B109" s="5">
        <v>14.5</v>
      </c>
      <c r="C109" s="5">
        <v>10.199999999999999</v>
      </c>
      <c r="D109" s="6">
        <v>17.100000000000001</v>
      </c>
      <c r="E109" s="5">
        <v>135</v>
      </c>
    </row>
    <row r="110" spans="1:5" ht="15.75">
      <c r="A110" s="5">
        <v>41.12</v>
      </c>
      <c r="B110" s="5">
        <v>10</v>
      </c>
      <c r="C110" s="5">
        <v>17.600000000000001</v>
      </c>
      <c r="D110" s="6">
        <v>14.519999999999998</v>
      </c>
      <c r="E110" s="5">
        <v>135</v>
      </c>
    </row>
    <row r="111" spans="1:5" ht="15.75">
      <c r="A111" s="5">
        <v>33.239999999999995</v>
      </c>
      <c r="B111" s="5">
        <v>19.2</v>
      </c>
      <c r="C111" s="5">
        <v>16.600000000000001</v>
      </c>
      <c r="D111" s="6">
        <v>16.579999999999998</v>
      </c>
      <c r="E111" s="5">
        <v>133</v>
      </c>
    </row>
    <row r="112" spans="1:5" ht="15.75">
      <c r="A112" s="5">
        <v>24.02</v>
      </c>
      <c r="B112" s="5">
        <v>35</v>
      </c>
      <c r="C112" s="5">
        <v>52.7</v>
      </c>
      <c r="D112" s="6">
        <v>3.9299999999999962</v>
      </c>
      <c r="E112" s="5">
        <v>133</v>
      </c>
    </row>
    <row r="113" spans="1:5" ht="15.75">
      <c r="A113" s="5">
        <v>46.519999999999996</v>
      </c>
      <c r="B113" s="5">
        <v>3.5</v>
      </c>
      <c r="C113" s="5">
        <v>5.9</v>
      </c>
      <c r="D113" s="6">
        <v>19.149999999999999</v>
      </c>
      <c r="E113" s="5">
        <v>132</v>
      </c>
    </row>
    <row r="114" spans="1:5" ht="15.75">
      <c r="A114" s="5">
        <v>28.44</v>
      </c>
      <c r="B114" s="5">
        <v>14.7</v>
      </c>
      <c r="C114" s="5">
        <v>5.4</v>
      </c>
      <c r="D114" s="6">
        <v>16.91</v>
      </c>
      <c r="E114" s="5">
        <v>132</v>
      </c>
    </row>
    <row r="115" spans="1:5" ht="15.75">
      <c r="A115" s="5">
        <v>40.04</v>
      </c>
      <c r="B115" s="5">
        <v>7.8</v>
      </c>
      <c r="C115" s="5">
        <v>35.200000000000003</v>
      </c>
      <c r="D115" s="59">
        <v>95</v>
      </c>
      <c r="E115" s="5">
        <v>131</v>
      </c>
    </row>
    <row r="116" spans="1:5" ht="15.75">
      <c r="A116" s="5">
        <v>63.339999999999996</v>
      </c>
      <c r="B116" s="5">
        <v>2.2999999999999998</v>
      </c>
      <c r="C116" s="5">
        <v>23.7</v>
      </c>
      <c r="D116" s="6">
        <v>19.339999999999996</v>
      </c>
      <c r="E116" s="5">
        <v>131</v>
      </c>
    </row>
    <row r="117" spans="1:5" ht="15.75">
      <c r="A117" s="37">
        <v>56.9</v>
      </c>
      <c r="B117" s="5">
        <v>3.4</v>
      </c>
      <c r="C117" s="5">
        <v>84.8</v>
      </c>
      <c r="D117" s="6">
        <v>11.229999999999997</v>
      </c>
      <c r="E117" s="5">
        <v>131</v>
      </c>
    </row>
    <row r="118" spans="1:5" ht="15.75">
      <c r="A118" s="5">
        <v>62.14</v>
      </c>
      <c r="B118" s="5">
        <v>4.0999999999999996</v>
      </c>
      <c r="C118" s="5">
        <v>8.5</v>
      </c>
      <c r="D118" s="6">
        <v>27.72</v>
      </c>
      <c r="E118" s="5">
        <v>129</v>
      </c>
    </row>
    <row r="119" spans="1:5" ht="15.75">
      <c r="A119" s="5">
        <v>48.36</v>
      </c>
      <c r="B119" s="5">
        <v>5.2</v>
      </c>
      <c r="C119" s="5">
        <v>19.399999999999999</v>
      </c>
      <c r="D119" s="6">
        <v>15.520000000000001</v>
      </c>
      <c r="E119" s="5">
        <v>129</v>
      </c>
    </row>
    <row r="120" spans="1:5" ht="15.75">
      <c r="A120" s="5">
        <v>36.68</v>
      </c>
      <c r="B120" s="5">
        <v>7.1</v>
      </c>
      <c r="C120" s="5">
        <v>12.8</v>
      </c>
      <c r="D120" s="6">
        <v>15.27</v>
      </c>
      <c r="E120" s="5">
        <v>129</v>
      </c>
    </row>
    <row r="121" spans="1:5" ht="15.75">
      <c r="A121" s="5">
        <v>37.839999999999996</v>
      </c>
      <c r="B121" s="5">
        <v>14.3</v>
      </c>
      <c r="C121" s="5">
        <v>25.6</v>
      </c>
      <c r="D121" s="6">
        <v>10.829999999999998</v>
      </c>
      <c r="E121" s="5">
        <v>129</v>
      </c>
    </row>
    <row r="122" spans="1:5" ht="15.75">
      <c r="A122" s="5">
        <v>29.96</v>
      </c>
      <c r="B122" s="5">
        <v>14.3</v>
      </c>
      <c r="C122" s="5">
        <v>31.7</v>
      </c>
      <c r="D122" s="6">
        <v>5.4500000000000028</v>
      </c>
      <c r="E122" s="5">
        <v>129</v>
      </c>
    </row>
    <row r="123" spans="1:5" ht="15.75">
      <c r="A123" s="58">
        <v>151.96</v>
      </c>
      <c r="B123" s="5">
        <v>4.0999999999999996</v>
      </c>
      <c r="C123" s="5">
        <v>36.9</v>
      </c>
      <c r="D123" s="6">
        <v>11.270000000000001</v>
      </c>
      <c r="E123" s="5">
        <v>128</v>
      </c>
    </row>
    <row r="124" spans="1:5" ht="15.75">
      <c r="A124" s="5">
        <v>18.059999999999999</v>
      </c>
      <c r="B124" s="5">
        <v>20.3</v>
      </c>
      <c r="C124" s="5">
        <v>32.5</v>
      </c>
      <c r="D124" s="6">
        <v>4.68</v>
      </c>
      <c r="E124" s="5">
        <v>128</v>
      </c>
    </row>
    <row r="125" spans="1:5" ht="15.75">
      <c r="A125" s="5">
        <v>53.480000000000004</v>
      </c>
      <c r="B125" s="5">
        <v>3.4</v>
      </c>
      <c r="C125" s="5">
        <v>13.1</v>
      </c>
      <c r="D125" s="6">
        <v>18.700000000000003</v>
      </c>
      <c r="E125" s="5">
        <v>127</v>
      </c>
    </row>
    <row r="126" spans="1:5" ht="15.75">
      <c r="A126" s="5">
        <v>48.480000000000004</v>
      </c>
      <c r="B126" s="58">
        <v>123</v>
      </c>
      <c r="C126" s="5">
        <v>23.5</v>
      </c>
      <c r="D126" s="6">
        <v>16.89</v>
      </c>
      <c r="E126" s="5">
        <v>127</v>
      </c>
    </row>
    <row r="127" spans="1:5" ht="15.75">
      <c r="A127" s="5">
        <v>14.84</v>
      </c>
      <c r="B127" s="5">
        <v>20.5</v>
      </c>
      <c r="C127" s="5">
        <v>18.3</v>
      </c>
      <c r="D127" s="6">
        <v>9.8500000000000014</v>
      </c>
      <c r="E127" s="5">
        <v>127</v>
      </c>
    </row>
    <row r="128" spans="1:5" ht="15.75">
      <c r="A128" s="5">
        <v>29.240000000000002</v>
      </c>
      <c r="B128" s="5">
        <v>14.8</v>
      </c>
      <c r="C128" s="5">
        <v>38.9</v>
      </c>
      <c r="D128" s="6">
        <v>1.4600000000000026</v>
      </c>
      <c r="E128" s="5">
        <v>127</v>
      </c>
    </row>
    <row r="129" spans="1:5" ht="15.75">
      <c r="A129" s="5">
        <v>92.987500000000011</v>
      </c>
      <c r="B129" s="5">
        <v>17.399999999999999</v>
      </c>
      <c r="C129" s="5">
        <v>38.6</v>
      </c>
      <c r="D129" s="6">
        <v>37.253750000000011</v>
      </c>
      <c r="E129" s="5">
        <v>126</v>
      </c>
    </row>
    <row r="130" spans="1:5" ht="15.75">
      <c r="A130" s="5">
        <v>18.440000000000001</v>
      </c>
      <c r="B130" s="5">
        <v>11.8</v>
      </c>
      <c r="C130" s="5">
        <v>25.9</v>
      </c>
      <c r="D130" s="6">
        <v>4.2600000000000016</v>
      </c>
      <c r="E130" s="5">
        <v>126</v>
      </c>
    </row>
    <row r="131" spans="1:5" ht="15.75">
      <c r="A131" s="5">
        <v>45.8</v>
      </c>
      <c r="B131" s="5">
        <v>2.4</v>
      </c>
      <c r="C131" s="5">
        <v>15.6</v>
      </c>
      <c r="D131" s="6">
        <v>17.36</v>
      </c>
      <c r="E131" s="5">
        <v>125</v>
      </c>
    </row>
    <row r="132" spans="1:5" ht="15.75">
      <c r="A132" s="5">
        <v>31.2</v>
      </c>
      <c r="B132" s="5">
        <v>8.4</v>
      </c>
      <c r="C132" s="5">
        <v>48.7</v>
      </c>
      <c r="D132" s="6">
        <v>16.819999999999997</v>
      </c>
      <c r="E132" s="5">
        <v>125</v>
      </c>
    </row>
    <row r="133" spans="1:5" ht="15.75">
      <c r="A133" s="5">
        <v>14.66</v>
      </c>
      <c r="B133" s="5">
        <v>47</v>
      </c>
      <c r="C133" s="5">
        <v>8.5</v>
      </c>
      <c r="D133" s="6">
        <v>24.93</v>
      </c>
      <c r="E133" s="5">
        <v>124</v>
      </c>
    </row>
    <row r="134" spans="1:5" ht="15.75">
      <c r="A134" s="5">
        <v>14.379999999999999</v>
      </c>
      <c r="B134" s="5">
        <v>38.6</v>
      </c>
      <c r="C134" s="5">
        <v>65.599999999999994</v>
      </c>
      <c r="D134" s="6">
        <v>16.750000000000004</v>
      </c>
      <c r="E134" s="5">
        <v>124</v>
      </c>
    </row>
    <row r="135" spans="1:5" ht="15.75">
      <c r="A135" s="5">
        <v>52.7</v>
      </c>
      <c r="B135" s="5">
        <v>5.4</v>
      </c>
      <c r="C135" s="5">
        <v>27.4</v>
      </c>
      <c r="D135" s="6">
        <v>13.59</v>
      </c>
      <c r="E135" s="5">
        <v>124</v>
      </c>
    </row>
    <row r="136" spans="1:5" ht="15.75">
      <c r="A136" s="5">
        <v>15.12</v>
      </c>
      <c r="B136" s="5">
        <v>16</v>
      </c>
      <c r="C136" s="5">
        <v>40.799999999999997</v>
      </c>
      <c r="D136" s="6">
        <v>18.739999999999998</v>
      </c>
      <c r="E136" s="5">
        <v>123</v>
      </c>
    </row>
    <row r="137" spans="1:5" ht="15.75">
      <c r="A137" s="5">
        <v>13.5</v>
      </c>
      <c r="B137" s="5">
        <v>32.799999999999997</v>
      </c>
      <c r="C137" s="5">
        <v>23.5</v>
      </c>
      <c r="D137" s="6">
        <v>12.749999999999998</v>
      </c>
      <c r="E137" s="5">
        <v>123</v>
      </c>
    </row>
    <row r="138" spans="1:5" ht="15.75">
      <c r="A138" s="5">
        <v>31.060000000000002</v>
      </c>
      <c r="B138" s="5">
        <v>1.9</v>
      </c>
      <c r="C138" s="5">
        <v>9</v>
      </c>
      <c r="D138" s="6">
        <v>11.38</v>
      </c>
      <c r="E138" s="5">
        <v>123</v>
      </c>
    </row>
    <row r="139" spans="1:5" ht="15.75">
      <c r="A139" s="5">
        <v>21.259999999999998</v>
      </c>
      <c r="B139" s="5">
        <v>27.5</v>
      </c>
      <c r="C139" s="5">
        <v>16</v>
      </c>
      <c r="D139" s="6">
        <v>14.979999999999999</v>
      </c>
      <c r="E139" s="5">
        <v>122</v>
      </c>
    </row>
    <row r="140" spans="1:5" ht="15.75">
      <c r="A140" s="5">
        <v>43.96</v>
      </c>
      <c r="B140" s="5">
        <v>3.1</v>
      </c>
      <c r="C140" s="5">
        <v>34.6</v>
      </c>
      <c r="D140" s="6">
        <v>7.6899999999999995</v>
      </c>
      <c r="E140" s="5">
        <v>122</v>
      </c>
    </row>
    <row r="141" spans="1:5" ht="15.75">
      <c r="A141" s="5">
        <v>10.9</v>
      </c>
      <c r="B141" s="5">
        <v>39.299999999999997</v>
      </c>
      <c r="C141" s="5">
        <v>45.1</v>
      </c>
      <c r="D141" s="6">
        <v>6.0599999999999952</v>
      </c>
      <c r="E141" s="5">
        <v>122</v>
      </c>
    </row>
    <row r="142" spans="1:5" ht="15.75">
      <c r="A142" s="5">
        <v>19.28</v>
      </c>
      <c r="B142" s="5">
        <v>26.7</v>
      </c>
      <c r="C142" s="5">
        <v>22.3</v>
      </c>
      <c r="D142" s="6">
        <v>12.070000000000002</v>
      </c>
      <c r="E142" s="5">
        <v>120</v>
      </c>
    </row>
    <row r="143" spans="1:5" ht="15.75">
      <c r="A143" s="5">
        <v>31.2</v>
      </c>
      <c r="B143" s="5">
        <v>7.7</v>
      </c>
      <c r="C143" s="5">
        <v>23.1</v>
      </c>
      <c r="D143" s="6">
        <v>6.2099999999999991</v>
      </c>
      <c r="E143" s="5">
        <v>120</v>
      </c>
    </row>
    <row r="144" spans="1:5" ht="15.75">
      <c r="A144" s="5">
        <v>18.940000000000001</v>
      </c>
      <c r="B144" s="5">
        <v>9.9</v>
      </c>
      <c r="C144" s="5">
        <v>35.700000000000003</v>
      </c>
      <c r="D144" s="6">
        <v>19.64</v>
      </c>
      <c r="E144" s="5">
        <v>119</v>
      </c>
    </row>
    <row r="145" spans="1:5" ht="15.75">
      <c r="A145" s="5">
        <v>40.96</v>
      </c>
      <c r="B145" s="5">
        <v>2.6</v>
      </c>
      <c r="C145" s="5">
        <v>21.2</v>
      </c>
      <c r="D145" s="6">
        <v>12.8</v>
      </c>
      <c r="E145" s="5">
        <v>119</v>
      </c>
    </row>
    <row r="146" spans="1:5" ht="15.75">
      <c r="A146" s="58">
        <v>164</v>
      </c>
      <c r="B146" s="5">
        <v>25.8</v>
      </c>
      <c r="C146" s="5">
        <v>20.6</v>
      </c>
      <c r="D146" s="6">
        <v>9.1300000000000008</v>
      </c>
      <c r="E146" s="5">
        <v>118</v>
      </c>
    </row>
    <row r="147" spans="1:5" ht="15.75">
      <c r="A147" s="5">
        <v>30.48</v>
      </c>
      <c r="B147" s="5">
        <v>14</v>
      </c>
      <c r="C147" s="5">
        <v>10.9</v>
      </c>
      <c r="D147" s="6">
        <v>13.380000000000003</v>
      </c>
      <c r="E147" s="5">
        <v>117</v>
      </c>
    </row>
    <row r="148" spans="1:5" ht="15.75">
      <c r="A148" s="5">
        <v>28.880000000000003</v>
      </c>
      <c r="B148" s="5">
        <v>5.7</v>
      </c>
      <c r="C148" s="5">
        <v>31.3</v>
      </c>
      <c r="D148" s="6">
        <v>3.2699999999999996</v>
      </c>
      <c r="E148" s="5">
        <v>117</v>
      </c>
    </row>
    <row r="149" spans="1:5" ht="15.75">
      <c r="A149" s="5">
        <v>18.920000000000002</v>
      </c>
      <c r="B149" s="5">
        <v>12</v>
      </c>
      <c r="C149" s="5">
        <v>43.1</v>
      </c>
      <c r="D149" s="6">
        <v>14.719999999999999</v>
      </c>
      <c r="E149" s="5">
        <v>116</v>
      </c>
    </row>
    <row r="150" spans="1:5" ht="15.75">
      <c r="A150" s="5">
        <v>21.1</v>
      </c>
      <c r="B150" s="5">
        <v>10.8</v>
      </c>
      <c r="C150" s="5">
        <v>6</v>
      </c>
      <c r="D150" s="6">
        <v>10.549999999999999</v>
      </c>
      <c r="E150" s="5">
        <v>116</v>
      </c>
    </row>
    <row r="151" spans="1:5" ht="15.75">
      <c r="A151" s="5">
        <v>27.84</v>
      </c>
      <c r="B151" s="5">
        <v>4.9000000000000004</v>
      </c>
      <c r="C151" s="5">
        <v>8.1</v>
      </c>
      <c r="D151" s="6">
        <v>8.6300000000000008</v>
      </c>
      <c r="E151" s="5">
        <v>116</v>
      </c>
    </row>
    <row r="152" spans="1:5" ht="15.75">
      <c r="A152" s="5">
        <v>15.9</v>
      </c>
      <c r="B152" s="5">
        <v>41.1</v>
      </c>
      <c r="C152" s="5">
        <v>5.8</v>
      </c>
      <c r="D152" s="6">
        <v>22.18</v>
      </c>
      <c r="E152" s="5">
        <v>114</v>
      </c>
    </row>
    <row r="153" spans="1:5" ht="15.75">
      <c r="A153" s="5">
        <v>14.620000000000001</v>
      </c>
      <c r="B153" s="5">
        <v>26.7</v>
      </c>
      <c r="C153" s="5">
        <v>35.1</v>
      </c>
      <c r="D153" s="6">
        <v>3.6199999999999992</v>
      </c>
      <c r="E153" s="5">
        <v>114</v>
      </c>
    </row>
    <row r="154" spans="1:5" ht="15.75">
      <c r="A154" s="5">
        <v>26.5</v>
      </c>
      <c r="B154" s="5">
        <v>7.6</v>
      </c>
      <c r="C154" s="5">
        <v>7.2</v>
      </c>
      <c r="D154" s="38">
        <v>17.100000000000001</v>
      </c>
      <c r="E154" s="5">
        <v>113</v>
      </c>
    </row>
    <row r="155" spans="1:5" ht="15.75">
      <c r="A155" s="34">
        <v>38.209999999999994</v>
      </c>
      <c r="B155" s="5">
        <v>17</v>
      </c>
      <c r="C155" s="5">
        <v>12.9</v>
      </c>
      <c r="D155" s="6">
        <v>10.68</v>
      </c>
      <c r="E155" s="5">
        <v>113</v>
      </c>
    </row>
    <row r="156" spans="1:5" ht="15.75">
      <c r="A156" s="5">
        <v>20.440000000000001</v>
      </c>
      <c r="B156" s="5">
        <v>1.5</v>
      </c>
      <c r="C156" s="5">
        <v>30</v>
      </c>
      <c r="D156" s="6">
        <v>18.47</v>
      </c>
      <c r="E156" s="5">
        <v>112</v>
      </c>
    </row>
    <row r="157" spans="1:5" ht="15.75">
      <c r="A157" s="5">
        <v>29.080000000000002</v>
      </c>
      <c r="B157" s="5">
        <v>9.6</v>
      </c>
      <c r="C157" s="5">
        <v>3.6</v>
      </c>
      <c r="D157" s="6">
        <v>13.4</v>
      </c>
      <c r="E157" s="5">
        <v>112</v>
      </c>
    </row>
    <row r="158" spans="1:5" ht="15.75">
      <c r="A158" s="5">
        <v>14.38</v>
      </c>
      <c r="B158" s="5">
        <v>11.7</v>
      </c>
      <c r="C158" s="5">
        <v>36.799999999999997</v>
      </c>
      <c r="D158" s="6">
        <v>17.82</v>
      </c>
      <c r="E158" s="5">
        <v>111</v>
      </c>
    </row>
    <row r="159" spans="1:5" ht="15.75">
      <c r="A159" s="5">
        <v>39.96</v>
      </c>
      <c r="B159" s="5">
        <v>1.3</v>
      </c>
      <c r="C159" s="5">
        <v>24.3</v>
      </c>
      <c r="D159" s="6">
        <v>5.91</v>
      </c>
      <c r="E159" s="5">
        <v>111</v>
      </c>
    </row>
    <row r="160" spans="1:5" ht="15.75">
      <c r="A160" s="5">
        <v>15.6</v>
      </c>
      <c r="B160" s="5">
        <v>40.299999999999997</v>
      </c>
      <c r="C160" s="5">
        <v>11.9</v>
      </c>
      <c r="D160" s="6">
        <v>19.189999999999998</v>
      </c>
      <c r="E160" s="5">
        <v>110</v>
      </c>
    </row>
    <row r="161" spans="1:5" ht="15.75">
      <c r="A161" s="5">
        <v>20.46</v>
      </c>
      <c r="B161" s="5">
        <v>12.6</v>
      </c>
      <c r="C161" s="5">
        <v>18.3</v>
      </c>
      <c r="D161" s="6">
        <v>5.2099999999999991</v>
      </c>
      <c r="E161" s="5">
        <v>110</v>
      </c>
    </row>
    <row r="162" spans="1:5" ht="15.75">
      <c r="A162" s="5">
        <v>21.8</v>
      </c>
      <c r="B162" s="5">
        <v>9.3000000000000007</v>
      </c>
      <c r="C162" s="5">
        <v>0.9</v>
      </c>
      <c r="D162" s="6">
        <v>11.190000000000001</v>
      </c>
      <c r="E162" s="5">
        <v>109</v>
      </c>
    </row>
    <row r="163" spans="1:5" ht="15.75">
      <c r="A163" s="5">
        <v>9.6</v>
      </c>
      <c r="B163" s="5">
        <v>25.9</v>
      </c>
      <c r="C163" s="5">
        <v>20.5</v>
      </c>
      <c r="D163" s="6">
        <v>9.0499999999999989</v>
      </c>
      <c r="E163" s="5">
        <v>109</v>
      </c>
    </row>
    <row r="164" spans="1:5" ht="15.75">
      <c r="A164" s="5">
        <v>36.32</v>
      </c>
      <c r="B164" s="5">
        <v>2.6</v>
      </c>
      <c r="C164" s="5">
        <v>8.3000000000000007</v>
      </c>
      <c r="D164" s="6">
        <v>13.64</v>
      </c>
      <c r="E164" s="5">
        <v>108</v>
      </c>
    </row>
    <row r="165" spans="1:5" ht="15.75">
      <c r="A165" s="5">
        <v>35.9</v>
      </c>
      <c r="B165" s="5">
        <v>2.1</v>
      </c>
      <c r="C165" s="5">
        <v>26.6</v>
      </c>
      <c r="D165" s="6">
        <v>4.3599999999999994</v>
      </c>
      <c r="E165" s="5">
        <v>108</v>
      </c>
    </row>
    <row r="166" spans="1:5" ht="15.75">
      <c r="A166" s="5">
        <v>25.28</v>
      </c>
      <c r="B166" s="5">
        <v>0.8</v>
      </c>
      <c r="C166" s="5">
        <v>14.8</v>
      </c>
      <c r="D166" s="6">
        <v>2.12</v>
      </c>
      <c r="E166" s="5">
        <v>108</v>
      </c>
    </row>
    <row r="167" spans="1:5" ht="15.75">
      <c r="A167" s="5">
        <v>15.36</v>
      </c>
      <c r="B167" s="5">
        <v>33</v>
      </c>
      <c r="C167" s="5">
        <v>19.3</v>
      </c>
      <c r="D167" s="6">
        <v>11.459999999999999</v>
      </c>
      <c r="E167" s="5">
        <v>106</v>
      </c>
    </row>
    <row r="168" spans="1:5" ht="15.75">
      <c r="A168" s="5">
        <v>18.240000000000002</v>
      </c>
      <c r="B168" s="5">
        <v>5.7</v>
      </c>
      <c r="C168" s="5">
        <v>29.7</v>
      </c>
      <c r="D168" s="6">
        <v>16.59</v>
      </c>
      <c r="E168" s="5">
        <v>105</v>
      </c>
    </row>
    <row r="169" spans="1:5" ht="15.75">
      <c r="A169" s="37">
        <v>12.379999999999999</v>
      </c>
      <c r="B169" s="5">
        <v>43.7</v>
      </c>
      <c r="C169" s="5">
        <v>89.4</v>
      </c>
      <c r="D169" s="6">
        <v>7.7799999999999976</v>
      </c>
      <c r="E169" s="5">
        <v>105</v>
      </c>
    </row>
    <row r="170" spans="1:5" ht="15.75">
      <c r="A170" s="5">
        <v>27.080000000000002</v>
      </c>
      <c r="B170" s="5">
        <v>0.3</v>
      </c>
      <c r="C170" s="5">
        <v>23.2</v>
      </c>
      <c r="D170" s="6">
        <v>19.910000000000004</v>
      </c>
      <c r="E170" s="5">
        <v>104</v>
      </c>
    </row>
    <row r="171" spans="1:5" ht="15.75">
      <c r="A171" s="5">
        <v>15.3</v>
      </c>
      <c r="B171" s="5">
        <v>24.6</v>
      </c>
      <c r="C171" s="5">
        <v>2.2000000000000002</v>
      </c>
      <c r="D171" s="6">
        <v>14.57</v>
      </c>
      <c r="E171" s="5">
        <v>104</v>
      </c>
    </row>
    <row r="172" spans="1:5" ht="15.75">
      <c r="A172" s="5">
        <v>10.120000000000001</v>
      </c>
      <c r="B172" s="5">
        <v>39</v>
      </c>
      <c r="C172" s="5">
        <v>9.3000000000000007</v>
      </c>
      <c r="D172" s="6">
        <v>18.339999999999996</v>
      </c>
      <c r="E172" s="5">
        <v>98</v>
      </c>
    </row>
    <row r="173" spans="1:5" ht="15.75">
      <c r="A173" s="5">
        <v>12.44</v>
      </c>
      <c r="B173" s="5">
        <v>45.9</v>
      </c>
      <c r="C173" s="5">
        <v>69.3</v>
      </c>
      <c r="D173" s="6">
        <v>16.95</v>
      </c>
      <c r="E173" s="5">
        <v>96</v>
      </c>
    </row>
    <row r="174" spans="1:5" ht="15.75">
      <c r="A174" s="5">
        <v>23.22</v>
      </c>
      <c r="B174" s="5">
        <v>5.8</v>
      </c>
      <c r="C174" s="5">
        <v>24.2</v>
      </c>
      <c r="D174" s="6">
        <v>19.829999999999998</v>
      </c>
      <c r="E174" s="5">
        <v>95</v>
      </c>
    </row>
    <row r="175" spans="1:5" ht="15.75">
      <c r="A175" s="5">
        <v>10.76</v>
      </c>
      <c r="B175" s="5">
        <v>35.1</v>
      </c>
      <c r="C175" s="5">
        <v>65.900000000000006</v>
      </c>
      <c r="D175" s="38">
        <v>17.100000000000001</v>
      </c>
      <c r="E175" s="5">
        <v>95</v>
      </c>
    </row>
    <row r="176" spans="1:5" ht="15.75">
      <c r="A176" s="5">
        <v>31.860000000000003</v>
      </c>
      <c r="B176" s="5">
        <v>4.9000000000000004</v>
      </c>
      <c r="C176" s="5">
        <v>9.3000000000000007</v>
      </c>
      <c r="D176" s="6">
        <v>12.160000000000002</v>
      </c>
      <c r="E176" s="5">
        <v>93</v>
      </c>
    </row>
    <row r="177" spans="1:5" ht="15.75">
      <c r="A177" s="5">
        <v>9.92</v>
      </c>
      <c r="B177" s="5">
        <v>20.100000000000001</v>
      </c>
      <c r="C177" s="5">
        <v>17</v>
      </c>
      <c r="D177" s="6">
        <v>5.2100000000000009</v>
      </c>
      <c r="E177" s="5">
        <v>93</v>
      </c>
    </row>
    <row r="178" spans="1:5" ht="15.75">
      <c r="A178" s="5">
        <v>71.06</v>
      </c>
      <c r="B178" s="34">
        <v>23</v>
      </c>
      <c r="C178" s="5">
        <v>9.1999999999999993</v>
      </c>
      <c r="D178" s="6">
        <v>31.35</v>
      </c>
      <c r="E178" s="5">
        <v>92</v>
      </c>
    </row>
    <row r="179" spans="1:5" ht="15.75">
      <c r="A179" s="5">
        <v>24.14</v>
      </c>
      <c r="B179" s="5">
        <v>1.4</v>
      </c>
      <c r="C179" s="5">
        <v>7.4</v>
      </c>
      <c r="D179" s="6">
        <v>7.3099999999999987</v>
      </c>
      <c r="E179" s="5">
        <v>91.5</v>
      </c>
    </row>
    <row r="180" spans="1:5" ht="15.75">
      <c r="A180" s="5">
        <v>14.64</v>
      </c>
      <c r="B180" s="5">
        <v>3.7</v>
      </c>
      <c r="C180" s="5">
        <v>13.8</v>
      </c>
      <c r="D180" s="6">
        <v>0.14999999999999947</v>
      </c>
      <c r="E180" s="5">
        <v>91</v>
      </c>
    </row>
    <row r="181" spans="1:5" ht="15.75">
      <c r="A181" s="5">
        <v>11.58</v>
      </c>
      <c r="B181" s="5">
        <v>37.6</v>
      </c>
      <c r="C181" s="5">
        <v>21.6</v>
      </c>
      <c r="D181" s="6">
        <v>11.95</v>
      </c>
      <c r="E181" s="5">
        <v>90</v>
      </c>
    </row>
    <row r="182" spans="1:5" ht="15.75">
      <c r="A182" s="5">
        <v>12</v>
      </c>
      <c r="B182" s="5">
        <v>11.6</v>
      </c>
      <c r="C182" s="5">
        <v>18.399999999999999</v>
      </c>
      <c r="D182" s="6">
        <v>3.4400000000000013</v>
      </c>
      <c r="E182" s="5">
        <v>90</v>
      </c>
    </row>
    <row r="183" spans="1:5" ht="15.75">
      <c r="A183" s="5">
        <v>12.02</v>
      </c>
      <c r="B183" s="5">
        <v>25.7</v>
      </c>
      <c r="C183" s="5">
        <v>43.3</v>
      </c>
      <c r="D183" s="6">
        <v>18.04</v>
      </c>
      <c r="E183" s="5">
        <v>89</v>
      </c>
    </row>
    <row r="184" spans="1:5" ht="15.75">
      <c r="A184" s="5">
        <v>8</v>
      </c>
      <c r="B184" s="5">
        <v>11</v>
      </c>
      <c r="C184" s="5">
        <v>29.7</v>
      </c>
      <c r="D184" s="6">
        <v>16.119999999999997</v>
      </c>
      <c r="E184" s="5">
        <v>86</v>
      </c>
    </row>
    <row r="185" spans="1:5" ht="15.75">
      <c r="A185" s="5">
        <v>6.74</v>
      </c>
      <c r="B185" s="5">
        <v>48.9</v>
      </c>
      <c r="C185" s="5">
        <v>75</v>
      </c>
      <c r="D185" s="6">
        <v>15.32</v>
      </c>
      <c r="E185" s="5">
        <v>86</v>
      </c>
    </row>
    <row r="186" spans="1:5" ht="15.75">
      <c r="A186" s="5">
        <v>12.34</v>
      </c>
      <c r="B186" s="5">
        <v>36.9</v>
      </c>
      <c r="C186" s="5">
        <v>45.2</v>
      </c>
      <c r="D186" s="6">
        <v>1.5399999999999956</v>
      </c>
      <c r="E186" s="5">
        <v>85</v>
      </c>
    </row>
    <row r="187" spans="1:5" ht="15.75">
      <c r="A187" s="5">
        <v>6.74</v>
      </c>
      <c r="B187" s="5">
        <v>12.1</v>
      </c>
      <c r="C187" s="5">
        <v>23.4</v>
      </c>
      <c r="D187" s="6">
        <v>18.560000000000002</v>
      </c>
      <c r="E187" s="5">
        <v>83</v>
      </c>
    </row>
    <row r="188" spans="1:5" ht="15.75">
      <c r="A188" s="5">
        <v>16.7</v>
      </c>
      <c r="B188" s="5">
        <v>2</v>
      </c>
      <c r="C188" s="5">
        <v>21.4</v>
      </c>
      <c r="D188" s="6">
        <v>17.79</v>
      </c>
      <c r="E188" s="5">
        <v>83</v>
      </c>
    </row>
    <row r="189" spans="1:5" ht="15.75">
      <c r="A189" s="5">
        <v>13.5</v>
      </c>
      <c r="B189" s="5">
        <v>1.6</v>
      </c>
      <c r="C189" s="5">
        <v>20.7</v>
      </c>
      <c r="D189" s="6">
        <v>15.27</v>
      </c>
      <c r="E189" s="5">
        <v>83</v>
      </c>
    </row>
    <row r="190" spans="1:5" ht="15.75">
      <c r="A190" s="5">
        <v>7.76</v>
      </c>
      <c r="B190" s="5">
        <v>21.7</v>
      </c>
      <c r="C190" s="5">
        <v>50.4</v>
      </c>
      <c r="D190" s="6">
        <v>12.57</v>
      </c>
      <c r="E190" s="5">
        <v>81</v>
      </c>
    </row>
    <row r="191" spans="1:5" ht="15.75">
      <c r="A191" s="5">
        <v>8.56</v>
      </c>
      <c r="B191" s="5">
        <v>38.9</v>
      </c>
      <c r="C191" s="5">
        <v>50.6</v>
      </c>
      <c r="D191" s="6">
        <v>19.989999999999998</v>
      </c>
      <c r="E191" s="5">
        <v>78</v>
      </c>
    </row>
    <row r="192" spans="1:5" ht="15.75">
      <c r="A192" s="5">
        <v>9.879999999999999</v>
      </c>
      <c r="B192" s="5">
        <v>16</v>
      </c>
      <c r="C192" s="5">
        <v>22.3</v>
      </c>
      <c r="D192" s="6">
        <v>1.0199999999999996</v>
      </c>
      <c r="E192" s="5">
        <v>77</v>
      </c>
    </row>
    <row r="193" spans="1:5" ht="15.75">
      <c r="A193" s="5">
        <v>14.72</v>
      </c>
      <c r="B193" s="5">
        <v>1.5</v>
      </c>
      <c r="C193" s="5">
        <v>33</v>
      </c>
      <c r="D193" s="6">
        <v>10.41</v>
      </c>
      <c r="E193" s="5">
        <v>74</v>
      </c>
    </row>
    <row r="194" spans="1:5" ht="15.75">
      <c r="A194" s="5">
        <v>3.46</v>
      </c>
      <c r="B194" s="5">
        <v>28.1</v>
      </c>
      <c r="C194" s="5">
        <v>41.4</v>
      </c>
      <c r="D194" s="6">
        <v>18.220000000000002</v>
      </c>
      <c r="E194" s="5">
        <v>71</v>
      </c>
    </row>
    <row r="195" spans="1:5" ht="15.75">
      <c r="A195" s="5">
        <v>5.68</v>
      </c>
      <c r="B195" s="5">
        <v>27.2</v>
      </c>
      <c r="C195" s="5">
        <v>2.1</v>
      </c>
      <c r="D195" s="6">
        <v>13.6</v>
      </c>
      <c r="E195" s="5">
        <v>71</v>
      </c>
    </row>
    <row r="196" spans="1:5" ht="15.75">
      <c r="A196" s="5">
        <v>8.08</v>
      </c>
      <c r="B196" s="5">
        <v>29.9</v>
      </c>
      <c r="C196" s="5">
        <v>9.4</v>
      </c>
      <c r="D196" s="6">
        <v>11.729999999999999</v>
      </c>
      <c r="E196" s="5">
        <v>62</v>
      </c>
    </row>
    <row r="197" spans="1:5" ht="15.75">
      <c r="A197" s="5">
        <v>12.44</v>
      </c>
      <c r="B197" s="5">
        <v>4.0999999999999996</v>
      </c>
      <c r="C197" s="5">
        <v>31.6</v>
      </c>
      <c r="D197" s="6">
        <v>11.129999999999999</v>
      </c>
      <c r="E197" s="5">
        <v>62</v>
      </c>
    </row>
    <row r="198" spans="1:5" ht="15.75">
      <c r="A198" s="5">
        <v>9.620000000000001</v>
      </c>
      <c r="B198" s="5">
        <v>0.4</v>
      </c>
      <c r="C198" s="5">
        <v>25.6</v>
      </c>
      <c r="D198" s="6">
        <v>11.269999999999998</v>
      </c>
      <c r="E198" s="5">
        <v>54</v>
      </c>
    </row>
    <row r="199" spans="1:5" ht="15.75">
      <c r="A199" s="5">
        <v>9.7200000000000006</v>
      </c>
      <c r="B199" s="5">
        <v>2.1</v>
      </c>
      <c r="C199" s="5">
        <v>1</v>
      </c>
      <c r="D199" s="6">
        <v>1.5100000000000002</v>
      </c>
      <c r="E199" s="5">
        <v>54</v>
      </c>
    </row>
    <row r="200" spans="1:5" ht="15.75">
      <c r="A200" s="5">
        <v>9.82</v>
      </c>
      <c r="B200" s="5">
        <v>11.6</v>
      </c>
      <c r="C200" s="5">
        <v>5.7</v>
      </c>
      <c r="D200" s="59">
        <v>92</v>
      </c>
      <c r="E200" s="5">
        <v>35</v>
      </c>
    </row>
    <row r="201" spans="1:5" ht="15.75">
      <c r="A201" s="5">
        <v>6</v>
      </c>
      <c r="B201" s="5">
        <v>39.6</v>
      </c>
      <c r="C201" s="5">
        <v>8.6999999999999993</v>
      </c>
      <c r="D201" s="59">
        <v>111</v>
      </c>
      <c r="E201" s="5">
        <v>28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B3D79-9C5A-4876-B1C9-425766056A22}">
  <dimension ref="A2:G13"/>
  <sheetViews>
    <sheetView workbookViewId="0">
      <selection activeCell="H25" sqref="H25"/>
    </sheetView>
  </sheetViews>
  <sheetFormatPr defaultRowHeight="15"/>
  <cols>
    <col min="1" max="1" width="25.28515625" bestFit="1" customWidth="1"/>
    <col min="3" max="3" width="19.5703125" bestFit="1" customWidth="1"/>
  </cols>
  <sheetData>
    <row r="2" spans="1:7" ht="15.75">
      <c r="A2" s="89"/>
      <c r="B2" s="89"/>
      <c r="C2" s="109" t="s">
        <v>116</v>
      </c>
      <c r="D2" s="109">
        <v>100</v>
      </c>
    </row>
    <row r="3" spans="1:7">
      <c r="A3" s="89" t="s">
        <v>109</v>
      </c>
      <c r="B3" s="110">
        <v>0.42</v>
      </c>
      <c r="C3" s="89" t="s">
        <v>114</v>
      </c>
      <c r="D3" s="89"/>
    </row>
    <row r="4" spans="1:7">
      <c r="A4" s="89" t="s">
        <v>110</v>
      </c>
      <c r="B4" s="111">
        <v>0.57999999999999996</v>
      </c>
      <c r="C4" s="89"/>
      <c r="D4" s="89"/>
    </row>
    <row r="5" spans="1:7">
      <c r="A5" s="89" t="s">
        <v>111</v>
      </c>
      <c r="B5" s="112">
        <f>1/B4*12</f>
        <v>20.689655172413794</v>
      </c>
      <c r="C5" s="89"/>
      <c r="D5" s="89"/>
    </row>
    <row r="6" spans="1:7">
      <c r="A6" s="89" t="s">
        <v>112</v>
      </c>
      <c r="B6" s="89">
        <v>15</v>
      </c>
      <c r="C6" s="89"/>
      <c r="D6" s="89"/>
    </row>
    <row r="7" spans="1:7" ht="15.75">
      <c r="A7" s="89" t="s">
        <v>113</v>
      </c>
      <c r="B7" s="89">
        <f>B6*B5</f>
        <v>310.34482758620692</v>
      </c>
      <c r="C7" s="109" t="s">
        <v>115</v>
      </c>
      <c r="D7" s="109">
        <f>B7/D2</f>
        <v>3.1034482758620694</v>
      </c>
    </row>
    <row r="8" spans="1:7"/>
    <row r="9" spans="1:7">
      <c r="A9" s="60"/>
      <c r="B9" s="41"/>
      <c r="C9" s="41"/>
      <c r="D9" s="41"/>
      <c r="E9" s="41"/>
      <c r="F9" s="41"/>
      <c r="G9" s="41"/>
    </row>
    <row r="10" spans="1:7">
      <c r="A10" s="41"/>
      <c r="B10" s="41"/>
      <c r="C10" s="41"/>
      <c r="D10" s="41"/>
      <c r="E10" s="41"/>
      <c r="F10" s="41"/>
      <c r="G10" s="41"/>
    </row>
    <row r="11" spans="1:7">
      <c r="A11" s="41"/>
      <c r="B11" s="41"/>
      <c r="C11" s="41"/>
      <c r="D11" s="41"/>
      <c r="E11" s="41"/>
      <c r="F11" s="41"/>
      <c r="G11" s="41"/>
    </row>
    <row r="12" spans="1:7">
      <c r="A12" s="60"/>
      <c r="B12" s="41"/>
      <c r="C12" s="41"/>
      <c r="D12" s="41"/>
      <c r="E12" s="41"/>
      <c r="F12" s="41"/>
      <c r="G12" s="41"/>
    </row>
    <row r="13" spans="1:7">
      <c r="A13" s="41"/>
      <c r="B13" s="41"/>
      <c r="C13" s="41"/>
      <c r="D13" s="41"/>
      <c r="E13" s="41"/>
      <c r="F13" s="41"/>
      <c r="G13" s="41"/>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Descriptive Statistics</vt:lpstr>
      <vt:lpstr>Missing_Value</vt:lpstr>
      <vt:lpstr>Outlier</vt:lpstr>
      <vt:lpstr>Regression_Analyse</vt:lpstr>
      <vt:lpstr>Regression_Grafieken</vt:lpstr>
      <vt:lpstr>Multiple Linear Regression</vt:lpstr>
      <vt:lpstr>CLTV en Retentie Analyse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Fatih Fidan</dc:creator>
  <cp:lastModifiedBy>Burak Kaya</cp:lastModifiedBy>
  <dcterms:created xsi:type="dcterms:W3CDTF">2015-06-05T18:17:20Z</dcterms:created>
  <dcterms:modified xsi:type="dcterms:W3CDTF">2025-05-06T15:34:26Z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af04f31-950d-4a31-9a87-0b29fc3c8904_Enabled">
    <vt:lpwstr>true</vt:lpwstr>
  </property>
  <property fmtid="{D5CDD505-2E9C-101B-9397-08002B2CF9AE}" pid="3" name="MSIP_Label_7af04f31-950d-4a31-9a87-0b29fc3c8904_SetDate">
    <vt:lpwstr>2025-05-05T15:32:07Z</vt:lpwstr>
  </property>
  <property fmtid="{D5CDD505-2E9C-101B-9397-08002B2CF9AE}" pid="4" name="MSIP_Label_7af04f31-950d-4a31-9a87-0b29fc3c8904_Method">
    <vt:lpwstr>Standard</vt:lpwstr>
  </property>
  <property fmtid="{D5CDD505-2E9C-101B-9397-08002B2CF9AE}" pid="5" name="MSIP_Label_7af04f31-950d-4a31-9a87-0b29fc3c8904_Name">
    <vt:lpwstr>defa4170-0d19-0005-0004-bc88714345d2</vt:lpwstr>
  </property>
  <property fmtid="{D5CDD505-2E9C-101B-9397-08002B2CF9AE}" pid="6" name="MSIP_Label_7af04f31-950d-4a31-9a87-0b29fc3c8904_SiteId">
    <vt:lpwstr>a8918bd0-84f3-42a2-84b3-891f03f5bfeb</vt:lpwstr>
  </property>
  <property fmtid="{D5CDD505-2E9C-101B-9397-08002B2CF9AE}" pid="7" name="MSIP_Label_7af04f31-950d-4a31-9a87-0b29fc3c8904_ActionId">
    <vt:lpwstr>ea3a3906-7351-4a95-981e-02678f5de052</vt:lpwstr>
  </property>
  <property fmtid="{D5CDD505-2E9C-101B-9397-08002B2CF9AE}" pid="8" name="MSIP_Label_7af04f31-950d-4a31-9a87-0b29fc3c8904_ContentBits">
    <vt:lpwstr>0</vt:lpwstr>
  </property>
  <property fmtid="{D5CDD505-2E9C-101B-9397-08002B2CF9AE}" pid="9" name="MSIP_Label_7af04f31-950d-4a31-9a87-0b29fc3c8904_Tag">
    <vt:lpwstr>10, 3, 0, 1</vt:lpwstr>
  </property>
</Properties>
</file>