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TECNM/4 Semestre/Simulacion/"/>
    </mc:Choice>
  </mc:AlternateContent>
  <xr:revisionPtr revIDLastSave="0" documentId="13_ncr:1_{F998B8BA-8F0F-E64A-9ACC-ED6CCDCE53FC}" xr6:coauthVersionLast="47" xr6:coauthVersionMax="47" xr10:uidLastSave="{00000000-0000-0000-0000-000000000000}"/>
  <bookViews>
    <workbookView xWindow="0" yWindow="0" windowWidth="28800" windowHeight="18000" xr2:uid="{54BF7418-1CFF-7145-8686-57D23A3CAA78}"/>
  </bookViews>
  <sheets>
    <sheet name="Sheet1" sheetId="1" r:id="rId1"/>
    <sheet name="Sheet4" sheetId="4" r:id="rId2"/>
    <sheet name="Sheet3" sheetId="3" r:id="rId3"/>
    <sheet name="backup" sheetId="2" r:id="rId4"/>
  </sheets>
  <definedNames>
    <definedName name="_xlchart.v1.4" hidden="1">Sheet1!$B$28</definedName>
    <definedName name="_xlchart.v1.5" hidden="1">Sheet1!$B$29:$B$34</definedName>
    <definedName name="_xlchart.v1.6" hidden="1">Sheet1!$C$28</definedName>
    <definedName name="_xlchart.v1.7" hidden="1">Sheet1!$C$29:$C$34</definedName>
    <definedName name="_xlchart.v2.0" hidden="1">Sheet1!$B$28</definedName>
    <definedName name="_xlchart.v2.1" hidden="1">Sheet1!$B$29:$B$34</definedName>
    <definedName name="_xlchart.v2.2" hidden="1">Sheet1!$C$28</definedName>
    <definedName name="_xlchart.v2.3" hidden="1">Sheet1!$C$29:$C$34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3" l="1"/>
  <c r="E31" i="3"/>
  <c r="F30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2" i="3"/>
  <c r="E30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  <c r="D37" i="1"/>
  <c r="D38" i="1"/>
  <c r="D36" i="1"/>
  <c r="C38" i="1"/>
  <c r="C37" i="1"/>
  <c r="D30" i="1"/>
  <c r="D31" i="1"/>
  <c r="D32" i="1"/>
  <c r="D33" i="1"/>
  <c r="D34" i="1"/>
  <c r="D29" i="1"/>
  <c r="C36" i="1"/>
  <c r="A19" i="1"/>
  <c r="A20" i="1"/>
  <c r="A21" i="1"/>
  <c r="A22" i="1"/>
  <c r="A23" i="1"/>
  <c r="A18" i="1"/>
  <c r="F24" i="1"/>
  <c r="F19" i="1"/>
  <c r="F20" i="1"/>
  <c r="F21" i="1"/>
  <c r="F22" i="1"/>
  <c r="F23" i="1"/>
  <c r="F18" i="1"/>
  <c r="E24" i="1"/>
  <c r="E18" i="1" a="1"/>
  <c r="E18" i="1" s="1"/>
  <c r="D19" i="1"/>
  <c r="D20" i="1"/>
  <c r="D21" i="1"/>
  <c r="D22" i="1"/>
  <c r="D23" i="1"/>
  <c r="D18" i="1"/>
  <c r="B15" i="1"/>
  <c r="B13" i="1"/>
  <c r="B12" i="1"/>
  <c r="E23" i="1" l="1"/>
  <c r="E22" i="1"/>
  <c r="E21" i="1"/>
  <c r="E20" i="1"/>
  <c r="E19" i="1"/>
</calcChain>
</file>

<file path=xl/sharedStrings.xml><?xml version="1.0" encoding="utf-8"?>
<sst xmlns="http://schemas.openxmlformats.org/spreadsheetml/2006/main" count="30" uniqueCount="29">
  <si>
    <t>min</t>
  </si>
  <si>
    <t>max</t>
  </si>
  <si>
    <t>n</t>
  </si>
  <si>
    <t>delta</t>
  </si>
  <si>
    <t>Intervalos</t>
  </si>
  <si>
    <t>Frecuencia</t>
  </si>
  <si>
    <t>Observada</t>
  </si>
  <si>
    <t>Relativa</t>
  </si>
  <si>
    <t>28 dias clima ensenada</t>
  </si>
  <si>
    <t>x(punto medio de clase)</t>
  </si>
  <si>
    <t>x</t>
  </si>
  <si>
    <t>i</t>
  </si>
  <si>
    <t>f</t>
  </si>
  <si>
    <t>Media</t>
  </si>
  <si>
    <t>se sacó con sumprod</t>
  </si>
  <si>
    <t>x^2</t>
  </si>
  <si>
    <t>Varianza</t>
  </si>
  <si>
    <t>Desv Std</t>
  </si>
  <si>
    <t>Z</t>
  </si>
  <si>
    <t>F</t>
  </si>
  <si>
    <t>D+</t>
  </si>
  <si>
    <t>Max</t>
  </si>
  <si>
    <t>D-</t>
  </si>
  <si>
    <t>D</t>
  </si>
  <si>
    <t>colmogrov-sminoff</t>
  </si>
  <si>
    <t>Dm</t>
  </si>
  <si>
    <t>Tolerancia</t>
  </si>
  <si>
    <t>Como Dm es menor a la tolerancia, se acepta que los datos</t>
  </si>
  <si>
    <t>provengan de la distribucion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</si>
</sst>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Clima Ensenada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Sheet1!$B$29:$B$34</c:f>
              <c:numCache>
                <c:formatCode>General</c:formatCode>
                <c:ptCount val="6"/>
                <c:pt idx="0">
                  <c:v>15.715</c:v>
                </c:pt>
                <c:pt idx="1">
                  <c:v>18.354999999999997</c:v>
                </c:pt>
                <c:pt idx="2">
                  <c:v>20.994999999999997</c:v>
                </c:pt>
                <c:pt idx="3">
                  <c:v>23.634999999999998</c:v>
                </c:pt>
                <c:pt idx="4">
                  <c:v>26.274999999999999</c:v>
                </c:pt>
                <c:pt idx="5">
                  <c:v>28.914999999999999</c:v>
                </c:pt>
              </c:numCache>
            </c:numRef>
          </c:cat>
          <c:val>
            <c:numRef>
              <c:f>Sheet1!$C$29:$C$34</c:f>
              <c:numCache>
                <c:formatCode>General</c:formatCode>
                <c:ptCount val="6"/>
                <c:pt idx="0">
                  <c:v>7.0999999999999994E-2</c:v>
                </c:pt>
                <c:pt idx="1">
                  <c:v>3.5999999999999997E-2</c:v>
                </c:pt>
                <c:pt idx="2">
                  <c:v>0.17899999999999999</c:v>
                </c:pt>
                <c:pt idx="3">
                  <c:v>0.35699999999999998</c:v>
                </c:pt>
                <c:pt idx="4">
                  <c:v>0.17899999999999999</c:v>
                </c:pt>
                <c:pt idx="5">
                  <c:v>0.17899999999999999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1-044A-8A40-023E20C65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2113856"/>
        <c:axId val="392115504"/>
      </c:barChart>
      <c:catAx>
        <c:axId val="39211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15504"/>
        <c:crosses val="autoZero"/>
        <c:auto val="1"/>
        <c:lblAlgn val="ctr"/>
        <c:lblOffset val="100"/>
        <c:noMultiLvlLbl val="0"/>
      </c:catAx>
      <c:valAx>
        <c:axId val="39211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23</xdr:row>
      <xdr:rowOff>171450</xdr:rowOff>
    </xdr:from>
    <xdr:to>
      <xdr:col>12</xdr:col>
      <xdr:colOff>19050</xdr:colOff>
      <xdr:row>37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FD51FC-C510-4919-0AC3-CCA1E10064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CAB2-76D9-1E4F-9B51-0B5CFE0C7AE4}">
  <dimension ref="A1:F38"/>
  <sheetViews>
    <sheetView tabSelected="1" topLeftCell="A3" workbookViewId="0">
      <selection activeCell="G9" sqref="G9"/>
    </sheetView>
  </sheetViews>
  <sheetFormatPr baseColWidth="10" defaultRowHeight="16" x14ac:dyDescent="0.2"/>
  <sheetData>
    <row r="1" spans="1:6" x14ac:dyDescent="0.2">
      <c r="A1" t="s">
        <v>8</v>
      </c>
    </row>
    <row r="4" spans="1:6" x14ac:dyDescent="0.2">
      <c r="A4">
        <v>20.6</v>
      </c>
      <c r="B4">
        <v>22.5</v>
      </c>
      <c r="C4">
        <v>22.5</v>
      </c>
      <c r="D4">
        <v>22.8</v>
      </c>
    </row>
    <row r="5" spans="1:6" x14ac:dyDescent="0.2">
      <c r="A5">
        <v>20.5</v>
      </c>
      <c r="B5">
        <v>24.3</v>
      </c>
      <c r="C5">
        <v>30.2</v>
      </c>
      <c r="D5">
        <v>26.4</v>
      </c>
    </row>
    <row r="6" spans="1:6" x14ac:dyDescent="0.2">
      <c r="A6">
        <v>26.8</v>
      </c>
      <c r="B6">
        <v>22.5</v>
      </c>
      <c r="C6">
        <v>17.3</v>
      </c>
      <c r="D6">
        <v>25.1</v>
      </c>
    </row>
    <row r="7" spans="1:6" x14ac:dyDescent="0.2">
      <c r="A7">
        <v>20.2</v>
      </c>
      <c r="B7">
        <v>23</v>
      </c>
      <c r="C7">
        <v>30</v>
      </c>
      <c r="D7">
        <v>23.5</v>
      </c>
    </row>
    <row r="8" spans="1:6" x14ac:dyDescent="0.2">
      <c r="A8">
        <v>29.7</v>
      </c>
      <c r="B8">
        <v>16.8</v>
      </c>
      <c r="C8">
        <v>27.9</v>
      </c>
      <c r="D8">
        <v>22.1</v>
      </c>
    </row>
    <row r="9" spans="1:6" x14ac:dyDescent="0.2">
      <c r="A9">
        <v>22.2</v>
      </c>
      <c r="B9">
        <v>26.8</v>
      </c>
      <c r="C9">
        <v>24.4</v>
      </c>
      <c r="D9">
        <v>23.9</v>
      </c>
    </row>
    <row r="10" spans="1:6" x14ac:dyDescent="0.2">
      <c r="A10">
        <v>14.4</v>
      </c>
      <c r="B10">
        <v>22.4</v>
      </c>
      <c r="C10">
        <v>26.6</v>
      </c>
      <c r="D10">
        <v>28</v>
      </c>
    </row>
    <row r="12" spans="1:6" x14ac:dyDescent="0.2">
      <c r="A12" t="s">
        <v>0</v>
      </c>
      <c r="B12">
        <f>MIN(A4:D10)</f>
        <v>14.4</v>
      </c>
    </row>
    <row r="13" spans="1:6" x14ac:dyDescent="0.2">
      <c r="A13" t="s">
        <v>1</v>
      </c>
      <c r="B13">
        <f>MAX(A4:D10)</f>
        <v>30.2</v>
      </c>
    </row>
    <row r="14" spans="1:6" x14ac:dyDescent="0.2">
      <c r="A14" t="s">
        <v>2</v>
      </c>
      <c r="B14">
        <v>6</v>
      </c>
    </row>
    <row r="15" spans="1:6" x14ac:dyDescent="0.2">
      <c r="A15" t="s">
        <v>3</v>
      </c>
      <c r="B15">
        <f>(B13-B12)/B14</f>
        <v>2.6333333333333333</v>
      </c>
    </row>
    <row r="16" spans="1:6" x14ac:dyDescent="0.2">
      <c r="B16">
        <v>2.63</v>
      </c>
      <c r="E16" s="2" t="s">
        <v>5</v>
      </c>
      <c r="F16" s="2"/>
    </row>
    <row r="17" spans="1:6" x14ac:dyDescent="0.2">
      <c r="A17" t="s">
        <v>9</v>
      </c>
      <c r="C17" s="2" t="s">
        <v>4</v>
      </c>
      <c r="D17" s="2"/>
      <c r="E17" t="s">
        <v>6</v>
      </c>
      <c r="F17" t="s">
        <v>7</v>
      </c>
    </row>
    <row r="18" spans="1:6" x14ac:dyDescent="0.2">
      <c r="A18">
        <f>0.5*(C18+D18)</f>
        <v>15.715</v>
      </c>
      <c r="C18">
        <v>14.4</v>
      </c>
      <c r="D18">
        <f>C18+$B$16</f>
        <v>17.03</v>
      </c>
      <c r="E18">
        <f t="array" ref="E18:E23">FREQUENCY(A4:D10,D18:D23)</f>
        <v>2</v>
      </c>
      <c r="F18">
        <f>ROUND(E18/$E$24,3)</f>
        <v>7.0999999999999994E-2</v>
      </c>
    </row>
    <row r="19" spans="1:6" x14ac:dyDescent="0.2">
      <c r="A19">
        <f t="shared" ref="A19:A23" si="0">0.5*(C19+D19)</f>
        <v>18.354999999999997</v>
      </c>
      <c r="C19">
        <v>17.04</v>
      </c>
      <c r="D19">
        <f t="shared" ref="D19:D23" si="1">C19+$B$16</f>
        <v>19.669999999999998</v>
      </c>
      <c r="E19">
        <v>1</v>
      </c>
      <c r="F19">
        <f t="shared" ref="F19:F23" si="2">ROUND(E19/$E$24,3)</f>
        <v>3.5999999999999997E-2</v>
      </c>
    </row>
    <row r="20" spans="1:6" x14ac:dyDescent="0.2">
      <c r="A20">
        <f t="shared" si="0"/>
        <v>20.994999999999997</v>
      </c>
      <c r="C20">
        <v>19.68</v>
      </c>
      <c r="D20">
        <f t="shared" si="1"/>
        <v>22.31</v>
      </c>
      <c r="E20">
        <v>5</v>
      </c>
      <c r="F20">
        <f t="shared" si="2"/>
        <v>0.17899999999999999</v>
      </c>
    </row>
    <row r="21" spans="1:6" x14ac:dyDescent="0.2">
      <c r="A21">
        <f t="shared" si="0"/>
        <v>23.634999999999998</v>
      </c>
      <c r="C21">
        <v>22.32</v>
      </c>
      <c r="D21">
        <f t="shared" si="1"/>
        <v>24.95</v>
      </c>
      <c r="E21">
        <v>10</v>
      </c>
      <c r="F21">
        <f t="shared" si="2"/>
        <v>0.35699999999999998</v>
      </c>
    </row>
    <row r="22" spans="1:6" x14ac:dyDescent="0.2">
      <c r="A22">
        <f t="shared" si="0"/>
        <v>26.274999999999999</v>
      </c>
      <c r="C22">
        <v>24.96</v>
      </c>
      <c r="D22">
        <f t="shared" si="1"/>
        <v>27.59</v>
      </c>
      <c r="E22">
        <v>5</v>
      </c>
      <c r="F22">
        <f t="shared" si="2"/>
        <v>0.17899999999999999</v>
      </c>
    </row>
    <row r="23" spans="1:6" x14ac:dyDescent="0.2">
      <c r="A23">
        <f t="shared" si="0"/>
        <v>28.914999999999999</v>
      </c>
      <c r="C23">
        <v>27.6</v>
      </c>
      <c r="D23">
        <f t="shared" si="1"/>
        <v>30.23</v>
      </c>
      <c r="E23">
        <v>5</v>
      </c>
      <c r="F23">
        <f t="shared" si="2"/>
        <v>0.17899999999999999</v>
      </c>
    </row>
    <row r="24" spans="1:6" x14ac:dyDescent="0.2">
      <c r="E24">
        <f>SUM(E18:E23)</f>
        <v>28</v>
      </c>
      <c r="F24">
        <f>SUM(F18:F23)</f>
        <v>1.0010000000000001</v>
      </c>
    </row>
    <row r="28" spans="1:6" x14ac:dyDescent="0.2">
      <c r="B28" t="s">
        <v>10</v>
      </c>
      <c r="C28" t="s">
        <v>12</v>
      </c>
      <c r="D28" t="s">
        <v>15</v>
      </c>
    </row>
    <row r="29" spans="1:6" x14ac:dyDescent="0.2">
      <c r="B29">
        <v>15.715</v>
      </c>
      <c r="C29">
        <v>7.0999999999999994E-2</v>
      </c>
      <c r="D29">
        <f>POWER(B29,2)</f>
        <v>246.96122499999998</v>
      </c>
    </row>
    <row r="30" spans="1:6" x14ac:dyDescent="0.2">
      <c r="B30">
        <v>18.354999999999997</v>
      </c>
      <c r="C30">
        <v>3.5999999999999997E-2</v>
      </c>
      <c r="D30">
        <f t="shared" ref="D30:D34" si="3">POWER(B30,2)</f>
        <v>336.90602499999989</v>
      </c>
    </row>
    <row r="31" spans="1:6" x14ac:dyDescent="0.2">
      <c r="B31">
        <v>20.994999999999997</v>
      </c>
      <c r="C31">
        <v>0.17899999999999999</v>
      </c>
      <c r="D31">
        <f t="shared" si="3"/>
        <v>440.7900249999999</v>
      </c>
    </row>
    <row r="32" spans="1:6" x14ac:dyDescent="0.2">
      <c r="B32">
        <v>23.634999999999998</v>
      </c>
      <c r="C32">
        <v>0.35699999999999998</v>
      </c>
      <c r="D32">
        <f t="shared" si="3"/>
        <v>558.61322499999994</v>
      </c>
    </row>
    <row r="33" spans="2:5" x14ac:dyDescent="0.2">
      <c r="B33">
        <v>26.274999999999999</v>
      </c>
      <c r="C33">
        <v>0.17899999999999999</v>
      </c>
      <c r="D33">
        <f t="shared" si="3"/>
        <v>690.3756249999999</v>
      </c>
    </row>
    <row r="34" spans="2:5" x14ac:dyDescent="0.2">
      <c r="B34">
        <v>28.914999999999999</v>
      </c>
      <c r="C34">
        <v>0.17899999999999999</v>
      </c>
      <c r="D34">
        <f t="shared" si="3"/>
        <v>836.077225</v>
      </c>
    </row>
    <row r="36" spans="2:5" x14ac:dyDescent="0.2">
      <c r="B36" t="s">
        <v>13</v>
      </c>
      <c r="C36">
        <f>SUMPRODUCT(B29:B34,C29:C34)</f>
        <v>23.851354999999998</v>
      </c>
      <c r="D36">
        <f>ROUND(C36,3)</f>
        <v>23.850999999999999</v>
      </c>
      <c r="E36" t="s">
        <v>14</v>
      </c>
    </row>
    <row r="37" spans="2:5" x14ac:dyDescent="0.2">
      <c r="B37" t="s">
        <v>16</v>
      </c>
      <c r="C37">
        <f>SUMPRODUCT(D29:D34,C29:C34)-POWER(C36,2)</f>
        <v>12.337124488974951</v>
      </c>
      <c r="D37">
        <f t="shared" ref="D37:D38" si="4">ROUND(C37,3)</f>
        <v>12.337</v>
      </c>
    </row>
    <row r="38" spans="2:5" x14ac:dyDescent="0.2">
      <c r="B38" t="s">
        <v>17</v>
      </c>
      <c r="C38">
        <f>SQRT(C37)</f>
        <v>3.5124243036647709</v>
      </c>
      <c r="D38">
        <f t="shared" si="4"/>
        <v>3.512</v>
      </c>
    </row>
  </sheetData>
  <mergeCells count="2">
    <mergeCell ref="C17:D17"/>
    <mergeCell ref="E16:F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E6CE-B681-8249-BD1C-D6B6B775680A}">
  <dimension ref="B2:E8"/>
  <sheetViews>
    <sheetView workbookViewId="0">
      <selection activeCell="F27" sqref="F27"/>
    </sheetView>
  </sheetViews>
  <sheetFormatPr baseColWidth="10" defaultRowHeight="16" x14ac:dyDescent="0.2"/>
  <sheetData>
    <row r="2" spans="2:5" x14ac:dyDescent="0.2">
      <c r="B2">
        <v>20.6</v>
      </c>
      <c r="C2">
        <v>22.5</v>
      </c>
      <c r="D2">
        <v>22.5</v>
      </c>
      <c r="E2">
        <v>22.8</v>
      </c>
    </row>
    <row r="3" spans="2:5" x14ac:dyDescent="0.2">
      <c r="B3">
        <v>20.5</v>
      </c>
      <c r="C3">
        <v>24.3</v>
      </c>
      <c r="D3">
        <v>30.2</v>
      </c>
      <c r="E3">
        <v>26.4</v>
      </c>
    </row>
    <row r="4" spans="2:5" x14ac:dyDescent="0.2">
      <c r="B4">
        <v>26.8</v>
      </c>
      <c r="C4">
        <v>22.5</v>
      </c>
      <c r="D4">
        <v>17.3</v>
      </c>
      <c r="E4">
        <v>25.1</v>
      </c>
    </row>
    <row r="5" spans="2:5" x14ac:dyDescent="0.2">
      <c r="B5">
        <v>20.2</v>
      </c>
      <c r="C5">
        <v>23</v>
      </c>
      <c r="D5">
        <v>30</v>
      </c>
      <c r="E5">
        <v>23.5</v>
      </c>
    </row>
    <row r="6" spans="2:5" x14ac:dyDescent="0.2">
      <c r="B6">
        <v>29.7</v>
      </c>
      <c r="C6">
        <v>16.8</v>
      </c>
      <c r="D6">
        <v>27.9</v>
      </c>
      <c r="E6">
        <v>22.1</v>
      </c>
    </row>
    <row r="7" spans="2:5" x14ac:dyDescent="0.2">
      <c r="B7">
        <v>22.2</v>
      </c>
      <c r="C7">
        <v>26.8</v>
      </c>
      <c r="D7">
        <v>24.4</v>
      </c>
      <c r="E7">
        <v>23.9</v>
      </c>
    </row>
    <row r="8" spans="2:5" x14ac:dyDescent="0.2">
      <c r="B8">
        <v>14.4</v>
      </c>
      <c r="C8">
        <v>22.4</v>
      </c>
      <c r="D8">
        <v>26.6</v>
      </c>
      <c r="E8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C66-BB2E-514F-BE26-B2F895AD084D}">
  <dimension ref="A1:F36"/>
  <sheetViews>
    <sheetView topLeftCell="A6" zoomScale="125" workbookViewId="0">
      <selection activeCell="G36" sqref="G36"/>
    </sheetView>
  </sheetViews>
  <sheetFormatPr baseColWidth="10" defaultRowHeight="16" x14ac:dyDescent="0.2"/>
  <cols>
    <col min="3" max="3" width="14.5" customWidth="1"/>
    <col min="4" max="4" width="13.1640625" customWidth="1"/>
    <col min="5" max="5" width="14.5" customWidth="1"/>
    <col min="6" max="6" width="14" customWidth="1"/>
  </cols>
  <sheetData>
    <row r="1" spans="1:6" x14ac:dyDescent="0.2">
      <c r="A1" s="1" t="s">
        <v>11</v>
      </c>
      <c r="B1" s="1" t="s">
        <v>10</v>
      </c>
      <c r="C1" s="1" t="s">
        <v>18</v>
      </c>
      <c r="D1" s="1" t="s">
        <v>19</v>
      </c>
      <c r="E1" s="1" t="s">
        <v>20</v>
      </c>
      <c r="F1" s="1" t="s">
        <v>22</v>
      </c>
    </row>
    <row r="2" spans="1:6" x14ac:dyDescent="0.2">
      <c r="A2">
        <v>1</v>
      </c>
      <c r="B2">
        <v>14.4</v>
      </c>
      <c r="C2">
        <f>(B2-23.851)/3.512</f>
        <v>-2.6910592255125283</v>
      </c>
      <c r="D2">
        <f>_xlfn.NORM.S.DIST(C2,TRUE)</f>
        <v>3.561277452183177E-3</v>
      </c>
      <c r="E2">
        <f>ABS(A2/28-D2)</f>
        <v>3.2153008262102538E-2</v>
      </c>
      <c r="F2">
        <f>ABS(D2-((A2-1)/28))</f>
        <v>3.561277452183177E-3</v>
      </c>
    </row>
    <row r="3" spans="1:6" x14ac:dyDescent="0.2">
      <c r="A3">
        <v>2</v>
      </c>
      <c r="B3">
        <v>16.8</v>
      </c>
      <c r="C3">
        <f t="shared" ref="C3:C29" si="0">(B3-23.851)/3.512</f>
        <v>-2.0076879271070611</v>
      </c>
      <c r="D3">
        <f t="shared" ref="D3:D29" si="1">_xlfn.NORM.S.DIST(C3,TRUE)</f>
        <v>2.2338232176649646E-2</v>
      </c>
      <c r="E3">
        <f t="shared" ref="E3:E29" si="2">ABS(A3/28-D3)</f>
        <v>4.9090339251921779E-2</v>
      </c>
      <c r="F3">
        <f t="shared" ref="F3:F29" si="3">ABS(D3-((A3-1)/28))</f>
        <v>1.3376053537636066E-2</v>
      </c>
    </row>
    <row r="4" spans="1:6" x14ac:dyDescent="0.2">
      <c r="A4">
        <v>3</v>
      </c>
      <c r="B4">
        <v>17.3</v>
      </c>
      <c r="C4">
        <f t="shared" si="0"/>
        <v>-1.8653189066059221</v>
      </c>
      <c r="D4">
        <f t="shared" si="1"/>
        <v>3.1068358282112522E-2</v>
      </c>
      <c r="E4">
        <f t="shared" si="2"/>
        <v>7.6074498860744619E-2</v>
      </c>
      <c r="F4">
        <f t="shared" si="3"/>
        <v>4.0360213146458906E-2</v>
      </c>
    </row>
    <row r="5" spans="1:6" x14ac:dyDescent="0.2">
      <c r="A5">
        <v>4</v>
      </c>
      <c r="B5">
        <v>20.2</v>
      </c>
      <c r="C5">
        <f t="shared" si="0"/>
        <v>-1.0395785876993167</v>
      </c>
      <c r="D5">
        <f t="shared" si="1"/>
        <v>0.14926786459811095</v>
      </c>
      <c r="E5">
        <f t="shared" si="2"/>
        <v>6.4107217409681005E-3</v>
      </c>
      <c r="F5">
        <f t="shared" si="3"/>
        <v>4.2125007455253813E-2</v>
      </c>
    </row>
    <row r="6" spans="1:6" x14ac:dyDescent="0.2">
      <c r="A6">
        <v>5</v>
      </c>
      <c r="B6">
        <v>20.5</v>
      </c>
      <c r="C6">
        <f t="shared" si="0"/>
        <v>-0.95415717539863298</v>
      </c>
      <c r="D6">
        <f t="shared" si="1"/>
        <v>0.17000204411048025</v>
      </c>
      <c r="E6">
        <f t="shared" si="2"/>
        <v>8.5693844609483205E-3</v>
      </c>
      <c r="F6">
        <f t="shared" si="3"/>
        <v>2.7144901253337406E-2</v>
      </c>
    </row>
    <row r="7" spans="1:6" x14ac:dyDescent="0.2">
      <c r="A7">
        <v>6</v>
      </c>
      <c r="B7">
        <v>20.6</v>
      </c>
      <c r="C7">
        <f t="shared" si="0"/>
        <v>-0.92568337129840483</v>
      </c>
      <c r="D7">
        <f t="shared" si="1"/>
        <v>0.17730527603174703</v>
      </c>
      <c r="E7">
        <f t="shared" si="2"/>
        <v>3.698043825396724E-2</v>
      </c>
      <c r="F7">
        <f t="shared" si="3"/>
        <v>1.2661525396815421E-3</v>
      </c>
    </row>
    <row r="8" spans="1:6" x14ac:dyDescent="0.2">
      <c r="A8">
        <v>7</v>
      </c>
      <c r="B8">
        <v>22.1</v>
      </c>
      <c r="C8">
        <f t="shared" si="0"/>
        <v>-0.49857630979498796</v>
      </c>
      <c r="D8">
        <f t="shared" si="1"/>
        <v>0.30903894895590667</v>
      </c>
      <c r="E8">
        <f t="shared" si="2"/>
        <v>5.9038948955906667E-2</v>
      </c>
      <c r="F8">
        <f t="shared" si="3"/>
        <v>9.4753234670192393E-2</v>
      </c>
    </row>
    <row r="9" spans="1:6" x14ac:dyDescent="0.2">
      <c r="A9">
        <v>8</v>
      </c>
      <c r="B9">
        <v>22.2</v>
      </c>
      <c r="C9">
        <f t="shared" si="0"/>
        <v>-0.47010250569476075</v>
      </c>
      <c r="D9">
        <f t="shared" si="1"/>
        <v>0.3191408920345335</v>
      </c>
      <c r="E9">
        <f t="shared" si="2"/>
        <v>3.3426606320247798E-2</v>
      </c>
      <c r="F9">
        <f t="shared" si="3"/>
        <v>6.9140892034533497E-2</v>
      </c>
    </row>
    <row r="10" spans="1:6" x14ac:dyDescent="0.2">
      <c r="A10">
        <v>9</v>
      </c>
      <c r="B10">
        <v>22.4</v>
      </c>
      <c r="C10">
        <f t="shared" si="0"/>
        <v>-0.4131548974943054</v>
      </c>
      <c r="D10">
        <f t="shared" si="1"/>
        <v>0.33974656521660596</v>
      </c>
      <c r="E10">
        <f t="shared" si="2"/>
        <v>1.8317993788034503E-2</v>
      </c>
      <c r="F10">
        <f t="shared" si="3"/>
        <v>5.4032279502320257E-2</v>
      </c>
    </row>
    <row r="11" spans="1:6" x14ac:dyDescent="0.2">
      <c r="A11">
        <v>10</v>
      </c>
      <c r="B11">
        <v>22.5</v>
      </c>
      <c r="C11">
        <f t="shared" si="0"/>
        <v>-0.38468109339407719</v>
      </c>
      <c r="D11">
        <f t="shared" si="1"/>
        <v>0.35023685228618212</v>
      </c>
      <c r="E11">
        <f t="shared" si="2"/>
        <v>6.9060048566750298E-3</v>
      </c>
      <c r="F11">
        <f t="shared" si="3"/>
        <v>2.8808280857610669E-2</v>
      </c>
    </row>
    <row r="12" spans="1:6" x14ac:dyDescent="0.2">
      <c r="A12">
        <v>11</v>
      </c>
      <c r="B12">
        <v>22.5</v>
      </c>
      <c r="C12">
        <f t="shared" si="0"/>
        <v>-0.38468109339407719</v>
      </c>
      <c r="D12">
        <f t="shared" si="1"/>
        <v>0.35023685228618212</v>
      </c>
      <c r="E12">
        <f t="shared" si="2"/>
        <v>4.2620290570960728E-2</v>
      </c>
      <c r="F12">
        <f t="shared" si="3"/>
        <v>6.9060048566750298E-3</v>
      </c>
    </row>
    <row r="13" spans="1:6" x14ac:dyDescent="0.2">
      <c r="A13">
        <v>12</v>
      </c>
      <c r="B13">
        <v>22.5</v>
      </c>
      <c r="C13">
        <f t="shared" si="0"/>
        <v>-0.38468109339407719</v>
      </c>
      <c r="D13">
        <f t="shared" si="1"/>
        <v>0.35023685228618212</v>
      </c>
      <c r="E13">
        <f t="shared" si="2"/>
        <v>7.8334576285246427E-2</v>
      </c>
      <c r="F13">
        <f t="shared" si="3"/>
        <v>4.2620290570960728E-2</v>
      </c>
    </row>
    <row r="14" spans="1:6" x14ac:dyDescent="0.2">
      <c r="A14">
        <v>13</v>
      </c>
      <c r="B14">
        <v>22.8</v>
      </c>
      <c r="C14">
        <f t="shared" si="0"/>
        <v>-0.29925968109339363</v>
      </c>
      <c r="D14">
        <f t="shared" si="1"/>
        <v>0.38237095775231006</v>
      </c>
      <c r="E14">
        <f t="shared" si="2"/>
        <v>8.1914756533404243E-2</v>
      </c>
      <c r="F14">
        <f t="shared" si="3"/>
        <v>4.6200470819118489E-2</v>
      </c>
    </row>
    <row r="15" spans="1:6" x14ac:dyDescent="0.2">
      <c r="A15">
        <v>14</v>
      </c>
      <c r="B15">
        <v>23</v>
      </c>
      <c r="C15">
        <f t="shared" si="0"/>
        <v>-0.24231207289293824</v>
      </c>
      <c r="D15">
        <f t="shared" si="1"/>
        <v>0.40426917983464361</v>
      </c>
      <c r="E15">
        <f t="shared" si="2"/>
        <v>9.5730820165356389E-2</v>
      </c>
      <c r="F15">
        <f t="shared" si="3"/>
        <v>6.0016534451070691E-2</v>
      </c>
    </row>
    <row r="16" spans="1:6" x14ac:dyDescent="0.2">
      <c r="A16">
        <v>15</v>
      </c>
      <c r="B16">
        <v>23.5</v>
      </c>
      <c r="C16">
        <f t="shared" si="0"/>
        <v>-9.9943052391799292E-2</v>
      </c>
      <c r="D16">
        <f t="shared" si="1"/>
        <v>0.46019476828547334</v>
      </c>
      <c r="E16">
        <f t="shared" si="2"/>
        <v>7.5519517428812355E-2</v>
      </c>
      <c r="F16">
        <f t="shared" si="3"/>
        <v>3.9805231714526657E-2</v>
      </c>
    </row>
    <row r="17" spans="1:6" x14ac:dyDescent="0.2">
      <c r="A17">
        <v>16</v>
      </c>
      <c r="B17">
        <v>23.9</v>
      </c>
      <c r="C17">
        <f t="shared" si="0"/>
        <v>1.3952164009111472E-2</v>
      </c>
      <c r="D17">
        <f t="shared" si="1"/>
        <v>0.50556592754582907</v>
      </c>
      <c r="E17">
        <f t="shared" si="2"/>
        <v>6.5862643882742322E-2</v>
      </c>
      <c r="F17">
        <f t="shared" si="3"/>
        <v>3.0148358168456624E-2</v>
      </c>
    </row>
    <row r="18" spans="1:6" x14ac:dyDescent="0.2">
      <c r="A18">
        <v>17</v>
      </c>
      <c r="B18">
        <v>24.3</v>
      </c>
      <c r="C18">
        <f t="shared" si="0"/>
        <v>0.12784738041002325</v>
      </c>
      <c r="D18">
        <f t="shared" si="1"/>
        <v>0.55086512322642456</v>
      </c>
      <c r="E18">
        <f t="shared" si="2"/>
        <v>5.6277733916432537E-2</v>
      </c>
      <c r="F18">
        <f t="shared" si="3"/>
        <v>2.0563448202146839E-2</v>
      </c>
    </row>
    <row r="19" spans="1:6" x14ac:dyDescent="0.2">
      <c r="A19">
        <v>18</v>
      </c>
      <c r="B19">
        <v>24.4</v>
      </c>
      <c r="C19">
        <f t="shared" si="0"/>
        <v>0.15632118451025043</v>
      </c>
      <c r="D19">
        <f t="shared" si="1"/>
        <v>0.56211007060886553</v>
      </c>
      <c r="E19">
        <f t="shared" si="2"/>
        <v>8.0747072248277374E-2</v>
      </c>
      <c r="F19">
        <f t="shared" si="3"/>
        <v>4.5032786533991565E-2</v>
      </c>
    </row>
    <row r="20" spans="1:6" x14ac:dyDescent="0.2">
      <c r="A20">
        <v>19</v>
      </c>
      <c r="B20">
        <v>25.1</v>
      </c>
      <c r="C20">
        <f t="shared" si="0"/>
        <v>0.35563781321184579</v>
      </c>
      <c r="D20">
        <f t="shared" si="1"/>
        <v>0.63894408911942879</v>
      </c>
      <c r="E20">
        <f t="shared" si="2"/>
        <v>3.962733945199981E-2</v>
      </c>
      <c r="F20">
        <f t="shared" si="3"/>
        <v>3.9130537377141117E-3</v>
      </c>
    </row>
    <row r="21" spans="1:6" x14ac:dyDescent="0.2">
      <c r="A21">
        <v>20</v>
      </c>
      <c r="B21">
        <v>26.4</v>
      </c>
      <c r="C21">
        <f t="shared" si="0"/>
        <v>0.72579726651480625</v>
      </c>
      <c r="D21">
        <f t="shared" si="1"/>
        <v>0.76601846854745914</v>
      </c>
      <c r="E21">
        <f t="shared" si="2"/>
        <v>5.173275426174484E-2</v>
      </c>
      <c r="F21">
        <f t="shared" si="3"/>
        <v>8.7447039976030538E-2</v>
      </c>
    </row>
    <row r="22" spans="1:6" x14ac:dyDescent="0.2">
      <c r="A22">
        <v>21</v>
      </c>
      <c r="B22">
        <v>26.6</v>
      </c>
      <c r="C22">
        <f t="shared" si="0"/>
        <v>0.78274487471526266</v>
      </c>
      <c r="D22">
        <f t="shared" si="1"/>
        <v>0.78311152766976189</v>
      </c>
      <c r="E22">
        <f t="shared" si="2"/>
        <v>3.3111527669761887E-2</v>
      </c>
      <c r="F22">
        <f t="shared" si="3"/>
        <v>6.8825813384047585E-2</v>
      </c>
    </row>
    <row r="23" spans="1:6" x14ac:dyDescent="0.2">
      <c r="A23">
        <v>22</v>
      </c>
      <c r="B23">
        <v>26.8</v>
      </c>
      <c r="C23">
        <f t="shared" si="0"/>
        <v>0.83969248291571796</v>
      </c>
      <c r="D23">
        <f t="shared" si="1"/>
        <v>0.79945958509393855</v>
      </c>
      <c r="E23">
        <f t="shared" si="2"/>
        <v>1.3745299379652853E-2</v>
      </c>
      <c r="F23">
        <f t="shared" si="3"/>
        <v>4.9459585093938552E-2</v>
      </c>
    </row>
    <row r="24" spans="1:6" x14ac:dyDescent="0.2">
      <c r="A24">
        <v>23</v>
      </c>
      <c r="B24">
        <v>26.8</v>
      </c>
      <c r="C24">
        <f t="shared" si="0"/>
        <v>0.83969248291571796</v>
      </c>
      <c r="D24">
        <f t="shared" si="1"/>
        <v>0.79945958509393855</v>
      </c>
      <c r="E24">
        <f t="shared" si="2"/>
        <v>2.1968986334632845E-2</v>
      </c>
      <c r="F24">
        <f t="shared" si="3"/>
        <v>1.3745299379652853E-2</v>
      </c>
    </row>
    <row r="25" spans="1:6" x14ac:dyDescent="0.2">
      <c r="A25">
        <v>24</v>
      </c>
      <c r="B25">
        <v>27.9</v>
      </c>
      <c r="C25">
        <f t="shared" si="0"/>
        <v>1.1529043280182232</v>
      </c>
      <c r="D25">
        <f t="shared" si="1"/>
        <v>0.87552517227941085</v>
      </c>
      <c r="E25">
        <f t="shared" si="2"/>
        <v>1.8382315136553751E-2</v>
      </c>
      <c r="F25">
        <f t="shared" si="3"/>
        <v>5.4096600850839449E-2</v>
      </c>
    </row>
    <row r="26" spans="1:6" x14ac:dyDescent="0.2">
      <c r="A26">
        <v>25</v>
      </c>
      <c r="B26">
        <v>28</v>
      </c>
      <c r="C26">
        <f t="shared" si="0"/>
        <v>1.1813781321184513</v>
      </c>
      <c r="D26">
        <f t="shared" si="1"/>
        <v>0.88127372939355897</v>
      </c>
      <c r="E26">
        <f t="shared" si="2"/>
        <v>1.1583413463583936E-2</v>
      </c>
      <c r="F26">
        <f t="shared" si="3"/>
        <v>2.4130872250701874E-2</v>
      </c>
    </row>
    <row r="27" spans="1:6" x14ac:dyDescent="0.2">
      <c r="A27">
        <v>26</v>
      </c>
      <c r="B27">
        <v>29.7</v>
      </c>
      <c r="C27">
        <f t="shared" si="0"/>
        <v>1.6654328018223234</v>
      </c>
      <c r="D27">
        <f t="shared" si="1"/>
        <v>0.952086780122258</v>
      </c>
      <c r="E27">
        <f t="shared" si="2"/>
        <v>2.35153515508294E-2</v>
      </c>
      <c r="F27">
        <f t="shared" si="3"/>
        <v>5.9229637265115098E-2</v>
      </c>
    </row>
    <row r="28" spans="1:6" x14ac:dyDescent="0.2">
      <c r="A28">
        <v>27</v>
      </c>
      <c r="B28">
        <v>30</v>
      </c>
      <c r="C28">
        <f t="shared" si="0"/>
        <v>1.750854214123007</v>
      </c>
      <c r="D28">
        <f t="shared" si="1"/>
        <v>0.96001448737329209</v>
      </c>
      <c r="E28">
        <f t="shared" si="2"/>
        <v>4.2712269124222102E-3</v>
      </c>
      <c r="F28">
        <f t="shared" si="3"/>
        <v>3.1443058801863488E-2</v>
      </c>
    </row>
    <row r="29" spans="1:6" x14ac:dyDescent="0.2">
      <c r="A29">
        <v>28</v>
      </c>
      <c r="B29">
        <v>30.2</v>
      </c>
      <c r="C29">
        <f t="shared" si="0"/>
        <v>1.8078018223234624</v>
      </c>
      <c r="D29">
        <f t="shared" si="1"/>
        <v>0.96468132497118819</v>
      </c>
      <c r="E29">
        <f t="shared" si="2"/>
        <v>3.5318675028811808E-2</v>
      </c>
      <c r="F29">
        <f t="shared" si="3"/>
        <v>3.9561068547389056E-4</v>
      </c>
    </row>
    <row r="30" spans="1:6" x14ac:dyDescent="0.2">
      <c r="D30" t="s">
        <v>21</v>
      </c>
      <c r="E30">
        <f>MAX(E2:E29)</f>
        <v>9.5730820165356389E-2</v>
      </c>
      <c r="F30">
        <f>MAX(F2:F29)</f>
        <v>9.4753234670192393E-2</v>
      </c>
    </row>
    <row r="31" spans="1:6" x14ac:dyDescent="0.2">
      <c r="D31" t="s">
        <v>23</v>
      </c>
      <c r="E31">
        <f>MAX(E30:F30)</f>
        <v>9.5730820165356389E-2</v>
      </c>
    </row>
    <row r="32" spans="1:6" x14ac:dyDescent="0.2">
      <c r="D32" t="s">
        <v>24</v>
      </c>
      <c r="F32" t="s">
        <v>26</v>
      </c>
    </row>
    <row r="33" spans="4:6" x14ac:dyDescent="0.2">
      <c r="D33" t="s">
        <v>25</v>
      </c>
      <c r="E33">
        <f>E31*(SQRT(28)-0.01+(0.85/SQRT(28)))</f>
        <v>0.52098028854458645</v>
      </c>
      <c r="F33">
        <v>0.89500000000000002</v>
      </c>
    </row>
    <row r="35" spans="4:6" x14ac:dyDescent="0.2">
      <c r="D35" t="s">
        <v>27</v>
      </c>
    </row>
    <row r="36" spans="4:6" x14ac:dyDescent="0.2">
      <c r="D36" t="s">
        <v>28</v>
      </c>
    </row>
  </sheetData>
  <sortState xmlns:xlrd2="http://schemas.microsoft.com/office/spreadsheetml/2017/richdata2" ref="B2:B29">
    <sortCondition ref="B2:B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2F11-2312-7145-AF65-18EDCCC0DC6C}">
  <dimension ref="A1:D7"/>
  <sheetViews>
    <sheetView workbookViewId="0">
      <selection sqref="A1:D7"/>
    </sheetView>
  </sheetViews>
  <sheetFormatPr baseColWidth="10" defaultRowHeight="16" x14ac:dyDescent="0.2"/>
  <sheetData>
    <row r="1" spans="1:4" x14ac:dyDescent="0.2">
      <c r="A1">
        <v>20.6</v>
      </c>
      <c r="B1">
        <v>22.5</v>
      </c>
      <c r="C1">
        <v>22.5</v>
      </c>
      <c r="D1">
        <v>22.8</v>
      </c>
    </row>
    <row r="2" spans="1:4" x14ac:dyDescent="0.2">
      <c r="A2">
        <v>20.5</v>
      </c>
      <c r="B2">
        <v>24.3</v>
      </c>
      <c r="C2">
        <v>30.2</v>
      </c>
      <c r="D2">
        <v>26.4</v>
      </c>
    </row>
    <row r="3" spans="1:4" x14ac:dyDescent="0.2">
      <c r="A3">
        <v>26.8</v>
      </c>
      <c r="B3">
        <v>22.5</v>
      </c>
      <c r="C3">
        <v>17.3</v>
      </c>
      <c r="D3">
        <v>25.1</v>
      </c>
    </row>
    <row r="4" spans="1:4" x14ac:dyDescent="0.2">
      <c r="A4">
        <v>20.2</v>
      </c>
      <c r="B4">
        <v>23</v>
      </c>
      <c r="C4">
        <v>30</v>
      </c>
      <c r="D4">
        <v>23.5</v>
      </c>
    </row>
    <row r="5" spans="1:4" x14ac:dyDescent="0.2">
      <c r="A5">
        <v>29.7</v>
      </c>
      <c r="B5">
        <v>16.8</v>
      </c>
      <c r="C5">
        <v>27.9</v>
      </c>
      <c r="D5">
        <v>22.1</v>
      </c>
    </row>
    <row r="6" spans="1:4" x14ac:dyDescent="0.2">
      <c r="A6">
        <v>22.2</v>
      </c>
      <c r="B6">
        <v>26.8</v>
      </c>
      <c r="C6">
        <v>24.4</v>
      </c>
      <c r="D6">
        <v>23.9</v>
      </c>
    </row>
    <row r="7" spans="1:4" x14ac:dyDescent="0.2">
      <c r="A7">
        <v>14.4</v>
      </c>
      <c r="B7">
        <v>22.4</v>
      </c>
      <c r="C7">
        <v>26.6</v>
      </c>
      <c r="D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2022-05-12T18:05:21Z</dcterms:created>
  <dcterms:modified xsi:type="dcterms:W3CDTF">2022-05-12T20:07:25Z</dcterms:modified>
</cp:coreProperties>
</file>