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TMega328P" sheetId="1" state="visible" r:id="rId2"/>
    <sheet name="ATMega328P_2" sheetId="2" state="visible" r:id="rId3"/>
    <sheet name="ATMega1284P" sheetId="3" state="visible" r:id="rId4"/>
    <sheet name="ATMega1284P_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<sst xmlns="http://schemas.openxmlformats.org/spreadsheetml/2006/main" count="116" uniqueCount="32">
  <si>
    <r>
      <rPr>
        <b val="true"/>
        <sz val="10"/>
        <color rgb="FFCE181E"/>
        <rFont val="Arial"/>
        <family val="2"/>
      </rPr>
      <t xml:space="preserve">AsksinPP tmbattery.h tmBatteryResDiv calculator for </t>
    </r>
    <r>
      <rPr>
        <b val="true"/>
        <sz val="10"/>
        <color rgb="FFFFFF66"/>
        <rFont val="Arial"/>
        <family val="2"/>
      </rPr>
      <t xml:space="preserve">ATMega328P</t>
    </r>
  </si>
  <si>
    <r>
      <rPr>
        <sz val="10"/>
        <rFont val="Arial"/>
        <family val="2"/>
      </rPr>
      <t xml:space="preserve">see </t>
    </r>
    <r>
      <rPr>
        <sz val="10"/>
        <color rgb="FF0000FF"/>
        <rFont val="Arial"/>
        <family val="2"/>
      </rPr>
      <t xml:space="preserve">https://github.com/TomMajor/SmartHome/blob/master/HB-UNI-Sensor1/README.md#messung-der-Batteriespannung</t>
    </r>
  </si>
  <si>
    <t xml:space="preserve">Method 1: set Rhigh</t>
  </si>
  <si>
    <t xml:space="preserve">Method 2 is in sheet ‘ATMega328P_2’</t>
  </si>
  <si>
    <t xml:space="preserve">1. enter Rhigh into yellow cells B8 and check Vinmax (B6)</t>
  </si>
  <si>
    <t xml:space="preserve">2. calculated FACTOR for tmBatteryResDiv is in cell B11</t>
  </si>
  <si>
    <t xml:space="preserve">Vinmax[V]</t>
  </si>
  <si>
    <t xml:space="preserve">calculated</t>
  </si>
  <si>
    <t xml:space="preserve">Rlow[kOhm]</t>
  </si>
  <si>
    <t xml:space="preserve">preset</t>
  </si>
  <si>
    <t xml:space="preserve">Rhigh[kOhm]</t>
  </si>
  <si>
    <t xml:space="preserve">input</t>
  </si>
  <si>
    <t xml:space="preserve">Rges[kOhm]</t>
  </si>
  <si>
    <t xml:space="preserve">actual_divider_ratio</t>
  </si>
  <si>
    <t xml:space="preserve">FACTOR = 1000/actual_divider_ratio</t>
  </si>
  <si>
    <t xml:space="preserve">FACTOR in sketch</t>
  </si>
  <si>
    <t xml:space="preserve">Vdivided[V]</t>
  </si>
  <si>
    <t xml:space="preserve">must be &lt; Vbandgap</t>
  </si>
  <si>
    <t xml:space="preserve">ATMega328P Vbandgap[V]</t>
  </si>
  <si>
    <t xml:space="preserve">ADC resolution[mV]</t>
  </si>
  <si>
    <t xml:space="preserve">ADC conversion result (0..1023) for Vinmax</t>
  </si>
  <si>
    <t xml:space="preserve">calculated, should be 1023</t>
  </si>
  <si>
    <t xml:space="preserve">tmBattery measurement result[mV] for Vinmax</t>
  </si>
  <si>
    <t xml:space="preserve">Red cell color above indicates an error</t>
  </si>
  <si>
    <t xml:space="preserve">Method 2: set Vinmax</t>
  </si>
  <si>
    <t xml:space="preserve">Method 1 is in sheet ‘ATMega328P’</t>
  </si>
  <si>
    <t xml:space="preserve">1. enter Vinmax into yellow cell B6 and check Rhigh (B8)</t>
  </si>
  <si>
    <t xml:space="preserve">input, min is Vbandgap</t>
  </si>
  <si>
    <r>
      <rPr>
        <b val="true"/>
        <sz val="10"/>
        <color rgb="FFCE181E"/>
        <rFont val="Arial"/>
        <family val="2"/>
      </rPr>
      <t xml:space="preserve">AsksinPP tmbattery.h tmBatteryResDiv calculator for </t>
    </r>
    <r>
      <rPr>
        <b val="true"/>
        <sz val="10"/>
        <color rgb="FFFFFF66"/>
        <rFont val="Arial"/>
        <family val="2"/>
      </rPr>
      <t xml:space="preserve">ATMega1284P</t>
    </r>
  </si>
  <si>
    <t xml:space="preserve">Method 2 is in sheet ‘ATMega1284P_2’</t>
  </si>
  <si>
    <t xml:space="preserve">ATMega1284P Vbandgap[V]</t>
  </si>
  <si>
    <t xml:space="preserve">Method 1 is in sheet ‘ATMega1284P’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</si>
</sst>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;[RED]\-0.000"/>
    <numFmt numFmtId="167" formatCode="0"/>
    <numFmt numFmtId="168" formatCode="0.0;[RED]\-0.0"/>
    <numFmt numFmtId="169" formatCode="0.000"/>
    <numFmt numFmtId="170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E181E"/>
      <name val="Arial"/>
      <family val="2"/>
    </font>
    <font>
      <b val="true"/>
      <sz val="10"/>
      <color rgb="FFFFFF66"/>
      <name val="Arial"/>
      <family val="2"/>
    </font>
    <font>
      <sz val="10"/>
      <color rgb="FF0000FF"/>
      <name val="Arial"/>
      <family val="2"/>
    </font>
    <font>
      <b val="true"/>
      <sz val="10"/>
      <color rgb="FF0000FF"/>
      <name val="Arial"/>
      <family val="2"/>
    </font>
    <font>
      <sz val="10"/>
      <color rgb="FFFFFF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CC00"/>
        <bgColor rgb="FF00FF66"/>
      </patternFill>
    </fill>
    <fill>
      <patternFill patternType="solid">
        <fgColor rgb="FFFFFF66"/>
        <bgColor rgb="FFCCFF66"/>
      </patternFill>
    </fill>
    <fill>
      <patternFill patternType="solid">
        <fgColor rgb="FF00FFFF"/>
        <bgColor rgb="FF00FFFF"/>
      </patternFill>
    </fill>
    <fill>
      <patternFill patternType="solid">
        <fgColor rgb="FFCCFF66"/>
        <bgColor rgb="FFFFFF66"/>
      </patternFill>
    </fill>
    <fill>
      <patternFill patternType="solid">
        <fgColor rgb="FF00FF66"/>
        <bgColor rgb="FF00FFFF"/>
      </patternFill>
    </fill>
    <fill>
      <patternFill patternType="solid">
        <fgColor rgb="FFCC0000"/>
        <bgColor rgb="FFCE181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>
        <color rgb="FFFF3333"/>
      </left>
      <right style="hair"/>
      <top style="thick">
        <color rgb="FFFF3333"/>
      </top>
      <bottom style="hair"/>
      <diagonal/>
    </border>
    <border diagonalUp="false" diagonalDown="false">
      <left style="hair"/>
      <right style="thick">
        <color rgb="FFFF3333"/>
      </right>
      <top style="thick">
        <color rgb="FFFF3333"/>
      </top>
      <bottom style="hair"/>
      <diagonal/>
    </border>
    <border diagonalUp="false" diagonalDown="false">
      <left style="thick">
        <color rgb="FFFF3333"/>
      </left>
      <right style="hair"/>
      <top style="hair"/>
      <bottom style="hair"/>
      <diagonal/>
    </border>
    <border diagonalUp="false" diagonalDown="false">
      <left style="hair"/>
      <right style="thick">
        <color rgb="FFFF3333"/>
      </right>
      <top style="hair"/>
      <bottom style="hair"/>
      <diagonal/>
    </border>
    <border diagonalUp="false" diagonalDown="false">
      <left style="thick">
        <color rgb="FFFF3333"/>
      </left>
      <right style="hair"/>
      <top style="hair"/>
      <bottom style="thick">
        <color rgb="FFFF3333"/>
      </bottom>
      <diagonal/>
    </border>
    <border diagonalUp="false" diagonalDown="false">
      <left style="hair"/>
      <right style="thick">
        <color rgb="FFFF3333"/>
      </right>
      <top style="hair"/>
      <bottom style="thick">
        <color rgb="FFFF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66"/>
      <rgbColor rgb="FF0000FF"/>
      <rgbColor rgb="FFFFFF00"/>
      <rgbColor rgb="FFFF00FF"/>
      <rgbColor rgb="FF00FFFF"/>
      <rgbColor rgb="FF800000"/>
      <rgbColor rgb="FF00CC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mMajor/SmartHome/blob/master/HB-UNI-Sensor1/README.m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TomMajor/SmartHome/blob/master/HB-UNI-Sensor1/README.md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TomMajor/SmartHome/blob/master/HB-UNI-Sensor1/README.md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TomMajor/SmartHome/blob/master/HB-UNI-Sensor1/README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3"/>
    <col collapsed="false" customWidth="true" hidden="false" outlineLevel="0" max="2" min="2" style="1" width="34.31"/>
    <col collapsed="false" customWidth="true" hidden="false" outlineLevel="0" max="3" min="3" style="1" width="28.72"/>
    <col collapsed="false" customWidth="true" hidden="false" outlineLevel="0" max="4" min="4" style="1" width="27.1"/>
    <col collapsed="false" customWidth="true" hidden="false" outlineLevel="0" max="5" min="5" style="1" width="14.66"/>
  </cols>
  <sheetData>
    <row r="1" customFormat="false" ht="13.4" hidden="false" customHeight="false" outlineLevel="0" collapsed="false">
      <c r="A1" s="2" t="s">
        <v>0</v>
      </c>
      <c r="B1" s="2"/>
      <c r="C1" s="3" t="s">
        <v>1</v>
      </c>
      <c r="D1" s="4"/>
    </row>
    <row r="2" customFormat="false" ht="12.8" hidden="false" customHeight="false" outlineLevel="0" collapsed="false">
      <c r="A2" s="5" t="s">
        <v>2</v>
      </c>
      <c r="B2" s="6" t="s">
        <v>3</v>
      </c>
      <c r="C2" s="4"/>
      <c r="D2" s="4"/>
    </row>
    <row r="3" customFormat="false" ht="12.8" hidden="false" customHeight="false" outlineLevel="0" collapsed="false">
      <c r="A3" s="7" t="s">
        <v>4</v>
      </c>
      <c r="B3" s="6"/>
      <c r="C3" s="4"/>
      <c r="D3" s="4"/>
    </row>
    <row r="4" customFormat="false" ht="12.8" hidden="false" customHeight="false" outlineLevel="0" collapsed="false">
      <c r="A4" s="8" t="s">
        <v>5</v>
      </c>
      <c r="B4" s="6"/>
      <c r="C4" s="4"/>
      <c r="D4" s="4"/>
    </row>
    <row r="5" customFormat="false" ht="12.8" hidden="false" customHeight="false" outlineLevel="0" collapsed="false">
      <c r="A5" s="4"/>
      <c r="B5" s="6"/>
      <c r="C5" s="4"/>
      <c r="D5" s="4"/>
    </row>
    <row r="6" customFormat="false" ht="12.8" hidden="false" customHeight="false" outlineLevel="0" collapsed="false">
      <c r="A6" s="9" t="s">
        <v>6</v>
      </c>
      <c r="B6" s="10" t="n">
        <f aca="false">1024*B14/1000-0.0001</f>
        <v>3.2999</v>
      </c>
      <c r="C6" s="4" t="s">
        <v>7</v>
      </c>
      <c r="D6" s="4"/>
    </row>
    <row r="7" customFormat="false" ht="12.8" hidden="false" customHeight="false" outlineLevel="0" collapsed="false">
      <c r="A7" s="11" t="s">
        <v>8</v>
      </c>
      <c r="B7" s="12" t="n">
        <v>100</v>
      </c>
      <c r="C7" s="6" t="s">
        <v>9</v>
      </c>
      <c r="D7" s="4"/>
    </row>
    <row r="8" customFormat="false" ht="12.8" hidden="false" customHeight="false" outlineLevel="0" collapsed="false">
      <c r="A8" s="11" t="s">
        <v>10</v>
      </c>
      <c r="B8" s="13" t="n">
        <v>200</v>
      </c>
      <c r="C8" s="6" t="s">
        <v>11</v>
      </c>
      <c r="D8" s="4"/>
    </row>
    <row r="9" customFormat="false" ht="12.8" hidden="false" customHeight="false" outlineLevel="0" collapsed="false">
      <c r="A9" s="11" t="s">
        <v>12</v>
      </c>
      <c r="B9" s="12" t="n">
        <f aca="false">B7+B8</f>
        <v>300</v>
      </c>
      <c r="C9" s="4" t="s">
        <v>7</v>
      </c>
      <c r="D9" s="4"/>
    </row>
    <row r="10" customFormat="false" ht="13.4" hidden="false" customHeight="false" outlineLevel="0" collapsed="false">
      <c r="A10" s="11" t="s">
        <v>13</v>
      </c>
      <c r="B10" s="14" t="n">
        <f aca="false">B7/B9</f>
        <v>0.333333333333333</v>
      </c>
      <c r="C10" s="4" t="s">
        <v>7</v>
      </c>
      <c r="D10" s="4"/>
    </row>
    <row r="11" customFormat="false" ht="12.8" hidden="false" customHeight="false" outlineLevel="0" collapsed="false">
      <c r="A11" s="11" t="s">
        <v>14</v>
      </c>
      <c r="B11" s="15" t="n">
        <f aca="false">ROUND(1000/B10,0)</f>
        <v>3000</v>
      </c>
      <c r="C11" s="16" t="s">
        <v>15</v>
      </c>
      <c r="D11" s="0"/>
    </row>
    <row r="12" customFormat="false" ht="13.4" hidden="false" customHeight="false" outlineLevel="0" collapsed="false">
      <c r="A12" s="11" t="s">
        <v>16</v>
      </c>
      <c r="B12" s="17" t="n">
        <f aca="false">B6*B10</f>
        <v>1.09996666666667</v>
      </c>
      <c r="C12" s="18" t="s">
        <v>17</v>
      </c>
      <c r="D12" s="0"/>
    </row>
    <row r="13" customFormat="false" ht="12.8" hidden="false" customHeight="false" outlineLevel="0" collapsed="false">
      <c r="A13" s="11" t="s">
        <v>18</v>
      </c>
      <c r="B13" s="12" t="n">
        <v>1.1</v>
      </c>
      <c r="C13" s="4" t="s">
        <v>9</v>
      </c>
      <c r="D13" s="4"/>
    </row>
    <row r="14" customFormat="false" ht="12.8" hidden="false" customHeight="false" outlineLevel="0" collapsed="false">
      <c r="A14" s="11" t="s">
        <v>19</v>
      </c>
      <c r="B14" s="19" t="n">
        <f aca="false">B13/1024*1000/B10</f>
        <v>3.22265625</v>
      </c>
      <c r="C14" s="4" t="s">
        <v>7</v>
      </c>
      <c r="D14" s="4"/>
    </row>
    <row r="15" customFormat="false" ht="12.8" hidden="false" customHeight="false" outlineLevel="0" collapsed="false">
      <c r="A15" s="11" t="s">
        <v>20</v>
      </c>
      <c r="B15" s="12" t="n">
        <f aca="false">_xlfn.FLOOR.MATH(B12/B13*1024)</f>
        <v>1023</v>
      </c>
      <c r="C15" s="20" t="s">
        <v>21</v>
      </c>
      <c r="D15" s="4"/>
    </row>
    <row r="16" customFormat="false" ht="12.8" hidden="false" customHeight="false" outlineLevel="0" collapsed="false">
      <c r="A16" s="21" t="s">
        <v>22</v>
      </c>
      <c r="B16" s="22" t="n">
        <f aca="false">ROUND(B15/1024*B13*B11,0)</f>
        <v>3297</v>
      </c>
      <c r="C16" s="4" t="s">
        <v>7</v>
      </c>
      <c r="D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12.8" hidden="false" customHeight="false" outlineLevel="0" collapsed="false">
      <c r="A19" s="4"/>
      <c r="B19" s="23" t="s">
        <v>23</v>
      </c>
      <c r="C19" s="4"/>
    </row>
  </sheetData>
  <sheetProtection sheet="true" objects="true" scenarios="true"/>
  <mergeCells count="1">
    <mergeCell ref="A1:B1"/>
  </mergeCells>
  <conditionalFormatting sqref="B12">
    <cfRule type="expression" priority="2" aboveAverage="0" equalAverage="0" bottom="0" percent="0" rank="0" text="" dxfId="0">
      <formula>B12&gt;B13</formula>
    </cfRule>
  </conditionalFormatting>
  <conditionalFormatting sqref="B10">
    <cfRule type="cellIs" priority="3" operator="greaterThan" aboveAverage="0" equalAverage="0" bottom="0" percent="0" rank="0" text="" dxfId="0">
      <formula>1</formula>
    </cfRule>
  </conditionalFormatting>
  <conditionalFormatting sqref="B8">
    <cfRule type="cellIs" priority="4" operator="lessThan" aboveAverage="0" equalAverage="0" bottom="0" percent="0" rank="0" text="" dxfId="0">
      <formula>0</formula>
    </cfRule>
  </conditionalFormatting>
  <hyperlinks>
    <hyperlink ref="C1" r:id="rId1" location="messung-der-Batteriespannung" display="https://github.com/TomMajor/SmartHome/blob/master/HB-UNI-Sensor1/README.md#messung-der-Batteriespannu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3"/>
    <col collapsed="false" customWidth="true" hidden="false" outlineLevel="0" max="2" min="2" style="1" width="34.31"/>
    <col collapsed="false" customWidth="true" hidden="false" outlineLevel="0" max="3" min="3" style="1" width="28.72"/>
    <col collapsed="false" customWidth="true" hidden="false" outlineLevel="0" max="4" min="4" style="1" width="27.1"/>
    <col collapsed="false" customWidth="true" hidden="false" outlineLevel="0" max="5" min="5" style="1" width="14.66"/>
  </cols>
  <sheetData>
    <row r="1" customFormat="false" ht="13.4" hidden="false" customHeight="false" outlineLevel="0" collapsed="false">
      <c r="A1" s="2" t="s">
        <v>0</v>
      </c>
      <c r="B1" s="2"/>
      <c r="C1" s="3" t="s">
        <v>1</v>
      </c>
      <c r="D1" s="4"/>
    </row>
    <row r="2" customFormat="false" ht="12.8" hidden="false" customHeight="false" outlineLevel="0" collapsed="false">
      <c r="A2" s="5" t="s">
        <v>24</v>
      </c>
      <c r="B2" s="6" t="s">
        <v>25</v>
      </c>
      <c r="C2" s="4"/>
      <c r="D2" s="4"/>
    </row>
    <row r="3" customFormat="false" ht="12.8" hidden="false" customHeight="false" outlineLevel="0" collapsed="false">
      <c r="A3" s="7" t="s">
        <v>26</v>
      </c>
      <c r="B3" s="6"/>
      <c r="C3" s="4"/>
      <c r="D3" s="4"/>
    </row>
    <row r="4" customFormat="false" ht="12.8" hidden="false" customHeight="false" outlineLevel="0" collapsed="false">
      <c r="A4" s="8" t="s">
        <v>5</v>
      </c>
      <c r="B4" s="6"/>
      <c r="C4" s="4"/>
      <c r="D4" s="4"/>
    </row>
    <row r="5" customFormat="false" ht="12.8" hidden="false" customHeight="false" outlineLevel="0" collapsed="false">
      <c r="A5" s="4"/>
      <c r="B5" s="6"/>
      <c r="C5" s="4"/>
      <c r="D5" s="4"/>
    </row>
    <row r="6" customFormat="false" ht="12.8" hidden="false" customHeight="false" outlineLevel="0" collapsed="false">
      <c r="A6" s="9" t="s">
        <v>6</v>
      </c>
      <c r="B6" s="24" t="n">
        <v>3.3</v>
      </c>
      <c r="C6" s="4" t="s">
        <v>27</v>
      </c>
      <c r="D6" s="4"/>
    </row>
    <row r="7" customFormat="false" ht="12.8" hidden="false" customHeight="false" outlineLevel="0" collapsed="false">
      <c r="A7" s="11" t="s">
        <v>8</v>
      </c>
      <c r="B7" s="12" t="n">
        <v>100</v>
      </c>
      <c r="C7" s="6" t="s">
        <v>9</v>
      </c>
      <c r="D7" s="4"/>
    </row>
    <row r="8" customFormat="false" ht="12.8" hidden="false" customHeight="false" outlineLevel="0" collapsed="false">
      <c r="A8" s="11" t="s">
        <v>10</v>
      </c>
      <c r="B8" s="25" t="n">
        <f aca="false">(B6-B13)/B13*B7+0.0001</f>
        <v>200.0001</v>
      </c>
      <c r="C8" s="6" t="s">
        <v>7</v>
      </c>
      <c r="D8" s="4"/>
    </row>
    <row r="9" customFormat="false" ht="12.8" hidden="false" customHeight="false" outlineLevel="0" collapsed="false">
      <c r="A9" s="11" t="s">
        <v>12</v>
      </c>
      <c r="B9" s="26" t="n">
        <f aca="false">B7+B8</f>
        <v>300.0001</v>
      </c>
      <c r="C9" s="4" t="s">
        <v>7</v>
      </c>
      <c r="D9" s="4"/>
    </row>
    <row r="10" customFormat="false" ht="13.4" hidden="false" customHeight="false" outlineLevel="0" collapsed="false">
      <c r="A10" s="11" t="s">
        <v>13</v>
      </c>
      <c r="B10" s="14" t="n">
        <f aca="false">B7/B9</f>
        <v>0.333333222222259</v>
      </c>
      <c r="C10" s="4" t="s">
        <v>7</v>
      </c>
      <c r="D10" s="4"/>
    </row>
    <row r="11" customFormat="false" ht="12.8" hidden="false" customHeight="false" outlineLevel="0" collapsed="false">
      <c r="A11" s="11" t="s">
        <v>14</v>
      </c>
      <c r="B11" s="15" t="n">
        <f aca="false">ROUND(1000/B10,0)</f>
        <v>3000</v>
      </c>
      <c r="C11" s="16" t="s">
        <v>15</v>
      </c>
      <c r="D11" s="0"/>
    </row>
    <row r="12" customFormat="false" ht="13.4" hidden="false" customHeight="false" outlineLevel="0" collapsed="false">
      <c r="A12" s="11" t="s">
        <v>16</v>
      </c>
      <c r="B12" s="17" t="n">
        <f aca="false">B6*B10</f>
        <v>1.09999963333346</v>
      </c>
      <c r="C12" s="18" t="s">
        <v>17</v>
      </c>
      <c r="D12" s="0"/>
    </row>
    <row r="13" customFormat="false" ht="12.8" hidden="false" customHeight="false" outlineLevel="0" collapsed="false">
      <c r="A13" s="11" t="s">
        <v>18</v>
      </c>
      <c r="B13" s="12" t="n">
        <v>1.1</v>
      </c>
      <c r="C13" s="4" t="s">
        <v>9</v>
      </c>
      <c r="D13" s="4"/>
    </row>
    <row r="14" customFormat="false" ht="12.8" hidden="false" customHeight="false" outlineLevel="0" collapsed="false">
      <c r="A14" s="11" t="s">
        <v>19</v>
      </c>
      <c r="B14" s="19" t="n">
        <f aca="false">B13/1024*1000/B10</f>
        <v>3.22265732421875</v>
      </c>
      <c r="C14" s="4" t="s">
        <v>7</v>
      </c>
      <c r="D14" s="4"/>
    </row>
    <row r="15" customFormat="false" ht="12.8" hidden="false" customHeight="false" outlineLevel="0" collapsed="false">
      <c r="A15" s="11" t="s">
        <v>20</v>
      </c>
      <c r="B15" s="12" t="n">
        <f aca="false">_xlfn.FLOOR.MATH(B12/B13*1024)</f>
        <v>1023</v>
      </c>
      <c r="C15" s="20" t="s">
        <v>21</v>
      </c>
      <c r="D15" s="4"/>
    </row>
    <row r="16" customFormat="false" ht="12.8" hidden="false" customHeight="false" outlineLevel="0" collapsed="false">
      <c r="A16" s="21" t="s">
        <v>22</v>
      </c>
      <c r="B16" s="22" t="n">
        <f aca="false">ROUND(B15/1024*B13*B11,0)</f>
        <v>3297</v>
      </c>
      <c r="C16" s="4" t="s">
        <v>7</v>
      </c>
      <c r="D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12.8" hidden="false" customHeight="false" outlineLevel="0" collapsed="false">
      <c r="A19" s="4"/>
      <c r="B19" s="23" t="s">
        <v>23</v>
      </c>
      <c r="C19" s="4"/>
    </row>
  </sheetData>
  <sheetProtection sheet="true" objects="true" scenarios="true"/>
  <mergeCells count="1">
    <mergeCell ref="A1:B1"/>
  </mergeCells>
  <conditionalFormatting sqref="B12">
    <cfRule type="expression" priority="2" aboveAverage="0" equalAverage="0" bottom="0" percent="0" rank="0" text="" dxfId="0">
      <formula>B12&gt;B13</formula>
    </cfRule>
  </conditionalFormatting>
  <conditionalFormatting sqref="B10">
    <cfRule type="cellIs" priority="3" operator="greaterThan" aboveAverage="0" equalAverage="0" bottom="0" percent="0" rank="0" text="" dxfId="0">
      <formula>1</formula>
    </cfRule>
  </conditionalFormatting>
  <conditionalFormatting sqref="B6">
    <cfRule type="expression" priority="4" aboveAverage="0" equalAverage="0" bottom="0" percent="0" rank="0" text="" dxfId="0">
      <formula>B6&lt;B13</formula>
    </cfRule>
  </conditionalFormatting>
  <hyperlinks>
    <hyperlink ref="C1" r:id="rId1" location="messung-der-Batteriespannung" display="https://github.com/TomMajor/SmartHome/blob/master/HB-UNI-Sensor1/README.md#messung-der-Batteriespannu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3"/>
    <col collapsed="false" customWidth="true" hidden="false" outlineLevel="0" max="2" min="2" style="1" width="34.31"/>
    <col collapsed="false" customWidth="true" hidden="false" outlineLevel="0" max="3" min="3" style="1" width="28.72"/>
    <col collapsed="false" customWidth="true" hidden="false" outlineLevel="0" max="4" min="4" style="1" width="27.1"/>
    <col collapsed="false" customWidth="true" hidden="false" outlineLevel="0" max="5" min="5" style="1" width="14.66"/>
  </cols>
  <sheetData>
    <row r="1" customFormat="false" ht="13.4" hidden="false" customHeight="false" outlineLevel="0" collapsed="false">
      <c r="A1" s="2" t="s">
        <v>28</v>
      </c>
      <c r="B1" s="2"/>
      <c r="C1" s="3" t="s">
        <v>1</v>
      </c>
      <c r="D1" s="4"/>
    </row>
    <row r="2" customFormat="false" ht="12.8" hidden="false" customHeight="false" outlineLevel="0" collapsed="false">
      <c r="A2" s="5" t="s">
        <v>2</v>
      </c>
      <c r="B2" s="6" t="s">
        <v>29</v>
      </c>
      <c r="C2" s="4"/>
      <c r="D2" s="4"/>
    </row>
    <row r="3" customFormat="false" ht="12.8" hidden="false" customHeight="false" outlineLevel="0" collapsed="false">
      <c r="A3" s="7" t="s">
        <v>4</v>
      </c>
      <c r="B3" s="6"/>
      <c r="C3" s="4"/>
      <c r="D3" s="4"/>
    </row>
    <row r="4" customFormat="false" ht="12.8" hidden="false" customHeight="false" outlineLevel="0" collapsed="false">
      <c r="A4" s="8" t="s">
        <v>5</v>
      </c>
      <c r="B4" s="6"/>
      <c r="C4" s="4"/>
      <c r="D4" s="4"/>
    </row>
    <row r="5" customFormat="false" ht="12.8" hidden="false" customHeight="false" outlineLevel="0" collapsed="false">
      <c r="A5" s="4"/>
      <c r="B5" s="6"/>
      <c r="C5" s="4"/>
      <c r="D5" s="4"/>
    </row>
    <row r="6" customFormat="false" ht="12.8" hidden="false" customHeight="false" outlineLevel="0" collapsed="false">
      <c r="A6" s="9" t="s">
        <v>6</v>
      </c>
      <c r="B6" s="10" t="n">
        <f aca="false">1024*B14/1000-0.0001</f>
        <v>3.7631</v>
      </c>
      <c r="C6" s="4" t="s">
        <v>7</v>
      </c>
      <c r="D6" s="4"/>
    </row>
    <row r="7" customFormat="false" ht="12.8" hidden="false" customHeight="false" outlineLevel="0" collapsed="false">
      <c r="A7" s="11" t="s">
        <v>8</v>
      </c>
      <c r="B7" s="12" t="n">
        <v>100</v>
      </c>
      <c r="C7" s="6" t="s">
        <v>9</v>
      </c>
      <c r="D7" s="4"/>
    </row>
    <row r="8" customFormat="false" ht="12.8" hidden="false" customHeight="false" outlineLevel="0" collapsed="false">
      <c r="A8" s="11" t="s">
        <v>10</v>
      </c>
      <c r="B8" s="13" t="n">
        <v>47</v>
      </c>
      <c r="C8" s="6" t="s">
        <v>11</v>
      </c>
      <c r="D8" s="4"/>
    </row>
    <row r="9" customFormat="false" ht="12.8" hidden="false" customHeight="false" outlineLevel="0" collapsed="false">
      <c r="A9" s="11" t="s">
        <v>12</v>
      </c>
      <c r="B9" s="12" t="n">
        <f aca="false">B7+B8</f>
        <v>147</v>
      </c>
      <c r="C9" s="4" t="s">
        <v>7</v>
      </c>
      <c r="D9" s="4"/>
    </row>
    <row r="10" customFormat="false" ht="13.4" hidden="false" customHeight="false" outlineLevel="0" collapsed="false">
      <c r="A10" s="11" t="s">
        <v>13</v>
      </c>
      <c r="B10" s="14" t="n">
        <f aca="false">B7/B9</f>
        <v>0.680272108843537</v>
      </c>
      <c r="C10" s="4" t="s">
        <v>7</v>
      </c>
      <c r="D10" s="4"/>
    </row>
    <row r="11" customFormat="false" ht="12.8" hidden="false" customHeight="false" outlineLevel="0" collapsed="false">
      <c r="A11" s="11" t="s">
        <v>14</v>
      </c>
      <c r="B11" s="15" t="n">
        <f aca="false">ROUND(1000/B10,0)</f>
        <v>1470</v>
      </c>
      <c r="C11" s="16" t="s">
        <v>15</v>
      </c>
      <c r="D11" s="0"/>
    </row>
    <row r="12" customFormat="false" ht="13.4" hidden="false" customHeight="false" outlineLevel="0" collapsed="false">
      <c r="A12" s="11" t="s">
        <v>16</v>
      </c>
      <c r="B12" s="17" t="n">
        <f aca="false">B6*B10</f>
        <v>2.55993197278912</v>
      </c>
      <c r="C12" s="18" t="s">
        <v>17</v>
      </c>
      <c r="D12" s="0"/>
    </row>
    <row r="13" customFormat="false" ht="12.8" hidden="false" customHeight="false" outlineLevel="0" collapsed="false">
      <c r="A13" s="11" t="s">
        <v>30</v>
      </c>
      <c r="B13" s="12" t="n">
        <v>2.56</v>
      </c>
      <c r="C13" s="4" t="s">
        <v>9</v>
      </c>
      <c r="D13" s="4"/>
    </row>
    <row r="14" customFormat="false" ht="12.8" hidden="false" customHeight="false" outlineLevel="0" collapsed="false">
      <c r="A14" s="11" t="s">
        <v>19</v>
      </c>
      <c r="B14" s="19" t="n">
        <f aca="false">B13/1024*1000/B10</f>
        <v>3.675</v>
      </c>
      <c r="C14" s="4" t="s">
        <v>7</v>
      </c>
      <c r="D14" s="4"/>
    </row>
    <row r="15" customFormat="false" ht="12.8" hidden="false" customHeight="false" outlineLevel="0" collapsed="false">
      <c r="A15" s="11" t="s">
        <v>20</v>
      </c>
      <c r="B15" s="12" t="n">
        <f aca="false">_xlfn.FLOOR.MATH(B12/B13*1024)</f>
        <v>1023</v>
      </c>
      <c r="C15" s="20" t="s">
        <v>21</v>
      </c>
      <c r="D15" s="4"/>
    </row>
    <row r="16" customFormat="false" ht="12.8" hidden="false" customHeight="false" outlineLevel="0" collapsed="false">
      <c r="A16" s="21" t="s">
        <v>22</v>
      </c>
      <c r="B16" s="22" t="n">
        <f aca="false">ROUND(B15/1024*B13*B11,0)</f>
        <v>3760</v>
      </c>
      <c r="C16" s="4" t="s">
        <v>7</v>
      </c>
      <c r="D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12.8" hidden="false" customHeight="false" outlineLevel="0" collapsed="false">
      <c r="A19" s="4"/>
      <c r="B19" s="23" t="s">
        <v>23</v>
      </c>
      <c r="C19" s="4"/>
    </row>
  </sheetData>
  <sheetProtection sheet="true" objects="true" scenarios="true"/>
  <mergeCells count="1">
    <mergeCell ref="A1:B1"/>
  </mergeCells>
  <conditionalFormatting sqref="B12">
    <cfRule type="expression" priority="2" aboveAverage="0" equalAverage="0" bottom="0" percent="0" rank="0" text="" dxfId="0">
      <formula>B12&gt;B13</formula>
    </cfRule>
  </conditionalFormatting>
  <conditionalFormatting sqref="B10">
    <cfRule type="cellIs" priority="3" operator="greaterThan" aboveAverage="0" equalAverage="0" bottom="0" percent="0" rank="0" text="" dxfId="0">
      <formula>1</formula>
    </cfRule>
  </conditionalFormatting>
  <conditionalFormatting sqref="B8">
    <cfRule type="cellIs" priority="4" operator="lessThan" aboveAverage="0" equalAverage="0" bottom="0" percent="0" rank="0" text="" dxfId="0">
      <formula>0</formula>
    </cfRule>
  </conditionalFormatting>
  <hyperlinks>
    <hyperlink ref="C1" r:id="rId1" location="messung-der-Batteriespannung" display="https://github.com/TomMajor/SmartHome/blob/master/HB-UNI-Sensor1/README.md#messung-der-Batteriespannu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3"/>
    <col collapsed="false" customWidth="true" hidden="false" outlineLevel="0" max="2" min="2" style="1" width="34.31"/>
    <col collapsed="false" customWidth="true" hidden="false" outlineLevel="0" max="3" min="3" style="1" width="28.72"/>
    <col collapsed="false" customWidth="true" hidden="false" outlineLevel="0" max="4" min="4" style="1" width="27.1"/>
    <col collapsed="false" customWidth="true" hidden="false" outlineLevel="0" max="5" min="5" style="1" width="14.66"/>
  </cols>
  <sheetData>
    <row r="1" customFormat="false" ht="13.4" hidden="false" customHeight="false" outlineLevel="0" collapsed="false">
      <c r="A1" s="2" t="s">
        <v>28</v>
      </c>
      <c r="B1" s="2"/>
      <c r="C1" s="3" t="s">
        <v>1</v>
      </c>
      <c r="D1" s="4"/>
    </row>
    <row r="2" customFormat="false" ht="12.8" hidden="false" customHeight="false" outlineLevel="0" collapsed="false">
      <c r="A2" s="5" t="s">
        <v>24</v>
      </c>
      <c r="B2" s="6" t="s">
        <v>31</v>
      </c>
      <c r="C2" s="4"/>
      <c r="D2" s="4"/>
    </row>
    <row r="3" customFormat="false" ht="12.8" hidden="false" customHeight="false" outlineLevel="0" collapsed="false">
      <c r="A3" s="7" t="s">
        <v>26</v>
      </c>
      <c r="B3" s="6"/>
      <c r="C3" s="4"/>
      <c r="D3" s="4"/>
    </row>
    <row r="4" customFormat="false" ht="12.8" hidden="false" customHeight="false" outlineLevel="0" collapsed="false">
      <c r="A4" s="8" t="s">
        <v>5</v>
      </c>
      <c r="B4" s="6"/>
      <c r="C4" s="4"/>
      <c r="D4" s="4"/>
    </row>
    <row r="5" customFormat="false" ht="12.8" hidden="false" customHeight="false" outlineLevel="0" collapsed="false">
      <c r="A5" s="4"/>
      <c r="B5" s="6"/>
      <c r="C5" s="4"/>
      <c r="D5" s="4"/>
    </row>
    <row r="6" customFormat="false" ht="12.8" hidden="false" customHeight="false" outlineLevel="0" collapsed="false">
      <c r="A6" s="9" t="s">
        <v>6</v>
      </c>
      <c r="B6" s="24" t="n">
        <v>3.3</v>
      </c>
      <c r="C6" s="4" t="s">
        <v>27</v>
      </c>
      <c r="D6" s="4"/>
    </row>
    <row r="7" customFormat="false" ht="12.8" hidden="false" customHeight="false" outlineLevel="0" collapsed="false">
      <c r="A7" s="11" t="s">
        <v>8</v>
      </c>
      <c r="B7" s="12" t="n">
        <v>100</v>
      </c>
      <c r="C7" s="6" t="s">
        <v>9</v>
      </c>
      <c r="D7" s="4"/>
    </row>
    <row r="8" customFormat="false" ht="12.8" hidden="false" customHeight="false" outlineLevel="0" collapsed="false">
      <c r="A8" s="11" t="s">
        <v>10</v>
      </c>
      <c r="B8" s="25" t="n">
        <f aca="false">(B6-B13)/B13*B7+0.0001</f>
        <v>28.90635</v>
      </c>
      <c r="C8" s="6" t="s">
        <v>7</v>
      </c>
      <c r="D8" s="4"/>
    </row>
    <row r="9" customFormat="false" ht="12.8" hidden="false" customHeight="false" outlineLevel="0" collapsed="false">
      <c r="A9" s="11" t="s">
        <v>12</v>
      </c>
      <c r="B9" s="26" t="n">
        <f aca="false">B7+B8</f>
        <v>128.90635</v>
      </c>
      <c r="C9" s="4" t="s">
        <v>7</v>
      </c>
      <c r="D9" s="4"/>
    </row>
    <row r="10" customFormat="false" ht="13.4" hidden="false" customHeight="false" outlineLevel="0" collapsed="false">
      <c r="A10" s="11" t="s">
        <v>13</v>
      </c>
      <c r="B10" s="14" t="n">
        <f aca="false">B7/B9</f>
        <v>0.775756973958226</v>
      </c>
      <c r="C10" s="4" t="s">
        <v>7</v>
      </c>
      <c r="D10" s="4"/>
    </row>
    <row r="11" customFormat="false" ht="12.8" hidden="false" customHeight="false" outlineLevel="0" collapsed="false">
      <c r="A11" s="11" t="s">
        <v>14</v>
      </c>
      <c r="B11" s="15" t="n">
        <f aca="false">ROUND(1000/B10,0)</f>
        <v>1289</v>
      </c>
      <c r="C11" s="16" t="s">
        <v>15</v>
      </c>
      <c r="D11" s="0"/>
    </row>
    <row r="12" customFormat="false" ht="13.4" hidden="false" customHeight="false" outlineLevel="0" collapsed="false">
      <c r="A12" s="11" t="s">
        <v>16</v>
      </c>
      <c r="B12" s="17" t="n">
        <f aca="false">B6*B10</f>
        <v>2.55999801406215</v>
      </c>
      <c r="C12" s="18" t="s">
        <v>17</v>
      </c>
      <c r="D12" s="0"/>
    </row>
    <row r="13" customFormat="false" ht="12.8" hidden="false" customHeight="false" outlineLevel="0" collapsed="false">
      <c r="A13" s="11" t="s">
        <v>30</v>
      </c>
      <c r="B13" s="12" t="n">
        <v>2.56</v>
      </c>
      <c r="C13" s="4" t="s">
        <v>9</v>
      </c>
      <c r="D13" s="4"/>
    </row>
    <row r="14" customFormat="false" ht="12.8" hidden="false" customHeight="false" outlineLevel="0" collapsed="false">
      <c r="A14" s="11" t="s">
        <v>19</v>
      </c>
      <c r="B14" s="19" t="n">
        <f aca="false">B13/1024*1000/B10</f>
        <v>3.22265875</v>
      </c>
      <c r="C14" s="4" t="s">
        <v>7</v>
      </c>
      <c r="D14" s="4"/>
    </row>
    <row r="15" customFormat="false" ht="12.8" hidden="false" customHeight="false" outlineLevel="0" collapsed="false">
      <c r="A15" s="11" t="s">
        <v>20</v>
      </c>
      <c r="B15" s="12" t="n">
        <f aca="false">_xlfn.FLOOR.MATH(B12/B13*1024)</f>
        <v>1023</v>
      </c>
      <c r="C15" s="20" t="s">
        <v>21</v>
      </c>
      <c r="D15" s="4"/>
    </row>
    <row r="16" customFormat="false" ht="12.8" hidden="false" customHeight="false" outlineLevel="0" collapsed="false">
      <c r="A16" s="21" t="s">
        <v>22</v>
      </c>
      <c r="B16" s="22" t="n">
        <f aca="false">ROUND(B15/1024*B13*B11,0)</f>
        <v>3297</v>
      </c>
      <c r="C16" s="4" t="s">
        <v>7</v>
      </c>
      <c r="D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12.8" hidden="false" customHeight="false" outlineLevel="0" collapsed="false">
      <c r="B19" s="27" t="s">
        <v>23</v>
      </c>
    </row>
  </sheetData>
  <sheetProtection sheet="true" objects="true" scenarios="true"/>
  <mergeCells count="1">
    <mergeCell ref="A1:B1"/>
  </mergeCells>
  <conditionalFormatting sqref="B12">
    <cfRule type="expression" priority="2" aboveAverage="0" equalAverage="0" bottom="0" percent="0" rank="0" text="" dxfId="0">
      <formula>B12&gt;B13</formula>
    </cfRule>
  </conditionalFormatting>
  <conditionalFormatting sqref="B10">
    <cfRule type="cellIs" priority="3" operator="greaterThan" aboveAverage="0" equalAverage="0" bottom="0" percent="0" rank="0" text="" dxfId="0">
      <formula>1</formula>
    </cfRule>
  </conditionalFormatting>
  <conditionalFormatting sqref="B6">
    <cfRule type="expression" priority="4" aboveAverage="0" equalAverage="0" bottom="0" percent="0" rank="0" text="" dxfId="0">
      <formula>B6&lt;B13</formula>
    </cfRule>
  </conditionalFormatting>
  <hyperlinks>
    <hyperlink ref="C1" r:id="rId1" location="messung-der-Batteriespannung" display="https://github.com/TomMajor/SmartHome/blob/master/HB-UNI-Sensor1/README.md#messung-der-Batteriespannu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2022-01-05T17:16:34Z</dcterms:created>
  <dc:creator/>
  <dc:description/>
  <dc:language>de-DE</dc:language>
  <cp:lastModifiedBy/>
  <dcterms:modified xsi:type="dcterms:W3CDTF">2022-01-10T12:53:50Z</dcterms:modified>
  <cp:revision>71</cp:revision>
  <dc:subject/>
  <dc:title/>
</cp:coreProperties>
</file>