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940" windowHeight="12405"/>
  </bookViews>
  <sheets>
    <sheet name="Ratio new vs. naive" sheetId="16" r:id="rId1"/>
    <sheet name="Naive" sheetId="15" r:id="rId2"/>
    <sheet name="bit sets only vs. naive" sheetId="14" r:id="rId3"/>
    <sheet name="new table vs. old table" sheetId="8" r:id="rId4"/>
    <sheet name="old table" sheetId="9" r:id="rId5"/>
  </sheets>
  <calcPr calcId="125725"/>
</workbook>
</file>

<file path=xl/calcChain.xml><?xml version="1.0" encoding="utf-8"?>
<calcChain xmlns="http://schemas.openxmlformats.org/spreadsheetml/2006/main">
  <c r="C80" i="16"/>
  <c r="K80"/>
  <c r="E80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K78"/>
  <c r="F78"/>
  <c r="K77"/>
  <c r="F77"/>
  <c r="K76"/>
  <c r="F76"/>
  <c r="K75"/>
  <c r="F75"/>
  <c r="K74"/>
  <c r="F74"/>
  <c r="K73"/>
  <c r="F73"/>
  <c r="K72"/>
  <c r="F72"/>
  <c r="K71"/>
  <c r="F71"/>
  <c r="K70"/>
  <c r="F70"/>
  <c r="K69"/>
  <c r="F69"/>
  <c r="K68"/>
  <c r="J68"/>
  <c r="H68"/>
  <c r="F68"/>
  <c r="K67"/>
  <c r="F67"/>
  <c r="K66"/>
  <c r="F66"/>
  <c r="K65"/>
  <c r="F65"/>
  <c r="K64"/>
  <c r="F64"/>
  <c r="K63"/>
  <c r="F63"/>
  <c r="K62"/>
  <c r="F62"/>
  <c r="K61"/>
  <c r="F61"/>
  <c r="K60"/>
  <c r="F60"/>
  <c r="K59"/>
  <c r="F59"/>
  <c r="K58"/>
  <c r="F58"/>
  <c r="K57"/>
  <c r="J57"/>
  <c r="H57"/>
  <c r="F57"/>
  <c r="K56"/>
  <c r="F56"/>
  <c r="K55"/>
  <c r="F55"/>
  <c r="K54"/>
  <c r="F54"/>
  <c r="K53"/>
  <c r="F53"/>
  <c r="K52"/>
  <c r="F52"/>
  <c r="K51"/>
  <c r="F51"/>
  <c r="K50"/>
  <c r="F50"/>
  <c r="K49"/>
  <c r="F49"/>
  <c r="K48"/>
  <c r="F48"/>
  <c r="K47"/>
  <c r="F47"/>
  <c r="K46"/>
  <c r="J46"/>
  <c r="H46"/>
  <c r="F46"/>
  <c r="K45"/>
  <c r="F45"/>
  <c r="K44"/>
  <c r="F44"/>
  <c r="K43"/>
  <c r="F43"/>
  <c r="K42"/>
  <c r="F42"/>
  <c r="K41"/>
  <c r="F41"/>
  <c r="K40"/>
  <c r="F40"/>
  <c r="K39"/>
  <c r="F39"/>
  <c r="K38"/>
  <c r="F38"/>
  <c r="K37"/>
  <c r="F37"/>
  <c r="K36"/>
  <c r="F36"/>
  <c r="K35"/>
  <c r="J35"/>
  <c r="H35"/>
  <c r="F35"/>
  <c r="K34"/>
  <c r="F34"/>
  <c r="K33"/>
  <c r="F33"/>
  <c r="K32"/>
  <c r="F32"/>
  <c r="K31"/>
  <c r="F31"/>
  <c r="K30"/>
  <c r="F30"/>
  <c r="K29"/>
  <c r="F29"/>
  <c r="K28"/>
  <c r="F28"/>
  <c r="K27"/>
  <c r="F27"/>
  <c r="K26"/>
  <c r="F26"/>
  <c r="K25"/>
  <c r="F25"/>
  <c r="K24"/>
  <c r="J24"/>
  <c r="H24"/>
  <c r="F24"/>
  <c r="K23"/>
  <c r="F23"/>
  <c r="K22"/>
  <c r="F22"/>
  <c r="K21"/>
  <c r="F21"/>
  <c r="K20"/>
  <c r="F20"/>
  <c r="K19"/>
  <c r="F19"/>
  <c r="K18"/>
  <c r="F18"/>
  <c r="K17"/>
  <c r="F17"/>
  <c r="K16"/>
  <c r="F16"/>
  <c r="K15"/>
  <c r="F15"/>
  <c r="K14"/>
  <c r="F14"/>
  <c r="K13"/>
  <c r="J13"/>
  <c r="H13"/>
  <c r="F13"/>
  <c r="K12"/>
  <c r="F12"/>
  <c r="K11"/>
  <c r="F11"/>
  <c r="K10"/>
  <c r="F10"/>
  <c r="K9"/>
  <c r="F9"/>
  <c r="K8"/>
  <c r="F8"/>
  <c r="K7"/>
  <c r="F7"/>
  <c r="K6"/>
  <c r="F6"/>
  <c r="K5"/>
  <c r="F5"/>
  <c r="K4"/>
  <c r="F4"/>
  <c r="K3"/>
  <c r="F3"/>
  <c r="K2"/>
  <c r="J2"/>
  <c r="H2"/>
  <c r="F2"/>
  <c r="F1"/>
  <c r="K78" i="14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2" i="1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F7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F2" i="1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J68"/>
  <c r="H68"/>
  <c r="J57"/>
  <c r="H57"/>
  <c r="J46"/>
  <c r="H46"/>
  <c r="J35"/>
  <c r="H35"/>
  <c r="J24"/>
  <c r="H24"/>
  <c r="J13"/>
  <c r="H13"/>
  <c r="J2"/>
  <c r="H2"/>
  <c r="F1"/>
  <c r="K78" i="8" l="1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F78" i="9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F78" i="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</calcChain>
</file>

<file path=xl/sharedStrings.xml><?xml version="1.0" encoding="utf-8"?>
<sst xmlns="http://schemas.openxmlformats.org/spreadsheetml/2006/main" count="484" uniqueCount="17">
  <si>
    <t>Notify_Attribute_Name_290</t>
  </si>
  <si>
    <t>Notify_Reference_Clazz_264</t>
  </si>
  <si>
    <t>Notify_Reference_InitExpression_478</t>
  </si>
  <si>
    <t>Notify_Attribute_Snapshot_1</t>
  </si>
  <si>
    <t>Notify_Attribute_UpperMultiplicity_487</t>
  </si>
  <si>
    <t>Notify_Reference_Facts_1</t>
  </si>
  <si>
    <t>Notify_Reference_OwnedSignatures_41</t>
  </si>
  <si>
    <t>Notification</t>
  </si>
  <si>
    <t>Subscriptions</t>
  </si>
  <si>
    <t>time (ns)</t>
  </si>
  <si>
    <t>Delivered</t>
  </si>
  <si>
    <t>Slope</t>
  </si>
  <si>
    <t>y-Offset</t>
  </si>
  <si>
    <t>10^6*minTableSize</t>
  </si>
  <si>
    <t>Old Table Time (ns)</t>
  </si>
  <si>
    <t>Naive Time</t>
  </si>
  <si>
    <t>Naive time / time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</si>
</sst>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1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'Ratio new vs. naive'!$C$1</c:f>
              <c:strCache>
                <c:ptCount val="1"/>
                <c:pt idx="0">
                  <c:v>Naive time / time</c:v>
                </c:pt>
              </c:strCache>
            </c:strRef>
          </c:tx>
          <c:xVal>
            <c:numRef>
              <c:f>'Ratio new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'Ratio new vs. naive'!$C$2:$C$12</c:f>
              <c:numCache>
                <c:formatCode>0.00E+00</c:formatCode>
                <c:ptCount val="11"/>
                <c:pt idx="0">
                  <c:v>3.4846987516674535</c:v>
                </c:pt>
                <c:pt idx="1">
                  <c:v>2.3787606719647276</c:v>
                </c:pt>
                <c:pt idx="2">
                  <c:v>3.0600664046259136</c:v>
                </c:pt>
                <c:pt idx="3">
                  <c:v>5.8721760244676942</c:v>
                </c:pt>
                <c:pt idx="4">
                  <c:v>11.640227562361343</c:v>
                </c:pt>
                <c:pt idx="5">
                  <c:v>10.520121090278488</c:v>
                </c:pt>
                <c:pt idx="6">
                  <c:v>11.891121301685656</c:v>
                </c:pt>
                <c:pt idx="7">
                  <c:v>26.246924329905717</c:v>
                </c:pt>
                <c:pt idx="8">
                  <c:v>18.166929881869393</c:v>
                </c:pt>
                <c:pt idx="9">
                  <c:v>19.412129828299278</c:v>
                </c:pt>
                <c:pt idx="10">
                  <c:v>39.058061244328123</c:v>
                </c:pt>
              </c:numCache>
            </c:numRef>
          </c:yVal>
        </c:ser>
        <c:axId val="132437504"/>
        <c:axId val="132439040"/>
      </c:scatterChart>
      <c:valAx>
        <c:axId val="132437504"/>
        <c:scaling>
          <c:orientation val="minMax"/>
        </c:scaling>
        <c:axPos val="b"/>
        <c:numFmt formatCode="General" sourceLinked="1"/>
        <c:tickLblPos val="nextTo"/>
        <c:crossAx val="132439040"/>
        <c:crosses val="autoZero"/>
        <c:crossBetween val="midCat"/>
      </c:valAx>
      <c:valAx>
        <c:axId val="132439040"/>
        <c:scaling>
          <c:orientation val="minMax"/>
        </c:scaling>
        <c:axPos val="l"/>
        <c:majorGridlines/>
        <c:numFmt formatCode="General" sourceLinked="0"/>
        <c:tickLblPos val="nextTo"/>
        <c:crossAx val="132437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Naive!$C$24:$C$34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75000</c:v>
                </c:pt>
                <c:pt idx="3">
                  <c:v>144000</c:v>
                </c:pt>
                <c:pt idx="4">
                  <c:v>237000</c:v>
                </c:pt>
                <c:pt idx="5">
                  <c:v>357000</c:v>
                </c:pt>
                <c:pt idx="6">
                  <c:v>503000</c:v>
                </c:pt>
                <c:pt idx="7">
                  <c:v>663000</c:v>
                </c:pt>
                <c:pt idx="8">
                  <c:v>843000</c:v>
                </c:pt>
                <c:pt idx="9">
                  <c:v>1045000</c:v>
                </c:pt>
                <c:pt idx="10">
                  <c:v>1263000</c:v>
                </c:pt>
              </c:numCache>
            </c:numRef>
          </c:yVal>
        </c:ser>
        <c:ser>
          <c:idx val="2"/>
          <c:order val="1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Naive!$E$24:$E$34</c:f>
              <c:numCache>
                <c:formatCode>0.00E+00</c:formatCode>
                <c:ptCount val="11"/>
                <c:pt idx="0">
                  <c:v>7159.8320000000003</c:v>
                </c:pt>
                <c:pt idx="1">
                  <c:v>128773.077</c:v>
                </c:pt>
                <c:pt idx="2">
                  <c:v>223818.10800000001</c:v>
                </c:pt>
                <c:pt idx="3">
                  <c:v>420552.05900000001</c:v>
                </c:pt>
                <c:pt idx="4">
                  <c:v>584758.12399999995</c:v>
                </c:pt>
                <c:pt idx="5">
                  <c:v>881609.54099999997</c:v>
                </c:pt>
                <c:pt idx="6">
                  <c:v>1051528.8999999999</c:v>
                </c:pt>
                <c:pt idx="7">
                  <c:v>1408508.331</c:v>
                </c:pt>
                <c:pt idx="8">
                  <c:v>1443924.03</c:v>
                </c:pt>
                <c:pt idx="9">
                  <c:v>1744866.4639999999</c:v>
                </c:pt>
                <c:pt idx="10">
                  <c:v>2467340.1170000001</c:v>
                </c:pt>
              </c:numCache>
            </c:numRef>
          </c:yVal>
        </c:ser>
        <c:axId val="121861632"/>
        <c:axId val="121863168"/>
      </c:scatterChart>
      <c:valAx>
        <c:axId val="121861632"/>
        <c:scaling>
          <c:orientation val="minMax"/>
        </c:scaling>
        <c:axPos val="b"/>
        <c:numFmt formatCode="General" sourceLinked="1"/>
        <c:tickLblPos val="nextTo"/>
        <c:crossAx val="121863168"/>
        <c:crosses val="autoZero"/>
        <c:crossBetween val="midCat"/>
      </c:valAx>
      <c:valAx>
        <c:axId val="121863168"/>
        <c:scaling>
          <c:orientation val="minMax"/>
        </c:scaling>
        <c:axPos val="l"/>
        <c:majorGridlines/>
        <c:numFmt formatCode="General" sourceLinked="1"/>
        <c:tickLblPos val="nextTo"/>
        <c:crossAx val="121861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</c:numCache>
            </c:numRef>
          </c:yVal>
        </c:ser>
        <c:ser>
          <c:idx val="2"/>
          <c:order val="1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Naive!$E$35:$E$45</c:f>
              <c:numCache>
                <c:formatCode>0.00E+00</c:formatCode>
                <c:ptCount val="11"/>
                <c:pt idx="0">
                  <c:v>8520.3700000000008</c:v>
                </c:pt>
                <c:pt idx="1">
                  <c:v>78420.58</c:v>
                </c:pt>
                <c:pt idx="2">
                  <c:v>167256.46900000001</c:v>
                </c:pt>
                <c:pt idx="3">
                  <c:v>322361.91600000003</c:v>
                </c:pt>
                <c:pt idx="4">
                  <c:v>335908.33</c:v>
                </c:pt>
                <c:pt idx="5">
                  <c:v>465881.82299999997</c:v>
                </c:pt>
                <c:pt idx="6">
                  <c:v>536924.38800000004</c:v>
                </c:pt>
                <c:pt idx="7">
                  <c:v>682971.71100000001</c:v>
                </c:pt>
                <c:pt idx="8">
                  <c:v>838764.98800000001</c:v>
                </c:pt>
                <c:pt idx="9">
                  <c:v>1046608.434</c:v>
                </c:pt>
                <c:pt idx="10">
                  <c:v>1335942.9879999999</c:v>
                </c:pt>
              </c:numCache>
            </c:numRef>
          </c:yVal>
        </c:ser>
        <c:axId val="121935744"/>
        <c:axId val="121937280"/>
      </c:scatterChart>
      <c:valAx>
        <c:axId val="121935744"/>
        <c:scaling>
          <c:orientation val="minMax"/>
        </c:scaling>
        <c:axPos val="b"/>
        <c:numFmt formatCode="General" sourceLinked="1"/>
        <c:tickLblPos val="nextTo"/>
        <c:crossAx val="121937280"/>
        <c:crosses val="autoZero"/>
        <c:crossBetween val="midCat"/>
      </c:valAx>
      <c:valAx>
        <c:axId val="121937280"/>
        <c:scaling>
          <c:orientation val="minMax"/>
        </c:scaling>
        <c:axPos val="l"/>
        <c:majorGridlines/>
        <c:numFmt formatCode="General" sourceLinked="1"/>
        <c:tickLblPos val="nextTo"/>
        <c:crossAx val="121935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Naive!$C$46:$C$56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80000</c:v>
                </c:pt>
                <c:pt idx="3">
                  <c:v>155000</c:v>
                </c:pt>
                <c:pt idx="4">
                  <c:v>254000</c:v>
                </c:pt>
                <c:pt idx="5">
                  <c:v>380000</c:v>
                </c:pt>
                <c:pt idx="6">
                  <c:v>532000</c:v>
                </c:pt>
                <c:pt idx="7">
                  <c:v>698000</c:v>
                </c:pt>
                <c:pt idx="8">
                  <c:v>884000</c:v>
                </c:pt>
                <c:pt idx="9">
                  <c:v>1093000</c:v>
                </c:pt>
                <c:pt idx="10">
                  <c:v>1319000</c:v>
                </c:pt>
              </c:numCache>
            </c:numRef>
          </c:yVal>
        </c:ser>
        <c:ser>
          <c:idx val="2"/>
          <c:order val="1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Naive!$E$46:$E$56</c:f>
              <c:numCache>
                <c:formatCode>0.00E+00</c:formatCode>
                <c:ptCount val="11"/>
                <c:pt idx="0">
                  <c:v>8891.1119999999992</c:v>
                </c:pt>
                <c:pt idx="1">
                  <c:v>204908.997</c:v>
                </c:pt>
                <c:pt idx="2">
                  <c:v>422341.11800000002</c:v>
                </c:pt>
                <c:pt idx="3">
                  <c:v>715929.24899999995</c:v>
                </c:pt>
                <c:pt idx="4">
                  <c:v>1028995.5919999999</c:v>
                </c:pt>
                <c:pt idx="5">
                  <c:v>1438813.8959999999</c:v>
                </c:pt>
                <c:pt idx="6">
                  <c:v>1605200.679</c:v>
                </c:pt>
                <c:pt idx="7">
                  <c:v>2413714.8859999999</c:v>
                </c:pt>
                <c:pt idx="8">
                  <c:v>2418632.0070000002</c:v>
                </c:pt>
                <c:pt idx="9">
                  <c:v>3022064.818</c:v>
                </c:pt>
                <c:pt idx="10">
                  <c:v>3565655.983</c:v>
                </c:pt>
              </c:numCache>
            </c:numRef>
          </c:yVal>
        </c:ser>
        <c:axId val="121977088"/>
        <c:axId val="122007552"/>
      </c:scatterChart>
      <c:valAx>
        <c:axId val="121977088"/>
        <c:scaling>
          <c:orientation val="minMax"/>
        </c:scaling>
        <c:axPos val="b"/>
        <c:numFmt formatCode="General" sourceLinked="1"/>
        <c:tickLblPos val="nextTo"/>
        <c:crossAx val="122007552"/>
        <c:crosses val="autoZero"/>
        <c:crossBetween val="midCat"/>
      </c:valAx>
      <c:valAx>
        <c:axId val="122007552"/>
        <c:scaling>
          <c:orientation val="minMax"/>
        </c:scaling>
        <c:axPos val="l"/>
        <c:majorGridlines/>
        <c:numFmt formatCode="General" sourceLinked="1"/>
        <c:tickLblPos val="nextTo"/>
        <c:crossAx val="12197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Naive!$C$57:$C$67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76000</c:v>
                </c:pt>
                <c:pt idx="3">
                  <c:v>147000</c:v>
                </c:pt>
                <c:pt idx="4">
                  <c:v>244000</c:v>
                </c:pt>
                <c:pt idx="5">
                  <c:v>368000</c:v>
                </c:pt>
                <c:pt idx="6">
                  <c:v>521000</c:v>
                </c:pt>
                <c:pt idx="7">
                  <c:v>689000</c:v>
                </c:pt>
                <c:pt idx="8">
                  <c:v>880000</c:v>
                </c:pt>
                <c:pt idx="9">
                  <c:v>1095000</c:v>
                </c:pt>
                <c:pt idx="10">
                  <c:v>1328000</c:v>
                </c:pt>
              </c:numCache>
            </c:numRef>
          </c:yVal>
        </c:ser>
        <c:ser>
          <c:idx val="2"/>
          <c:order val="1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Naive!$E$57:$E$67</c:f>
              <c:numCache>
                <c:formatCode>0.00E+00</c:formatCode>
                <c:ptCount val="11"/>
                <c:pt idx="0">
                  <c:v>7021.5640000000003</c:v>
                </c:pt>
                <c:pt idx="1">
                  <c:v>117559.36</c:v>
                </c:pt>
                <c:pt idx="2">
                  <c:v>262457.94799999997</c:v>
                </c:pt>
                <c:pt idx="3">
                  <c:v>797460.28599999996</c:v>
                </c:pt>
                <c:pt idx="4">
                  <c:v>580937.52500000002</c:v>
                </c:pt>
                <c:pt idx="5">
                  <c:v>843705.55200000003</c:v>
                </c:pt>
                <c:pt idx="6">
                  <c:v>971167.28</c:v>
                </c:pt>
                <c:pt idx="7">
                  <c:v>1207908.253</c:v>
                </c:pt>
                <c:pt idx="8">
                  <c:v>1488099.4609999999</c:v>
                </c:pt>
                <c:pt idx="9">
                  <c:v>2119068.7609999999</c:v>
                </c:pt>
                <c:pt idx="10">
                  <c:v>2211926.3820000002</c:v>
                </c:pt>
              </c:numCache>
            </c:numRef>
          </c:yVal>
        </c:ser>
        <c:axId val="122161792"/>
        <c:axId val="122175872"/>
      </c:scatterChart>
      <c:valAx>
        <c:axId val="122161792"/>
        <c:scaling>
          <c:orientation val="minMax"/>
        </c:scaling>
        <c:axPos val="b"/>
        <c:numFmt formatCode="General" sourceLinked="1"/>
        <c:tickLblPos val="nextTo"/>
        <c:crossAx val="122175872"/>
        <c:crosses val="autoZero"/>
        <c:crossBetween val="midCat"/>
      </c:valAx>
      <c:valAx>
        <c:axId val="122175872"/>
        <c:scaling>
          <c:orientation val="minMax"/>
        </c:scaling>
        <c:axPos val="l"/>
        <c:majorGridlines/>
        <c:numFmt formatCode="General" sourceLinked="1"/>
        <c:tickLblPos val="nextTo"/>
        <c:crossAx val="122161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</c:numCache>
            </c:numRef>
          </c:yVal>
        </c:ser>
        <c:ser>
          <c:idx val="2"/>
          <c:order val="1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Naive!$E$68:$E$78</c:f>
              <c:numCache>
                <c:formatCode>0.00E+00</c:formatCode>
                <c:ptCount val="11"/>
                <c:pt idx="0">
                  <c:v>8955.0439999999999</c:v>
                </c:pt>
                <c:pt idx="1">
                  <c:v>79246.377999999997</c:v>
                </c:pt>
                <c:pt idx="2">
                  <c:v>165914.93700000001</c:v>
                </c:pt>
                <c:pt idx="3">
                  <c:v>269507.72600000002</c:v>
                </c:pt>
                <c:pt idx="4">
                  <c:v>339689.52799999999</c:v>
                </c:pt>
                <c:pt idx="5">
                  <c:v>476824.016</c:v>
                </c:pt>
                <c:pt idx="6">
                  <c:v>554193.62399999995</c:v>
                </c:pt>
                <c:pt idx="7">
                  <c:v>700589.59100000001</c:v>
                </c:pt>
                <c:pt idx="8">
                  <c:v>864632.80900000001</c:v>
                </c:pt>
                <c:pt idx="9">
                  <c:v>1070400.0120000001</c:v>
                </c:pt>
                <c:pt idx="10">
                  <c:v>1411486.6610000001</c:v>
                </c:pt>
              </c:numCache>
            </c:numRef>
          </c:yVal>
        </c:ser>
        <c:axId val="122097024"/>
        <c:axId val="122102912"/>
      </c:scatterChart>
      <c:valAx>
        <c:axId val="122097024"/>
        <c:scaling>
          <c:orientation val="minMax"/>
        </c:scaling>
        <c:axPos val="b"/>
        <c:numFmt formatCode="General" sourceLinked="1"/>
        <c:tickLblPos val="nextTo"/>
        <c:crossAx val="122102912"/>
        <c:crosses val="autoZero"/>
        <c:crossBetween val="midCat"/>
      </c:valAx>
      <c:valAx>
        <c:axId val="122102912"/>
        <c:scaling>
          <c:orientation val="minMax"/>
        </c:scaling>
        <c:axPos val="l"/>
        <c:majorGridlines/>
        <c:numFmt formatCode="General" sourceLinked="1"/>
        <c:tickLblPos val="nextTo"/>
        <c:crossAx val="12209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2"/>
          <c:order val="1"/>
          <c:tx>
            <c:strRef>
              <c:f>'bit sets only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naive'!$E$2:$E$12</c:f>
              <c:numCache>
                <c:formatCode>0.00E+00</c:formatCode>
                <c:ptCount val="11"/>
                <c:pt idx="0">
                  <c:v>2060.0279999999998</c:v>
                </c:pt>
                <c:pt idx="1">
                  <c:v>31642.018</c:v>
                </c:pt>
                <c:pt idx="2">
                  <c:v>46122.088000000003</c:v>
                </c:pt>
                <c:pt idx="3">
                  <c:v>43893.307000000001</c:v>
                </c:pt>
                <c:pt idx="4">
                  <c:v>31261.233</c:v>
                </c:pt>
                <c:pt idx="5">
                  <c:v>47297.934000000001</c:v>
                </c:pt>
                <c:pt idx="6">
                  <c:v>51970.027999999998</c:v>
                </c:pt>
                <c:pt idx="7">
                  <c:v>31359.02</c:v>
                </c:pt>
                <c:pt idx="8">
                  <c:v>57014.184000000001</c:v>
                </c:pt>
                <c:pt idx="9">
                  <c:v>58233.652000000002</c:v>
                </c:pt>
                <c:pt idx="10">
                  <c:v>34210.220999999998</c:v>
                </c:pt>
              </c:numCache>
            </c:numRef>
          </c:yVal>
        </c:ser>
        <c:ser>
          <c:idx val="4"/>
          <c:order val="2"/>
          <c:tx>
            <c:strRef>
              <c:f>'bit sets only vs. naive'!$K$1</c:f>
              <c:strCache>
                <c:ptCount val="1"/>
                <c:pt idx="0">
                  <c:v>Naive Time</c:v>
                </c:pt>
              </c:strCache>
            </c:strRef>
          </c:tx>
          <c:xVal>
            <c:numRef>
              <c:f>'bit sets only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naive'!$K$2:$K$12</c:f>
              <c:numCache>
                <c:formatCode>0.00</c:formatCode>
                <c:ptCount val="11"/>
                <c:pt idx="0">
                  <c:v>7178.5770000000002</c:v>
                </c:pt>
                <c:pt idx="1">
                  <c:v>75268.788</c:v>
                </c:pt>
                <c:pt idx="2">
                  <c:v>141136.652</c:v>
                </c:pt>
                <c:pt idx="3">
                  <c:v>257749.22500000001</c:v>
                </c:pt>
                <c:pt idx="4">
                  <c:v>363887.86599999998</c:v>
                </c:pt>
                <c:pt idx="5">
                  <c:v>497579.99300000002</c:v>
                </c:pt>
                <c:pt idx="6">
                  <c:v>617981.90700000001</c:v>
                </c:pt>
                <c:pt idx="7">
                  <c:v>823077.82499999995</c:v>
                </c:pt>
                <c:pt idx="8">
                  <c:v>1035772.683</c:v>
                </c:pt>
                <c:pt idx="9">
                  <c:v>1130439.213</c:v>
                </c:pt>
                <c:pt idx="10">
                  <c:v>1336184.9069999999</c:v>
                </c:pt>
              </c:numCache>
            </c:numRef>
          </c:yVal>
        </c:ser>
        <c:axId val="115027968"/>
        <c:axId val="115029504"/>
      </c:scatterChart>
      <c:valAx>
        <c:axId val="115027968"/>
        <c:scaling>
          <c:orientation val="minMax"/>
        </c:scaling>
        <c:axPos val="b"/>
        <c:numFmt formatCode="General" sourceLinked="1"/>
        <c:tickLblPos val="nextTo"/>
        <c:crossAx val="115029504"/>
        <c:crosses val="autoZero"/>
        <c:crossBetween val="midCat"/>
      </c:valAx>
      <c:valAx>
        <c:axId val="115029504"/>
        <c:scaling>
          <c:orientation val="minMax"/>
        </c:scaling>
        <c:axPos val="l"/>
        <c:majorGridlines/>
        <c:numFmt formatCode="General" sourceLinked="1"/>
        <c:tickLblPos val="nextTo"/>
        <c:crossAx val="115027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naive'!$C$13:$C$23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13000</c:v>
                </c:pt>
                <c:pt idx="4">
                  <c:v>21000</c:v>
                </c:pt>
                <c:pt idx="5">
                  <c:v>30000</c:v>
                </c:pt>
                <c:pt idx="6">
                  <c:v>39000</c:v>
                </c:pt>
                <c:pt idx="7">
                  <c:v>57000</c:v>
                </c:pt>
                <c:pt idx="8">
                  <c:v>76000</c:v>
                </c:pt>
                <c:pt idx="9">
                  <c:v>100000</c:v>
                </c:pt>
                <c:pt idx="10">
                  <c:v>125000</c:v>
                </c:pt>
              </c:numCache>
            </c:numRef>
          </c:yVal>
        </c:ser>
        <c:ser>
          <c:idx val="2"/>
          <c:order val="1"/>
          <c:tx>
            <c:strRef>
              <c:f>'bit sets only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naive'!$E$13:$E$23</c:f>
              <c:numCache>
                <c:formatCode>0.00E+00</c:formatCode>
                <c:ptCount val="11"/>
                <c:pt idx="0">
                  <c:v>2151.3789999999999</c:v>
                </c:pt>
                <c:pt idx="1">
                  <c:v>23990.743999999999</c:v>
                </c:pt>
                <c:pt idx="2">
                  <c:v>24546.135999999999</c:v>
                </c:pt>
                <c:pt idx="3">
                  <c:v>44650.357000000004</c:v>
                </c:pt>
                <c:pt idx="4">
                  <c:v>26982.485000000001</c:v>
                </c:pt>
                <c:pt idx="5">
                  <c:v>26975.492999999999</c:v>
                </c:pt>
                <c:pt idx="6">
                  <c:v>62219.082999999999</c:v>
                </c:pt>
                <c:pt idx="7">
                  <c:v>32416.120999999999</c:v>
                </c:pt>
                <c:pt idx="8">
                  <c:v>78136.754000000001</c:v>
                </c:pt>
                <c:pt idx="9">
                  <c:v>86148.120999999999</c:v>
                </c:pt>
                <c:pt idx="10">
                  <c:v>88343.342999999993</c:v>
                </c:pt>
              </c:numCache>
            </c:numRef>
          </c:yVal>
        </c:ser>
        <c:ser>
          <c:idx val="4"/>
          <c:order val="2"/>
          <c:tx>
            <c:strRef>
              <c:f>'bit sets only vs. naive'!$K$1</c:f>
              <c:strCache>
                <c:ptCount val="1"/>
                <c:pt idx="0">
                  <c:v>Naive Time</c:v>
                </c:pt>
              </c:strCache>
            </c:strRef>
          </c:tx>
          <c:xVal>
            <c:numRef>
              <c:f>'bit sets only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naive'!$K$13:$K$23</c:f>
              <c:numCache>
                <c:formatCode>0.00</c:formatCode>
                <c:ptCount val="11"/>
                <c:pt idx="0">
                  <c:v>7668.8649999999998</c:v>
                </c:pt>
                <c:pt idx="1">
                  <c:v>80485.664999999994</c:v>
                </c:pt>
                <c:pt idx="2">
                  <c:v>164434.318</c:v>
                </c:pt>
                <c:pt idx="3">
                  <c:v>277840.897</c:v>
                </c:pt>
                <c:pt idx="4">
                  <c:v>378086.87</c:v>
                </c:pt>
                <c:pt idx="5">
                  <c:v>493706.05699999997</c:v>
                </c:pt>
                <c:pt idx="6">
                  <c:v>597949.17299999995</c:v>
                </c:pt>
                <c:pt idx="7">
                  <c:v>1188409.412</c:v>
                </c:pt>
                <c:pt idx="8">
                  <c:v>902090.08100000001</c:v>
                </c:pt>
                <c:pt idx="9">
                  <c:v>1154059.801</c:v>
                </c:pt>
                <c:pt idx="10">
                  <c:v>1365797.331</c:v>
                </c:pt>
              </c:numCache>
            </c:numRef>
          </c:yVal>
        </c:ser>
        <c:axId val="115109888"/>
        <c:axId val="115111424"/>
      </c:scatterChart>
      <c:valAx>
        <c:axId val="115109888"/>
        <c:scaling>
          <c:orientation val="minMax"/>
        </c:scaling>
        <c:axPos val="b"/>
        <c:numFmt formatCode="General" sourceLinked="1"/>
        <c:tickLblPos val="nextTo"/>
        <c:crossAx val="115111424"/>
        <c:crosses val="autoZero"/>
        <c:crossBetween val="midCat"/>
      </c:valAx>
      <c:valAx>
        <c:axId val="115111424"/>
        <c:scaling>
          <c:orientation val="minMax"/>
        </c:scaling>
        <c:axPos val="l"/>
        <c:majorGridlines/>
        <c:numFmt formatCode="General" sourceLinked="1"/>
        <c:tickLblPos val="nextTo"/>
        <c:crossAx val="115109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naive'!$C$24:$C$34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75000</c:v>
                </c:pt>
                <c:pt idx="3">
                  <c:v>144000</c:v>
                </c:pt>
                <c:pt idx="4">
                  <c:v>237000</c:v>
                </c:pt>
                <c:pt idx="5">
                  <c:v>357000</c:v>
                </c:pt>
                <c:pt idx="6">
                  <c:v>503000</c:v>
                </c:pt>
                <c:pt idx="7">
                  <c:v>663000</c:v>
                </c:pt>
                <c:pt idx="8">
                  <c:v>843000</c:v>
                </c:pt>
                <c:pt idx="9">
                  <c:v>1045000</c:v>
                </c:pt>
                <c:pt idx="10">
                  <c:v>1263000</c:v>
                </c:pt>
              </c:numCache>
            </c:numRef>
          </c:yVal>
        </c:ser>
        <c:ser>
          <c:idx val="2"/>
          <c:order val="1"/>
          <c:tx>
            <c:strRef>
              <c:f>'bit sets only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naive'!$E$24:$E$34</c:f>
              <c:numCache>
                <c:formatCode>0.00E+00</c:formatCode>
                <c:ptCount val="11"/>
                <c:pt idx="0">
                  <c:v>2422.3670000000002</c:v>
                </c:pt>
                <c:pt idx="1">
                  <c:v>56202.402999999998</c:v>
                </c:pt>
                <c:pt idx="2">
                  <c:v>76120.842000000004</c:v>
                </c:pt>
                <c:pt idx="3">
                  <c:v>95683.095000000001</c:v>
                </c:pt>
                <c:pt idx="4">
                  <c:v>128029.40399999999</c:v>
                </c:pt>
                <c:pt idx="5">
                  <c:v>207195.32399999999</c:v>
                </c:pt>
                <c:pt idx="6">
                  <c:v>238227.48499999999</c:v>
                </c:pt>
                <c:pt idx="7">
                  <c:v>382937.77600000001</c:v>
                </c:pt>
                <c:pt idx="8">
                  <c:v>231652.63200000001</c:v>
                </c:pt>
                <c:pt idx="9">
                  <c:v>268082.41100000002</c:v>
                </c:pt>
                <c:pt idx="10">
                  <c:v>521024.87699999998</c:v>
                </c:pt>
              </c:numCache>
            </c:numRef>
          </c:yVal>
        </c:ser>
        <c:ser>
          <c:idx val="4"/>
          <c:order val="2"/>
          <c:tx>
            <c:strRef>
              <c:f>'bit sets only vs. naive'!$K$1</c:f>
              <c:strCache>
                <c:ptCount val="1"/>
                <c:pt idx="0">
                  <c:v>Naive Time</c:v>
                </c:pt>
              </c:strCache>
            </c:strRef>
          </c:tx>
          <c:xVal>
            <c:numRef>
              <c:f>'bit sets only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naive'!$K$24:$K$34</c:f>
              <c:numCache>
                <c:formatCode>0.00</c:formatCode>
                <c:ptCount val="11"/>
                <c:pt idx="0">
                  <c:v>7159.8320000000003</c:v>
                </c:pt>
                <c:pt idx="1">
                  <c:v>128773.077</c:v>
                </c:pt>
                <c:pt idx="2">
                  <c:v>223818.10800000001</c:v>
                </c:pt>
                <c:pt idx="3">
                  <c:v>420552.05900000001</c:v>
                </c:pt>
                <c:pt idx="4">
                  <c:v>584758.12399999995</c:v>
                </c:pt>
                <c:pt idx="5">
                  <c:v>881609.54099999997</c:v>
                </c:pt>
                <c:pt idx="6">
                  <c:v>1051528.8999999999</c:v>
                </c:pt>
                <c:pt idx="7">
                  <c:v>1408508.331</c:v>
                </c:pt>
                <c:pt idx="8">
                  <c:v>1443924.03</c:v>
                </c:pt>
                <c:pt idx="9">
                  <c:v>1744866.4639999999</c:v>
                </c:pt>
                <c:pt idx="10">
                  <c:v>2467340.1170000001</c:v>
                </c:pt>
              </c:numCache>
            </c:numRef>
          </c:yVal>
        </c:ser>
        <c:axId val="115347456"/>
        <c:axId val="115348992"/>
      </c:scatterChart>
      <c:valAx>
        <c:axId val="115347456"/>
        <c:scaling>
          <c:orientation val="minMax"/>
        </c:scaling>
        <c:axPos val="b"/>
        <c:numFmt formatCode="General" sourceLinked="1"/>
        <c:tickLblPos val="nextTo"/>
        <c:crossAx val="115348992"/>
        <c:crosses val="autoZero"/>
        <c:crossBetween val="midCat"/>
      </c:valAx>
      <c:valAx>
        <c:axId val="115348992"/>
        <c:scaling>
          <c:orientation val="minMax"/>
        </c:scaling>
        <c:axPos val="l"/>
        <c:majorGridlines/>
        <c:numFmt formatCode="General" sourceLinked="1"/>
        <c:tickLblPos val="nextTo"/>
        <c:crossAx val="115347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</c:numCache>
            </c:numRef>
          </c:yVal>
        </c:ser>
        <c:ser>
          <c:idx val="2"/>
          <c:order val="1"/>
          <c:tx>
            <c:strRef>
              <c:f>'bit sets only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naive'!$E$35:$E$45</c:f>
              <c:numCache>
                <c:formatCode>0.00E+00</c:formatCode>
                <c:ptCount val="11"/>
                <c:pt idx="0">
                  <c:v>2125.9720000000002</c:v>
                </c:pt>
                <c:pt idx="1">
                  <c:v>79991.732999999993</c:v>
                </c:pt>
                <c:pt idx="2">
                  <c:v>62516.029000000002</c:v>
                </c:pt>
                <c:pt idx="3">
                  <c:v>50355.59</c:v>
                </c:pt>
                <c:pt idx="4">
                  <c:v>51155.125999999997</c:v>
                </c:pt>
                <c:pt idx="5">
                  <c:v>50317.016000000003</c:v>
                </c:pt>
                <c:pt idx="6">
                  <c:v>36268.021999999997</c:v>
                </c:pt>
                <c:pt idx="7">
                  <c:v>35558.432000000001</c:v>
                </c:pt>
                <c:pt idx="8">
                  <c:v>50860.106</c:v>
                </c:pt>
                <c:pt idx="9">
                  <c:v>34983.790999999997</c:v>
                </c:pt>
                <c:pt idx="10">
                  <c:v>52743.569000000003</c:v>
                </c:pt>
              </c:numCache>
            </c:numRef>
          </c:yVal>
        </c:ser>
        <c:ser>
          <c:idx val="4"/>
          <c:order val="2"/>
          <c:tx>
            <c:strRef>
              <c:f>'bit sets only vs. naive'!$K$1</c:f>
              <c:strCache>
                <c:ptCount val="1"/>
                <c:pt idx="0">
                  <c:v>Naive Time</c:v>
                </c:pt>
              </c:strCache>
            </c:strRef>
          </c:tx>
          <c:xVal>
            <c:numRef>
              <c:f>'bit sets only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naive'!$K$35:$K$45</c:f>
              <c:numCache>
                <c:formatCode>0.00</c:formatCode>
                <c:ptCount val="11"/>
                <c:pt idx="0">
                  <c:v>8520.3700000000008</c:v>
                </c:pt>
                <c:pt idx="1">
                  <c:v>78420.58</c:v>
                </c:pt>
                <c:pt idx="2">
                  <c:v>167256.46900000001</c:v>
                </c:pt>
                <c:pt idx="3">
                  <c:v>322361.91600000003</c:v>
                </c:pt>
                <c:pt idx="4">
                  <c:v>335908.33</c:v>
                </c:pt>
                <c:pt idx="5">
                  <c:v>465881.82299999997</c:v>
                </c:pt>
                <c:pt idx="6">
                  <c:v>536924.38800000004</c:v>
                </c:pt>
                <c:pt idx="7">
                  <c:v>682971.71100000001</c:v>
                </c:pt>
                <c:pt idx="8">
                  <c:v>838764.98800000001</c:v>
                </c:pt>
                <c:pt idx="9">
                  <c:v>1046608.434</c:v>
                </c:pt>
                <c:pt idx="10">
                  <c:v>1335942.9879999999</c:v>
                </c:pt>
              </c:numCache>
            </c:numRef>
          </c:yVal>
        </c:ser>
        <c:axId val="115417088"/>
        <c:axId val="115418624"/>
      </c:scatterChart>
      <c:valAx>
        <c:axId val="115417088"/>
        <c:scaling>
          <c:orientation val="minMax"/>
        </c:scaling>
        <c:axPos val="b"/>
        <c:numFmt formatCode="General" sourceLinked="1"/>
        <c:tickLblPos val="nextTo"/>
        <c:crossAx val="115418624"/>
        <c:crosses val="autoZero"/>
        <c:crossBetween val="midCat"/>
      </c:valAx>
      <c:valAx>
        <c:axId val="115418624"/>
        <c:scaling>
          <c:orientation val="minMax"/>
        </c:scaling>
        <c:axPos val="l"/>
        <c:majorGridlines/>
        <c:numFmt formatCode="General" sourceLinked="1"/>
        <c:tickLblPos val="nextTo"/>
        <c:crossAx val="11541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naive'!$C$46:$C$56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80000</c:v>
                </c:pt>
                <c:pt idx="3">
                  <c:v>155000</c:v>
                </c:pt>
                <c:pt idx="4">
                  <c:v>254000</c:v>
                </c:pt>
                <c:pt idx="5">
                  <c:v>380000</c:v>
                </c:pt>
                <c:pt idx="6">
                  <c:v>532000</c:v>
                </c:pt>
                <c:pt idx="7">
                  <c:v>698000</c:v>
                </c:pt>
                <c:pt idx="8">
                  <c:v>884000</c:v>
                </c:pt>
                <c:pt idx="9">
                  <c:v>1093000</c:v>
                </c:pt>
                <c:pt idx="10">
                  <c:v>1319000</c:v>
                </c:pt>
              </c:numCache>
            </c:numRef>
          </c:yVal>
        </c:ser>
        <c:ser>
          <c:idx val="2"/>
          <c:order val="1"/>
          <c:tx>
            <c:strRef>
              <c:f>'bit sets only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naive'!$E$46:$E$56</c:f>
              <c:numCache>
                <c:formatCode>0.00E+00</c:formatCode>
                <c:ptCount val="11"/>
                <c:pt idx="0">
                  <c:v>2126.5129999999999</c:v>
                </c:pt>
                <c:pt idx="1">
                  <c:v>64275.222999999998</c:v>
                </c:pt>
                <c:pt idx="2">
                  <c:v>107078.42</c:v>
                </c:pt>
                <c:pt idx="3">
                  <c:v>122263.848</c:v>
                </c:pt>
                <c:pt idx="4">
                  <c:v>275648.72499999998</c:v>
                </c:pt>
                <c:pt idx="5">
                  <c:v>154890.36600000001</c:v>
                </c:pt>
                <c:pt idx="6">
                  <c:v>190996.90599999999</c:v>
                </c:pt>
                <c:pt idx="7">
                  <c:v>210151.29399999999</c:v>
                </c:pt>
                <c:pt idx="8">
                  <c:v>517880.89600000001</c:v>
                </c:pt>
                <c:pt idx="9">
                  <c:v>283451.94099999999</c:v>
                </c:pt>
                <c:pt idx="10">
                  <c:v>320435.69400000002</c:v>
                </c:pt>
              </c:numCache>
            </c:numRef>
          </c:yVal>
        </c:ser>
        <c:ser>
          <c:idx val="4"/>
          <c:order val="2"/>
          <c:tx>
            <c:strRef>
              <c:f>'bit sets only vs. naive'!$K$1</c:f>
              <c:strCache>
                <c:ptCount val="1"/>
                <c:pt idx="0">
                  <c:v>Naive Time</c:v>
                </c:pt>
              </c:strCache>
            </c:strRef>
          </c:tx>
          <c:xVal>
            <c:numRef>
              <c:f>'bit sets only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naive'!$K$46:$K$56</c:f>
              <c:numCache>
                <c:formatCode>0.00</c:formatCode>
                <c:ptCount val="11"/>
                <c:pt idx="0">
                  <c:v>8891.1119999999992</c:v>
                </c:pt>
                <c:pt idx="1">
                  <c:v>204908.997</c:v>
                </c:pt>
                <c:pt idx="2">
                  <c:v>422341.11800000002</c:v>
                </c:pt>
                <c:pt idx="3">
                  <c:v>715929.24899999995</c:v>
                </c:pt>
                <c:pt idx="4">
                  <c:v>1028995.5919999999</c:v>
                </c:pt>
                <c:pt idx="5">
                  <c:v>1438813.8959999999</c:v>
                </c:pt>
                <c:pt idx="6">
                  <c:v>1605200.679</c:v>
                </c:pt>
                <c:pt idx="7">
                  <c:v>2413714.8859999999</c:v>
                </c:pt>
                <c:pt idx="8">
                  <c:v>2418632.0070000002</c:v>
                </c:pt>
                <c:pt idx="9">
                  <c:v>3022064.818</c:v>
                </c:pt>
                <c:pt idx="10">
                  <c:v>3565655.983</c:v>
                </c:pt>
              </c:numCache>
            </c:numRef>
          </c:yVal>
        </c:ser>
        <c:axId val="115527680"/>
        <c:axId val="115529216"/>
      </c:scatterChart>
      <c:valAx>
        <c:axId val="115527680"/>
        <c:scaling>
          <c:orientation val="minMax"/>
        </c:scaling>
        <c:axPos val="b"/>
        <c:numFmt formatCode="General" sourceLinked="1"/>
        <c:tickLblPos val="nextTo"/>
        <c:crossAx val="115529216"/>
        <c:crosses val="autoZero"/>
        <c:crossBetween val="midCat"/>
      </c:valAx>
      <c:valAx>
        <c:axId val="115529216"/>
        <c:scaling>
          <c:orientation val="minMax"/>
        </c:scaling>
        <c:axPos val="l"/>
        <c:majorGridlines/>
        <c:numFmt formatCode="General" sourceLinked="1"/>
        <c:tickLblPos val="nextTo"/>
        <c:crossAx val="115527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'Ratio new vs. naive'!$C$1</c:f>
              <c:strCache>
                <c:ptCount val="1"/>
                <c:pt idx="0">
                  <c:v>Naive time / time</c:v>
                </c:pt>
              </c:strCache>
            </c:strRef>
          </c:tx>
          <c:xVal>
            <c:numRef>
              <c:f>'Ratio new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'Ratio new vs. naive'!$C$13:$C$23</c:f>
              <c:numCache>
                <c:formatCode>0.00E+00</c:formatCode>
                <c:ptCount val="11"/>
                <c:pt idx="0">
                  <c:v>3.5646276179139056</c:v>
                </c:pt>
                <c:pt idx="1">
                  <c:v>3.3548632339205486</c:v>
                </c:pt>
                <c:pt idx="2">
                  <c:v>6.698989934709072</c:v>
                </c:pt>
                <c:pt idx="3">
                  <c:v>6.2225907174717543</c:v>
                </c:pt>
                <c:pt idx="4">
                  <c:v>14.012307243013383</c:v>
                </c:pt>
                <c:pt idx="5">
                  <c:v>18.302021653506017</c:v>
                </c:pt>
                <c:pt idx="6">
                  <c:v>9.6103822841619184</c:v>
                </c:pt>
                <c:pt idx="7">
                  <c:v>36.661061698282779</c:v>
                </c:pt>
                <c:pt idx="8">
                  <c:v>11.545016075277456</c:v>
                </c:pt>
                <c:pt idx="9">
                  <c:v>13.396227191072455</c:v>
                </c:pt>
                <c:pt idx="10">
                  <c:v>15.460104684967606</c:v>
                </c:pt>
              </c:numCache>
            </c:numRef>
          </c:yVal>
        </c:ser>
        <c:axId val="124370944"/>
        <c:axId val="124372480"/>
      </c:scatterChart>
      <c:valAx>
        <c:axId val="124370944"/>
        <c:scaling>
          <c:orientation val="minMax"/>
        </c:scaling>
        <c:axPos val="b"/>
        <c:numFmt formatCode="General" sourceLinked="1"/>
        <c:tickLblPos val="nextTo"/>
        <c:crossAx val="124372480"/>
        <c:crosses val="autoZero"/>
        <c:crossBetween val="midCat"/>
      </c:valAx>
      <c:valAx>
        <c:axId val="124372480"/>
        <c:scaling>
          <c:orientation val="minMax"/>
        </c:scaling>
        <c:axPos val="l"/>
        <c:majorGridlines/>
        <c:numFmt formatCode="General" sourceLinked="0"/>
        <c:tickLblPos val="nextTo"/>
        <c:crossAx val="12437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naive'!$C$57:$C$67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76000</c:v>
                </c:pt>
                <c:pt idx="3">
                  <c:v>147000</c:v>
                </c:pt>
                <c:pt idx="4">
                  <c:v>244000</c:v>
                </c:pt>
                <c:pt idx="5">
                  <c:v>368000</c:v>
                </c:pt>
                <c:pt idx="6">
                  <c:v>521000</c:v>
                </c:pt>
                <c:pt idx="7">
                  <c:v>689000</c:v>
                </c:pt>
                <c:pt idx="8">
                  <c:v>880000</c:v>
                </c:pt>
                <c:pt idx="9">
                  <c:v>1095000</c:v>
                </c:pt>
                <c:pt idx="10">
                  <c:v>1328000</c:v>
                </c:pt>
              </c:numCache>
            </c:numRef>
          </c:yVal>
        </c:ser>
        <c:ser>
          <c:idx val="2"/>
          <c:order val="1"/>
          <c:tx>
            <c:strRef>
              <c:f>'bit sets only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naive'!$E$57:$E$67</c:f>
              <c:numCache>
                <c:formatCode>0.00E+00</c:formatCode>
                <c:ptCount val="11"/>
                <c:pt idx="0">
                  <c:v>2096.0970000000002</c:v>
                </c:pt>
                <c:pt idx="1">
                  <c:v>48032.921999999999</c:v>
                </c:pt>
                <c:pt idx="2">
                  <c:v>100840.186</c:v>
                </c:pt>
                <c:pt idx="3">
                  <c:v>106880.90700000001</c:v>
                </c:pt>
                <c:pt idx="4">
                  <c:v>250246.05499999999</c:v>
                </c:pt>
                <c:pt idx="5">
                  <c:v>133155.755</c:v>
                </c:pt>
                <c:pt idx="6">
                  <c:v>169181.30100000001</c:v>
                </c:pt>
                <c:pt idx="7">
                  <c:v>201199.035</c:v>
                </c:pt>
                <c:pt idx="8">
                  <c:v>279034.90399999998</c:v>
                </c:pt>
                <c:pt idx="9">
                  <c:v>487676.21</c:v>
                </c:pt>
                <c:pt idx="10">
                  <c:v>223363.85</c:v>
                </c:pt>
              </c:numCache>
            </c:numRef>
          </c:yVal>
        </c:ser>
        <c:ser>
          <c:idx val="4"/>
          <c:order val="2"/>
          <c:tx>
            <c:strRef>
              <c:f>'bit sets only vs. naive'!$K$1</c:f>
              <c:strCache>
                <c:ptCount val="1"/>
                <c:pt idx="0">
                  <c:v>Naive Time</c:v>
                </c:pt>
              </c:strCache>
            </c:strRef>
          </c:tx>
          <c:xVal>
            <c:numRef>
              <c:f>'bit sets only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naive'!$K$57:$K$67</c:f>
              <c:numCache>
                <c:formatCode>0.00</c:formatCode>
                <c:ptCount val="11"/>
                <c:pt idx="0">
                  <c:v>7021.5640000000003</c:v>
                </c:pt>
                <c:pt idx="1">
                  <c:v>117559.36</c:v>
                </c:pt>
                <c:pt idx="2">
                  <c:v>262457.94799999997</c:v>
                </c:pt>
                <c:pt idx="3">
                  <c:v>797460.28599999996</c:v>
                </c:pt>
                <c:pt idx="4">
                  <c:v>580937.52500000002</c:v>
                </c:pt>
                <c:pt idx="5">
                  <c:v>843705.55200000003</c:v>
                </c:pt>
                <c:pt idx="6">
                  <c:v>971167.28</c:v>
                </c:pt>
                <c:pt idx="7">
                  <c:v>1207908.253</c:v>
                </c:pt>
                <c:pt idx="8">
                  <c:v>1488099.4609999999</c:v>
                </c:pt>
                <c:pt idx="9">
                  <c:v>2119068.7609999999</c:v>
                </c:pt>
                <c:pt idx="10">
                  <c:v>2211926.3820000002</c:v>
                </c:pt>
              </c:numCache>
            </c:numRef>
          </c:yVal>
        </c:ser>
        <c:axId val="115568640"/>
        <c:axId val="115570176"/>
      </c:scatterChart>
      <c:valAx>
        <c:axId val="115568640"/>
        <c:scaling>
          <c:orientation val="minMax"/>
        </c:scaling>
        <c:axPos val="b"/>
        <c:numFmt formatCode="General" sourceLinked="1"/>
        <c:tickLblPos val="nextTo"/>
        <c:crossAx val="115570176"/>
        <c:crosses val="autoZero"/>
        <c:crossBetween val="midCat"/>
      </c:valAx>
      <c:valAx>
        <c:axId val="115570176"/>
        <c:scaling>
          <c:orientation val="minMax"/>
        </c:scaling>
        <c:axPos val="l"/>
        <c:majorGridlines/>
        <c:numFmt formatCode="General" sourceLinked="1"/>
        <c:tickLblPos val="nextTo"/>
        <c:crossAx val="11556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'bit sets only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'bit sets only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</c:numCache>
            </c:numRef>
          </c:yVal>
        </c:ser>
        <c:ser>
          <c:idx val="2"/>
          <c:order val="1"/>
          <c:tx>
            <c:strRef>
              <c:f>'bit sets only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'bit sets only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naive'!$E$68:$E$78</c:f>
              <c:numCache>
                <c:formatCode>0.00E+00</c:formatCode>
                <c:ptCount val="11"/>
                <c:pt idx="0">
                  <c:v>2064.2730000000001</c:v>
                </c:pt>
                <c:pt idx="1">
                  <c:v>36614.998</c:v>
                </c:pt>
                <c:pt idx="2">
                  <c:v>73485.051999999996</c:v>
                </c:pt>
                <c:pt idx="3">
                  <c:v>36526.964999999997</c:v>
                </c:pt>
                <c:pt idx="4">
                  <c:v>37261.991000000002</c:v>
                </c:pt>
                <c:pt idx="5">
                  <c:v>52683.523000000001</c:v>
                </c:pt>
                <c:pt idx="6">
                  <c:v>52394.646000000001</c:v>
                </c:pt>
                <c:pt idx="7">
                  <c:v>36165.197999999997</c:v>
                </c:pt>
                <c:pt idx="8">
                  <c:v>50542.726999999999</c:v>
                </c:pt>
                <c:pt idx="9">
                  <c:v>51441.444000000003</c:v>
                </c:pt>
                <c:pt idx="10">
                  <c:v>41457.239000000001</c:v>
                </c:pt>
              </c:numCache>
            </c:numRef>
          </c:yVal>
        </c:ser>
        <c:ser>
          <c:idx val="4"/>
          <c:order val="2"/>
          <c:tx>
            <c:strRef>
              <c:f>'bit sets only vs. naive'!$K$1</c:f>
              <c:strCache>
                <c:ptCount val="1"/>
                <c:pt idx="0">
                  <c:v>Naive Time</c:v>
                </c:pt>
              </c:strCache>
            </c:strRef>
          </c:tx>
          <c:xVal>
            <c:numRef>
              <c:f>'bit sets only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'bit sets only vs. naive'!$K$68:$K$78</c:f>
              <c:numCache>
                <c:formatCode>0.00</c:formatCode>
                <c:ptCount val="11"/>
                <c:pt idx="0">
                  <c:v>8955.0439999999999</c:v>
                </c:pt>
                <c:pt idx="1">
                  <c:v>79246.377999999997</c:v>
                </c:pt>
                <c:pt idx="2">
                  <c:v>165914.93700000001</c:v>
                </c:pt>
                <c:pt idx="3">
                  <c:v>269507.72600000002</c:v>
                </c:pt>
                <c:pt idx="4">
                  <c:v>339689.52799999999</c:v>
                </c:pt>
                <c:pt idx="5">
                  <c:v>476824.016</c:v>
                </c:pt>
                <c:pt idx="6">
                  <c:v>554193.62399999995</c:v>
                </c:pt>
                <c:pt idx="7">
                  <c:v>700589.59100000001</c:v>
                </c:pt>
                <c:pt idx="8">
                  <c:v>864632.80900000001</c:v>
                </c:pt>
                <c:pt idx="9">
                  <c:v>1070400.0120000001</c:v>
                </c:pt>
                <c:pt idx="10">
                  <c:v>1411486.6610000001</c:v>
                </c:pt>
              </c:numCache>
            </c:numRef>
          </c:yVal>
        </c:ser>
        <c:axId val="9466240"/>
        <c:axId val="9467776"/>
      </c:scatterChart>
      <c:valAx>
        <c:axId val="9466240"/>
        <c:scaling>
          <c:orientation val="minMax"/>
        </c:scaling>
        <c:axPos val="b"/>
        <c:numFmt formatCode="General" sourceLinked="1"/>
        <c:tickLblPos val="nextTo"/>
        <c:crossAx val="9467776"/>
        <c:crosses val="autoZero"/>
        <c:crossBetween val="midCat"/>
      </c:valAx>
      <c:valAx>
        <c:axId val="9467776"/>
        <c:scaling>
          <c:orientation val="minMax"/>
        </c:scaling>
        <c:axPos val="l"/>
        <c:majorGridlines/>
        <c:numFmt formatCode="General" sourceLinked="1"/>
        <c:tickLblPos val="nextTo"/>
        <c:crossAx val="9466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table'!$E$2:$E$12</c:f>
              <c:numCache>
                <c:formatCode>0.00E+00</c:formatCode>
                <c:ptCount val="11"/>
                <c:pt idx="0">
                  <c:v>2155.5790000000002</c:v>
                </c:pt>
                <c:pt idx="1">
                  <c:v>519471.87900000002</c:v>
                </c:pt>
                <c:pt idx="2">
                  <c:v>519092.23300000001</c:v>
                </c:pt>
                <c:pt idx="3">
                  <c:v>1719661.027</c:v>
                </c:pt>
                <c:pt idx="4">
                  <c:v>546673.41700000002</c:v>
                </c:pt>
                <c:pt idx="5">
                  <c:v>562708.91500000004</c:v>
                </c:pt>
                <c:pt idx="6">
                  <c:v>552223.83200000005</c:v>
                </c:pt>
                <c:pt idx="7">
                  <c:v>545745.04700000002</c:v>
                </c:pt>
                <c:pt idx="8">
                  <c:v>564061.63399999996</c:v>
                </c:pt>
                <c:pt idx="9">
                  <c:v>550124.94400000002</c:v>
                </c:pt>
                <c:pt idx="10">
                  <c:v>552014.55799999996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550124.94400000002</c:v>
                </c:pt>
                <c:pt idx="10">
                  <c:v>276007.27899999998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table'!$K$2:$K$12</c:f>
              <c:numCache>
                <c:formatCode>0.00</c:formatCode>
                <c:ptCount val="11"/>
                <c:pt idx="0">
                  <c:v>2218.9870000000001</c:v>
                </c:pt>
                <c:pt idx="1">
                  <c:v>1205035.27</c:v>
                </c:pt>
                <c:pt idx="2">
                  <c:v>1183176.3419999999</c:v>
                </c:pt>
                <c:pt idx="3">
                  <c:v>1227922.818</c:v>
                </c:pt>
                <c:pt idx="4">
                  <c:v>1232002.932</c:v>
                </c:pt>
                <c:pt idx="5">
                  <c:v>1226432.952</c:v>
                </c:pt>
                <c:pt idx="6">
                  <c:v>1233022.9099999999</c:v>
                </c:pt>
                <c:pt idx="7">
                  <c:v>1176248.9169999999</c:v>
                </c:pt>
                <c:pt idx="8">
                  <c:v>1180047.747</c:v>
                </c:pt>
                <c:pt idx="9">
                  <c:v>2248781.915</c:v>
                </c:pt>
                <c:pt idx="10">
                  <c:v>640637.26</c:v>
                </c:pt>
              </c:numCache>
            </c:numRef>
          </c:yVal>
        </c:ser>
        <c:axId val="9560448"/>
        <c:axId val="9561984"/>
      </c:scatterChart>
      <c:valAx>
        <c:axId val="9560448"/>
        <c:scaling>
          <c:orientation val="minMax"/>
        </c:scaling>
        <c:axPos val="b"/>
        <c:numFmt formatCode="General" sourceLinked="1"/>
        <c:tickLblPos val="nextTo"/>
        <c:crossAx val="9561984"/>
        <c:crosses val="autoZero"/>
        <c:crossBetween val="midCat"/>
      </c:valAx>
      <c:valAx>
        <c:axId val="95619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560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table'!$C$13:$C$23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13000</c:v>
                </c:pt>
                <c:pt idx="4">
                  <c:v>21000</c:v>
                </c:pt>
                <c:pt idx="5">
                  <c:v>30000</c:v>
                </c:pt>
                <c:pt idx="6">
                  <c:v>39000</c:v>
                </c:pt>
                <c:pt idx="7">
                  <c:v>57000</c:v>
                </c:pt>
                <c:pt idx="8">
                  <c:v>76000</c:v>
                </c:pt>
                <c:pt idx="9">
                  <c:v>100000</c:v>
                </c:pt>
                <c:pt idx="10">
                  <c:v>125000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table'!$E$13:$E$23</c:f>
              <c:numCache>
                <c:formatCode>0.00E+00</c:formatCode>
                <c:ptCount val="11"/>
                <c:pt idx="0">
                  <c:v>2305.6</c:v>
                </c:pt>
                <c:pt idx="1">
                  <c:v>123100.262</c:v>
                </c:pt>
                <c:pt idx="2">
                  <c:v>126947.423</c:v>
                </c:pt>
                <c:pt idx="3">
                  <c:v>138700.861</c:v>
                </c:pt>
                <c:pt idx="4">
                  <c:v>166417.25399999999</c:v>
                </c:pt>
                <c:pt idx="5">
                  <c:v>150556.28599999999</c:v>
                </c:pt>
                <c:pt idx="6">
                  <c:v>178973.845</c:v>
                </c:pt>
                <c:pt idx="7">
                  <c:v>144973.17499999999</c:v>
                </c:pt>
                <c:pt idx="8">
                  <c:v>509147.69</c:v>
                </c:pt>
                <c:pt idx="9">
                  <c:v>581167.43599999999</c:v>
                </c:pt>
                <c:pt idx="10">
                  <c:v>575488.21299999999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table'!$F$13:$F$23</c:f>
              <c:numCache>
                <c:formatCode>0.00</c:formatCode>
                <c:ptCount val="11"/>
                <c:pt idx="0">
                  <c:v>0</c:v>
                </c:pt>
                <c:pt idx="1">
                  <c:v>61550.131000000001</c:v>
                </c:pt>
                <c:pt idx="2">
                  <c:v>25389.4846</c:v>
                </c:pt>
                <c:pt idx="3">
                  <c:v>10669.297</c:v>
                </c:pt>
                <c:pt idx="4">
                  <c:v>7924.6311428571416</c:v>
                </c:pt>
                <c:pt idx="5">
                  <c:v>5018.5428666666667</c:v>
                </c:pt>
                <c:pt idx="6">
                  <c:v>4589.0729487179487</c:v>
                </c:pt>
                <c:pt idx="7">
                  <c:v>2543.3890350877191</c:v>
                </c:pt>
                <c:pt idx="8">
                  <c:v>6699.3117105263154</c:v>
                </c:pt>
                <c:pt idx="9">
                  <c:v>5811.67436</c:v>
                </c:pt>
                <c:pt idx="10">
                  <c:v>4603.9057039999998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table'!$K$13:$K$23</c:f>
              <c:numCache>
                <c:formatCode>0.00</c:formatCode>
                <c:ptCount val="11"/>
                <c:pt idx="0">
                  <c:v>2233.2460000000001</c:v>
                </c:pt>
                <c:pt idx="1">
                  <c:v>115200.675</c:v>
                </c:pt>
                <c:pt idx="2">
                  <c:v>125497.818</c:v>
                </c:pt>
                <c:pt idx="3">
                  <c:v>136760.4</c:v>
                </c:pt>
                <c:pt idx="4">
                  <c:v>159957.46599999999</c:v>
                </c:pt>
                <c:pt idx="5">
                  <c:v>147721.56700000001</c:v>
                </c:pt>
                <c:pt idx="6">
                  <c:v>142388.49900000001</c:v>
                </c:pt>
                <c:pt idx="7">
                  <c:v>139432.52600000001</c:v>
                </c:pt>
                <c:pt idx="8">
                  <c:v>624513.13399999996</c:v>
                </c:pt>
                <c:pt idx="9">
                  <c:v>707719.005</c:v>
                </c:pt>
                <c:pt idx="10">
                  <c:v>663331.21600000001</c:v>
                </c:pt>
              </c:numCache>
            </c:numRef>
          </c:yVal>
        </c:ser>
        <c:axId val="56193408"/>
        <c:axId val="56194944"/>
      </c:scatterChart>
      <c:valAx>
        <c:axId val="56193408"/>
        <c:scaling>
          <c:orientation val="minMax"/>
        </c:scaling>
        <c:axPos val="b"/>
        <c:numFmt formatCode="General" sourceLinked="1"/>
        <c:tickLblPos val="nextTo"/>
        <c:crossAx val="56194944"/>
        <c:crosses val="autoZero"/>
        <c:crossBetween val="midCat"/>
      </c:valAx>
      <c:valAx>
        <c:axId val="561949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6193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table'!$C$24:$C$34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75000</c:v>
                </c:pt>
                <c:pt idx="3">
                  <c:v>144000</c:v>
                </c:pt>
                <c:pt idx="4">
                  <c:v>237000</c:v>
                </c:pt>
                <c:pt idx="5">
                  <c:v>357000</c:v>
                </c:pt>
                <c:pt idx="6">
                  <c:v>503000</c:v>
                </c:pt>
                <c:pt idx="7">
                  <c:v>663000</c:v>
                </c:pt>
                <c:pt idx="8">
                  <c:v>843000</c:v>
                </c:pt>
                <c:pt idx="9">
                  <c:v>1045000</c:v>
                </c:pt>
                <c:pt idx="10">
                  <c:v>1263000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table'!$E$24:$E$34</c:f>
              <c:numCache>
                <c:formatCode>0.00E+00</c:formatCode>
                <c:ptCount val="11"/>
                <c:pt idx="0">
                  <c:v>2216.2020000000002</c:v>
                </c:pt>
                <c:pt idx="1">
                  <c:v>641637.40800000005</c:v>
                </c:pt>
                <c:pt idx="2">
                  <c:v>642895.13100000005</c:v>
                </c:pt>
                <c:pt idx="3">
                  <c:v>673646.527</c:v>
                </c:pt>
                <c:pt idx="4">
                  <c:v>689828.45299999998</c:v>
                </c:pt>
                <c:pt idx="5">
                  <c:v>730050.03700000001</c:v>
                </c:pt>
                <c:pt idx="6">
                  <c:v>2096165.0260000001</c:v>
                </c:pt>
                <c:pt idx="7">
                  <c:v>836767.255</c:v>
                </c:pt>
                <c:pt idx="8">
                  <c:v>807849.32900000003</c:v>
                </c:pt>
                <c:pt idx="9">
                  <c:v>888047.49100000004</c:v>
                </c:pt>
                <c:pt idx="10">
                  <c:v>910639.76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table'!$F$24:$F$34</c:f>
              <c:numCache>
                <c:formatCode>0.00</c:formatCode>
                <c:ptCount val="11"/>
                <c:pt idx="0">
                  <c:v>0</c:v>
                </c:pt>
                <c:pt idx="1">
                  <c:v>23764.348444444448</c:v>
                </c:pt>
                <c:pt idx="2">
                  <c:v>8571.9350800000011</c:v>
                </c:pt>
                <c:pt idx="3">
                  <c:v>4678.1008819444442</c:v>
                </c:pt>
                <c:pt idx="4">
                  <c:v>2910.6685780590715</c:v>
                </c:pt>
                <c:pt idx="5">
                  <c:v>2044.9580868347339</c:v>
                </c:pt>
                <c:pt idx="6">
                  <c:v>4167.3260954274356</c:v>
                </c:pt>
                <c:pt idx="7">
                  <c:v>1262.0923906485671</c:v>
                </c:pt>
                <c:pt idx="8">
                  <c:v>958.30288137603804</c:v>
                </c:pt>
                <c:pt idx="9">
                  <c:v>849.80621148325361</c:v>
                </c:pt>
                <c:pt idx="10">
                  <c:v>721.01326999208243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table'!$K$24:$K$34</c:f>
              <c:numCache>
                <c:formatCode>0.00</c:formatCode>
                <c:ptCount val="11"/>
                <c:pt idx="0">
                  <c:v>2234.069</c:v>
                </c:pt>
                <c:pt idx="1">
                  <c:v>738001.88800000004</c:v>
                </c:pt>
                <c:pt idx="2">
                  <c:v>762803.35699999996</c:v>
                </c:pt>
                <c:pt idx="3">
                  <c:v>771292.17</c:v>
                </c:pt>
                <c:pt idx="4">
                  <c:v>784628.772</c:v>
                </c:pt>
                <c:pt idx="5">
                  <c:v>843968.16099999996</c:v>
                </c:pt>
                <c:pt idx="6">
                  <c:v>837220.11399999994</c:v>
                </c:pt>
                <c:pt idx="7">
                  <c:v>2255579.1349999998</c:v>
                </c:pt>
                <c:pt idx="8">
                  <c:v>912036.28700000001</c:v>
                </c:pt>
                <c:pt idx="9">
                  <c:v>980273.47699999996</c:v>
                </c:pt>
                <c:pt idx="10">
                  <c:v>1002492.2120000001</c:v>
                </c:pt>
              </c:numCache>
            </c:numRef>
          </c:yVal>
        </c:ser>
        <c:axId val="115605888"/>
        <c:axId val="115607424"/>
      </c:scatterChart>
      <c:valAx>
        <c:axId val="115605888"/>
        <c:scaling>
          <c:orientation val="minMax"/>
        </c:scaling>
        <c:axPos val="b"/>
        <c:numFmt formatCode="General" sourceLinked="1"/>
        <c:tickLblPos val="nextTo"/>
        <c:crossAx val="115607424"/>
        <c:crosses val="autoZero"/>
        <c:crossBetween val="midCat"/>
      </c:valAx>
      <c:valAx>
        <c:axId val="1156074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560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table'!$E$35:$E$45</c:f>
              <c:numCache>
                <c:formatCode>0.00E+00</c:formatCode>
                <c:ptCount val="11"/>
                <c:pt idx="0">
                  <c:v>2522.6480000000001</c:v>
                </c:pt>
                <c:pt idx="1">
                  <c:v>625428.10600000003</c:v>
                </c:pt>
                <c:pt idx="2">
                  <c:v>617846.66700000002</c:v>
                </c:pt>
                <c:pt idx="3">
                  <c:v>635683.31900000002</c:v>
                </c:pt>
                <c:pt idx="4">
                  <c:v>618792.85499999998</c:v>
                </c:pt>
                <c:pt idx="5">
                  <c:v>638717.77599999995</c:v>
                </c:pt>
                <c:pt idx="6">
                  <c:v>627889.30799999996</c:v>
                </c:pt>
                <c:pt idx="7">
                  <c:v>661572.92000000004</c:v>
                </c:pt>
                <c:pt idx="8">
                  <c:v>611748.68900000001</c:v>
                </c:pt>
                <c:pt idx="9">
                  <c:v>1851494.814</c:v>
                </c:pt>
                <c:pt idx="10">
                  <c:v>537649.92000000004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268824.96000000002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table'!$K$35:$K$45</c:f>
              <c:numCache>
                <c:formatCode>0.00</c:formatCode>
                <c:ptCount val="11"/>
                <c:pt idx="0">
                  <c:v>2225.41</c:v>
                </c:pt>
                <c:pt idx="1">
                  <c:v>782179.59100000001</c:v>
                </c:pt>
                <c:pt idx="2">
                  <c:v>748667.77800000005</c:v>
                </c:pt>
                <c:pt idx="3">
                  <c:v>750965.81400000001</c:v>
                </c:pt>
                <c:pt idx="4">
                  <c:v>741776.41399999999</c:v>
                </c:pt>
                <c:pt idx="5">
                  <c:v>753541.58</c:v>
                </c:pt>
                <c:pt idx="6">
                  <c:v>744223.94499999995</c:v>
                </c:pt>
                <c:pt idx="7">
                  <c:v>752136.94</c:v>
                </c:pt>
                <c:pt idx="8">
                  <c:v>743597.58100000001</c:v>
                </c:pt>
                <c:pt idx="9">
                  <c:v>757977.63300000003</c:v>
                </c:pt>
                <c:pt idx="10">
                  <c:v>726279.74399999995</c:v>
                </c:pt>
              </c:numCache>
            </c:numRef>
          </c:yVal>
        </c:ser>
        <c:axId val="115655040"/>
        <c:axId val="115656576"/>
      </c:scatterChart>
      <c:valAx>
        <c:axId val="115655040"/>
        <c:scaling>
          <c:orientation val="minMax"/>
        </c:scaling>
        <c:axPos val="b"/>
        <c:numFmt formatCode="General" sourceLinked="1"/>
        <c:tickLblPos val="nextTo"/>
        <c:crossAx val="115656576"/>
        <c:crosses val="autoZero"/>
        <c:crossBetween val="midCat"/>
      </c:valAx>
      <c:valAx>
        <c:axId val="1156565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5655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table'!$C$46:$C$56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80000</c:v>
                </c:pt>
                <c:pt idx="3">
                  <c:v>155000</c:v>
                </c:pt>
                <c:pt idx="4">
                  <c:v>254000</c:v>
                </c:pt>
                <c:pt idx="5">
                  <c:v>380000</c:v>
                </c:pt>
                <c:pt idx="6">
                  <c:v>532000</c:v>
                </c:pt>
                <c:pt idx="7">
                  <c:v>698000</c:v>
                </c:pt>
                <c:pt idx="8">
                  <c:v>884000</c:v>
                </c:pt>
                <c:pt idx="9">
                  <c:v>1093000</c:v>
                </c:pt>
                <c:pt idx="10">
                  <c:v>1319000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table'!$E$46:$E$56</c:f>
              <c:numCache>
                <c:formatCode>0.00E+00</c:formatCode>
                <c:ptCount val="11"/>
                <c:pt idx="0">
                  <c:v>2218.9899999999998</c:v>
                </c:pt>
                <c:pt idx="1">
                  <c:v>682492.61699999997</c:v>
                </c:pt>
                <c:pt idx="2">
                  <c:v>676298.81299999997</c:v>
                </c:pt>
                <c:pt idx="3">
                  <c:v>703830.79700000002</c:v>
                </c:pt>
                <c:pt idx="4">
                  <c:v>737652.147</c:v>
                </c:pt>
                <c:pt idx="5">
                  <c:v>763426.36699999997</c:v>
                </c:pt>
                <c:pt idx="6">
                  <c:v>766404.38800000004</c:v>
                </c:pt>
                <c:pt idx="7">
                  <c:v>822075.995</c:v>
                </c:pt>
                <c:pt idx="8">
                  <c:v>1296140.1440000001</c:v>
                </c:pt>
                <c:pt idx="9">
                  <c:v>2855001.6919999998</c:v>
                </c:pt>
                <c:pt idx="10">
                  <c:v>1503132.108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table'!$F$46:$F$56</c:f>
              <c:numCache>
                <c:formatCode>0.00</c:formatCode>
                <c:ptCount val="11"/>
                <c:pt idx="0">
                  <c:v>0</c:v>
                </c:pt>
                <c:pt idx="1">
                  <c:v>25277.504333333334</c:v>
                </c:pt>
                <c:pt idx="2">
                  <c:v>8453.7351624999992</c:v>
                </c:pt>
                <c:pt idx="3">
                  <c:v>4540.8438516129036</c:v>
                </c:pt>
                <c:pt idx="4">
                  <c:v>2904.1423110236224</c:v>
                </c:pt>
                <c:pt idx="5">
                  <c:v>2009.0167552631576</c:v>
                </c:pt>
                <c:pt idx="6">
                  <c:v>1440.6097518796994</c:v>
                </c:pt>
                <c:pt idx="7">
                  <c:v>1177.7593051575932</c:v>
                </c:pt>
                <c:pt idx="8">
                  <c:v>1466.2218823529413</c:v>
                </c:pt>
                <c:pt idx="9">
                  <c:v>2612.0784007319303</c:v>
                </c:pt>
                <c:pt idx="10">
                  <c:v>1139.5997786201667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table'!$K$46:$K$56</c:f>
              <c:numCache>
                <c:formatCode>0.00</c:formatCode>
                <c:ptCount val="11"/>
                <c:pt idx="0">
                  <c:v>2241.3490000000002</c:v>
                </c:pt>
                <c:pt idx="1">
                  <c:v>2005021.0360000001</c:v>
                </c:pt>
                <c:pt idx="2">
                  <c:v>802731.91</c:v>
                </c:pt>
                <c:pt idx="3">
                  <c:v>800308.12199999997</c:v>
                </c:pt>
                <c:pt idx="4">
                  <c:v>831115.125</c:v>
                </c:pt>
                <c:pt idx="5">
                  <c:v>862574.15899999999</c:v>
                </c:pt>
                <c:pt idx="6">
                  <c:v>874319.495</c:v>
                </c:pt>
                <c:pt idx="7">
                  <c:v>936432.43299999996</c:v>
                </c:pt>
                <c:pt idx="8">
                  <c:v>1565184.4010000001</c:v>
                </c:pt>
                <c:pt idx="9">
                  <c:v>1638695.977</c:v>
                </c:pt>
                <c:pt idx="10">
                  <c:v>3133916.4679999999</c:v>
                </c:pt>
              </c:numCache>
            </c:numRef>
          </c:yVal>
        </c:ser>
        <c:axId val="53502336"/>
        <c:axId val="53503872"/>
      </c:scatterChart>
      <c:valAx>
        <c:axId val="53502336"/>
        <c:scaling>
          <c:orientation val="minMax"/>
        </c:scaling>
        <c:axPos val="b"/>
        <c:numFmt formatCode="General" sourceLinked="1"/>
        <c:tickLblPos val="nextTo"/>
        <c:crossAx val="53503872"/>
        <c:crosses val="autoZero"/>
        <c:crossBetween val="midCat"/>
      </c:valAx>
      <c:valAx>
        <c:axId val="535038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350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table'!$C$57:$C$67</c:f>
              <c:numCache>
                <c:formatCode>General</c:formatCode>
                <c:ptCount val="11"/>
                <c:pt idx="0">
                  <c:v>0</c:v>
                </c:pt>
                <c:pt idx="1">
                  <c:v>27000</c:v>
                </c:pt>
                <c:pt idx="2">
                  <c:v>76000</c:v>
                </c:pt>
                <c:pt idx="3">
                  <c:v>147000</c:v>
                </c:pt>
                <c:pt idx="4">
                  <c:v>244000</c:v>
                </c:pt>
                <c:pt idx="5">
                  <c:v>368000</c:v>
                </c:pt>
                <c:pt idx="6">
                  <c:v>521000</c:v>
                </c:pt>
                <c:pt idx="7">
                  <c:v>689000</c:v>
                </c:pt>
                <c:pt idx="8">
                  <c:v>880000</c:v>
                </c:pt>
                <c:pt idx="9">
                  <c:v>1095000</c:v>
                </c:pt>
                <c:pt idx="10">
                  <c:v>1328000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table'!$E$57:$E$67</c:f>
              <c:numCache>
                <c:formatCode>0.00E+00</c:formatCode>
                <c:ptCount val="11"/>
                <c:pt idx="0">
                  <c:v>2223.4679999999998</c:v>
                </c:pt>
                <c:pt idx="1">
                  <c:v>671842.64599999995</c:v>
                </c:pt>
                <c:pt idx="2">
                  <c:v>692927.44499999995</c:v>
                </c:pt>
                <c:pt idx="3">
                  <c:v>684440.61800000002</c:v>
                </c:pt>
                <c:pt idx="4">
                  <c:v>725464.81799999997</c:v>
                </c:pt>
                <c:pt idx="5">
                  <c:v>774836.73699999996</c:v>
                </c:pt>
                <c:pt idx="6">
                  <c:v>816803.80500000005</c:v>
                </c:pt>
                <c:pt idx="7">
                  <c:v>896743.299</c:v>
                </c:pt>
                <c:pt idx="8">
                  <c:v>2345711.824</c:v>
                </c:pt>
                <c:pt idx="9">
                  <c:v>853365.15300000005</c:v>
                </c:pt>
                <c:pt idx="10">
                  <c:v>871322.75399999996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table'!$F$57:$F$67</c:f>
              <c:numCache>
                <c:formatCode>0.00</c:formatCode>
                <c:ptCount val="11"/>
                <c:pt idx="0">
                  <c:v>0</c:v>
                </c:pt>
                <c:pt idx="1">
                  <c:v>24883.060962962962</c:v>
                </c:pt>
                <c:pt idx="2">
                  <c:v>9117.4663815789463</c:v>
                </c:pt>
                <c:pt idx="3">
                  <c:v>4656.0586258503399</c:v>
                </c:pt>
                <c:pt idx="4">
                  <c:v>2973.2164672131148</c:v>
                </c:pt>
                <c:pt idx="5">
                  <c:v>2105.5346114130434</c:v>
                </c:pt>
                <c:pt idx="6">
                  <c:v>1567.7616218809983</c:v>
                </c:pt>
                <c:pt idx="7">
                  <c:v>1301.514222060958</c:v>
                </c:pt>
                <c:pt idx="8">
                  <c:v>2665.5816181818182</c:v>
                </c:pt>
                <c:pt idx="9">
                  <c:v>779.3289068493151</c:v>
                </c:pt>
                <c:pt idx="10">
                  <c:v>656.116531626506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table'!$K$57:$K$67</c:f>
              <c:numCache>
                <c:formatCode>0.00</c:formatCode>
                <c:ptCount val="11"/>
                <c:pt idx="0">
                  <c:v>2268.6999999999998</c:v>
                </c:pt>
                <c:pt idx="1">
                  <c:v>686859.36300000001</c:v>
                </c:pt>
                <c:pt idx="2">
                  <c:v>695622.78399999999</c:v>
                </c:pt>
                <c:pt idx="3">
                  <c:v>703884.99300000002</c:v>
                </c:pt>
                <c:pt idx="4">
                  <c:v>753939.65899999999</c:v>
                </c:pt>
                <c:pt idx="5">
                  <c:v>786165.56299999997</c:v>
                </c:pt>
                <c:pt idx="6">
                  <c:v>819436.26599999995</c:v>
                </c:pt>
                <c:pt idx="7">
                  <c:v>865519.78700000001</c:v>
                </c:pt>
                <c:pt idx="8">
                  <c:v>903266.20400000003</c:v>
                </c:pt>
                <c:pt idx="9">
                  <c:v>2232787.3840000001</c:v>
                </c:pt>
                <c:pt idx="10">
                  <c:v>866497.29099999997</c:v>
                </c:pt>
              </c:numCache>
            </c:numRef>
          </c:yVal>
        </c:ser>
        <c:axId val="56250752"/>
        <c:axId val="56252288"/>
      </c:scatterChart>
      <c:valAx>
        <c:axId val="56250752"/>
        <c:scaling>
          <c:orientation val="minMax"/>
        </c:scaling>
        <c:axPos val="b"/>
        <c:numFmt formatCode="General" sourceLinked="1"/>
        <c:tickLblPos val="nextTo"/>
        <c:crossAx val="56252288"/>
        <c:crosses val="autoZero"/>
        <c:crossBetween val="midCat"/>
      </c:valAx>
      <c:valAx>
        <c:axId val="562522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6250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table'!$E$68:$E$78</c:f>
              <c:numCache>
                <c:formatCode>0.00E+00</c:formatCode>
                <c:ptCount val="11"/>
                <c:pt idx="0">
                  <c:v>2212.0030000000002</c:v>
                </c:pt>
                <c:pt idx="1">
                  <c:v>585179.97600000002</c:v>
                </c:pt>
                <c:pt idx="2">
                  <c:v>569025.97100000002</c:v>
                </c:pt>
                <c:pt idx="3">
                  <c:v>565568.799</c:v>
                </c:pt>
                <c:pt idx="4">
                  <c:v>551982.42000000004</c:v>
                </c:pt>
                <c:pt idx="5">
                  <c:v>557432.56200000003</c:v>
                </c:pt>
                <c:pt idx="6">
                  <c:v>555623.11399999994</c:v>
                </c:pt>
                <c:pt idx="7">
                  <c:v>556416.55599999998</c:v>
                </c:pt>
                <c:pt idx="8">
                  <c:v>557542.66399999999</c:v>
                </c:pt>
                <c:pt idx="9">
                  <c:v>551690.24199999997</c:v>
                </c:pt>
                <c:pt idx="10">
                  <c:v>588112.16500000004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588112.16500000004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'new table vs. old table'!$K$68:$K$78</c:f>
              <c:numCache>
                <c:formatCode>0.00</c:formatCode>
                <c:ptCount val="11"/>
                <c:pt idx="0">
                  <c:v>2091.3249999999998</c:v>
                </c:pt>
                <c:pt idx="1">
                  <c:v>638177.48499999999</c:v>
                </c:pt>
                <c:pt idx="2">
                  <c:v>603354.91799999995</c:v>
                </c:pt>
                <c:pt idx="3">
                  <c:v>613907.35100000002</c:v>
                </c:pt>
                <c:pt idx="4">
                  <c:v>601436.22400000005</c:v>
                </c:pt>
                <c:pt idx="5">
                  <c:v>607086.93000000005</c:v>
                </c:pt>
                <c:pt idx="6">
                  <c:v>604819.61399999994</c:v>
                </c:pt>
                <c:pt idx="7">
                  <c:v>617141.27899999998</c:v>
                </c:pt>
                <c:pt idx="8">
                  <c:v>604949.78200000001</c:v>
                </c:pt>
                <c:pt idx="9">
                  <c:v>627127.74300000002</c:v>
                </c:pt>
                <c:pt idx="10">
                  <c:v>594495.38600000006</c:v>
                </c:pt>
              </c:numCache>
            </c:numRef>
          </c:yVal>
        </c:ser>
        <c:axId val="56292096"/>
        <c:axId val="56293632"/>
      </c:scatterChart>
      <c:valAx>
        <c:axId val="56292096"/>
        <c:scaling>
          <c:orientation val="minMax"/>
        </c:scaling>
        <c:axPos val="b"/>
        <c:numFmt formatCode="General" sourceLinked="1"/>
        <c:tickLblPos val="nextTo"/>
        <c:crossAx val="56293632"/>
        <c:crosses val="autoZero"/>
        <c:crossBetween val="midCat"/>
      </c:valAx>
      <c:valAx>
        <c:axId val="562936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629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'Ratio new vs. naive'!$C$1</c:f>
              <c:strCache>
                <c:ptCount val="1"/>
                <c:pt idx="0">
                  <c:v>Naive time / time</c:v>
                </c:pt>
              </c:strCache>
            </c:strRef>
          </c:tx>
          <c:xVal>
            <c:numRef>
              <c:f>'Ratio new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'Ratio new vs. naive'!$C$24:$C$34</c:f>
              <c:numCache>
                <c:formatCode>0.00E+00</c:formatCode>
                <c:ptCount val="11"/>
                <c:pt idx="0">
                  <c:v>2.9557172798341456</c:v>
                </c:pt>
                <c:pt idx="1">
                  <c:v>2.2912379209123852</c:v>
                </c:pt>
                <c:pt idx="2">
                  <c:v>2.9402999509648091</c:v>
                </c:pt>
                <c:pt idx="3">
                  <c:v>4.3952597791699777</c:v>
                </c:pt>
                <c:pt idx="4">
                  <c:v>4.5673736323883842</c:v>
                </c:pt>
                <c:pt idx="5">
                  <c:v>4.2549683264087559</c:v>
                </c:pt>
                <c:pt idx="6">
                  <c:v>4.4139696979129006</c:v>
                </c:pt>
                <c:pt idx="7">
                  <c:v>3.6781650160312207</c:v>
                </c:pt>
                <c:pt idx="8">
                  <c:v>6.2331432090095999</c:v>
                </c:pt>
                <c:pt idx="9">
                  <c:v>6.5086943134064841</c:v>
                </c:pt>
                <c:pt idx="10">
                  <c:v>4.7355514600505346</c:v>
                </c:pt>
              </c:numCache>
            </c:numRef>
          </c:yVal>
        </c:ser>
        <c:axId val="127523072"/>
        <c:axId val="127074304"/>
      </c:scatterChart>
      <c:valAx>
        <c:axId val="127523072"/>
        <c:scaling>
          <c:orientation val="minMax"/>
        </c:scaling>
        <c:axPos val="b"/>
        <c:numFmt formatCode="General" sourceLinked="1"/>
        <c:tickLblPos val="nextTo"/>
        <c:crossAx val="127074304"/>
        <c:crosses val="autoZero"/>
        <c:crossBetween val="midCat"/>
      </c:valAx>
      <c:valAx>
        <c:axId val="127074304"/>
        <c:scaling>
          <c:orientation val="minMax"/>
        </c:scaling>
        <c:axPos val="l"/>
        <c:majorGridlines/>
        <c:numFmt formatCode="General" sourceLinked="0"/>
        <c:tickLblPos val="nextTo"/>
        <c:crossAx val="12752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'Ratio new vs. naive'!$C$1</c:f>
              <c:strCache>
                <c:ptCount val="1"/>
                <c:pt idx="0">
                  <c:v>Naive time / time</c:v>
                </c:pt>
              </c:strCache>
            </c:strRef>
          </c:tx>
          <c:xVal>
            <c:numRef>
              <c:f>'Ratio new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'Ratio new vs. naive'!$C$35:$C$45</c:f>
              <c:numCache>
                <c:formatCode>0.00E+00</c:formatCode>
                <c:ptCount val="11"/>
                <c:pt idx="0">
                  <c:v>4.0077526891229045</c:v>
                </c:pt>
                <c:pt idx="1">
                  <c:v>0.98035855780246706</c:v>
                </c:pt>
                <c:pt idx="2">
                  <c:v>2.6754173557632717</c:v>
                </c:pt>
                <c:pt idx="3">
                  <c:v>6.4017106343109083</c:v>
                </c:pt>
                <c:pt idx="4">
                  <c:v>6.5664647175338802</c:v>
                </c:pt>
                <c:pt idx="5">
                  <c:v>9.258931869091759</c:v>
                </c:pt>
                <c:pt idx="6">
                  <c:v>14.804347146364918</c:v>
                </c:pt>
                <c:pt idx="7">
                  <c:v>19.207025523510147</c:v>
                </c:pt>
                <c:pt idx="8">
                  <c:v>16.491609120909029</c:v>
                </c:pt>
                <c:pt idx="9">
                  <c:v>29.916953082643332</c:v>
                </c:pt>
                <c:pt idx="10">
                  <c:v>25.329021401642347</c:v>
                </c:pt>
              </c:numCache>
            </c:numRef>
          </c:yVal>
        </c:ser>
        <c:axId val="127103744"/>
        <c:axId val="127105280"/>
      </c:scatterChart>
      <c:valAx>
        <c:axId val="127103744"/>
        <c:scaling>
          <c:orientation val="minMax"/>
        </c:scaling>
        <c:axPos val="b"/>
        <c:numFmt formatCode="General" sourceLinked="1"/>
        <c:tickLblPos val="nextTo"/>
        <c:crossAx val="127105280"/>
        <c:crosses val="autoZero"/>
        <c:crossBetween val="midCat"/>
      </c:valAx>
      <c:valAx>
        <c:axId val="127105280"/>
        <c:scaling>
          <c:orientation val="minMax"/>
        </c:scaling>
        <c:axPos val="l"/>
        <c:majorGridlines/>
        <c:numFmt formatCode="General" sourceLinked="0"/>
        <c:tickLblPos val="nextTo"/>
        <c:crossAx val="127103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'Ratio new vs. naive'!$C$1</c:f>
              <c:strCache>
                <c:ptCount val="1"/>
                <c:pt idx="0">
                  <c:v>Naive time / time</c:v>
                </c:pt>
              </c:strCache>
            </c:strRef>
          </c:tx>
          <c:xVal>
            <c:numRef>
              <c:f>'Ratio new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'Ratio new vs. naive'!$C$46:$C$56</c:f>
              <c:numCache>
                <c:formatCode>0.00E+00</c:formatCode>
                <c:ptCount val="11"/>
                <c:pt idx="0">
                  <c:v>4.1810757799270446</c:v>
                </c:pt>
                <c:pt idx="1">
                  <c:v>3.1879935601312499</c:v>
                </c:pt>
                <c:pt idx="2">
                  <c:v>3.9442225426934767</c:v>
                </c:pt>
                <c:pt idx="3">
                  <c:v>5.8556086751007541</c:v>
                </c:pt>
                <c:pt idx="4">
                  <c:v>3.7329960151275867</c:v>
                </c:pt>
                <c:pt idx="5">
                  <c:v>9.2892407265665558</c:v>
                </c:pt>
                <c:pt idx="6">
                  <c:v>8.404328177965354</c:v>
                </c:pt>
                <c:pt idx="7">
                  <c:v>11.485605632292705</c:v>
                </c:pt>
                <c:pt idx="8">
                  <c:v>4.6702475910600114</c:v>
                </c:pt>
                <c:pt idx="9">
                  <c:v>10.661647993442388</c:v>
                </c:pt>
                <c:pt idx="10">
                  <c:v>11.127524335662805</c:v>
                </c:pt>
              </c:numCache>
            </c:numRef>
          </c:yVal>
        </c:ser>
        <c:axId val="127130624"/>
        <c:axId val="130482944"/>
      </c:scatterChart>
      <c:valAx>
        <c:axId val="127130624"/>
        <c:scaling>
          <c:orientation val="minMax"/>
        </c:scaling>
        <c:axPos val="b"/>
        <c:numFmt formatCode="General" sourceLinked="1"/>
        <c:tickLblPos val="nextTo"/>
        <c:crossAx val="130482944"/>
        <c:crosses val="autoZero"/>
        <c:crossBetween val="midCat"/>
      </c:valAx>
      <c:valAx>
        <c:axId val="130482944"/>
        <c:scaling>
          <c:orientation val="minMax"/>
        </c:scaling>
        <c:axPos val="l"/>
        <c:majorGridlines/>
        <c:numFmt formatCode="General" sourceLinked="0"/>
        <c:tickLblPos val="nextTo"/>
        <c:crossAx val="12713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'Ratio new vs. naive'!$C$1</c:f>
              <c:strCache>
                <c:ptCount val="1"/>
                <c:pt idx="0">
                  <c:v>Naive time / time</c:v>
                </c:pt>
              </c:strCache>
            </c:strRef>
          </c:tx>
          <c:xVal>
            <c:numRef>
              <c:f>'Ratio new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'Ratio new vs. naive'!$C$57:$C$67</c:f>
              <c:numCache>
                <c:formatCode>0.00E+00</c:formatCode>
                <c:ptCount val="11"/>
                <c:pt idx="0">
                  <c:v>3.34982779899976</c:v>
                </c:pt>
                <c:pt idx="1">
                  <c:v>2.4474746716429205</c:v>
                </c:pt>
                <c:pt idx="2">
                  <c:v>2.6027118593375063</c:v>
                </c:pt>
                <c:pt idx="3">
                  <c:v>7.4612043290388614</c:v>
                </c:pt>
                <c:pt idx="4">
                  <c:v>2.321465267454466</c:v>
                </c:pt>
                <c:pt idx="5">
                  <c:v>6.3362304693477203</c:v>
                </c:pt>
                <c:pt idx="6">
                  <c:v>5.7403937329929864</c:v>
                </c:pt>
                <c:pt idx="7">
                  <c:v>6.0035489384926723</c:v>
                </c:pt>
                <c:pt idx="8">
                  <c:v>5.3330226422139644</c:v>
                </c:pt>
                <c:pt idx="9">
                  <c:v>4.3452371010675295</c:v>
                </c:pt>
                <c:pt idx="10">
                  <c:v>9.9027948434807165</c:v>
                </c:pt>
              </c:numCache>
            </c:numRef>
          </c:yVal>
        </c:ser>
        <c:axId val="130528768"/>
        <c:axId val="130530304"/>
      </c:scatterChart>
      <c:valAx>
        <c:axId val="130528768"/>
        <c:scaling>
          <c:orientation val="minMax"/>
        </c:scaling>
        <c:axPos val="b"/>
        <c:numFmt formatCode="General" sourceLinked="1"/>
        <c:tickLblPos val="nextTo"/>
        <c:crossAx val="130530304"/>
        <c:crosses val="autoZero"/>
        <c:crossBetween val="midCat"/>
      </c:valAx>
      <c:valAx>
        <c:axId val="130530304"/>
        <c:scaling>
          <c:orientation val="minMax"/>
        </c:scaling>
        <c:axPos val="l"/>
        <c:majorGridlines/>
        <c:numFmt formatCode="General" sourceLinked="0"/>
        <c:tickLblPos val="nextTo"/>
        <c:crossAx val="13052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'Ratio new vs. naive'!$C$1</c:f>
              <c:strCache>
                <c:ptCount val="1"/>
                <c:pt idx="0">
                  <c:v>Naive time / time</c:v>
                </c:pt>
              </c:strCache>
            </c:strRef>
          </c:tx>
          <c:xVal>
            <c:numRef>
              <c:f>'Ratio new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'Ratio new vs. naive'!$C$68:$C$78</c:f>
              <c:numCache>
                <c:formatCode>0.00E+00</c:formatCode>
                <c:ptCount val="11"/>
                <c:pt idx="0">
                  <c:v>4.338110317772891</c:v>
                </c:pt>
                <c:pt idx="1">
                  <c:v>2.1643146887513143</c:v>
                </c:pt>
                <c:pt idx="2">
                  <c:v>2.257805260857678</c:v>
                </c:pt>
                <c:pt idx="3">
                  <c:v>7.3783224530151914</c:v>
                </c:pt>
                <c:pt idx="4">
                  <c:v>9.1162473846338479</c:v>
                </c:pt>
                <c:pt idx="5">
                  <c:v>9.0507238097953326</c:v>
                </c:pt>
                <c:pt idx="6">
                  <c:v>10.577294939639442</c:v>
                </c:pt>
                <c:pt idx="7">
                  <c:v>19.371927425919253</c:v>
                </c:pt>
                <c:pt idx="8">
                  <c:v>17.106967912514889</c:v>
                </c:pt>
                <c:pt idx="9">
                  <c:v>20.808125292905853</c:v>
                </c:pt>
                <c:pt idx="10">
                  <c:v>34.046808109917791</c:v>
                </c:pt>
              </c:numCache>
            </c:numRef>
          </c:yVal>
        </c:ser>
        <c:axId val="131026944"/>
        <c:axId val="131028480"/>
      </c:scatterChart>
      <c:valAx>
        <c:axId val="131026944"/>
        <c:scaling>
          <c:orientation val="minMax"/>
        </c:scaling>
        <c:axPos val="b"/>
        <c:numFmt formatCode="General" sourceLinked="1"/>
        <c:tickLblPos val="nextTo"/>
        <c:crossAx val="131028480"/>
        <c:crosses val="autoZero"/>
        <c:crossBetween val="midCat"/>
      </c:valAx>
      <c:valAx>
        <c:axId val="131028480"/>
        <c:scaling>
          <c:orientation val="minMax"/>
        </c:scaling>
        <c:axPos val="l"/>
        <c:majorGridlines/>
        <c:numFmt formatCode="General" sourceLinked="0"/>
        <c:tickLblPos val="nextTo"/>
        <c:crossAx val="13102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2"/>
          <c:order val="1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Naive!$E$2:$E$12</c:f>
              <c:numCache>
                <c:formatCode>0.00E+00</c:formatCode>
                <c:ptCount val="11"/>
                <c:pt idx="0">
                  <c:v>7178.5770000000002</c:v>
                </c:pt>
                <c:pt idx="1">
                  <c:v>75268.788</c:v>
                </c:pt>
                <c:pt idx="2">
                  <c:v>141136.652</c:v>
                </c:pt>
                <c:pt idx="3">
                  <c:v>257749.22500000001</c:v>
                </c:pt>
                <c:pt idx="4">
                  <c:v>363887.86599999998</c:v>
                </c:pt>
                <c:pt idx="5">
                  <c:v>497579.99300000002</c:v>
                </c:pt>
                <c:pt idx="6">
                  <c:v>617981.90700000001</c:v>
                </c:pt>
                <c:pt idx="7">
                  <c:v>823077.82499999995</c:v>
                </c:pt>
                <c:pt idx="8">
                  <c:v>1035772.683</c:v>
                </c:pt>
                <c:pt idx="9">
                  <c:v>1130439.213</c:v>
                </c:pt>
                <c:pt idx="10">
                  <c:v>1336184.9069999999</c:v>
                </c:pt>
              </c:numCache>
            </c:numRef>
          </c:yVal>
        </c:ser>
        <c:axId val="121627392"/>
        <c:axId val="121628928"/>
      </c:scatterChart>
      <c:valAx>
        <c:axId val="121627392"/>
        <c:scaling>
          <c:orientation val="minMax"/>
        </c:scaling>
        <c:axPos val="b"/>
        <c:numFmt formatCode="General" sourceLinked="1"/>
        <c:tickLblPos val="nextTo"/>
        <c:crossAx val="121628928"/>
        <c:crosses val="autoZero"/>
        <c:crossBetween val="midCat"/>
      </c:valAx>
      <c:valAx>
        <c:axId val="121628928"/>
        <c:scaling>
          <c:orientation val="minMax"/>
        </c:scaling>
        <c:axPos val="l"/>
        <c:majorGridlines/>
        <c:numFmt formatCode="General" sourceLinked="1"/>
        <c:tickLblPos val="nextTo"/>
        <c:crossAx val="12162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Naive!$C$13:$C$23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13000</c:v>
                </c:pt>
                <c:pt idx="4">
                  <c:v>21000</c:v>
                </c:pt>
                <c:pt idx="5">
                  <c:v>30000</c:v>
                </c:pt>
                <c:pt idx="6">
                  <c:v>39000</c:v>
                </c:pt>
                <c:pt idx="7">
                  <c:v>57000</c:v>
                </c:pt>
                <c:pt idx="8">
                  <c:v>76000</c:v>
                </c:pt>
                <c:pt idx="9">
                  <c:v>100000</c:v>
                </c:pt>
                <c:pt idx="10">
                  <c:v>125000</c:v>
                </c:pt>
              </c:numCache>
            </c:numRef>
          </c:yVal>
        </c:ser>
        <c:ser>
          <c:idx val="2"/>
          <c:order val="1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367</c:v>
                </c:pt>
              </c:numCache>
            </c:numRef>
          </c:xVal>
          <c:yVal>
            <c:numRef>
              <c:f>Naive!$E$13:$E$23</c:f>
              <c:numCache>
                <c:formatCode>0.00E+00</c:formatCode>
                <c:ptCount val="11"/>
                <c:pt idx="0">
                  <c:v>7668.8649999999998</c:v>
                </c:pt>
                <c:pt idx="1">
                  <c:v>80485.664999999994</c:v>
                </c:pt>
                <c:pt idx="2">
                  <c:v>164434.318</c:v>
                </c:pt>
                <c:pt idx="3">
                  <c:v>277840.897</c:v>
                </c:pt>
                <c:pt idx="4">
                  <c:v>378086.87</c:v>
                </c:pt>
                <c:pt idx="5">
                  <c:v>493706.05699999997</c:v>
                </c:pt>
                <c:pt idx="6">
                  <c:v>597949.17299999995</c:v>
                </c:pt>
                <c:pt idx="7">
                  <c:v>1188409.412</c:v>
                </c:pt>
                <c:pt idx="8">
                  <c:v>902090.08100000001</c:v>
                </c:pt>
                <c:pt idx="9">
                  <c:v>1154059.801</c:v>
                </c:pt>
                <c:pt idx="10">
                  <c:v>1365797.331</c:v>
                </c:pt>
              </c:numCache>
            </c:numRef>
          </c:yVal>
        </c:ser>
        <c:axId val="121758848"/>
        <c:axId val="121760384"/>
      </c:scatterChart>
      <c:valAx>
        <c:axId val="121758848"/>
        <c:scaling>
          <c:orientation val="minMax"/>
        </c:scaling>
        <c:axPos val="b"/>
        <c:numFmt formatCode="General" sourceLinked="1"/>
        <c:tickLblPos val="nextTo"/>
        <c:crossAx val="121760384"/>
        <c:crosses val="autoZero"/>
        <c:crossBetween val="midCat"/>
      </c:valAx>
      <c:valAx>
        <c:axId val="121760384"/>
        <c:scaling>
          <c:orientation val="minMax"/>
        </c:scaling>
        <c:axPos val="l"/>
        <c:majorGridlines/>
        <c:numFmt formatCode="General" sourceLinked="0"/>
        <c:tickLblPos val="nextTo"/>
        <c:crossAx val="12175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0"/>
  <sheetViews>
    <sheetView tabSelected="1" topLeftCell="B1" workbookViewId="0">
      <pane ySplit="615" topLeftCell="A46" activePane="bottomLeft"/>
      <selection activeCell="G1" sqref="G1:G1048576"/>
      <selection pane="bottomLeft" activeCell="F80" sqref="F80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.5703125" style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7</v>
      </c>
      <c r="B1" s="3" t="s">
        <v>8</v>
      </c>
      <c r="C1" s="3" t="s">
        <v>16</v>
      </c>
      <c r="D1" s="6" t="s">
        <v>13</v>
      </c>
      <c r="E1" s="5" t="s">
        <v>9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15</v>
      </c>
    </row>
    <row r="2" spans="1:11">
      <c r="A2" t="s">
        <v>3</v>
      </c>
      <c r="B2">
        <v>0</v>
      </c>
      <c r="C2" s="1">
        <f>K2/E2</f>
        <v>3.4846987516674535</v>
      </c>
      <c r="D2" s="7">
        <v>0</v>
      </c>
      <c r="E2" s="1">
        <v>2060.0279999999998</v>
      </c>
      <c r="F2" s="2">
        <f>G$1*IF(C2=0,0,E2/C2)</f>
        <v>591163.87005168281</v>
      </c>
      <c r="G2" s="3" t="s">
        <v>11</v>
      </c>
      <c r="H2" s="1">
        <f>INDEX(LINEST($E3:$E12, $B3:$B12, TRUE), 1)</f>
        <v>29.734865959932684</v>
      </c>
      <c r="I2" s="3" t="s">
        <v>12</v>
      </c>
      <c r="J2" s="1">
        <f>INDEX(LINEST( $E3:$E12, $B3:$B12,TRUE), 2)</f>
        <v>37258.24373694168</v>
      </c>
      <c r="K2" s="2">
        <f>Naive!E2</f>
        <v>7178.5770000000002</v>
      </c>
    </row>
    <row r="3" spans="1:11">
      <c r="A3" t="s">
        <v>3</v>
      </c>
      <c r="B3">
        <v>37</v>
      </c>
      <c r="C3" s="1">
        <f t="shared" ref="C3:C66" si="0">K3/E3</f>
        <v>2.3787606719647276</v>
      </c>
      <c r="D3" s="7">
        <v>0</v>
      </c>
      <c r="E3" s="1">
        <v>31642.018</v>
      </c>
      <c r="F3" s="2">
        <f t="shared" ref="F3:F66" si="1">G$1*IF(C3=0,0,E3/C3)</f>
        <v>13301892.1881979</v>
      </c>
      <c r="K3" s="2">
        <f>Naive!E3</f>
        <v>75268.788</v>
      </c>
    </row>
    <row r="4" spans="1:11">
      <c r="A4" t="s">
        <v>3</v>
      </c>
      <c r="B4">
        <v>74</v>
      </c>
      <c r="C4" s="1">
        <f t="shared" si="0"/>
        <v>3.0600664046259136</v>
      </c>
      <c r="D4" s="7">
        <v>0</v>
      </c>
      <c r="E4" s="1">
        <v>46122.088000000003</v>
      </c>
      <c r="F4" s="2">
        <f t="shared" si="1"/>
        <v>15072250.697003527</v>
      </c>
      <c r="K4" s="2">
        <f>Naive!E4</f>
        <v>141136.652</v>
      </c>
    </row>
    <row r="5" spans="1:11">
      <c r="A5" t="s">
        <v>3</v>
      </c>
      <c r="B5">
        <v>111</v>
      </c>
      <c r="C5" s="1">
        <f t="shared" si="0"/>
        <v>5.8721760244676942</v>
      </c>
      <c r="D5" s="7">
        <v>0</v>
      </c>
      <c r="E5" s="1">
        <v>43893.307000000001</v>
      </c>
      <c r="F5" s="2">
        <f t="shared" si="1"/>
        <v>7474794.1507729031</v>
      </c>
      <c r="K5" s="2">
        <f>Naive!E5</f>
        <v>257749.22500000001</v>
      </c>
    </row>
    <row r="6" spans="1:11">
      <c r="A6" t="s">
        <v>3</v>
      </c>
      <c r="B6">
        <v>148</v>
      </c>
      <c r="C6" s="1">
        <f t="shared" si="0"/>
        <v>11.640227562361343</v>
      </c>
      <c r="D6" s="7">
        <v>0</v>
      </c>
      <c r="E6" s="1">
        <v>31261.233</v>
      </c>
      <c r="F6" s="2">
        <f t="shared" si="1"/>
        <v>2685620.4341814714</v>
      </c>
      <c r="K6" s="2">
        <f>Naive!E6</f>
        <v>363887.86599999998</v>
      </c>
    </row>
    <row r="7" spans="1:11">
      <c r="A7" t="s">
        <v>3</v>
      </c>
      <c r="B7">
        <v>185</v>
      </c>
      <c r="C7" s="1">
        <f t="shared" si="0"/>
        <v>10.520121090278488</v>
      </c>
      <c r="D7" s="7">
        <v>0</v>
      </c>
      <c r="E7" s="1">
        <v>47297.934000000001</v>
      </c>
      <c r="F7" s="2">
        <f t="shared" si="1"/>
        <v>4495949.580248409</v>
      </c>
      <c r="K7" s="2">
        <f>Naive!E7</f>
        <v>497579.99300000002</v>
      </c>
    </row>
    <row r="8" spans="1:11">
      <c r="A8" t="s">
        <v>3</v>
      </c>
      <c r="B8">
        <v>222</v>
      </c>
      <c r="C8" s="1">
        <f t="shared" si="0"/>
        <v>11.891121301685656</v>
      </c>
      <c r="D8" s="7">
        <v>0</v>
      </c>
      <c r="E8" s="1">
        <v>51970.027999999998</v>
      </c>
      <c r="F8" s="2">
        <f t="shared" si="1"/>
        <v>4370490.1061460748</v>
      </c>
      <c r="K8" s="2">
        <f>Naive!E8</f>
        <v>617981.90700000001</v>
      </c>
    </row>
    <row r="9" spans="1:11">
      <c r="A9" t="s">
        <v>3</v>
      </c>
      <c r="B9">
        <v>259</v>
      </c>
      <c r="C9" s="1">
        <f t="shared" si="0"/>
        <v>26.246924329905717</v>
      </c>
      <c r="D9" s="7">
        <v>0</v>
      </c>
      <c r="E9" s="1">
        <v>31359.02</v>
      </c>
      <c r="F9" s="2">
        <f t="shared" si="1"/>
        <v>1194769.3225247564</v>
      </c>
      <c r="K9" s="2">
        <f>Naive!E9</f>
        <v>823077.82499999995</v>
      </c>
    </row>
    <row r="10" spans="1:11">
      <c r="A10" t="s">
        <v>3</v>
      </c>
      <c r="B10">
        <v>296</v>
      </c>
      <c r="C10" s="1">
        <f t="shared" si="0"/>
        <v>18.166929881869393</v>
      </c>
      <c r="D10" s="7">
        <v>0</v>
      </c>
      <c r="E10" s="1">
        <v>57014.184000000001</v>
      </c>
      <c r="F10" s="2">
        <f t="shared" si="1"/>
        <v>3138349.9782701419</v>
      </c>
      <c r="K10" s="2">
        <f>Naive!E10</f>
        <v>1035772.683</v>
      </c>
    </row>
    <row r="11" spans="1:11">
      <c r="A11" t="s">
        <v>3</v>
      </c>
      <c r="B11">
        <v>333</v>
      </c>
      <c r="C11" s="1">
        <f t="shared" si="0"/>
        <v>19.412129828299278</v>
      </c>
      <c r="D11" s="7">
        <v>0</v>
      </c>
      <c r="E11" s="1">
        <v>58233.652000000002</v>
      </c>
      <c r="F11" s="2">
        <f t="shared" si="1"/>
        <v>2999858.980703197</v>
      </c>
      <c r="K11" s="2">
        <f>Naive!E11</f>
        <v>1130439.213</v>
      </c>
    </row>
    <row r="12" spans="1:11">
      <c r="A12" t="s">
        <v>3</v>
      </c>
      <c r="B12">
        <v>367</v>
      </c>
      <c r="C12" s="1">
        <f t="shared" si="0"/>
        <v>39.058061244328123</v>
      </c>
      <c r="D12" s="7">
        <v>0</v>
      </c>
      <c r="E12" s="1">
        <v>34210.220999999998</v>
      </c>
      <c r="F12" s="2">
        <f t="shared" si="1"/>
        <v>875881.18585808936</v>
      </c>
      <c r="K12" s="2">
        <f>Naive!E12</f>
        <v>1336184.9069999999</v>
      </c>
    </row>
    <row r="13" spans="1:11">
      <c r="A13" t="s">
        <v>0</v>
      </c>
      <c r="B13">
        <v>0</v>
      </c>
      <c r="C13" s="1">
        <f t="shared" si="0"/>
        <v>3.5646276179139056</v>
      </c>
      <c r="D13" s="7">
        <v>0</v>
      </c>
      <c r="E13" s="1">
        <v>2151.3789999999999</v>
      </c>
      <c r="F13" s="2">
        <f t="shared" si="1"/>
        <v>603535.4125598768</v>
      </c>
      <c r="G13" s="3" t="s">
        <v>11</v>
      </c>
      <c r="H13" s="1">
        <f t="shared" ref="H13" si="2">INDEX(LINEST($E14:$E23, $B14:$B23, TRUE), 1)</f>
        <v>202.109860766617</v>
      </c>
      <c r="I13" s="3" t="s">
        <v>12</v>
      </c>
      <c r="J13" s="1">
        <f t="shared" ref="J13" si="3">INDEX(LINEST( $E14:$E23, $B14:$B23,TRUE), 2)</f>
        <v>8372.1399922234268</v>
      </c>
      <c r="K13" s="2">
        <f>Naive!E13</f>
        <v>7668.8649999999998</v>
      </c>
    </row>
    <row r="14" spans="1:11">
      <c r="A14" t="s">
        <v>0</v>
      </c>
      <c r="B14">
        <v>37</v>
      </c>
      <c r="C14" s="1">
        <f t="shared" si="0"/>
        <v>3.3548632339205486</v>
      </c>
      <c r="D14" s="7">
        <v>0</v>
      </c>
      <c r="E14" s="1">
        <v>23990.743999999999</v>
      </c>
      <c r="F14" s="2">
        <f t="shared" si="1"/>
        <v>7151034.8789879046</v>
      </c>
      <c r="K14" s="2">
        <f>Naive!E14</f>
        <v>80485.664999999994</v>
      </c>
    </row>
    <row r="15" spans="1:11">
      <c r="A15" t="s">
        <v>0</v>
      </c>
      <c r="B15">
        <v>74</v>
      </c>
      <c r="C15" s="1">
        <f t="shared" si="0"/>
        <v>6.698989934709072</v>
      </c>
      <c r="D15" s="7">
        <v>0</v>
      </c>
      <c r="E15" s="1">
        <v>24546.135999999999</v>
      </c>
      <c r="F15" s="2">
        <f t="shared" si="1"/>
        <v>3664154.7814276577</v>
      </c>
      <c r="K15" s="2">
        <f>Naive!E15</f>
        <v>164434.318</v>
      </c>
    </row>
    <row r="16" spans="1:11">
      <c r="A16" t="s">
        <v>0</v>
      </c>
      <c r="B16">
        <v>111</v>
      </c>
      <c r="C16" s="1">
        <f t="shared" si="0"/>
        <v>6.2225907174717543</v>
      </c>
      <c r="D16" s="7">
        <v>0</v>
      </c>
      <c r="E16" s="1">
        <v>44650.357000000004</v>
      </c>
      <c r="F16" s="2">
        <f t="shared" si="1"/>
        <v>7175525.2799498746</v>
      </c>
      <c r="K16" s="2">
        <f>Naive!E16</f>
        <v>277840.897</v>
      </c>
    </row>
    <row r="17" spans="1:11">
      <c r="A17" t="s">
        <v>0</v>
      </c>
      <c r="B17">
        <v>148</v>
      </c>
      <c r="C17" s="1">
        <f t="shared" si="0"/>
        <v>14.012307243013383</v>
      </c>
      <c r="D17" s="7">
        <v>0</v>
      </c>
      <c r="E17" s="1">
        <v>26982.485000000001</v>
      </c>
      <c r="F17" s="2">
        <f t="shared" si="1"/>
        <v>1925627.5595479554</v>
      </c>
      <c r="K17" s="2">
        <f>Naive!E17</f>
        <v>378086.87</v>
      </c>
    </row>
    <row r="18" spans="1:11">
      <c r="A18" t="s">
        <v>0</v>
      </c>
      <c r="B18">
        <v>185</v>
      </c>
      <c r="C18" s="1">
        <f t="shared" si="0"/>
        <v>18.302021653506017</v>
      </c>
      <c r="D18" s="7">
        <v>0</v>
      </c>
      <c r="E18" s="1">
        <v>26975.492999999999</v>
      </c>
      <c r="F18" s="2">
        <f t="shared" si="1"/>
        <v>1473907.8289109364</v>
      </c>
      <c r="K18" s="2">
        <f>Naive!E18</f>
        <v>493706.05699999997</v>
      </c>
    </row>
    <row r="19" spans="1:11">
      <c r="A19" t="s">
        <v>0</v>
      </c>
      <c r="B19">
        <v>222</v>
      </c>
      <c r="C19" s="1">
        <f t="shared" si="0"/>
        <v>9.6103822841619184</v>
      </c>
      <c r="D19" s="7">
        <v>0</v>
      </c>
      <c r="E19" s="1">
        <v>62219.082999999999</v>
      </c>
      <c r="F19" s="2">
        <f t="shared" si="1"/>
        <v>6474152.7610757127</v>
      </c>
      <c r="K19" s="2">
        <f>Naive!E19</f>
        <v>597949.17299999995</v>
      </c>
    </row>
    <row r="20" spans="1:11">
      <c r="A20" t="s">
        <v>0</v>
      </c>
      <c r="B20">
        <v>259</v>
      </c>
      <c r="C20" s="1">
        <f t="shared" si="0"/>
        <v>36.661061698282779</v>
      </c>
      <c r="D20" s="7">
        <v>0</v>
      </c>
      <c r="E20" s="1">
        <v>32416.120999999999</v>
      </c>
      <c r="F20" s="2">
        <f t="shared" si="1"/>
        <v>884211.19024816412</v>
      </c>
      <c r="K20" s="2">
        <f>Naive!E20</f>
        <v>1188409.412</v>
      </c>
    </row>
    <row r="21" spans="1:11">
      <c r="A21" t="s">
        <v>0</v>
      </c>
      <c r="B21">
        <v>296</v>
      </c>
      <c r="C21" s="1">
        <f t="shared" si="0"/>
        <v>11.545016075277456</v>
      </c>
      <c r="D21" s="7">
        <v>0</v>
      </c>
      <c r="E21" s="1">
        <v>78136.754000000001</v>
      </c>
      <c r="F21" s="2">
        <f t="shared" si="1"/>
        <v>6768007.380026293</v>
      </c>
      <c r="K21" s="2">
        <f>Naive!E21</f>
        <v>902090.08100000001</v>
      </c>
    </row>
    <row r="22" spans="1:11">
      <c r="A22" t="s">
        <v>0</v>
      </c>
      <c r="B22">
        <v>333</v>
      </c>
      <c r="C22" s="1">
        <f t="shared" si="0"/>
        <v>13.396227191072455</v>
      </c>
      <c r="D22" s="7">
        <v>0</v>
      </c>
      <c r="E22" s="1">
        <v>86148.120999999999</v>
      </c>
      <c r="F22" s="2">
        <f t="shared" si="1"/>
        <v>6430774.8570740148</v>
      </c>
      <c r="K22" s="2">
        <f>Naive!E22</f>
        <v>1154059.801</v>
      </c>
    </row>
    <row r="23" spans="1:11">
      <c r="A23" t="s">
        <v>0</v>
      </c>
      <c r="B23">
        <v>367</v>
      </c>
      <c r="C23" s="1">
        <f t="shared" si="0"/>
        <v>15.460104684967606</v>
      </c>
      <c r="D23" s="7">
        <v>0</v>
      </c>
      <c r="E23" s="1">
        <v>88343.342999999993</v>
      </c>
      <c r="F23" s="2">
        <f t="shared" si="1"/>
        <v>5714278.4476679051</v>
      </c>
      <c r="K23" s="2">
        <f>Naive!E23</f>
        <v>1365797.331</v>
      </c>
    </row>
    <row r="24" spans="1:11">
      <c r="A24" t="s">
        <v>4</v>
      </c>
      <c r="B24">
        <v>0</v>
      </c>
      <c r="C24" s="1">
        <f t="shared" si="0"/>
        <v>2.9557172798341456</v>
      </c>
      <c r="D24" s="7">
        <v>0</v>
      </c>
      <c r="E24" s="1">
        <v>2422.3670000000002</v>
      </c>
      <c r="F24" s="2">
        <f t="shared" si="1"/>
        <v>819553.01223394636</v>
      </c>
      <c r="G24" s="3" t="s">
        <v>11</v>
      </c>
      <c r="H24" s="1">
        <f t="shared" ref="H24" si="4">INDEX(LINEST($E25:$E34, $B25:$B34, TRUE), 1)</f>
        <v>1149.1495355778748</v>
      </c>
      <c r="I24" s="3" t="s">
        <v>12</v>
      </c>
      <c r="J24" s="1">
        <f t="shared" ref="J24" si="5">INDEX(LINEST( $E25:$E34, $B25:$B34,TRUE), 2)</f>
        <v>-12991.560729424149</v>
      </c>
      <c r="K24" s="2">
        <f>Naive!E24</f>
        <v>7159.8320000000003</v>
      </c>
    </row>
    <row r="25" spans="1:11">
      <c r="A25" t="s">
        <v>4</v>
      </c>
      <c r="B25">
        <v>37</v>
      </c>
      <c r="C25" s="1">
        <f t="shared" si="0"/>
        <v>2.2912379209123852</v>
      </c>
      <c r="D25" s="7">
        <v>0</v>
      </c>
      <c r="E25" s="1">
        <v>56202.402999999998</v>
      </c>
      <c r="F25" s="2">
        <f t="shared" si="1"/>
        <v>24529274.104201213</v>
      </c>
      <c r="K25" s="2">
        <f>Naive!E25</f>
        <v>128773.077</v>
      </c>
    </row>
    <row r="26" spans="1:11">
      <c r="A26" t="s">
        <v>4</v>
      </c>
      <c r="B26">
        <v>74</v>
      </c>
      <c r="C26" s="1">
        <f t="shared" si="0"/>
        <v>2.9402999509648091</v>
      </c>
      <c r="D26" s="7">
        <v>0</v>
      </c>
      <c r="E26" s="1">
        <v>76120.842000000004</v>
      </c>
      <c r="F26" s="2">
        <f t="shared" si="1"/>
        <v>25888801.574486386</v>
      </c>
      <c r="K26" s="2">
        <f>Naive!E26</f>
        <v>223818.10800000001</v>
      </c>
    </row>
    <row r="27" spans="1:11">
      <c r="A27" t="s">
        <v>4</v>
      </c>
      <c r="B27">
        <v>111</v>
      </c>
      <c r="C27" s="1">
        <f t="shared" si="0"/>
        <v>4.3952597791699777</v>
      </c>
      <c r="D27" s="7">
        <v>0</v>
      </c>
      <c r="E27" s="1">
        <v>95683.095000000001</v>
      </c>
      <c r="F27" s="2">
        <f t="shared" si="1"/>
        <v>21769610.855190285</v>
      </c>
      <c r="K27" s="2">
        <f>Naive!E27</f>
        <v>420552.05900000001</v>
      </c>
    </row>
    <row r="28" spans="1:11">
      <c r="A28" t="s">
        <v>4</v>
      </c>
      <c r="B28">
        <v>148</v>
      </c>
      <c r="C28" s="1">
        <f t="shared" si="0"/>
        <v>4.5673736323883842</v>
      </c>
      <c r="D28" s="7">
        <v>0</v>
      </c>
      <c r="E28" s="1">
        <v>128029.40399999999</v>
      </c>
      <c r="F28" s="2">
        <f t="shared" si="1"/>
        <v>28031296.38707716</v>
      </c>
      <c r="K28" s="2">
        <f>Naive!E28</f>
        <v>584758.12399999995</v>
      </c>
    </row>
    <row r="29" spans="1:11">
      <c r="A29" t="s">
        <v>4</v>
      </c>
      <c r="B29">
        <v>185</v>
      </c>
      <c r="C29" s="1">
        <f t="shared" si="0"/>
        <v>4.2549683264087559</v>
      </c>
      <c r="D29" s="7">
        <v>0</v>
      </c>
      <c r="E29" s="1">
        <v>207195.32399999999</v>
      </c>
      <c r="F29" s="2">
        <f t="shared" si="1"/>
        <v>48694915.70924931</v>
      </c>
      <c r="K29" s="2">
        <f>Naive!E29</f>
        <v>881609.54099999997</v>
      </c>
    </row>
    <row r="30" spans="1:11">
      <c r="A30" t="s">
        <v>4</v>
      </c>
      <c r="B30">
        <v>222</v>
      </c>
      <c r="C30" s="1">
        <f t="shared" si="0"/>
        <v>4.4139696979129006</v>
      </c>
      <c r="D30" s="7">
        <v>0</v>
      </c>
      <c r="E30" s="1">
        <v>238227.48499999999</v>
      </c>
      <c r="F30" s="2">
        <f t="shared" si="1"/>
        <v>53971255.197479807</v>
      </c>
      <c r="K30" s="2">
        <f>Naive!E30</f>
        <v>1051528.8999999999</v>
      </c>
    </row>
    <row r="31" spans="1:11">
      <c r="A31" t="s">
        <v>4</v>
      </c>
      <c r="B31">
        <v>259</v>
      </c>
      <c r="C31" s="1">
        <f t="shared" si="0"/>
        <v>3.6781650160312207</v>
      </c>
      <c r="D31" s="7">
        <v>0</v>
      </c>
      <c r="E31" s="1">
        <v>382937.77600000001</v>
      </c>
      <c r="F31" s="2">
        <f t="shared" si="1"/>
        <v>104111091.89799047</v>
      </c>
      <c r="K31" s="2">
        <f>Naive!E31</f>
        <v>1408508.331</v>
      </c>
    </row>
    <row r="32" spans="1:11">
      <c r="A32" t="s">
        <v>4</v>
      </c>
      <c r="B32">
        <v>296</v>
      </c>
      <c r="C32" s="1">
        <f t="shared" si="0"/>
        <v>6.2331432090095999</v>
      </c>
      <c r="D32" s="7">
        <v>0</v>
      </c>
      <c r="E32" s="1">
        <v>231652.63200000001</v>
      </c>
      <c r="F32" s="2">
        <f t="shared" si="1"/>
        <v>37164657.417971931</v>
      </c>
      <c r="K32" s="2">
        <f>Naive!E32</f>
        <v>1443924.03</v>
      </c>
    </row>
    <row r="33" spans="1:11">
      <c r="A33" t="s">
        <v>4</v>
      </c>
      <c r="B33">
        <v>333</v>
      </c>
      <c r="C33" s="1">
        <f t="shared" si="0"/>
        <v>6.5086943134064841</v>
      </c>
      <c r="D33" s="7">
        <v>0</v>
      </c>
      <c r="E33" s="1">
        <v>268082.41100000002</v>
      </c>
      <c r="F33" s="2">
        <f t="shared" si="1"/>
        <v>41188354.851419121</v>
      </c>
      <c r="K33" s="2">
        <f>Naive!E33</f>
        <v>1744866.4639999999</v>
      </c>
    </row>
    <row r="34" spans="1:11">
      <c r="A34" t="s">
        <v>4</v>
      </c>
      <c r="B34">
        <v>367</v>
      </c>
      <c r="C34" s="1">
        <f t="shared" si="0"/>
        <v>4.7355514600505346</v>
      </c>
      <c r="D34" s="7">
        <v>0</v>
      </c>
      <c r="E34" s="1">
        <v>521024.87699999998</v>
      </c>
      <c r="F34" s="2">
        <f t="shared" si="1"/>
        <v>110024118.92160918</v>
      </c>
      <c r="K34" s="2">
        <f>Naive!E34</f>
        <v>2467340.1170000001</v>
      </c>
    </row>
    <row r="35" spans="1:11">
      <c r="A35" t="s">
        <v>5</v>
      </c>
      <c r="B35">
        <v>0</v>
      </c>
      <c r="C35" s="1">
        <f t="shared" si="0"/>
        <v>4.0077526891229045</v>
      </c>
      <c r="D35" s="7">
        <v>0</v>
      </c>
      <c r="E35" s="1">
        <v>2125.9720000000002</v>
      </c>
      <c r="F35" s="2">
        <f t="shared" si="1"/>
        <v>530464.86769752961</v>
      </c>
      <c r="G35" s="3" t="s">
        <v>11</v>
      </c>
      <c r="H35" s="1">
        <f t="shared" ref="H35" si="6">INDEX(LINEST($E36:$E45, $B36:$B45, TRUE), 1)</f>
        <v>-82.070333838908979</v>
      </c>
      <c r="I35" s="3" t="s">
        <v>12</v>
      </c>
      <c r="J35" s="1">
        <f t="shared" ref="J35" si="7">INDEX(LINEST( $E36:$E45, $B36:$B45,TRUE), 2)</f>
        <v>67151.633236066293</v>
      </c>
      <c r="K35" s="2">
        <f>Naive!E35</f>
        <v>8520.3700000000008</v>
      </c>
    </row>
    <row r="36" spans="1:11">
      <c r="A36" t="s">
        <v>5</v>
      </c>
      <c r="B36">
        <v>37</v>
      </c>
      <c r="C36" s="1">
        <f t="shared" si="0"/>
        <v>0.98035855780246706</v>
      </c>
      <c r="D36" s="7">
        <v>0</v>
      </c>
      <c r="E36" s="1">
        <v>79991.732999999993</v>
      </c>
      <c r="F36" s="2">
        <f t="shared" si="1"/>
        <v>81594363.983832911</v>
      </c>
      <c r="K36" s="2">
        <f>Naive!E36</f>
        <v>78420.58</v>
      </c>
    </row>
    <row r="37" spans="1:11">
      <c r="A37" t="s">
        <v>5</v>
      </c>
      <c r="B37">
        <v>74</v>
      </c>
      <c r="C37" s="1">
        <f t="shared" si="0"/>
        <v>2.6754173557632717</v>
      </c>
      <c r="D37" s="7">
        <v>0</v>
      </c>
      <c r="E37" s="1">
        <v>62516.029000000002</v>
      </c>
      <c r="F37" s="2">
        <f t="shared" si="1"/>
        <v>23366832.417877007</v>
      </c>
      <c r="K37" s="2">
        <f>Naive!E37</f>
        <v>167256.46900000001</v>
      </c>
    </row>
    <row r="38" spans="1:11">
      <c r="A38" t="s">
        <v>5</v>
      </c>
      <c r="B38">
        <v>111</v>
      </c>
      <c r="C38" s="1">
        <f t="shared" si="0"/>
        <v>6.4017106343109083</v>
      </c>
      <c r="D38" s="7">
        <v>0</v>
      </c>
      <c r="E38" s="1">
        <v>50355.59</v>
      </c>
      <c r="F38" s="2">
        <f t="shared" si="1"/>
        <v>7865958.4721170962</v>
      </c>
      <c r="K38" s="2">
        <f>Naive!E38</f>
        <v>322361.91600000003</v>
      </c>
    </row>
    <row r="39" spans="1:11">
      <c r="A39" t="s">
        <v>5</v>
      </c>
      <c r="B39">
        <v>148</v>
      </c>
      <c r="C39" s="1">
        <f t="shared" si="0"/>
        <v>6.5664647175338802</v>
      </c>
      <c r="D39" s="7">
        <v>0</v>
      </c>
      <c r="E39" s="1">
        <v>51155.125999999997</v>
      </c>
      <c r="F39" s="2">
        <f t="shared" si="1"/>
        <v>7790360.2928688182</v>
      </c>
      <c r="K39" s="2">
        <f>Naive!E39</f>
        <v>335908.33</v>
      </c>
    </row>
    <row r="40" spans="1:11">
      <c r="A40" t="s">
        <v>5</v>
      </c>
      <c r="B40">
        <v>185</v>
      </c>
      <c r="C40" s="1">
        <f t="shared" si="0"/>
        <v>9.258931869091759</v>
      </c>
      <c r="D40" s="7">
        <v>0</v>
      </c>
      <c r="E40" s="1">
        <v>50317.016000000003</v>
      </c>
      <c r="F40" s="2">
        <f t="shared" si="1"/>
        <v>5434429.8793221144</v>
      </c>
      <c r="K40" s="2">
        <f>Naive!E40</f>
        <v>465881.82299999997</v>
      </c>
    </row>
    <row r="41" spans="1:11">
      <c r="A41" t="s">
        <v>5</v>
      </c>
      <c r="B41">
        <v>222</v>
      </c>
      <c r="C41" s="1">
        <f t="shared" si="0"/>
        <v>14.804347146364918</v>
      </c>
      <c r="D41" s="7">
        <v>0</v>
      </c>
      <c r="E41" s="1">
        <v>36268.021999999997</v>
      </c>
      <c r="F41" s="2">
        <f t="shared" si="1"/>
        <v>2449822.4502189751</v>
      </c>
      <c r="K41" s="2">
        <f>Naive!E41</f>
        <v>536924.38800000004</v>
      </c>
    </row>
    <row r="42" spans="1:11">
      <c r="A42" t="s">
        <v>5</v>
      </c>
      <c r="B42">
        <v>259</v>
      </c>
      <c r="C42" s="1">
        <f t="shared" si="0"/>
        <v>19.207025523510147</v>
      </c>
      <c r="D42" s="7">
        <v>0</v>
      </c>
      <c r="E42" s="1">
        <v>35558.432000000001</v>
      </c>
      <c r="F42" s="2">
        <f t="shared" si="1"/>
        <v>1851324.2436459044</v>
      </c>
      <c r="K42" s="2">
        <f>Naive!E42</f>
        <v>682971.71100000001</v>
      </c>
    </row>
    <row r="43" spans="1:11">
      <c r="A43" t="s">
        <v>5</v>
      </c>
      <c r="B43">
        <v>296</v>
      </c>
      <c r="C43" s="1">
        <f t="shared" si="0"/>
        <v>16.491609120909029</v>
      </c>
      <c r="D43" s="7">
        <v>0</v>
      </c>
      <c r="E43" s="1">
        <v>50860.106</v>
      </c>
      <c r="F43" s="2">
        <f t="shared" si="1"/>
        <v>3083998.9977398003</v>
      </c>
      <c r="K43" s="2">
        <f>Naive!E43</f>
        <v>838764.98800000001</v>
      </c>
    </row>
    <row r="44" spans="1:11">
      <c r="A44" t="s">
        <v>5</v>
      </c>
      <c r="B44">
        <v>333</v>
      </c>
      <c r="C44" s="1">
        <f t="shared" si="0"/>
        <v>29.916953082643332</v>
      </c>
      <c r="D44" s="7">
        <v>0</v>
      </c>
      <c r="E44" s="1">
        <v>34983.790999999997</v>
      </c>
      <c r="F44" s="2">
        <f t="shared" si="1"/>
        <v>1169363.4342828931</v>
      </c>
      <c r="K44" s="2">
        <f>Naive!E44</f>
        <v>1046608.434</v>
      </c>
    </row>
    <row r="45" spans="1:11">
      <c r="A45" t="s">
        <v>5</v>
      </c>
      <c r="B45">
        <v>367</v>
      </c>
      <c r="C45" s="1">
        <f t="shared" si="0"/>
        <v>25.329021401642347</v>
      </c>
      <c r="D45" s="7">
        <v>0</v>
      </c>
      <c r="E45" s="1">
        <v>52743.569000000003</v>
      </c>
      <c r="F45" s="2">
        <f t="shared" si="1"/>
        <v>2082337.4169749836</v>
      </c>
      <c r="K45" s="2">
        <f>Naive!E45</f>
        <v>1335942.9879999999</v>
      </c>
    </row>
    <row r="46" spans="1:11">
      <c r="A46" t="s">
        <v>6</v>
      </c>
      <c r="B46">
        <v>0</v>
      </c>
      <c r="C46" s="1">
        <f t="shared" si="0"/>
        <v>4.1810757799270446</v>
      </c>
      <c r="D46" s="7">
        <v>0</v>
      </c>
      <c r="E46" s="1">
        <v>2126.5129999999999</v>
      </c>
      <c r="F46" s="2">
        <f t="shared" si="1"/>
        <v>508604.27122827835</v>
      </c>
      <c r="G46" s="3" t="s">
        <v>11</v>
      </c>
      <c r="H46" s="1">
        <f t="shared" ref="H46" si="8">INDEX(LINEST($E47:$E56, $B47:$B56, TRUE), 1)</f>
        <v>882.80421907681557</v>
      </c>
      <c r="I46" s="3" t="s">
        <v>12</v>
      </c>
      <c r="J46" s="1">
        <f t="shared" ref="J46" si="9">INDEX(LINEST( $E47:$E56, $B47:$B56,TRUE), 2)</f>
        <v>45321.51398359111</v>
      </c>
      <c r="K46" s="2">
        <f>Naive!E46</f>
        <v>8891.1119999999992</v>
      </c>
    </row>
    <row r="47" spans="1:11">
      <c r="A47" t="s">
        <v>6</v>
      </c>
      <c r="B47">
        <v>37</v>
      </c>
      <c r="C47" s="1">
        <f t="shared" si="0"/>
        <v>3.1879935601312499</v>
      </c>
      <c r="D47" s="7">
        <v>0</v>
      </c>
      <c r="E47" s="1">
        <v>64275.222999999998</v>
      </c>
      <c r="F47" s="2">
        <f t="shared" si="1"/>
        <v>20161653.964368042</v>
      </c>
      <c r="K47" s="2">
        <f>Naive!E47</f>
        <v>204908.997</v>
      </c>
    </row>
    <row r="48" spans="1:11">
      <c r="A48" t="s">
        <v>6</v>
      </c>
      <c r="B48">
        <v>74</v>
      </c>
      <c r="C48" s="1">
        <f t="shared" si="0"/>
        <v>3.9442225426934767</v>
      </c>
      <c r="D48" s="7">
        <v>0</v>
      </c>
      <c r="E48" s="1">
        <v>107078.42</v>
      </c>
      <c r="F48" s="2">
        <f t="shared" si="1"/>
        <v>27148168.958761904</v>
      </c>
      <c r="K48" s="2">
        <f>Naive!E48</f>
        <v>422341.11800000002</v>
      </c>
    </row>
    <row r="49" spans="1:11">
      <c r="A49" t="s">
        <v>6</v>
      </c>
      <c r="B49">
        <v>111</v>
      </c>
      <c r="C49" s="1">
        <f t="shared" si="0"/>
        <v>5.8556086751007541</v>
      </c>
      <c r="D49" s="7">
        <v>0</v>
      </c>
      <c r="E49" s="1">
        <v>122263.848</v>
      </c>
      <c r="F49" s="2">
        <f t="shared" si="1"/>
        <v>20879784.627666615</v>
      </c>
      <c r="K49" s="2">
        <f>Naive!E49</f>
        <v>715929.24899999995</v>
      </c>
    </row>
    <row r="50" spans="1:11">
      <c r="A50" t="s">
        <v>6</v>
      </c>
      <c r="B50">
        <v>148</v>
      </c>
      <c r="C50" s="1">
        <f t="shared" si="0"/>
        <v>3.7329960151275867</v>
      </c>
      <c r="D50" s="7">
        <v>0</v>
      </c>
      <c r="E50" s="1">
        <v>275648.72499999998</v>
      </c>
      <c r="F50" s="2">
        <f t="shared" si="1"/>
        <v>73841151.686999276</v>
      </c>
      <c r="K50" s="2">
        <f>Naive!E50</f>
        <v>1028995.5919999999</v>
      </c>
    </row>
    <row r="51" spans="1:11">
      <c r="A51" t="s">
        <v>6</v>
      </c>
      <c r="B51">
        <v>185</v>
      </c>
      <c r="C51" s="1">
        <f t="shared" si="0"/>
        <v>9.2892407265665558</v>
      </c>
      <c r="D51" s="7">
        <v>0</v>
      </c>
      <c r="E51" s="1">
        <v>154890.36600000001</v>
      </c>
      <c r="F51" s="2">
        <f t="shared" si="1"/>
        <v>16674168.595612423</v>
      </c>
      <c r="K51" s="2">
        <f>Naive!E51</f>
        <v>1438813.8959999999</v>
      </c>
    </row>
    <row r="52" spans="1:11">
      <c r="A52" t="s">
        <v>6</v>
      </c>
      <c r="B52">
        <v>222</v>
      </c>
      <c r="C52" s="1">
        <f t="shared" si="0"/>
        <v>8.404328177965354</v>
      </c>
      <c r="D52" s="7">
        <v>0</v>
      </c>
      <c r="E52" s="1">
        <v>190996.90599999999</v>
      </c>
      <c r="F52" s="2">
        <f t="shared" si="1"/>
        <v>22726017.113510597</v>
      </c>
      <c r="K52" s="2">
        <f>Naive!E52</f>
        <v>1605200.679</v>
      </c>
    </row>
    <row r="53" spans="1:11">
      <c r="A53" t="s">
        <v>6</v>
      </c>
      <c r="B53">
        <v>259</v>
      </c>
      <c r="C53" s="1">
        <f t="shared" si="0"/>
        <v>11.485605632292705</v>
      </c>
      <c r="D53" s="7">
        <v>0</v>
      </c>
      <c r="E53" s="1">
        <v>210151.29399999999</v>
      </c>
      <c r="F53" s="2">
        <f t="shared" si="1"/>
        <v>18296927.539383966</v>
      </c>
      <c r="K53" s="2">
        <f>Naive!E53</f>
        <v>2413714.8859999999</v>
      </c>
    </row>
    <row r="54" spans="1:11">
      <c r="A54" t="s">
        <v>6</v>
      </c>
      <c r="B54">
        <v>296</v>
      </c>
      <c r="C54" s="1">
        <f t="shared" si="0"/>
        <v>4.6702475910600114</v>
      </c>
      <c r="D54" s="7">
        <v>0</v>
      </c>
      <c r="E54" s="1">
        <v>517880.89600000001</v>
      </c>
      <c r="F54" s="2">
        <f t="shared" si="1"/>
        <v>110889387.74709715</v>
      </c>
      <c r="K54" s="2">
        <f>Naive!E54</f>
        <v>2418632.0070000002</v>
      </c>
    </row>
    <row r="55" spans="1:11">
      <c r="A55" t="s">
        <v>6</v>
      </c>
      <c r="B55">
        <v>333</v>
      </c>
      <c r="C55" s="1">
        <f t="shared" si="0"/>
        <v>10.661647993442388</v>
      </c>
      <c r="D55" s="7">
        <v>0</v>
      </c>
      <c r="E55" s="1">
        <v>283451.94099999999</v>
      </c>
      <c r="F55" s="2">
        <f t="shared" si="1"/>
        <v>26586128.258440111</v>
      </c>
      <c r="K55" s="2">
        <f>Naive!E55</f>
        <v>3022064.818</v>
      </c>
    </row>
    <row r="56" spans="1:11">
      <c r="A56" t="s">
        <v>6</v>
      </c>
      <c r="B56">
        <v>367</v>
      </c>
      <c r="C56" s="1">
        <f t="shared" si="0"/>
        <v>11.127524335662805</v>
      </c>
      <c r="D56" s="7">
        <v>0</v>
      </c>
      <c r="E56" s="1">
        <v>320435.69400000002</v>
      </c>
      <c r="F56" s="2">
        <f t="shared" si="1"/>
        <v>28796674.294661377</v>
      </c>
      <c r="K56" s="2">
        <f>Naive!E56</f>
        <v>3565655.983</v>
      </c>
    </row>
    <row r="57" spans="1:11">
      <c r="A57" t="s">
        <v>1</v>
      </c>
      <c r="B57">
        <v>0</v>
      </c>
      <c r="C57" s="1">
        <f t="shared" si="0"/>
        <v>3.34982779899976</v>
      </c>
      <c r="D57" s="7">
        <v>0</v>
      </c>
      <c r="E57" s="1">
        <v>2096.0970000000002</v>
      </c>
      <c r="F57" s="2">
        <f t="shared" si="1"/>
        <v>625732.76173356827</v>
      </c>
      <c r="G57" s="3" t="s">
        <v>11</v>
      </c>
      <c r="H57" s="1">
        <f t="shared" ref="H57" si="10">INDEX(LINEST($E58:$E67, $B58:$B67, TRUE), 1)</f>
        <v>831.48667925246286</v>
      </c>
      <c r="I57" s="3" t="s">
        <v>12</v>
      </c>
      <c r="J57" s="1">
        <f t="shared" ref="J57" si="11">INDEX(LINEST( $E58:$E67, $B58:$B67,TRUE), 2)</f>
        <v>31003.01927589954</v>
      </c>
      <c r="K57" s="2">
        <f>Naive!E57</f>
        <v>7021.5640000000003</v>
      </c>
    </row>
    <row r="58" spans="1:11">
      <c r="A58" t="s">
        <v>1</v>
      </c>
      <c r="B58">
        <v>37</v>
      </c>
      <c r="C58" s="1">
        <f t="shared" si="0"/>
        <v>2.4474746716429205</v>
      </c>
      <c r="D58" s="7">
        <v>0</v>
      </c>
      <c r="E58" s="1">
        <v>48032.921999999999</v>
      </c>
      <c r="F58" s="2">
        <f t="shared" si="1"/>
        <v>19625503.199899044</v>
      </c>
      <c r="K58" s="2">
        <f>Naive!E58</f>
        <v>117559.36</v>
      </c>
    </row>
    <row r="59" spans="1:11">
      <c r="A59" t="s">
        <v>1</v>
      </c>
      <c r="B59">
        <v>74</v>
      </c>
      <c r="C59" s="1">
        <f t="shared" si="0"/>
        <v>2.6027118593375063</v>
      </c>
      <c r="D59" s="7">
        <v>0</v>
      </c>
      <c r="E59" s="1">
        <v>100840.186</v>
      </c>
      <c r="F59" s="2">
        <f t="shared" si="1"/>
        <v>38744275.759233624</v>
      </c>
      <c r="K59" s="2">
        <f>Naive!E59</f>
        <v>262457.94799999997</v>
      </c>
    </row>
    <row r="60" spans="1:11">
      <c r="A60" t="s">
        <v>1</v>
      </c>
      <c r="B60">
        <v>111</v>
      </c>
      <c r="C60" s="1">
        <f t="shared" si="0"/>
        <v>7.4612043290388614</v>
      </c>
      <c r="D60" s="7">
        <v>0</v>
      </c>
      <c r="E60" s="1">
        <v>106880.90700000001</v>
      </c>
      <c r="F60" s="2">
        <f t="shared" si="1"/>
        <v>14324886.745698895</v>
      </c>
      <c r="K60" s="2">
        <f>Naive!E60</f>
        <v>797460.28599999996</v>
      </c>
    </row>
    <row r="61" spans="1:11">
      <c r="A61" t="s">
        <v>1</v>
      </c>
      <c r="B61">
        <v>148</v>
      </c>
      <c r="C61" s="1">
        <f t="shared" si="0"/>
        <v>2.321465267454466</v>
      </c>
      <c r="D61" s="7">
        <v>0</v>
      </c>
      <c r="E61" s="1">
        <v>250246.05499999999</v>
      </c>
      <c r="F61" s="2">
        <f t="shared" si="1"/>
        <v>107796596.61865194</v>
      </c>
      <c r="K61" s="2">
        <f>Naive!E61</f>
        <v>580937.52500000002</v>
      </c>
    </row>
    <row r="62" spans="1:11">
      <c r="A62" t="s">
        <v>1</v>
      </c>
      <c r="B62">
        <v>185</v>
      </c>
      <c r="C62" s="1">
        <f t="shared" si="0"/>
        <v>6.3362304693477203</v>
      </c>
      <c r="D62" s="7">
        <v>0</v>
      </c>
      <c r="E62" s="1">
        <v>133155.755</v>
      </c>
      <c r="F62" s="2">
        <f t="shared" si="1"/>
        <v>21014979.749262124</v>
      </c>
      <c r="K62" s="2">
        <f>Naive!E62</f>
        <v>843705.55200000003</v>
      </c>
    </row>
    <row r="63" spans="1:11">
      <c r="A63" t="s">
        <v>1</v>
      </c>
      <c r="B63">
        <v>222</v>
      </c>
      <c r="C63" s="1">
        <f t="shared" si="0"/>
        <v>5.7403937329929864</v>
      </c>
      <c r="D63" s="7">
        <v>0</v>
      </c>
      <c r="E63" s="1">
        <v>169181.30100000001</v>
      </c>
      <c r="F63" s="2">
        <f t="shared" si="1"/>
        <v>29472072.625894684</v>
      </c>
      <c r="K63" s="2">
        <f>Naive!E63</f>
        <v>971167.28</v>
      </c>
    </row>
    <row r="64" spans="1:11">
      <c r="A64" t="s">
        <v>1</v>
      </c>
      <c r="B64">
        <v>259</v>
      </c>
      <c r="C64" s="1">
        <f t="shared" si="0"/>
        <v>6.0035489384926723</v>
      </c>
      <c r="D64" s="7">
        <v>0</v>
      </c>
      <c r="E64" s="1">
        <v>201199.035</v>
      </c>
      <c r="F64" s="2">
        <f t="shared" si="1"/>
        <v>33513349.69720687</v>
      </c>
      <c r="K64" s="2">
        <f>Naive!E64</f>
        <v>1207908.253</v>
      </c>
    </row>
    <row r="65" spans="1:11">
      <c r="A65" t="s">
        <v>1</v>
      </c>
      <c r="B65">
        <v>296</v>
      </c>
      <c r="C65" s="1">
        <f t="shared" si="0"/>
        <v>5.3330226422139644</v>
      </c>
      <c r="D65" s="7">
        <v>0</v>
      </c>
      <c r="E65" s="1">
        <v>279034.90399999998</v>
      </c>
      <c r="F65" s="2">
        <f t="shared" si="1"/>
        <v>52322092.501778826</v>
      </c>
      <c r="K65" s="2">
        <f>Naive!E65</f>
        <v>1488099.4609999999</v>
      </c>
    </row>
    <row r="66" spans="1:11">
      <c r="A66" t="s">
        <v>1</v>
      </c>
      <c r="B66">
        <v>333</v>
      </c>
      <c r="C66" s="1">
        <f t="shared" si="0"/>
        <v>4.3452371010675295</v>
      </c>
      <c r="D66" s="7">
        <v>0</v>
      </c>
      <c r="E66" s="1">
        <v>487676.21</v>
      </c>
      <c r="F66" s="2">
        <f t="shared" si="1"/>
        <v>112232358.93852344</v>
      </c>
      <c r="K66" s="2">
        <f>Naive!E66</f>
        <v>2119068.7609999999</v>
      </c>
    </row>
    <row r="67" spans="1:11">
      <c r="A67" t="s">
        <v>1</v>
      </c>
      <c r="B67">
        <v>367</v>
      </c>
      <c r="C67" s="1">
        <f t="shared" ref="C67:C78" si="12">K67/E67</f>
        <v>9.9027948434807165</v>
      </c>
      <c r="D67" s="7">
        <v>0</v>
      </c>
      <c r="E67" s="1">
        <v>223363.85</v>
      </c>
      <c r="F67" s="2">
        <f t="shared" ref="F67:F78" si="13">G$1*IF(C67=0,0,E67/C67)</f>
        <v>22555637.426644925</v>
      </c>
      <c r="K67" s="2">
        <f>Naive!E67</f>
        <v>2211926.3820000002</v>
      </c>
    </row>
    <row r="68" spans="1:11">
      <c r="A68" t="s">
        <v>2</v>
      </c>
      <c r="B68">
        <v>0</v>
      </c>
      <c r="C68" s="1">
        <f t="shared" si="12"/>
        <v>4.338110317772891</v>
      </c>
      <c r="D68" s="7">
        <v>0</v>
      </c>
      <c r="E68" s="1">
        <v>2064.2730000000001</v>
      </c>
      <c r="F68" s="2">
        <f t="shared" si="13"/>
        <v>475846.12856497423</v>
      </c>
      <c r="G68" s="3" t="s">
        <v>11</v>
      </c>
      <c r="H68" s="1">
        <f t="shared" ref="H68" si="14">INDEX(LINEST($E69:$E78, $B69:$B78, TRUE), 1)</f>
        <v>-7.1635594542641536</v>
      </c>
      <c r="I68" s="3" t="s">
        <v>12</v>
      </c>
      <c r="J68" s="1">
        <f t="shared" ref="J68" si="15">INDEX(LINEST( $E69:$E78, $B69:$B78,TRUE), 2)</f>
        <v>48313.013581106476</v>
      </c>
      <c r="K68" s="2">
        <f>Naive!E68</f>
        <v>8955.0439999999999</v>
      </c>
    </row>
    <row r="69" spans="1:11">
      <c r="A69" t="s">
        <v>2</v>
      </c>
      <c r="B69">
        <v>37</v>
      </c>
      <c r="C69" s="1">
        <f t="shared" si="12"/>
        <v>2.1643146887513143</v>
      </c>
      <c r="D69" s="7">
        <v>0</v>
      </c>
      <c r="E69" s="1">
        <v>36614.998</v>
      </c>
      <c r="F69" s="2">
        <f t="shared" si="13"/>
        <v>16917594.373082947</v>
      </c>
      <c r="K69" s="2">
        <f>Naive!E69</f>
        <v>79246.377999999997</v>
      </c>
    </row>
    <row r="70" spans="1:11">
      <c r="A70" t="s">
        <v>2</v>
      </c>
      <c r="B70">
        <v>74</v>
      </c>
      <c r="C70" s="1">
        <f t="shared" si="12"/>
        <v>2.257805260857678</v>
      </c>
      <c r="D70" s="7">
        <v>0</v>
      </c>
      <c r="E70" s="1">
        <v>73485.051999999996</v>
      </c>
      <c r="F70" s="2">
        <f t="shared" si="13"/>
        <v>32547117.005159713</v>
      </c>
      <c r="K70" s="2">
        <f>Naive!E70</f>
        <v>165914.93700000001</v>
      </c>
    </row>
    <row r="71" spans="1:11">
      <c r="A71" t="s">
        <v>2</v>
      </c>
      <c r="B71">
        <v>111</v>
      </c>
      <c r="C71" s="1">
        <f t="shared" si="12"/>
        <v>7.3783224530151914</v>
      </c>
      <c r="D71" s="7">
        <v>0</v>
      </c>
      <c r="E71" s="1">
        <v>36526.964999999997</v>
      </c>
      <c r="F71" s="2">
        <f t="shared" si="13"/>
        <v>4950578.5674998593</v>
      </c>
      <c r="K71" s="2">
        <f>Naive!E71</f>
        <v>269507.72600000002</v>
      </c>
    </row>
    <row r="72" spans="1:11">
      <c r="A72" t="s">
        <v>2</v>
      </c>
      <c r="B72">
        <v>148</v>
      </c>
      <c r="C72" s="1">
        <f t="shared" si="12"/>
        <v>9.1162473846338479</v>
      </c>
      <c r="D72" s="7">
        <v>0</v>
      </c>
      <c r="E72" s="1">
        <v>37261.991000000002</v>
      </c>
      <c r="F72" s="2">
        <f t="shared" si="13"/>
        <v>4087426.4845870701</v>
      </c>
      <c r="K72" s="2">
        <f>Naive!E72</f>
        <v>339689.52799999999</v>
      </c>
    </row>
    <row r="73" spans="1:11">
      <c r="A73" t="s">
        <v>2</v>
      </c>
      <c r="B73">
        <v>185</v>
      </c>
      <c r="C73" s="1">
        <f t="shared" si="12"/>
        <v>9.0507238097953326</v>
      </c>
      <c r="D73" s="7">
        <v>0</v>
      </c>
      <c r="E73" s="1">
        <v>52683.523000000001</v>
      </c>
      <c r="F73" s="2">
        <f t="shared" si="13"/>
        <v>5820918.2057883786</v>
      </c>
      <c r="K73" s="2">
        <f>Naive!E73</f>
        <v>476824.016</v>
      </c>
    </row>
    <row r="74" spans="1:11">
      <c r="A74" t="s">
        <v>2</v>
      </c>
      <c r="B74">
        <v>222</v>
      </c>
      <c r="C74" s="1">
        <f t="shared" si="12"/>
        <v>10.577294939639442</v>
      </c>
      <c r="D74" s="7">
        <v>0</v>
      </c>
      <c r="E74" s="1">
        <v>52394.646000000001</v>
      </c>
      <c r="F74" s="2">
        <f t="shared" si="13"/>
        <v>4953501.4669625945</v>
      </c>
      <c r="K74" s="2">
        <f>Naive!E74</f>
        <v>554193.62399999995</v>
      </c>
    </row>
    <row r="75" spans="1:11">
      <c r="A75" t="s">
        <v>2</v>
      </c>
      <c r="B75">
        <v>259</v>
      </c>
      <c r="C75" s="1">
        <f t="shared" si="12"/>
        <v>19.371927425919253</v>
      </c>
      <c r="D75" s="7">
        <v>0</v>
      </c>
      <c r="E75" s="1">
        <v>36165.197999999997</v>
      </c>
      <c r="F75" s="2">
        <f t="shared" si="13"/>
        <v>1866886.9237870302</v>
      </c>
      <c r="K75" s="2">
        <f>Naive!E75</f>
        <v>700589.59100000001</v>
      </c>
    </row>
    <row r="76" spans="1:11">
      <c r="A76" t="s">
        <v>2</v>
      </c>
      <c r="B76">
        <v>296</v>
      </c>
      <c r="C76" s="1">
        <f t="shared" si="12"/>
        <v>17.106967912514889</v>
      </c>
      <c r="D76" s="7">
        <v>0</v>
      </c>
      <c r="E76" s="1">
        <v>50542.726999999999</v>
      </c>
      <c r="F76" s="2">
        <f t="shared" si="13"/>
        <v>2954511.1242667744</v>
      </c>
      <c r="K76" s="2">
        <f>Naive!E76</f>
        <v>864632.80900000001</v>
      </c>
    </row>
    <row r="77" spans="1:11">
      <c r="A77" t="s">
        <v>2</v>
      </c>
      <c r="B77">
        <v>333</v>
      </c>
      <c r="C77" s="1">
        <f t="shared" si="12"/>
        <v>20.808125292905853</v>
      </c>
      <c r="D77" s="7">
        <v>0</v>
      </c>
      <c r="E77" s="1">
        <v>51441.444000000003</v>
      </c>
      <c r="F77" s="2">
        <f t="shared" si="13"/>
        <v>2472180.6157875266</v>
      </c>
      <c r="K77" s="2">
        <f>Naive!E77</f>
        <v>1070400.0120000001</v>
      </c>
    </row>
    <row r="78" spans="1:11">
      <c r="A78" t="s">
        <v>2</v>
      </c>
      <c r="B78">
        <v>367</v>
      </c>
      <c r="C78" s="1">
        <f t="shared" si="12"/>
        <v>34.046808109917791</v>
      </c>
      <c r="D78" s="7">
        <v>0</v>
      </c>
      <c r="E78" s="1">
        <v>41457.239000000001</v>
      </c>
      <c r="F78" s="2">
        <f t="shared" si="13"/>
        <v>1217654.2031828105</v>
      </c>
      <c r="K78" s="2">
        <f>Naive!E78</f>
        <v>1411486.6610000001</v>
      </c>
    </row>
    <row r="80" spans="1:11">
      <c r="C80" s="8">
        <f>K80/E80</f>
        <v>7.4660496718002483</v>
      </c>
      <c r="D80" s="8"/>
      <c r="E80" s="8">
        <f>SUM(E2:E79)</f>
        <v>8367622.834999999</v>
      </c>
      <c r="F80" s="8"/>
      <c r="G80" s="8"/>
      <c r="H80" s="8"/>
      <c r="I80" s="8"/>
      <c r="J80" s="8"/>
      <c r="K80" s="8">
        <f>SUM(K2:K79)</f>
        <v>62473087.721000008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8"/>
  <sheetViews>
    <sheetView topLeftCell="B1" workbookViewId="0">
      <pane ySplit="615" topLeftCell="A49" activePane="bottomLeft"/>
      <selection activeCell="K1" sqref="K1:K1048576"/>
      <selection pane="bottomLeft" activeCell="S4" sqref="S4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.5703125" style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7</v>
      </c>
      <c r="B1" s="3" t="s">
        <v>8</v>
      </c>
      <c r="C1" s="3" t="s">
        <v>10</v>
      </c>
      <c r="D1" s="6" t="s">
        <v>13</v>
      </c>
      <c r="E1" s="5" t="s">
        <v>9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14</v>
      </c>
    </row>
    <row r="2" spans="1:11">
      <c r="A2" t="s">
        <v>3</v>
      </c>
      <c r="B2">
        <v>0</v>
      </c>
      <c r="C2">
        <v>0</v>
      </c>
      <c r="D2" s="7">
        <v>0</v>
      </c>
      <c r="E2" s="1">
        <v>7178.5770000000002</v>
      </c>
      <c r="F2" s="2">
        <f>G$1*IF(C2=0,0,E2/C2)</f>
        <v>0</v>
      </c>
      <c r="G2" s="3" t="s">
        <v>11</v>
      </c>
      <c r="H2" s="1">
        <f>INDEX(LINEST($E3:$E12, $B3:$B12, TRUE), 1)</f>
        <v>3891.0746470635522</v>
      </c>
      <c r="I2" s="3" t="s">
        <v>12</v>
      </c>
      <c r="J2" s="1">
        <f>INDEX(LINEST( $E3:$E12, $B3:$B12,TRUE), 2)</f>
        <v>-162758.4623833138</v>
      </c>
      <c r="K2" s="2">
        <f>'old table'!E2</f>
        <v>2218.9870000000001</v>
      </c>
    </row>
    <row r="3" spans="1:11">
      <c r="A3" t="s">
        <v>3</v>
      </c>
      <c r="B3">
        <v>37</v>
      </c>
      <c r="C3">
        <v>0</v>
      </c>
      <c r="D3" s="7">
        <v>0</v>
      </c>
      <c r="E3" s="1">
        <v>75268.788</v>
      </c>
      <c r="F3" s="2">
        <f t="shared" ref="F3:F66" si="0">G$1*IF(C3=0,0,E3/C3)</f>
        <v>0</v>
      </c>
      <c r="K3" s="2">
        <f>'old table'!E3</f>
        <v>1205035.27</v>
      </c>
    </row>
    <row r="4" spans="1:11">
      <c r="A4" t="s">
        <v>3</v>
      </c>
      <c r="B4">
        <v>74</v>
      </c>
      <c r="C4">
        <v>0</v>
      </c>
      <c r="D4" s="7">
        <v>0</v>
      </c>
      <c r="E4" s="1">
        <v>141136.652</v>
      </c>
      <c r="F4" s="2">
        <f t="shared" si="0"/>
        <v>0</v>
      </c>
      <c r="K4" s="2">
        <f>'old table'!E4</f>
        <v>1183176.3419999999</v>
      </c>
    </row>
    <row r="5" spans="1:11">
      <c r="A5" t="s">
        <v>3</v>
      </c>
      <c r="B5">
        <v>111</v>
      </c>
      <c r="C5">
        <v>0</v>
      </c>
      <c r="D5" s="7">
        <v>0</v>
      </c>
      <c r="E5" s="1">
        <v>257749.22500000001</v>
      </c>
      <c r="F5" s="2">
        <f t="shared" si="0"/>
        <v>0</v>
      </c>
      <c r="K5" s="2">
        <f>'old table'!E5</f>
        <v>1227922.818</v>
      </c>
    </row>
    <row r="6" spans="1:11">
      <c r="A6" t="s">
        <v>3</v>
      </c>
      <c r="B6">
        <v>148</v>
      </c>
      <c r="C6">
        <v>0</v>
      </c>
      <c r="D6" s="7">
        <v>0</v>
      </c>
      <c r="E6" s="1">
        <v>363887.86599999998</v>
      </c>
      <c r="F6" s="2">
        <f t="shared" si="0"/>
        <v>0</v>
      </c>
      <c r="K6" s="2">
        <f>'old table'!E6</f>
        <v>1232002.932</v>
      </c>
    </row>
    <row r="7" spans="1:11">
      <c r="A7" t="s">
        <v>3</v>
      </c>
      <c r="B7">
        <v>185</v>
      </c>
      <c r="C7">
        <v>0</v>
      </c>
      <c r="D7" s="7">
        <v>0</v>
      </c>
      <c r="E7" s="1">
        <v>497579.99300000002</v>
      </c>
      <c r="F7" s="2">
        <f t="shared" si="0"/>
        <v>0</v>
      </c>
      <c r="K7" s="2">
        <f>'old table'!E7</f>
        <v>1226432.952</v>
      </c>
    </row>
    <row r="8" spans="1:11">
      <c r="A8" t="s">
        <v>3</v>
      </c>
      <c r="B8">
        <v>222</v>
      </c>
      <c r="C8">
        <v>0</v>
      </c>
      <c r="D8" s="7">
        <v>0</v>
      </c>
      <c r="E8" s="1">
        <v>617981.90700000001</v>
      </c>
      <c r="F8" s="2">
        <f t="shared" si="0"/>
        <v>0</v>
      </c>
      <c r="K8" s="2">
        <f>'old table'!E8</f>
        <v>1233022.9099999999</v>
      </c>
    </row>
    <row r="9" spans="1:11">
      <c r="A9" t="s">
        <v>3</v>
      </c>
      <c r="B9">
        <v>259</v>
      </c>
      <c r="C9">
        <v>0</v>
      </c>
      <c r="D9" s="7">
        <v>0</v>
      </c>
      <c r="E9" s="1">
        <v>823077.82499999995</v>
      </c>
      <c r="F9" s="2">
        <f t="shared" si="0"/>
        <v>0</v>
      </c>
      <c r="K9" s="2">
        <f>'old table'!E9</f>
        <v>1176248.9169999999</v>
      </c>
    </row>
    <row r="10" spans="1:11">
      <c r="A10" t="s">
        <v>3</v>
      </c>
      <c r="B10">
        <v>296</v>
      </c>
      <c r="C10">
        <v>0</v>
      </c>
      <c r="D10" s="7">
        <v>0</v>
      </c>
      <c r="E10" s="1">
        <v>1035772.683</v>
      </c>
      <c r="F10" s="2">
        <f t="shared" si="0"/>
        <v>0</v>
      </c>
      <c r="K10" s="2">
        <f>'old table'!E10</f>
        <v>1180047.747</v>
      </c>
    </row>
    <row r="11" spans="1:11">
      <c r="A11" t="s">
        <v>3</v>
      </c>
      <c r="B11">
        <v>333</v>
      </c>
      <c r="C11">
        <v>1000</v>
      </c>
      <c r="D11" s="7">
        <v>0</v>
      </c>
      <c r="E11" s="1">
        <v>1130439.213</v>
      </c>
      <c r="F11" s="2">
        <f t="shared" si="0"/>
        <v>1130439.213</v>
      </c>
      <c r="K11" s="2">
        <f>'old table'!E11</f>
        <v>2248781.915</v>
      </c>
    </row>
    <row r="12" spans="1:11">
      <c r="A12" t="s">
        <v>3</v>
      </c>
      <c r="B12">
        <v>367</v>
      </c>
      <c r="C12">
        <v>2000</v>
      </c>
      <c r="D12" s="7">
        <v>0</v>
      </c>
      <c r="E12" s="1">
        <v>1336184.9069999999</v>
      </c>
      <c r="F12" s="2">
        <f t="shared" si="0"/>
        <v>668092.45349999995</v>
      </c>
      <c r="K12" s="2">
        <f>'old table'!E12</f>
        <v>640637.26</v>
      </c>
    </row>
    <row r="13" spans="1:11">
      <c r="A13" t="s">
        <v>0</v>
      </c>
      <c r="B13">
        <v>0</v>
      </c>
      <c r="C13">
        <v>0</v>
      </c>
      <c r="D13" s="7">
        <v>0</v>
      </c>
      <c r="E13" s="1">
        <v>7668.8649999999998</v>
      </c>
      <c r="F13" s="2">
        <f t="shared" si="0"/>
        <v>0</v>
      </c>
      <c r="G13" s="3" t="s">
        <v>11</v>
      </c>
      <c r="H13" s="1">
        <f t="shared" ref="H13" si="1">INDEX(LINEST($E14:$E23, $B14:$B23, TRUE), 1)</f>
        <v>3972.1523102215606</v>
      </c>
      <c r="I13" s="3" t="s">
        <v>12</v>
      </c>
      <c r="J13" s="1">
        <f t="shared" ref="J13" si="2">INDEX(LINEST( $E14:$E23, $B14:$B23,TRUE), 2)</f>
        <v>-146855.38893702102</v>
      </c>
      <c r="K13" s="2">
        <f>'old table'!E13</f>
        <v>2233.2460000000001</v>
      </c>
    </row>
    <row r="14" spans="1:11">
      <c r="A14" t="s">
        <v>0</v>
      </c>
      <c r="B14">
        <v>37</v>
      </c>
      <c r="C14">
        <v>2000</v>
      </c>
      <c r="D14" s="7">
        <v>0</v>
      </c>
      <c r="E14" s="1">
        <v>80485.664999999994</v>
      </c>
      <c r="F14" s="2">
        <f t="shared" si="0"/>
        <v>40242.832499999997</v>
      </c>
      <c r="K14" s="2">
        <f>'old table'!E14</f>
        <v>115200.675</v>
      </c>
    </row>
    <row r="15" spans="1:11">
      <c r="A15" t="s">
        <v>0</v>
      </c>
      <c r="B15">
        <v>74</v>
      </c>
      <c r="C15">
        <v>5000</v>
      </c>
      <c r="D15" s="7">
        <v>0</v>
      </c>
      <c r="E15" s="1">
        <v>164434.318</v>
      </c>
      <c r="F15" s="2">
        <f t="shared" si="0"/>
        <v>32886.863599999997</v>
      </c>
      <c r="K15" s="2">
        <f>'old table'!E15</f>
        <v>125497.818</v>
      </c>
    </row>
    <row r="16" spans="1:11">
      <c r="A16" t="s">
        <v>0</v>
      </c>
      <c r="B16">
        <v>111</v>
      </c>
      <c r="C16">
        <v>13000</v>
      </c>
      <c r="D16" s="7">
        <v>0</v>
      </c>
      <c r="E16" s="1">
        <v>277840.897</v>
      </c>
      <c r="F16" s="2">
        <f t="shared" si="0"/>
        <v>21372.376692307695</v>
      </c>
      <c r="K16" s="2">
        <f>'old table'!E16</f>
        <v>136760.4</v>
      </c>
    </row>
    <row r="17" spans="1:11">
      <c r="A17" t="s">
        <v>0</v>
      </c>
      <c r="B17">
        <v>148</v>
      </c>
      <c r="C17">
        <v>21000</v>
      </c>
      <c r="D17" s="7">
        <v>0</v>
      </c>
      <c r="E17" s="1">
        <v>378086.87</v>
      </c>
      <c r="F17" s="2">
        <f t="shared" si="0"/>
        <v>18004.136666666669</v>
      </c>
      <c r="K17" s="2">
        <f>'old table'!E17</f>
        <v>159957.46599999999</v>
      </c>
    </row>
    <row r="18" spans="1:11">
      <c r="A18" t="s">
        <v>0</v>
      </c>
      <c r="B18">
        <v>185</v>
      </c>
      <c r="C18">
        <v>30000</v>
      </c>
      <c r="D18" s="7">
        <v>0</v>
      </c>
      <c r="E18" s="1">
        <v>493706.05699999997</v>
      </c>
      <c r="F18" s="2">
        <f t="shared" si="0"/>
        <v>16456.868566666668</v>
      </c>
      <c r="K18" s="2">
        <f>'old table'!E18</f>
        <v>147721.56700000001</v>
      </c>
    </row>
    <row r="19" spans="1:11">
      <c r="A19" t="s">
        <v>0</v>
      </c>
      <c r="B19">
        <v>222</v>
      </c>
      <c r="C19">
        <v>39000</v>
      </c>
      <c r="D19" s="7">
        <v>0</v>
      </c>
      <c r="E19" s="1">
        <v>597949.17299999995</v>
      </c>
      <c r="F19" s="2">
        <f t="shared" si="0"/>
        <v>15332.030076923076</v>
      </c>
      <c r="K19" s="2">
        <f>'old table'!E19</f>
        <v>142388.49900000001</v>
      </c>
    </row>
    <row r="20" spans="1:11">
      <c r="A20" t="s">
        <v>0</v>
      </c>
      <c r="B20">
        <v>259</v>
      </c>
      <c r="C20">
        <v>57000</v>
      </c>
      <c r="D20" s="7">
        <v>0</v>
      </c>
      <c r="E20" s="1">
        <v>1188409.412</v>
      </c>
      <c r="F20" s="2">
        <f t="shared" si="0"/>
        <v>20849.287929824564</v>
      </c>
      <c r="K20" s="2">
        <f>'old table'!E20</f>
        <v>139432.52600000001</v>
      </c>
    </row>
    <row r="21" spans="1:11">
      <c r="A21" t="s">
        <v>0</v>
      </c>
      <c r="B21">
        <v>296</v>
      </c>
      <c r="C21">
        <v>76000</v>
      </c>
      <c r="D21" s="7">
        <v>0</v>
      </c>
      <c r="E21" s="1">
        <v>902090.08100000001</v>
      </c>
      <c r="F21" s="2">
        <f t="shared" si="0"/>
        <v>11869.606328947368</v>
      </c>
      <c r="K21" s="2">
        <f>'old table'!E21</f>
        <v>624513.13399999996</v>
      </c>
    </row>
    <row r="22" spans="1:11">
      <c r="A22" t="s">
        <v>0</v>
      </c>
      <c r="B22">
        <v>333</v>
      </c>
      <c r="C22">
        <v>100000</v>
      </c>
      <c r="D22" s="7">
        <v>0</v>
      </c>
      <c r="E22" s="1">
        <v>1154059.801</v>
      </c>
      <c r="F22" s="2">
        <f t="shared" si="0"/>
        <v>11540.59801</v>
      </c>
      <c r="K22" s="2">
        <f>'old table'!E22</f>
        <v>707719.005</v>
      </c>
    </row>
    <row r="23" spans="1:11">
      <c r="A23" t="s">
        <v>0</v>
      </c>
      <c r="B23">
        <v>367</v>
      </c>
      <c r="C23">
        <v>125000</v>
      </c>
      <c r="D23" s="7">
        <v>0</v>
      </c>
      <c r="E23" s="1">
        <v>1365797.331</v>
      </c>
      <c r="F23" s="2">
        <f t="shared" si="0"/>
        <v>10926.378648</v>
      </c>
      <c r="K23" s="2">
        <f>'old table'!E23</f>
        <v>663331.21600000001</v>
      </c>
    </row>
    <row r="24" spans="1:11">
      <c r="A24" t="s">
        <v>4</v>
      </c>
      <c r="B24">
        <v>0</v>
      </c>
      <c r="C24">
        <v>0</v>
      </c>
      <c r="D24" s="7">
        <v>0</v>
      </c>
      <c r="E24" s="1">
        <v>7159.8320000000003</v>
      </c>
      <c r="F24" s="2">
        <f t="shared" si="0"/>
        <v>0</v>
      </c>
      <c r="G24" s="3" t="s">
        <v>11</v>
      </c>
      <c r="H24" s="1">
        <f t="shared" ref="H24" si="3">INDEX(LINEST($E25:$E34, $B25:$B34, TRUE), 1)</f>
        <v>6481.1526542166457</v>
      </c>
      <c r="I24" s="3" t="s">
        <v>12</v>
      </c>
      <c r="J24" s="1">
        <f t="shared" ref="J24" si="4">INDEX(LINEST( $E25:$E34, $B25:$B34,TRUE), 2)</f>
        <v>-281402.34423682233</v>
      </c>
      <c r="K24" s="2">
        <f>'old table'!E24</f>
        <v>2234.069</v>
      </c>
    </row>
    <row r="25" spans="1:11">
      <c r="A25" t="s">
        <v>4</v>
      </c>
      <c r="B25">
        <v>37</v>
      </c>
      <c r="C25">
        <v>27000</v>
      </c>
      <c r="D25" s="7">
        <v>0</v>
      </c>
      <c r="E25" s="1">
        <v>128773.077</v>
      </c>
      <c r="F25" s="2">
        <f t="shared" si="0"/>
        <v>4769.3732222222225</v>
      </c>
      <c r="K25" s="2">
        <f>'old table'!E25</f>
        <v>738001.88800000004</v>
      </c>
    </row>
    <row r="26" spans="1:11">
      <c r="A26" t="s">
        <v>4</v>
      </c>
      <c r="B26">
        <v>74</v>
      </c>
      <c r="C26">
        <v>75000</v>
      </c>
      <c r="D26" s="7">
        <v>0</v>
      </c>
      <c r="E26" s="1">
        <v>223818.10800000001</v>
      </c>
      <c r="F26" s="2">
        <f t="shared" si="0"/>
        <v>2984.2414399999998</v>
      </c>
      <c r="K26" s="2">
        <f>'old table'!E26</f>
        <v>762803.35699999996</v>
      </c>
    </row>
    <row r="27" spans="1:11">
      <c r="A27" t="s">
        <v>4</v>
      </c>
      <c r="B27">
        <v>111</v>
      </c>
      <c r="C27">
        <v>144000</v>
      </c>
      <c r="D27" s="7">
        <v>0</v>
      </c>
      <c r="E27" s="1">
        <v>420552.05900000001</v>
      </c>
      <c r="F27" s="2">
        <f t="shared" si="0"/>
        <v>2920.5004097222227</v>
      </c>
      <c r="K27" s="2">
        <f>'old table'!E27</f>
        <v>771292.17</v>
      </c>
    </row>
    <row r="28" spans="1:11">
      <c r="A28" t="s">
        <v>4</v>
      </c>
      <c r="B28">
        <v>148</v>
      </c>
      <c r="C28">
        <v>237000</v>
      </c>
      <c r="D28" s="7">
        <v>0</v>
      </c>
      <c r="E28" s="1">
        <v>584758.12399999995</v>
      </c>
      <c r="F28" s="2">
        <f t="shared" si="0"/>
        <v>2467.3338565400841</v>
      </c>
      <c r="K28" s="2">
        <f>'old table'!E28</f>
        <v>784628.772</v>
      </c>
    </row>
    <row r="29" spans="1:11">
      <c r="A29" t="s">
        <v>4</v>
      </c>
      <c r="B29">
        <v>185</v>
      </c>
      <c r="C29">
        <v>357000</v>
      </c>
      <c r="D29" s="7">
        <v>0</v>
      </c>
      <c r="E29" s="1">
        <v>881609.54099999997</v>
      </c>
      <c r="F29" s="2">
        <f t="shared" si="0"/>
        <v>2469.494512605042</v>
      </c>
      <c r="K29" s="2">
        <f>'old table'!E29</f>
        <v>843968.16099999996</v>
      </c>
    </row>
    <row r="30" spans="1:11">
      <c r="A30" t="s">
        <v>4</v>
      </c>
      <c r="B30">
        <v>222</v>
      </c>
      <c r="C30">
        <v>503000</v>
      </c>
      <c r="D30" s="7">
        <v>0</v>
      </c>
      <c r="E30" s="1">
        <v>1051528.8999999999</v>
      </c>
      <c r="F30" s="2">
        <f t="shared" si="0"/>
        <v>2090.5147117296219</v>
      </c>
      <c r="K30" s="2">
        <f>'old table'!E30</f>
        <v>837220.11399999994</v>
      </c>
    </row>
    <row r="31" spans="1:11">
      <c r="A31" t="s">
        <v>4</v>
      </c>
      <c r="B31">
        <v>259</v>
      </c>
      <c r="C31">
        <v>663000</v>
      </c>
      <c r="D31" s="7">
        <v>0</v>
      </c>
      <c r="E31" s="1">
        <v>1408508.331</v>
      </c>
      <c r="F31" s="2">
        <f t="shared" si="0"/>
        <v>2124.4469547511312</v>
      </c>
      <c r="K31" s="2">
        <f>'old table'!E31</f>
        <v>2255579.1349999998</v>
      </c>
    </row>
    <row r="32" spans="1:11">
      <c r="A32" t="s">
        <v>4</v>
      </c>
      <c r="B32">
        <v>296</v>
      </c>
      <c r="C32">
        <v>843000</v>
      </c>
      <c r="D32" s="7">
        <v>0</v>
      </c>
      <c r="E32" s="1">
        <v>1443924.03</v>
      </c>
      <c r="F32" s="2">
        <f t="shared" si="0"/>
        <v>1712.8398932384341</v>
      </c>
      <c r="K32" s="2">
        <f>'old table'!E32</f>
        <v>912036.28700000001</v>
      </c>
    </row>
    <row r="33" spans="1:11">
      <c r="A33" t="s">
        <v>4</v>
      </c>
      <c r="B33">
        <v>333</v>
      </c>
      <c r="C33">
        <v>1045000</v>
      </c>
      <c r="D33" s="7">
        <v>0</v>
      </c>
      <c r="E33" s="1">
        <v>1744866.4639999999</v>
      </c>
      <c r="F33" s="2">
        <f t="shared" si="0"/>
        <v>1669.7286736842104</v>
      </c>
      <c r="K33" s="2">
        <f>'old table'!E33</f>
        <v>980273.47699999996</v>
      </c>
    </row>
    <row r="34" spans="1:11">
      <c r="A34" t="s">
        <v>4</v>
      </c>
      <c r="B34">
        <v>367</v>
      </c>
      <c r="C34">
        <v>1263000</v>
      </c>
      <c r="D34" s="7">
        <v>0</v>
      </c>
      <c r="E34" s="1">
        <v>2467340.1170000001</v>
      </c>
      <c r="F34" s="2">
        <f t="shared" si="0"/>
        <v>1953.5551203483769</v>
      </c>
      <c r="K34" s="2">
        <f>'old table'!E34</f>
        <v>1002492.2120000001</v>
      </c>
    </row>
    <row r="35" spans="1:11">
      <c r="A35" t="s">
        <v>5</v>
      </c>
      <c r="B35">
        <v>0</v>
      </c>
      <c r="C35">
        <v>0</v>
      </c>
      <c r="D35" s="7">
        <v>0</v>
      </c>
      <c r="E35" s="1">
        <v>8520.3700000000008</v>
      </c>
      <c r="F35" s="2">
        <f t="shared" si="0"/>
        <v>0</v>
      </c>
      <c r="G35" s="3" t="s">
        <v>11</v>
      </c>
      <c r="H35" s="1">
        <f t="shared" ref="H35" si="5">INDEX(LINEST($E36:$E45, $B36:$B45, TRUE), 1)</f>
        <v>3477.6870824677803</v>
      </c>
      <c r="I35" s="3" t="s">
        <v>12</v>
      </c>
      <c r="J35" s="1">
        <f t="shared" ref="J35" si="6">INDEX(LINEST( $E36:$E45, $B36:$B45,TRUE), 2)</f>
        <v>-125561.85245745291</v>
      </c>
      <c r="K35" s="2">
        <f>'old table'!E35</f>
        <v>2225.41</v>
      </c>
    </row>
    <row r="36" spans="1:11">
      <c r="A36" t="s">
        <v>5</v>
      </c>
      <c r="B36">
        <v>37</v>
      </c>
      <c r="C36">
        <v>0</v>
      </c>
      <c r="D36" s="7">
        <v>0</v>
      </c>
      <c r="E36" s="1">
        <v>78420.58</v>
      </c>
      <c r="F36" s="2">
        <f t="shared" si="0"/>
        <v>0</v>
      </c>
      <c r="K36" s="2">
        <f>'old table'!E36</f>
        <v>782179.59100000001</v>
      </c>
    </row>
    <row r="37" spans="1:11">
      <c r="A37" t="s">
        <v>5</v>
      </c>
      <c r="B37">
        <v>74</v>
      </c>
      <c r="C37">
        <v>0</v>
      </c>
      <c r="D37" s="7">
        <v>0</v>
      </c>
      <c r="E37" s="1">
        <v>167256.46900000001</v>
      </c>
      <c r="F37" s="2">
        <f t="shared" si="0"/>
        <v>0</v>
      </c>
      <c r="K37" s="2">
        <f>'old table'!E37</f>
        <v>748667.77800000005</v>
      </c>
    </row>
    <row r="38" spans="1:11">
      <c r="A38" t="s">
        <v>5</v>
      </c>
      <c r="B38">
        <v>111</v>
      </c>
      <c r="C38">
        <v>0</v>
      </c>
      <c r="D38" s="7">
        <v>0</v>
      </c>
      <c r="E38" s="1">
        <v>322361.91600000003</v>
      </c>
      <c r="F38" s="2">
        <f t="shared" si="0"/>
        <v>0</v>
      </c>
      <c r="K38" s="2">
        <f>'old table'!E38</f>
        <v>750965.81400000001</v>
      </c>
    </row>
    <row r="39" spans="1:11">
      <c r="A39" t="s">
        <v>5</v>
      </c>
      <c r="B39">
        <v>148</v>
      </c>
      <c r="C39">
        <v>0</v>
      </c>
      <c r="D39" s="7">
        <v>0</v>
      </c>
      <c r="E39" s="1">
        <v>335908.33</v>
      </c>
      <c r="F39" s="2">
        <f t="shared" si="0"/>
        <v>0</v>
      </c>
      <c r="K39" s="2">
        <f>'old table'!E39</f>
        <v>741776.41399999999</v>
      </c>
    </row>
    <row r="40" spans="1:11">
      <c r="A40" t="s">
        <v>5</v>
      </c>
      <c r="B40">
        <v>185</v>
      </c>
      <c r="C40">
        <v>0</v>
      </c>
      <c r="D40" s="7">
        <v>0</v>
      </c>
      <c r="E40" s="1">
        <v>465881.82299999997</v>
      </c>
      <c r="F40" s="2">
        <f t="shared" si="0"/>
        <v>0</v>
      </c>
      <c r="K40" s="2">
        <f>'old table'!E40</f>
        <v>753541.58</v>
      </c>
    </row>
    <row r="41" spans="1:11">
      <c r="A41" t="s">
        <v>5</v>
      </c>
      <c r="B41">
        <v>222</v>
      </c>
      <c r="C41">
        <v>0</v>
      </c>
      <c r="D41" s="7">
        <v>0</v>
      </c>
      <c r="E41" s="1">
        <v>536924.38800000004</v>
      </c>
      <c r="F41" s="2">
        <f t="shared" si="0"/>
        <v>0</v>
      </c>
      <c r="K41" s="2">
        <f>'old table'!E41</f>
        <v>744223.94499999995</v>
      </c>
    </row>
    <row r="42" spans="1:11">
      <c r="A42" t="s">
        <v>5</v>
      </c>
      <c r="B42">
        <v>259</v>
      </c>
      <c r="C42">
        <v>0</v>
      </c>
      <c r="D42" s="7">
        <v>0</v>
      </c>
      <c r="E42" s="1">
        <v>682971.71100000001</v>
      </c>
      <c r="F42" s="2">
        <f t="shared" si="0"/>
        <v>0</v>
      </c>
      <c r="K42" s="2">
        <f>'old table'!E42</f>
        <v>752136.94</v>
      </c>
    </row>
    <row r="43" spans="1:11">
      <c r="A43" t="s">
        <v>5</v>
      </c>
      <c r="B43">
        <v>296</v>
      </c>
      <c r="C43">
        <v>0</v>
      </c>
      <c r="D43" s="7">
        <v>0</v>
      </c>
      <c r="E43" s="1">
        <v>838764.98800000001</v>
      </c>
      <c r="F43" s="2">
        <f t="shared" si="0"/>
        <v>0</v>
      </c>
      <c r="K43" s="2">
        <f>'old table'!E43</f>
        <v>743597.58100000001</v>
      </c>
    </row>
    <row r="44" spans="1:11">
      <c r="A44" t="s">
        <v>5</v>
      </c>
      <c r="B44">
        <v>333</v>
      </c>
      <c r="C44">
        <v>0</v>
      </c>
      <c r="D44" s="7">
        <v>0</v>
      </c>
      <c r="E44" s="1">
        <v>1046608.434</v>
      </c>
      <c r="F44" s="2">
        <f t="shared" si="0"/>
        <v>0</v>
      </c>
      <c r="K44" s="2">
        <f>'old table'!E44</f>
        <v>757977.63300000003</v>
      </c>
    </row>
    <row r="45" spans="1:11">
      <c r="A45" t="s">
        <v>5</v>
      </c>
      <c r="B45">
        <v>367</v>
      </c>
      <c r="C45">
        <v>2000</v>
      </c>
      <c r="D45" s="7">
        <v>0</v>
      </c>
      <c r="E45" s="1">
        <v>1335942.9879999999</v>
      </c>
      <c r="F45" s="2">
        <f t="shared" si="0"/>
        <v>667971.49399999995</v>
      </c>
      <c r="K45" s="2">
        <f>'old table'!E45</f>
        <v>726279.74399999995</v>
      </c>
    </row>
    <row r="46" spans="1:11">
      <c r="A46" t="s">
        <v>6</v>
      </c>
      <c r="B46">
        <v>0</v>
      </c>
      <c r="C46">
        <v>0</v>
      </c>
      <c r="D46" s="7">
        <v>0</v>
      </c>
      <c r="E46" s="1">
        <v>8891.1119999999992</v>
      </c>
      <c r="F46" s="2">
        <f t="shared" si="0"/>
        <v>0</v>
      </c>
      <c r="G46" s="3" t="s">
        <v>11</v>
      </c>
      <c r="H46" s="1">
        <f t="shared" ref="H46" si="7">INDEX(LINEST($E47:$E56, $B47:$B56, TRUE), 1)</f>
        <v>10075.895145357459</v>
      </c>
      <c r="I46" s="3" t="s">
        <v>12</v>
      </c>
      <c r="J46" s="1">
        <f t="shared" ref="J46" si="8">INDEX(LINEST( $E47:$E56, $B47:$B56,TRUE), 2)</f>
        <v>-363796.17103663599</v>
      </c>
      <c r="K46" s="2">
        <f>'old table'!E46</f>
        <v>2241.3490000000002</v>
      </c>
    </row>
    <row r="47" spans="1:11">
      <c r="A47" t="s">
        <v>6</v>
      </c>
      <c r="B47">
        <v>37</v>
      </c>
      <c r="C47">
        <v>27000</v>
      </c>
      <c r="D47" s="7">
        <v>0</v>
      </c>
      <c r="E47" s="1">
        <v>204908.997</v>
      </c>
      <c r="F47" s="2">
        <f t="shared" si="0"/>
        <v>7589.2221111111112</v>
      </c>
      <c r="K47" s="2">
        <f>'old table'!E47</f>
        <v>2005021.0360000001</v>
      </c>
    </row>
    <row r="48" spans="1:11">
      <c r="A48" t="s">
        <v>6</v>
      </c>
      <c r="B48">
        <v>74</v>
      </c>
      <c r="C48">
        <v>80000</v>
      </c>
      <c r="D48" s="7">
        <v>0</v>
      </c>
      <c r="E48" s="1">
        <v>422341.11800000002</v>
      </c>
      <c r="F48" s="2">
        <f t="shared" si="0"/>
        <v>5279.2639749999998</v>
      </c>
      <c r="K48" s="2">
        <f>'old table'!E48</f>
        <v>802731.91</v>
      </c>
    </row>
    <row r="49" spans="1:11">
      <c r="A49" t="s">
        <v>6</v>
      </c>
      <c r="B49">
        <v>111</v>
      </c>
      <c r="C49">
        <v>155000</v>
      </c>
      <c r="D49" s="7">
        <v>0</v>
      </c>
      <c r="E49" s="1">
        <v>715929.24899999995</v>
      </c>
      <c r="F49" s="2">
        <f t="shared" si="0"/>
        <v>4618.8983806451615</v>
      </c>
      <c r="K49" s="2">
        <f>'old table'!E49</f>
        <v>800308.12199999997</v>
      </c>
    </row>
    <row r="50" spans="1:11">
      <c r="A50" t="s">
        <v>6</v>
      </c>
      <c r="B50">
        <v>148</v>
      </c>
      <c r="C50">
        <v>254000</v>
      </c>
      <c r="D50" s="7">
        <v>0</v>
      </c>
      <c r="E50" s="1">
        <v>1028995.5919999999</v>
      </c>
      <c r="F50" s="2">
        <f t="shared" si="0"/>
        <v>4051.1637480314962</v>
      </c>
      <c r="K50" s="2">
        <f>'old table'!E50</f>
        <v>831115.125</v>
      </c>
    </row>
    <row r="51" spans="1:11">
      <c r="A51" t="s">
        <v>6</v>
      </c>
      <c r="B51">
        <v>185</v>
      </c>
      <c r="C51">
        <v>380000</v>
      </c>
      <c r="D51" s="7">
        <v>0</v>
      </c>
      <c r="E51" s="1">
        <v>1438813.8959999999</v>
      </c>
      <c r="F51" s="2">
        <f t="shared" si="0"/>
        <v>3786.352357894737</v>
      </c>
      <c r="K51" s="2">
        <f>'old table'!E51</f>
        <v>862574.15899999999</v>
      </c>
    </row>
    <row r="52" spans="1:11">
      <c r="A52" t="s">
        <v>6</v>
      </c>
      <c r="B52">
        <v>222</v>
      </c>
      <c r="C52">
        <v>532000</v>
      </c>
      <c r="D52" s="7">
        <v>0</v>
      </c>
      <c r="E52" s="1">
        <v>1605200.679</v>
      </c>
      <c r="F52" s="2">
        <f t="shared" si="0"/>
        <v>3017.2945093984963</v>
      </c>
      <c r="K52" s="2">
        <f>'old table'!E52</f>
        <v>874319.495</v>
      </c>
    </row>
    <row r="53" spans="1:11">
      <c r="A53" t="s">
        <v>6</v>
      </c>
      <c r="B53">
        <v>259</v>
      </c>
      <c r="C53">
        <v>698000</v>
      </c>
      <c r="D53" s="7">
        <v>0</v>
      </c>
      <c r="E53" s="1">
        <v>2413714.8859999999</v>
      </c>
      <c r="F53" s="2">
        <f t="shared" si="0"/>
        <v>3458.0442492836678</v>
      </c>
      <c r="K53" s="2">
        <f>'old table'!E53</f>
        <v>936432.43299999996</v>
      </c>
    </row>
    <row r="54" spans="1:11">
      <c r="A54" t="s">
        <v>6</v>
      </c>
      <c r="B54">
        <v>296</v>
      </c>
      <c r="C54">
        <v>884000</v>
      </c>
      <c r="D54" s="7">
        <v>0</v>
      </c>
      <c r="E54" s="1">
        <v>2418632.0070000002</v>
      </c>
      <c r="F54" s="2">
        <f t="shared" si="0"/>
        <v>2736.009057692308</v>
      </c>
      <c r="K54" s="2">
        <f>'old table'!E54</f>
        <v>1565184.4010000001</v>
      </c>
    </row>
    <row r="55" spans="1:11">
      <c r="A55" t="s">
        <v>6</v>
      </c>
      <c r="B55">
        <v>333</v>
      </c>
      <c r="C55">
        <v>1093000</v>
      </c>
      <c r="D55" s="7">
        <v>0</v>
      </c>
      <c r="E55" s="1">
        <v>3022064.818</v>
      </c>
      <c r="F55" s="2">
        <f t="shared" si="0"/>
        <v>2764.9266404391583</v>
      </c>
      <c r="K55" s="2">
        <f>'old table'!E55</f>
        <v>1638695.977</v>
      </c>
    </row>
    <row r="56" spans="1:11">
      <c r="A56" t="s">
        <v>6</v>
      </c>
      <c r="B56">
        <v>367</v>
      </c>
      <c r="C56">
        <v>1319000</v>
      </c>
      <c r="D56" s="7">
        <v>0</v>
      </c>
      <c r="E56" s="1">
        <v>3565655.983</v>
      </c>
      <c r="F56" s="2">
        <f t="shared" si="0"/>
        <v>2703.3024890068232</v>
      </c>
      <c r="K56" s="2">
        <f>'old table'!E56</f>
        <v>3133916.4679999999</v>
      </c>
    </row>
    <row r="57" spans="1:11">
      <c r="A57" t="s">
        <v>1</v>
      </c>
      <c r="B57">
        <v>0</v>
      </c>
      <c r="C57">
        <v>0</v>
      </c>
      <c r="D57" s="7">
        <v>0</v>
      </c>
      <c r="E57" s="1">
        <v>7021.5640000000003</v>
      </c>
      <c r="F57" s="2">
        <f t="shared" si="0"/>
        <v>0</v>
      </c>
      <c r="G57" s="3" t="s">
        <v>11</v>
      </c>
      <c r="H57" s="1">
        <f t="shared" ref="H57" si="9">INDEX(LINEST($E58:$E67, $B58:$B67, TRUE), 1)</f>
        <v>6134.1379542802424</v>
      </c>
      <c r="I57" s="3" t="s">
        <v>12</v>
      </c>
      <c r="J57" s="1">
        <f t="shared" ref="J57" si="10">INDEX(LINEST( $E58:$E67, $B58:$B67,TRUE), 2)</f>
        <v>-186427.75150974514</v>
      </c>
      <c r="K57" s="2">
        <f>'old table'!E57</f>
        <v>2268.6999999999998</v>
      </c>
    </row>
    <row r="58" spans="1:11">
      <c r="A58" t="s">
        <v>1</v>
      </c>
      <c r="B58">
        <v>37</v>
      </c>
      <c r="C58">
        <v>27000</v>
      </c>
      <c r="D58" s="7">
        <v>0</v>
      </c>
      <c r="E58" s="1">
        <v>117559.36</v>
      </c>
      <c r="F58" s="2">
        <f t="shared" si="0"/>
        <v>4354.0503703703707</v>
      </c>
      <c r="K58" s="2">
        <f>'old table'!E58</f>
        <v>686859.36300000001</v>
      </c>
    </row>
    <row r="59" spans="1:11">
      <c r="A59" t="s">
        <v>1</v>
      </c>
      <c r="B59">
        <v>74</v>
      </c>
      <c r="C59">
        <v>76000</v>
      </c>
      <c r="D59" s="7">
        <v>0</v>
      </c>
      <c r="E59" s="1">
        <v>262457.94799999997</v>
      </c>
      <c r="F59" s="2">
        <f t="shared" si="0"/>
        <v>3453.3940526315787</v>
      </c>
      <c r="K59" s="2">
        <f>'old table'!E59</f>
        <v>695622.78399999999</v>
      </c>
    </row>
    <row r="60" spans="1:11">
      <c r="A60" t="s">
        <v>1</v>
      </c>
      <c r="B60">
        <v>111</v>
      </c>
      <c r="C60">
        <v>147000</v>
      </c>
      <c r="D60" s="7">
        <v>0</v>
      </c>
      <c r="E60" s="1">
        <v>797460.28599999996</v>
      </c>
      <c r="F60" s="2">
        <f t="shared" si="0"/>
        <v>5424.8999047619045</v>
      </c>
      <c r="K60" s="2">
        <f>'old table'!E60</f>
        <v>703884.99300000002</v>
      </c>
    </row>
    <row r="61" spans="1:11">
      <c r="A61" t="s">
        <v>1</v>
      </c>
      <c r="B61">
        <v>148</v>
      </c>
      <c r="C61">
        <v>244000</v>
      </c>
      <c r="D61" s="7">
        <v>0</v>
      </c>
      <c r="E61" s="1">
        <v>580937.52500000002</v>
      </c>
      <c r="F61" s="2">
        <f t="shared" si="0"/>
        <v>2380.8914959016392</v>
      </c>
      <c r="K61" s="2">
        <f>'old table'!E61</f>
        <v>753939.65899999999</v>
      </c>
    </row>
    <row r="62" spans="1:11">
      <c r="A62" t="s">
        <v>1</v>
      </c>
      <c r="B62">
        <v>185</v>
      </c>
      <c r="C62">
        <v>368000</v>
      </c>
      <c r="D62" s="7">
        <v>0</v>
      </c>
      <c r="E62" s="1">
        <v>843705.55200000003</v>
      </c>
      <c r="F62" s="2">
        <f t="shared" si="0"/>
        <v>2292.6781304347824</v>
      </c>
      <c r="K62" s="2">
        <f>'old table'!E62</f>
        <v>786165.56299999997</v>
      </c>
    </row>
    <row r="63" spans="1:11">
      <c r="A63" t="s">
        <v>1</v>
      </c>
      <c r="B63">
        <v>222</v>
      </c>
      <c r="C63">
        <v>521000</v>
      </c>
      <c r="D63" s="7">
        <v>0</v>
      </c>
      <c r="E63" s="1">
        <v>971167.28</v>
      </c>
      <c r="F63" s="2">
        <f t="shared" si="0"/>
        <v>1864.0446833013436</v>
      </c>
      <c r="K63" s="2">
        <f>'old table'!E63</f>
        <v>819436.26599999995</v>
      </c>
    </row>
    <row r="64" spans="1:11">
      <c r="A64" t="s">
        <v>1</v>
      </c>
      <c r="B64">
        <v>259</v>
      </c>
      <c r="C64">
        <v>689000</v>
      </c>
      <c r="D64" s="7">
        <v>0</v>
      </c>
      <c r="E64" s="1">
        <v>1207908.253</v>
      </c>
      <c r="F64" s="2">
        <f t="shared" si="0"/>
        <v>1753.1324426705371</v>
      </c>
      <c r="K64" s="2">
        <f>'old table'!E64</f>
        <v>865519.78700000001</v>
      </c>
    </row>
    <row r="65" spans="1:11">
      <c r="A65" t="s">
        <v>1</v>
      </c>
      <c r="B65">
        <v>296</v>
      </c>
      <c r="C65">
        <v>880000</v>
      </c>
      <c r="D65" s="7">
        <v>0</v>
      </c>
      <c r="E65" s="1">
        <v>1488099.4609999999</v>
      </c>
      <c r="F65" s="2">
        <f t="shared" si="0"/>
        <v>1691.022114772727</v>
      </c>
      <c r="K65" s="2">
        <f>'old table'!E65</f>
        <v>903266.20400000003</v>
      </c>
    </row>
    <row r="66" spans="1:11">
      <c r="A66" t="s">
        <v>1</v>
      </c>
      <c r="B66">
        <v>333</v>
      </c>
      <c r="C66">
        <v>1095000</v>
      </c>
      <c r="D66" s="7">
        <v>0</v>
      </c>
      <c r="E66" s="1">
        <v>2119068.7609999999</v>
      </c>
      <c r="F66" s="2">
        <f t="shared" si="0"/>
        <v>1935.222612785388</v>
      </c>
      <c r="K66" s="2">
        <f>'old table'!E66</f>
        <v>2232787.3840000001</v>
      </c>
    </row>
    <row r="67" spans="1:11">
      <c r="A67" t="s">
        <v>1</v>
      </c>
      <c r="B67">
        <v>367</v>
      </c>
      <c r="C67">
        <v>1328000</v>
      </c>
      <c r="D67" s="7">
        <v>0</v>
      </c>
      <c r="E67" s="1">
        <v>2211926.3820000002</v>
      </c>
      <c r="F67" s="2">
        <f t="shared" ref="F67:F78" si="11">G$1*IF(C67=0,0,E67/C67)</f>
        <v>1665.6072153614459</v>
      </c>
      <c r="K67" s="2">
        <f>'old table'!E67</f>
        <v>866497.29099999997</v>
      </c>
    </row>
    <row r="68" spans="1:11">
      <c r="A68" t="s">
        <v>2</v>
      </c>
      <c r="B68">
        <v>0</v>
      </c>
      <c r="C68">
        <v>0</v>
      </c>
      <c r="D68" s="7">
        <v>0</v>
      </c>
      <c r="E68" s="1">
        <v>8955.0439999999999</v>
      </c>
      <c r="F68" s="2">
        <f t="shared" si="11"/>
        <v>0</v>
      </c>
      <c r="G68" s="3" t="s">
        <v>11</v>
      </c>
      <c r="H68" s="1">
        <f t="shared" ref="H68" si="12">INDEX(LINEST($E69:$E78, $B69:$B78, TRUE), 1)</f>
        <v>3689.1341557923247</v>
      </c>
      <c r="I68" s="3" t="s">
        <v>12</v>
      </c>
      <c r="J68" s="1">
        <f t="shared" ref="J68" si="13">INDEX(LINEST( $E69:$E78, $B69:$B78,TRUE), 2)</f>
        <v>-156383.53225700045</v>
      </c>
      <c r="K68" s="2">
        <f>'old table'!E68</f>
        <v>2091.3249999999998</v>
      </c>
    </row>
    <row r="69" spans="1:11">
      <c r="A69" t="s">
        <v>2</v>
      </c>
      <c r="B69">
        <v>37</v>
      </c>
      <c r="C69">
        <v>0</v>
      </c>
      <c r="D69" s="7">
        <v>0</v>
      </c>
      <c r="E69" s="1">
        <v>79246.377999999997</v>
      </c>
      <c r="F69" s="2">
        <f t="shared" si="11"/>
        <v>0</v>
      </c>
      <c r="K69" s="2">
        <f>'old table'!E69</f>
        <v>638177.48499999999</v>
      </c>
    </row>
    <row r="70" spans="1:11">
      <c r="A70" t="s">
        <v>2</v>
      </c>
      <c r="B70">
        <v>74</v>
      </c>
      <c r="C70">
        <v>0</v>
      </c>
      <c r="D70" s="7">
        <v>0</v>
      </c>
      <c r="E70" s="1">
        <v>165914.93700000001</v>
      </c>
      <c r="F70" s="2">
        <f t="shared" si="11"/>
        <v>0</v>
      </c>
      <c r="K70" s="2">
        <f>'old table'!E70</f>
        <v>603354.91799999995</v>
      </c>
    </row>
    <row r="71" spans="1:11">
      <c r="A71" t="s">
        <v>2</v>
      </c>
      <c r="B71">
        <v>111</v>
      </c>
      <c r="C71">
        <v>0</v>
      </c>
      <c r="D71" s="7">
        <v>0</v>
      </c>
      <c r="E71" s="1">
        <v>269507.72600000002</v>
      </c>
      <c r="F71" s="2">
        <f t="shared" si="11"/>
        <v>0</v>
      </c>
      <c r="K71" s="2">
        <f>'old table'!E71</f>
        <v>613907.35100000002</v>
      </c>
    </row>
    <row r="72" spans="1:11">
      <c r="A72" t="s">
        <v>2</v>
      </c>
      <c r="B72">
        <v>148</v>
      </c>
      <c r="C72">
        <v>0</v>
      </c>
      <c r="D72" s="7">
        <v>0</v>
      </c>
      <c r="E72" s="1">
        <v>339689.52799999999</v>
      </c>
      <c r="F72" s="2">
        <f t="shared" si="11"/>
        <v>0</v>
      </c>
      <c r="K72" s="2">
        <f>'old table'!E72</f>
        <v>601436.22400000005</v>
      </c>
    </row>
    <row r="73" spans="1:11">
      <c r="A73" t="s">
        <v>2</v>
      </c>
      <c r="B73">
        <v>185</v>
      </c>
      <c r="C73">
        <v>0</v>
      </c>
      <c r="D73" s="7">
        <v>0</v>
      </c>
      <c r="E73" s="1">
        <v>476824.016</v>
      </c>
      <c r="F73" s="2">
        <f t="shared" si="11"/>
        <v>0</v>
      </c>
      <c r="K73" s="2">
        <f>'old table'!E73</f>
        <v>607086.93000000005</v>
      </c>
    </row>
    <row r="74" spans="1:11">
      <c r="A74" t="s">
        <v>2</v>
      </c>
      <c r="B74">
        <v>222</v>
      </c>
      <c r="C74">
        <v>0</v>
      </c>
      <c r="D74" s="7">
        <v>0</v>
      </c>
      <c r="E74" s="1">
        <v>554193.62399999995</v>
      </c>
      <c r="F74" s="2">
        <f t="shared" si="11"/>
        <v>0</v>
      </c>
      <c r="K74" s="2">
        <f>'old table'!E74</f>
        <v>604819.61399999994</v>
      </c>
    </row>
    <row r="75" spans="1:11">
      <c r="A75" t="s">
        <v>2</v>
      </c>
      <c r="B75">
        <v>259</v>
      </c>
      <c r="C75">
        <v>0</v>
      </c>
      <c r="D75" s="7">
        <v>0</v>
      </c>
      <c r="E75" s="1">
        <v>700589.59100000001</v>
      </c>
      <c r="F75" s="2">
        <f t="shared" si="11"/>
        <v>0</v>
      </c>
      <c r="K75" s="2">
        <f>'old table'!E75</f>
        <v>617141.27899999998</v>
      </c>
    </row>
    <row r="76" spans="1:11">
      <c r="A76" t="s">
        <v>2</v>
      </c>
      <c r="B76">
        <v>296</v>
      </c>
      <c r="C76">
        <v>0</v>
      </c>
      <c r="D76" s="7">
        <v>0</v>
      </c>
      <c r="E76" s="1">
        <v>864632.80900000001</v>
      </c>
      <c r="F76" s="2">
        <f t="shared" si="11"/>
        <v>0</v>
      </c>
      <c r="K76" s="2">
        <f>'old table'!E76</f>
        <v>604949.78200000001</v>
      </c>
    </row>
    <row r="77" spans="1:11">
      <c r="A77" t="s">
        <v>2</v>
      </c>
      <c r="B77">
        <v>333</v>
      </c>
      <c r="C77">
        <v>0</v>
      </c>
      <c r="D77" s="7">
        <v>0</v>
      </c>
      <c r="E77" s="1">
        <v>1070400.0120000001</v>
      </c>
      <c r="F77" s="2">
        <f t="shared" si="11"/>
        <v>0</v>
      </c>
      <c r="K77" s="2">
        <f>'old table'!E77</f>
        <v>627127.74300000002</v>
      </c>
    </row>
    <row r="78" spans="1:11">
      <c r="A78" t="s">
        <v>2</v>
      </c>
      <c r="B78">
        <v>367</v>
      </c>
      <c r="C78">
        <v>1000</v>
      </c>
      <c r="D78" s="7">
        <v>0</v>
      </c>
      <c r="E78" s="1">
        <v>1411486.6610000001</v>
      </c>
      <c r="F78" s="2">
        <f t="shared" si="11"/>
        <v>1411486.6610000001</v>
      </c>
      <c r="K78" s="2">
        <f>'old table'!E78</f>
        <v>594495.38600000006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8"/>
  <sheetViews>
    <sheetView topLeftCell="B1" workbookViewId="0">
      <pane ySplit="615" topLeftCell="A43" activePane="bottomLeft"/>
      <selection activeCell="G1" sqref="G1:G1048576"/>
      <selection pane="bottomLeft" activeCell="T11" sqref="T11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.5703125" style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7</v>
      </c>
      <c r="B1" s="3" t="s">
        <v>8</v>
      </c>
      <c r="C1" s="3" t="s">
        <v>10</v>
      </c>
      <c r="D1" s="6" t="s">
        <v>13</v>
      </c>
      <c r="E1" s="5" t="s">
        <v>9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15</v>
      </c>
    </row>
    <row r="2" spans="1:11">
      <c r="A2" t="s">
        <v>3</v>
      </c>
      <c r="B2">
        <v>0</v>
      </c>
      <c r="C2">
        <v>0</v>
      </c>
      <c r="D2" s="7">
        <v>0</v>
      </c>
      <c r="E2" s="1">
        <v>2060.0279999999998</v>
      </c>
      <c r="F2" s="2">
        <f>G$1*IF(C2=0,0,E2/C2)</f>
        <v>0</v>
      </c>
      <c r="G2" s="3" t="s">
        <v>11</v>
      </c>
      <c r="H2" s="1">
        <f>INDEX(LINEST($E3:$E12, $B3:$B12, TRUE), 1)</f>
        <v>29.734865959932684</v>
      </c>
      <c r="I2" s="3" t="s">
        <v>12</v>
      </c>
      <c r="J2" s="1">
        <f>INDEX(LINEST( $E3:$E12, $B3:$B12,TRUE), 2)</f>
        <v>37258.24373694168</v>
      </c>
      <c r="K2" s="2">
        <f>Naive!E2</f>
        <v>7178.5770000000002</v>
      </c>
    </row>
    <row r="3" spans="1:11">
      <c r="A3" t="s">
        <v>3</v>
      </c>
      <c r="B3">
        <v>37</v>
      </c>
      <c r="C3">
        <v>0</v>
      </c>
      <c r="D3" s="7">
        <v>0</v>
      </c>
      <c r="E3" s="1">
        <v>31642.018</v>
      </c>
      <c r="F3" s="2">
        <f t="shared" ref="F3:F66" si="0">G$1*IF(C3=0,0,E3/C3)</f>
        <v>0</v>
      </c>
      <c r="K3" s="2">
        <f>Naive!E3</f>
        <v>75268.788</v>
      </c>
    </row>
    <row r="4" spans="1:11">
      <c r="A4" t="s">
        <v>3</v>
      </c>
      <c r="B4">
        <v>74</v>
      </c>
      <c r="C4">
        <v>0</v>
      </c>
      <c r="D4" s="7">
        <v>0</v>
      </c>
      <c r="E4" s="1">
        <v>46122.088000000003</v>
      </c>
      <c r="F4" s="2">
        <f t="shared" si="0"/>
        <v>0</v>
      </c>
      <c r="K4" s="2">
        <f>Naive!E4</f>
        <v>141136.652</v>
      </c>
    </row>
    <row r="5" spans="1:11">
      <c r="A5" t="s">
        <v>3</v>
      </c>
      <c r="B5">
        <v>111</v>
      </c>
      <c r="C5">
        <v>0</v>
      </c>
      <c r="D5" s="7">
        <v>0</v>
      </c>
      <c r="E5" s="1">
        <v>43893.307000000001</v>
      </c>
      <c r="F5" s="2">
        <f t="shared" si="0"/>
        <v>0</v>
      </c>
      <c r="K5" s="2">
        <f>Naive!E5</f>
        <v>257749.22500000001</v>
      </c>
    </row>
    <row r="6" spans="1:11">
      <c r="A6" t="s">
        <v>3</v>
      </c>
      <c r="B6">
        <v>148</v>
      </c>
      <c r="C6">
        <v>0</v>
      </c>
      <c r="D6" s="7">
        <v>0</v>
      </c>
      <c r="E6" s="1">
        <v>31261.233</v>
      </c>
      <c r="F6" s="2">
        <f t="shared" si="0"/>
        <v>0</v>
      </c>
      <c r="K6" s="2">
        <f>Naive!E6</f>
        <v>363887.86599999998</v>
      </c>
    </row>
    <row r="7" spans="1:11">
      <c r="A7" t="s">
        <v>3</v>
      </c>
      <c r="B7">
        <v>185</v>
      </c>
      <c r="C7">
        <v>0</v>
      </c>
      <c r="D7" s="7">
        <v>0</v>
      </c>
      <c r="E7" s="1">
        <v>47297.934000000001</v>
      </c>
      <c r="F7" s="2">
        <f t="shared" si="0"/>
        <v>0</v>
      </c>
      <c r="K7" s="2">
        <f>Naive!E7</f>
        <v>497579.99300000002</v>
      </c>
    </row>
    <row r="8" spans="1:11">
      <c r="A8" t="s">
        <v>3</v>
      </c>
      <c r="B8">
        <v>222</v>
      </c>
      <c r="C8">
        <v>0</v>
      </c>
      <c r="D8" s="7">
        <v>0</v>
      </c>
      <c r="E8" s="1">
        <v>51970.027999999998</v>
      </c>
      <c r="F8" s="2">
        <f t="shared" si="0"/>
        <v>0</v>
      </c>
      <c r="K8" s="2">
        <f>Naive!E8</f>
        <v>617981.90700000001</v>
      </c>
    </row>
    <row r="9" spans="1:11">
      <c r="A9" t="s">
        <v>3</v>
      </c>
      <c r="B9">
        <v>259</v>
      </c>
      <c r="C9">
        <v>0</v>
      </c>
      <c r="D9" s="7">
        <v>0</v>
      </c>
      <c r="E9" s="1">
        <v>31359.02</v>
      </c>
      <c r="F9" s="2">
        <f t="shared" si="0"/>
        <v>0</v>
      </c>
      <c r="K9" s="2">
        <f>Naive!E9</f>
        <v>823077.82499999995</v>
      </c>
    </row>
    <row r="10" spans="1:11">
      <c r="A10" t="s">
        <v>3</v>
      </c>
      <c r="B10">
        <v>296</v>
      </c>
      <c r="C10">
        <v>0</v>
      </c>
      <c r="D10" s="7">
        <v>0</v>
      </c>
      <c r="E10" s="1">
        <v>57014.184000000001</v>
      </c>
      <c r="F10" s="2">
        <f t="shared" si="0"/>
        <v>0</v>
      </c>
      <c r="K10" s="2">
        <f>Naive!E10</f>
        <v>1035772.683</v>
      </c>
    </row>
    <row r="11" spans="1:11">
      <c r="A11" t="s">
        <v>3</v>
      </c>
      <c r="B11">
        <v>333</v>
      </c>
      <c r="C11">
        <v>1000</v>
      </c>
      <c r="D11" s="7">
        <v>0</v>
      </c>
      <c r="E11" s="1">
        <v>58233.652000000002</v>
      </c>
      <c r="F11" s="2">
        <f t="shared" si="0"/>
        <v>58233.652000000002</v>
      </c>
      <c r="K11" s="2">
        <f>Naive!E11</f>
        <v>1130439.213</v>
      </c>
    </row>
    <row r="12" spans="1:11">
      <c r="A12" t="s">
        <v>3</v>
      </c>
      <c r="B12">
        <v>367</v>
      </c>
      <c r="C12">
        <v>2000</v>
      </c>
      <c r="D12" s="7">
        <v>0</v>
      </c>
      <c r="E12" s="1">
        <v>34210.220999999998</v>
      </c>
      <c r="F12" s="2">
        <f t="shared" si="0"/>
        <v>17105.110499999999</v>
      </c>
      <c r="K12" s="2">
        <f>Naive!E12</f>
        <v>1336184.9069999999</v>
      </c>
    </row>
    <row r="13" spans="1:11">
      <c r="A13" t="s">
        <v>0</v>
      </c>
      <c r="B13">
        <v>0</v>
      </c>
      <c r="C13">
        <v>0</v>
      </c>
      <c r="D13" s="7">
        <v>0</v>
      </c>
      <c r="E13" s="1">
        <v>2151.3789999999999</v>
      </c>
      <c r="F13" s="2">
        <f t="shared" si="0"/>
        <v>0</v>
      </c>
      <c r="G13" s="3" t="s">
        <v>11</v>
      </c>
      <c r="H13" s="1">
        <f t="shared" ref="H13" si="1">INDEX(LINEST($E14:$E23, $B14:$B23, TRUE), 1)</f>
        <v>202.109860766617</v>
      </c>
      <c r="I13" s="3" t="s">
        <v>12</v>
      </c>
      <c r="J13" s="1">
        <f t="shared" ref="J13" si="2">INDEX(LINEST( $E14:$E23, $B14:$B23,TRUE), 2)</f>
        <v>8372.1399922234268</v>
      </c>
      <c r="K13" s="2">
        <f>Naive!E13</f>
        <v>7668.8649999999998</v>
      </c>
    </row>
    <row r="14" spans="1:11">
      <c r="A14" t="s">
        <v>0</v>
      </c>
      <c r="B14">
        <v>37</v>
      </c>
      <c r="C14">
        <v>2000</v>
      </c>
      <c r="D14" s="7">
        <v>0</v>
      </c>
      <c r="E14" s="1">
        <v>23990.743999999999</v>
      </c>
      <c r="F14" s="2">
        <f t="shared" si="0"/>
        <v>11995.371999999999</v>
      </c>
      <c r="K14" s="2">
        <f>Naive!E14</f>
        <v>80485.664999999994</v>
      </c>
    </row>
    <row r="15" spans="1:11">
      <c r="A15" t="s">
        <v>0</v>
      </c>
      <c r="B15">
        <v>74</v>
      </c>
      <c r="C15">
        <v>5000</v>
      </c>
      <c r="D15" s="7">
        <v>0</v>
      </c>
      <c r="E15" s="1">
        <v>24546.135999999999</v>
      </c>
      <c r="F15" s="2">
        <f t="shared" si="0"/>
        <v>4909.2272000000003</v>
      </c>
      <c r="K15" s="2">
        <f>Naive!E15</f>
        <v>164434.318</v>
      </c>
    </row>
    <row r="16" spans="1:11">
      <c r="A16" t="s">
        <v>0</v>
      </c>
      <c r="B16">
        <v>111</v>
      </c>
      <c r="C16">
        <v>13000</v>
      </c>
      <c r="D16" s="7">
        <v>0</v>
      </c>
      <c r="E16" s="1">
        <v>44650.357000000004</v>
      </c>
      <c r="F16" s="2">
        <f t="shared" si="0"/>
        <v>3434.6428461538462</v>
      </c>
      <c r="K16" s="2">
        <f>Naive!E16</f>
        <v>277840.897</v>
      </c>
    </row>
    <row r="17" spans="1:11">
      <c r="A17" t="s">
        <v>0</v>
      </c>
      <c r="B17">
        <v>148</v>
      </c>
      <c r="C17">
        <v>21000</v>
      </c>
      <c r="D17" s="7">
        <v>0</v>
      </c>
      <c r="E17" s="1">
        <v>26982.485000000001</v>
      </c>
      <c r="F17" s="2">
        <f t="shared" si="0"/>
        <v>1284.8802380952382</v>
      </c>
      <c r="K17" s="2">
        <f>Naive!E17</f>
        <v>378086.87</v>
      </c>
    </row>
    <row r="18" spans="1:11">
      <c r="A18" t="s">
        <v>0</v>
      </c>
      <c r="B18">
        <v>185</v>
      </c>
      <c r="C18">
        <v>30000</v>
      </c>
      <c r="D18" s="7">
        <v>0</v>
      </c>
      <c r="E18" s="1">
        <v>26975.492999999999</v>
      </c>
      <c r="F18" s="2">
        <f t="shared" si="0"/>
        <v>899.18309999999985</v>
      </c>
      <c r="K18" s="2">
        <f>Naive!E18</f>
        <v>493706.05699999997</v>
      </c>
    </row>
    <row r="19" spans="1:11">
      <c r="A19" t="s">
        <v>0</v>
      </c>
      <c r="B19">
        <v>222</v>
      </c>
      <c r="C19">
        <v>39000</v>
      </c>
      <c r="D19" s="7">
        <v>0</v>
      </c>
      <c r="E19" s="1">
        <v>62219.082999999999</v>
      </c>
      <c r="F19" s="2">
        <f t="shared" si="0"/>
        <v>1595.3611025641026</v>
      </c>
      <c r="K19" s="2">
        <f>Naive!E19</f>
        <v>597949.17299999995</v>
      </c>
    </row>
    <row r="20" spans="1:11">
      <c r="A20" t="s">
        <v>0</v>
      </c>
      <c r="B20">
        <v>259</v>
      </c>
      <c r="C20">
        <v>57000</v>
      </c>
      <c r="D20" s="7">
        <v>0</v>
      </c>
      <c r="E20" s="1">
        <v>32416.120999999999</v>
      </c>
      <c r="F20" s="2">
        <f t="shared" si="0"/>
        <v>568.70387719298242</v>
      </c>
      <c r="K20" s="2">
        <f>Naive!E20</f>
        <v>1188409.412</v>
      </c>
    </row>
    <row r="21" spans="1:11">
      <c r="A21" t="s">
        <v>0</v>
      </c>
      <c r="B21">
        <v>296</v>
      </c>
      <c r="C21">
        <v>76000</v>
      </c>
      <c r="D21" s="7">
        <v>0</v>
      </c>
      <c r="E21" s="1">
        <v>78136.754000000001</v>
      </c>
      <c r="F21" s="2">
        <f t="shared" si="0"/>
        <v>1028.1151842105262</v>
      </c>
      <c r="K21" s="2">
        <f>Naive!E21</f>
        <v>902090.08100000001</v>
      </c>
    </row>
    <row r="22" spans="1:11">
      <c r="A22" t="s">
        <v>0</v>
      </c>
      <c r="B22">
        <v>333</v>
      </c>
      <c r="C22">
        <v>100000</v>
      </c>
      <c r="D22" s="7">
        <v>0</v>
      </c>
      <c r="E22" s="1">
        <v>86148.120999999999</v>
      </c>
      <c r="F22" s="2">
        <f t="shared" si="0"/>
        <v>861.48121000000003</v>
      </c>
      <c r="K22" s="2">
        <f>Naive!E22</f>
        <v>1154059.801</v>
      </c>
    </row>
    <row r="23" spans="1:11">
      <c r="A23" t="s">
        <v>0</v>
      </c>
      <c r="B23">
        <v>367</v>
      </c>
      <c r="C23">
        <v>125000</v>
      </c>
      <c r="D23" s="7">
        <v>0</v>
      </c>
      <c r="E23" s="1">
        <v>88343.342999999993</v>
      </c>
      <c r="F23" s="2">
        <f t="shared" si="0"/>
        <v>706.74674399999992</v>
      </c>
      <c r="K23" s="2">
        <f>Naive!E23</f>
        <v>1365797.331</v>
      </c>
    </row>
    <row r="24" spans="1:11">
      <c r="A24" t="s">
        <v>4</v>
      </c>
      <c r="B24">
        <v>0</v>
      </c>
      <c r="C24">
        <v>0</v>
      </c>
      <c r="D24" s="7">
        <v>0</v>
      </c>
      <c r="E24" s="1">
        <v>2422.3670000000002</v>
      </c>
      <c r="F24" s="2">
        <f t="shared" si="0"/>
        <v>0</v>
      </c>
      <c r="G24" s="3" t="s">
        <v>11</v>
      </c>
      <c r="H24" s="1">
        <f t="shared" ref="H24" si="3">INDEX(LINEST($E25:$E34, $B25:$B34, TRUE), 1)</f>
        <v>1149.1495355778748</v>
      </c>
      <c r="I24" s="3" t="s">
        <v>12</v>
      </c>
      <c r="J24" s="1">
        <f t="shared" ref="J24" si="4">INDEX(LINEST( $E25:$E34, $B25:$B34,TRUE), 2)</f>
        <v>-12991.560729424149</v>
      </c>
      <c r="K24" s="2">
        <f>Naive!E24</f>
        <v>7159.8320000000003</v>
      </c>
    </row>
    <row r="25" spans="1:11">
      <c r="A25" t="s">
        <v>4</v>
      </c>
      <c r="B25">
        <v>37</v>
      </c>
      <c r="C25">
        <v>27000</v>
      </c>
      <c r="D25" s="7">
        <v>0</v>
      </c>
      <c r="E25" s="1">
        <v>56202.402999999998</v>
      </c>
      <c r="F25" s="2">
        <f t="shared" si="0"/>
        <v>2081.5704814814817</v>
      </c>
      <c r="K25" s="2">
        <f>Naive!E25</f>
        <v>128773.077</v>
      </c>
    </row>
    <row r="26" spans="1:11">
      <c r="A26" t="s">
        <v>4</v>
      </c>
      <c r="B26">
        <v>74</v>
      </c>
      <c r="C26">
        <v>75000</v>
      </c>
      <c r="D26" s="7">
        <v>0</v>
      </c>
      <c r="E26" s="1">
        <v>76120.842000000004</v>
      </c>
      <c r="F26" s="2">
        <f t="shared" si="0"/>
        <v>1014.94456</v>
      </c>
      <c r="K26" s="2">
        <f>Naive!E26</f>
        <v>223818.10800000001</v>
      </c>
    </row>
    <row r="27" spans="1:11">
      <c r="A27" t="s">
        <v>4</v>
      </c>
      <c r="B27">
        <v>111</v>
      </c>
      <c r="C27">
        <v>144000</v>
      </c>
      <c r="D27" s="7">
        <v>0</v>
      </c>
      <c r="E27" s="1">
        <v>95683.095000000001</v>
      </c>
      <c r="F27" s="2">
        <f t="shared" si="0"/>
        <v>664.4659375</v>
      </c>
      <c r="K27" s="2">
        <f>Naive!E27</f>
        <v>420552.05900000001</v>
      </c>
    </row>
    <row r="28" spans="1:11">
      <c r="A28" t="s">
        <v>4</v>
      </c>
      <c r="B28">
        <v>148</v>
      </c>
      <c r="C28">
        <v>237000</v>
      </c>
      <c r="D28" s="7">
        <v>0</v>
      </c>
      <c r="E28" s="1">
        <v>128029.40399999999</v>
      </c>
      <c r="F28" s="2">
        <f t="shared" si="0"/>
        <v>540.20845569620246</v>
      </c>
      <c r="K28" s="2">
        <f>Naive!E28</f>
        <v>584758.12399999995</v>
      </c>
    </row>
    <row r="29" spans="1:11">
      <c r="A29" t="s">
        <v>4</v>
      </c>
      <c r="B29">
        <v>185</v>
      </c>
      <c r="C29">
        <v>357000</v>
      </c>
      <c r="D29" s="7">
        <v>0</v>
      </c>
      <c r="E29" s="1">
        <v>207195.32399999999</v>
      </c>
      <c r="F29" s="2">
        <f t="shared" si="0"/>
        <v>580.37905882352936</v>
      </c>
      <c r="K29" s="2">
        <f>Naive!E29</f>
        <v>881609.54099999997</v>
      </c>
    </row>
    <row r="30" spans="1:11">
      <c r="A30" t="s">
        <v>4</v>
      </c>
      <c r="B30">
        <v>222</v>
      </c>
      <c r="C30">
        <v>503000</v>
      </c>
      <c r="D30" s="7">
        <v>0</v>
      </c>
      <c r="E30" s="1">
        <v>238227.48499999999</v>
      </c>
      <c r="F30" s="2">
        <f t="shared" si="0"/>
        <v>473.6132902584493</v>
      </c>
      <c r="K30" s="2">
        <f>Naive!E30</f>
        <v>1051528.8999999999</v>
      </c>
    </row>
    <row r="31" spans="1:11">
      <c r="A31" t="s">
        <v>4</v>
      </c>
      <c r="B31">
        <v>259</v>
      </c>
      <c r="C31">
        <v>663000</v>
      </c>
      <c r="D31" s="7">
        <v>0</v>
      </c>
      <c r="E31" s="1">
        <v>382937.77600000001</v>
      </c>
      <c r="F31" s="2">
        <f t="shared" si="0"/>
        <v>577.5833725490196</v>
      </c>
      <c r="K31" s="2">
        <f>Naive!E31</f>
        <v>1408508.331</v>
      </c>
    </row>
    <row r="32" spans="1:11">
      <c r="A32" t="s">
        <v>4</v>
      </c>
      <c r="B32">
        <v>296</v>
      </c>
      <c r="C32">
        <v>843000</v>
      </c>
      <c r="D32" s="7">
        <v>0</v>
      </c>
      <c r="E32" s="1">
        <v>231652.63200000001</v>
      </c>
      <c r="F32" s="2">
        <f t="shared" si="0"/>
        <v>274.79553024911036</v>
      </c>
      <c r="K32" s="2">
        <f>Naive!E32</f>
        <v>1443924.03</v>
      </c>
    </row>
    <row r="33" spans="1:11">
      <c r="A33" t="s">
        <v>4</v>
      </c>
      <c r="B33">
        <v>333</v>
      </c>
      <c r="C33">
        <v>1045000</v>
      </c>
      <c r="D33" s="7">
        <v>0</v>
      </c>
      <c r="E33" s="1">
        <v>268082.41100000002</v>
      </c>
      <c r="F33" s="2">
        <f t="shared" si="0"/>
        <v>256.53819234449765</v>
      </c>
      <c r="K33" s="2">
        <f>Naive!E33</f>
        <v>1744866.4639999999</v>
      </c>
    </row>
    <row r="34" spans="1:11">
      <c r="A34" t="s">
        <v>4</v>
      </c>
      <c r="B34">
        <v>367</v>
      </c>
      <c r="C34">
        <v>1263000</v>
      </c>
      <c r="D34" s="7">
        <v>0</v>
      </c>
      <c r="E34" s="1">
        <v>521024.87699999998</v>
      </c>
      <c r="F34" s="2">
        <f t="shared" si="0"/>
        <v>412.52959382422802</v>
      </c>
      <c r="K34" s="2">
        <f>Naive!E34</f>
        <v>2467340.1170000001</v>
      </c>
    </row>
    <row r="35" spans="1:11">
      <c r="A35" t="s">
        <v>5</v>
      </c>
      <c r="B35">
        <v>0</v>
      </c>
      <c r="C35">
        <v>0</v>
      </c>
      <c r="D35" s="7">
        <v>0</v>
      </c>
      <c r="E35" s="1">
        <v>2125.9720000000002</v>
      </c>
      <c r="F35" s="2">
        <f t="shared" si="0"/>
        <v>0</v>
      </c>
      <c r="G35" s="3" t="s">
        <v>11</v>
      </c>
      <c r="H35" s="1">
        <f t="shared" ref="H35" si="5">INDEX(LINEST($E36:$E45, $B36:$B45, TRUE), 1)</f>
        <v>-82.070333838908979</v>
      </c>
      <c r="I35" s="3" t="s">
        <v>12</v>
      </c>
      <c r="J35" s="1">
        <f t="shared" ref="J35" si="6">INDEX(LINEST( $E36:$E45, $B36:$B45,TRUE), 2)</f>
        <v>67151.633236066293</v>
      </c>
      <c r="K35" s="2">
        <f>Naive!E35</f>
        <v>8520.3700000000008</v>
      </c>
    </row>
    <row r="36" spans="1:11">
      <c r="A36" t="s">
        <v>5</v>
      </c>
      <c r="B36">
        <v>37</v>
      </c>
      <c r="C36">
        <v>0</v>
      </c>
      <c r="D36" s="7">
        <v>0</v>
      </c>
      <c r="E36" s="1">
        <v>79991.732999999993</v>
      </c>
      <c r="F36" s="2">
        <f t="shared" si="0"/>
        <v>0</v>
      </c>
      <c r="K36" s="2">
        <f>Naive!E36</f>
        <v>78420.58</v>
      </c>
    </row>
    <row r="37" spans="1:11">
      <c r="A37" t="s">
        <v>5</v>
      </c>
      <c r="B37">
        <v>74</v>
      </c>
      <c r="C37">
        <v>0</v>
      </c>
      <c r="D37" s="7">
        <v>0</v>
      </c>
      <c r="E37" s="1">
        <v>62516.029000000002</v>
      </c>
      <c r="F37" s="2">
        <f t="shared" si="0"/>
        <v>0</v>
      </c>
      <c r="K37" s="2">
        <f>Naive!E37</f>
        <v>167256.46900000001</v>
      </c>
    </row>
    <row r="38" spans="1:11">
      <c r="A38" t="s">
        <v>5</v>
      </c>
      <c r="B38">
        <v>111</v>
      </c>
      <c r="C38">
        <v>0</v>
      </c>
      <c r="D38" s="7">
        <v>0</v>
      </c>
      <c r="E38" s="1">
        <v>50355.59</v>
      </c>
      <c r="F38" s="2">
        <f t="shared" si="0"/>
        <v>0</v>
      </c>
      <c r="K38" s="2">
        <f>Naive!E38</f>
        <v>322361.91600000003</v>
      </c>
    </row>
    <row r="39" spans="1:11">
      <c r="A39" t="s">
        <v>5</v>
      </c>
      <c r="B39">
        <v>148</v>
      </c>
      <c r="C39">
        <v>0</v>
      </c>
      <c r="D39" s="7">
        <v>0</v>
      </c>
      <c r="E39" s="1">
        <v>51155.125999999997</v>
      </c>
      <c r="F39" s="2">
        <f t="shared" si="0"/>
        <v>0</v>
      </c>
      <c r="K39" s="2">
        <f>Naive!E39</f>
        <v>335908.33</v>
      </c>
    </row>
    <row r="40" spans="1:11">
      <c r="A40" t="s">
        <v>5</v>
      </c>
      <c r="B40">
        <v>185</v>
      </c>
      <c r="C40">
        <v>0</v>
      </c>
      <c r="D40" s="7">
        <v>0</v>
      </c>
      <c r="E40" s="1">
        <v>50317.016000000003</v>
      </c>
      <c r="F40" s="2">
        <f t="shared" si="0"/>
        <v>0</v>
      </c>
      <c r="K40" s="2">
        <f>Naive!E40</f>
        <v>465881.82299999997</v>
      </c>
    </row>
    <row r="41" spans="1:11">
      <c r="A41" t="s">
        <v>5</v>
      </c>
      <c r="B41">
        <v>222</v>
      </c>
      <c r="C41">
        <v>0</v>
      </c>
      <c r="D41" s="7">
        <v>0</v>
      </c>
      <c r="E41" s="1">
        <v>36268.021999999997</v>
      </c>
      <c r="F41" s="2">
        <f t="shared" si="0"/>
        <v>0</v>
      </c>
      <c r="K41" s="2">
        <f>Naive!E41</f>
        <v>536924.38800000004</v>
      </c>
    </row>
    <row r="42" spans="1:11">
      <c r="A42" t="s">
        <v>5</v>
      </c>
      <c r="B42">
        <v>259</v>
      </c>
      <c r="C42">
        <v>0</v>
      </c>
      <c r="D42" s="7">
        <v>0</v>
      </c>
      <c r="E42" s="1">
        <v>35558.432000000001</v>
      </c>
      <c r="F42" s="2">
        <f t="shared" si="0"/>
        <v>0</v>
      </c>
      <c r="K42" s="2">
        <f>Naive!E42</f>
        <v>682971.71100000001</v>
      </c>
    </row>
    <row r="43" spans="1:11">
      <c r="A43" t="s">
        <v>5</v>
      </c>
      <c r="B43">
        <v>296</v>
      </c>
      <c r="C43">
        <v>0</v>
      </c>
      <c r="D43" s="7">
        <v>0</v>
      </c>
      <c r="E43" s="1">
        <v>50860.106</v>
      </c>
      <c r="F43" s="2">
        <f t="shared" si="0"/>
        <v>0</v>
      </c>
      <c r="K43" s="2">
        <f>Naive!E43</f>
        <v>838764.98800000001</v>
      </c>
    </row>
    <row r="44" spans="1:11">
      <c r="A44" t="s">
        <v>5</v>
      </c>
      <c r="B44">
        <v>333</v>
      </c>
      <c r="C44">
        <v>0</v>
      </c>
      <c r="D44" s="7">
        <v>0</v>
      </c>
      <c r="E44" s="1">
        <v>34983.790999999997</v>
      </c>
      <c r="F44" s="2">
        <f t="shared" si="0"/>
        <v>0</v>
      </c>
      <c r="K44" s="2">
        <f>Naive!E44</f>
        <v>1046608.434</v>
      </c>
    </row>
    <row r="45" spans="1:11">
      <c r="A45" t="s">
        <v>5</v>
      </c>
      <c r="B45">
        <v>367</v>
      </c>
      <c r="C45">
        <v>2000</v>
      </c>
      <c r="D45" s="7">
        <v>0</v>
      </c>
      <c r="E45" s="1">
        <v>52743.569000000003</v>
      </c>
      <c r="F45" s="2">
        <f t="shared" si="0"/>
        <v>26371.784500000002</v>
      </c>
      <c r="K45" s="2">
        <f>Naive!E45</f>
        <v>1335942.9879999999</v>
      </c>
    </row>
    <row r="46" spans="1:11">
      <c r="A46" t="s">
        <v>6</v>
      </c>
      <c r="B46">
        <v>0</v>
      </c>
      <c r="C46">
        <v>0</v>
      </c>
      <c r="D46" s="7">
        <v>0</v>
      </c>
      <c r="E46" s="1">
        <v>2126.5129999999999</v>
      </c>
      <c r="F46" s="2">
        <f t="shared" si="0"/>
        <v>0</v>
      </c>
      <c r="G46" s="3" t="s">
        <v>11</v>
      </c>
      <c r="H46" s="1">
        <f t="shared" ref="H46" si="7">INDEX(LINEST($E47:$E56, $B47:$B56, TRUE), 1)</f>
        <v>882.80421907681557</v>
      </c>
      <c r="I46" s="3" t="s">
        <v>12</v>
      </c>
      <c r="J46" s="1">
        <f t="shared" ref="J46" si="8">INDEX(LINEST( $E47:$E56, $B47:$B56,TRUE), 2)</f>
        <v>45321.51398359111</v>
      </c>
      <c r="K46" s="2">
        <f>Naive!E46</f>
        <v>8891.1119999999992</v>
      </c>
    </row>
    <row r="47" spans="1:11">
      <c r="A47" t="s">
        <v>6</v>
      </c>
      <c r="B47">
        <v>37</v>
      </c>
      <c r="C47">
        <v>27000</v>
      </c>
      <c r="D47" s="7">
        <v>0</v>
      </c>
      <c r="E47" s="1">
        <v>64275.222999999998</v>
      </c>
      <c r="F47" s="2">
        <f t="shared" si="0"/>
        <v>2380.5638148148146</v>
      </c>
      <c r="K47" s="2">
        <f>Naive!E47</f>
        <v>204908.997</v>
      </c>
    </row>
    <row r="48" spans="1:11">
      <c r="A48" t="s">
        <v>6</v>
      </c>
      <c r="B48">
        <v>74</v>
      </c>
      <c r="C48">
        <v>80000</v>
      </c>
      <c r="D48" s="7">
        <v>0</v>
      </c>
      <c r="E48" s="1">
        <v>107078.42</v>
      </c>
      <c r="F48" s="2">
        <f t="shared" si="0"/>
        <v>1338.4802499999998</v>
      </c>
      <c r="K48" s="2">
        <f>Naive!E48</f>
        <v>422341.11800000002</v>
      </c>
    </row>
    <row r="49" spans="1:11">
      <c r="A49" t="s">
        <v>6</v>
      </c>
      <c r="B49">
        <v>111</v>
      </c>
      <c r="C49">
        <v>155000</v>
      </c>
      <c r="D49" s="7">
        <v>0</v>
      </c>
      <c r="E49" s="1">
        <v>122263.848</v>
      </c>
      <c r="F49" s="2">
        <f t="shared" si="0"/>
        <v>788.79901935483861</v>
      </c>
      <c r="K49" s="2">
        <f>Naive!E49</f>
        <v>715929.24899999995</v>
      </c>
    </row>
    <row r="50" spans="1:11">
      <c r="A50" t="s">
        <v>6</v>
      </c>
      <c r="B50">
        <v>148</v>
      </c>
      <c r="C50">
        <v>254000</v>
      </c>
      <c r="D50" s="7">
        <v>0</v>
      </c>
      <c r="E50" s="1">
        <v>275648.72499999998</v>
      </c>
      <c r="F50" s="2">
        <f t="shared" si="0"/>
        <v>1085.2312007874013</v>
      </c>
      <c r="K50" s="2">
        <f>Naive!E50</f>
        <v>1028995.5919999999</v>
      </c>
    </row>
    <row r="51" spans="1:11">
      <c r="A51" t="s">
        <v>6</v>
      </c>
      <c r="B51">
        <v>185</v>
      </c>
      <c r="C51">
        <v>380000</v>
      </c>
      <c r="D51" s="7">
        <v>0</v>
      </c>
      <c r="E51" s="1">
        <v>154890.36600000001</v>
      </c>
      <c r="F51" s="2">
        <f t="shared" si="0"/>
        <v>407.60622631578951</v>
      </c>
      <c r="K51" s="2">
        <f>Naive!E51</f>
        <v>1438813.8959999999</v>
      </c>
    </row>
    <row r="52" spans="1:11">
      <c r="A52" t="s">
        <v>6</v>
      </c>
      <c r="B52">
        <v>222</v>
      </c>
      <c r="C52">
        <v>532000</v>
      </c>
      <c r="D52" s="7">
        <v>0</v>
      </c>
      <c r="E52" s="1">
        <v>190996.90599999999</v>
      </c>
      <c r="F52" s="2">
        <f t="shared" si="0"/>
        <v>359.01674060150373</v>
      </c>
      <c r="K52" s="2">
        <f>Naive!E52</f>
        <v>1605200.679</v>
      </c>
    </row>
    <row r="53" spans="1:11">
      <c r="A53" t="s">
        <v>6</v>
      </c>
      <c r="B53">
        <v>259</v>
      </c>
      <c r="C53">
        <v>698000</v>
      </c>
      <c r="D53" s="7">
        <v>0</v>
      </c>
      <c r="E53" s="1">
        <v>210151.29399999999</v>
      </c>
      <c r="F53" s="2">
        <f t="shared" si="0"/>
        <v>301.07635243553011</v>
      </c>
      <c r="K53" s="2">
        <f>Naive!E53</f>
        <v>2413714.8859999999</v>
      </c>
    </row>
    <row r="54" spans="1:11">
      <c r="A54" t="s">
        <v>6</v>
      </c>
      <c r="B54">
        <v>296</v>
      </c>
      <c r="C54">
        <v>884000</v>
      </c>
      <c r="D54" s="7">
        <v>0</v>
      </c>
      <c r="E54" s="1">
        <v>517880.89600000001</v>
      </c>
      <c r="F54" s="2">
        <f t="shared" si="0"/>
        <v>585.83811764705888</v>
      </c>
      <c r="K54" s="2">
        <f>Naive!E54</f>
        <v>2418632.0070000002</v>
      </c>
    </row>
    <row r="55" spans="1:11">
      <c r="A55" t="s">
        <v>6</v>
      </c>
      <c r="B55">
        <v>333</v>
      </c>
      <c r="C55">
        <v>1093000</v>
      </c>
      <c r="D55" s="7">
        <v>0</v>
      </c>
      <c r="E55" s="1">
        <v>283451.94099999999</v>
      </c>
      <c r="F55" s="2">
        <f t="shared" si="0"/>
        <v>259.33388929551694</v>
      </c>
      <c r="K55" s="2">
        <f>Naive!E55</f>
        <v>3022064.818</v>
      </c>
    </row>
    <row r="56" spans="1:11">
      <c r="A56" t="s">
        <v>6</v>
      </c>
      <c r="B56">
        <v>367</v>
      </c>
      <c r="C56">
        <v>1319000</v>
      </c>
      <c r="D56" s="7">
        <v>0</v>
      </c>
      <c r="E56" s="1">
        <v>320435.69400000002</v>
      </c>
      <c r="F56" s="2">
        <f t="shared" si="0"/>
        <v>242.93835784685371</v>
      </c>
      <c r="K56" s="2">
        <f>Naive!E56</f>
        <v>3565655.983</v>
      </c>
    </row>
    <row r="57" spans="1:11">
      <c r="A57" t="s">
        <v>1</v>
      </c>
      <c r="B57">
        <v>0</v>
      </c>
      <c r="C57">
        <v>0</v>
      </c>
      <c r="D57" s="7">
        <v>0</v>
      </c>
      <c r="E57" s="1">
        <v>2096.0970000000002</v>
      </c>
      <c r="F57" s="2">
        <f t="shared" si="0"/>
        <v>0</v>
      </c>
      <c r="G57" s="3" t="s">
        <v>11</v>
      </c>
      <c r="H57" s="1">
        <f t="shared" ref="H57" si="9">INDEX(LINEST($E58:$E67, $B58:$B67, TRUE), 1)</f>
        <v>831.48667925246286</v>
      </c>
      <c r="I57" s="3" t="s">
        <v>12</v>
      </c>
      <c r="J57" s="1">
        <f t="shared" ref="J57" si="10">INDEX(LINEST( $E58:$E67, $B58:$B67,TRUE), 2)</f>
        <v>31003.01927589954</v>
      </c>
      <c r="K57" s="2">
        <f>Naive!E57</f>
        <v>7021.5640000000003</v>
      </c>
    </row>
    <row r="58" spans="1:11">
      <c r="A58" t="s">
        <v>1</v>
      </c>
      <c r="B58">
        <v>37</v>
      </c>
      <c r="C58">
        <v>27000</v>
      </c>
      <c r="D58" s="7">
        <v>0</v>
      </c>
      <c r="E58" s="1">
        <v>48032.921999999999</v>
      </c>
      <c r="F58" s="2">
        <f t="shared" si="0"/>
        <v>1778.9971111111111</v>
      </c>
      <c r="K58" s="2">
        <f>Naive!E58</f>
        <v>117559.36</v>
      </c>
    </row>
    <row r="59" spans="1:11">
      <c r="A59" t="s">
        <v>1</v>
      </c>
      <c r="B59">
        <v>74</v>
      </c>
      <c r="C59">
        <v>76000</v>
      </c>
      <c r="D59" s="7">
        <v>0</v>
      </c>
      <c r="E59" s="1">
        <v>100840.186</v>
      </c>
      <c r="F59" s="2">
        <f t="shared" si="0"/>
        <v>1326.8445526315791</v>
      </c>
      <c r="K59" s="2">
        <f>Naive!E59</f>
        <v>262457.94799999997</v>
      </c>
    </row>
    <row r="60" spans="1:11">
      <c r="A60" t="s">
        <v>1</v>
      </c>
      <c r="B60">
        <v>111</v>
      </c>
      <c r="C60">
        <v>147000</v>
      </c>
      <c r="D60" s="7">
        <v>0</v>
      </c>
      <c r="E60" s="1">
        <v>106880.90700000001</v>
      </c>
      <c r="F60" s="2">
        <f t="shared" si="0"/>
        <v>727.08100000000013</v>
      </c>
      <c r="K60" s="2">
        <f>Naive!E60</f>
        <v>797460.28599999996</v>
      </c>
    </row>
    <row r="61" spans="1:11">
      <c r="A61" t="s">
        <v>1</v>
      </c>
      <c r="B61">
        <v>148</v>
      </c>
      <c r="C61">
        <v>244000</v>
      </c>
      <c r="D61" s="7">
        <v>0</v>
      </c>
      <c r="E61" s="1">
        <v>250246.05499999999</v>
      </c>
      <c r="F61" s="2">
        <f t="shared" si="0"/>
        <v>1025.5985860655737</v>
      </c>
      <c r="K61" s="2">
        <f>Naive!E61</f>
        <v>580937.52500000002</v>
      </c>
    </row>
    <row r="62" spans="1:11">
      <c r="A62" t="s">
        <v>1</v>
      </c>
      <c r="B62">
        <v>185</v>
      </c>
      <c r="C62">
        <v>368000</v>
      </c>
      <c r="D62" s="7">
        <v>0</v>
      </c>
      <c r="E62" s="1">
        <v>133155.755</v>
      </c>
      <c r="F62" s="2">
        <f t="shared" si="0"/>
        <v>361.83629076086959</v>
      </c>
      <c r="K62" s="2">
        <f>Naive!E62</f>
        <v>843705.55200000003</v>
      </c>
    </row>
    <row r="63" spans="1:11">
      <c r="A63" t="s">
        <v>1</v>
      </c>
      <c r="B63">
        <v>222</v>
      </c>
      <c r="C63">
        <v>521000</v>
      </c>
      <c r="D63" s="7">
        <v>0</v>
      </c>
      <c r="E63" s="1">
        <v>169181.30100000001</v>
      </c>
      <c r="F63" s="2">
        <f t="shared" si="0"/>
        <v>324.72418618042224</v>
      </c>
      <c r="K63" s="2">
        <f>Naive!E63</f>
        <v>971167.28</v>
      </c>
    </row>
    <row r="64" spans="1:11">
      <c r="A64" t="s">
        <v>1</v>
      </c>
      <c r="B64">
        <v>259</v>
      </c>
      <c r="C64">
        <v>689000</v>
      </c>
      <c r="D64" s="7">
        <v>0</v>
      </c>
      <c r="E64" s="1">
        <v>201199.035</v>
      </c>
      <c r="F64" s="2">
        <f t="shared" si="0"/>
        <v>292.0160159651669</v>
      </c>
      <c r="K64" s="2">
        <f>Naive!E64</f>
        <v>1207908.253</v>
      </c>
    </row>
    <row r="65" spans="1:11">
      <c r="A65" t="s">
        <v>1</v>
      </c>
      <c r="B65">
        <v>296</v>
      </c>
      <c r="C65">
        <v>880000</v>
      </c>
      <c r="D65" s="7">
        <v>0</v>
      </c>
      <c r="E65" s="1">
        <v>279034.90399999998</v>
      </c>
      <c r="F65" s="2">
        <f t="shared" si="0"/>
        <v>317.08511818181819</v>
      </c>
      <c r="K65" s="2">
        <f>Naive!E65</f>
        <v>1488099.4609999999</v>
      </c>
    </row>
    <row r="66" spans="1:11">
      <c r="A66" t="s">
        <v>1</v>
      </c>
      <c r="B66">
        <v>333</v>
      </c>
      <c r="C66">
        <v>1095000</v>
      </c>
      <c r="D66" s="7">
        <v>0</v>
      </c>
      <c r="E66" s="1">
        <v>487676.21</v>
      </c>
      <c r="F66" s="2">
        <f t="shared" si="0"/>
        <v>445.36640182648404</v>
      </c>
      <c r="K66" s="2">
        <f>Naive!E66</f>
        <v>2119068.7609999999</v>
      </c>
    </row>
    <row r="67" spans="1:11">
      <c r="A67" t="s">
        <v>1</v>
      </c>
      <c r="B67">
        <v>367</v>
      </c>
      <c r="C67">
        <v>1328000</v>
      </c>
      <c r="D67" s="7">
        <v>0</v>
      </c>
      <c r="E67" s="1">
        <v>223363.85</v>
      </c>
      <c r="F67" s="2">
        <f t="shared" ref="F67:F78" si="11">G$1*IF(C67=0,0,E67/C67)</f>
        <v>168.19567018072291</v>
      </c>
      <c r="K67" s="2">
        <f>Naive!E67</f>
        <v>2211926.3820000002</v>
      </c>
    </row>
    <row r="68" spans="1:11">
      <c r="A68" t="s">
        <v>2</v>
      </c>
      <c r="B68">
        <v>0</v>
      </c>
      <c r="C68">
        <v>0</v>
      </c>
      <c r="D68" s="7">
        <v>0</v>
      </c>
      <c r="E68" s="1">
        <v>2064.2730000000001</v>
      </c>
      <c r="F68" s="2">
        <f t="shared" si="11"/>
        <v>0</v>
      </c>
      <c r="G68" s="3" t="s">
        <v>11</v>
      </c>
      <c r="H68" s="1">
        <f t="shared" ref="H68" si="12">INDEX(LINEST($E69:$E78, $B69:$B78, TRUE), 1)</f>
        <v>-7.1635594542641536</v>
      </c>
      <c r="I68" s="3" t="s">
        <v>12</v>
      </c>
      <c r="J68" s="1">
        <f t="shared" ref="J68" si="13">INDEX(LINEST( $E69:$E78, $B69:$B78,TRUE), 2)</f>
        <v>48313.013581106476</v>
      </c>
      <c r="K68" s="2">
        <f>Naive!E68</f>
        <v>8955.0439999999999</v>
      </c>
    </row>
    <row r="69" spans="1:11">
      <c r="A69" t="s">
        <v>2</v>
      </c>
      <c r="B69">
        <v>37</v>
      </c>
      <c r="C69">
        <v>0</v>
      </c>
      <c r="D69" s="7">
        <v>0</v>
      </c>
      <c r="E69" s="1">
        <v>36614.998</v>
      </c>
      <c r="F69" s="2">
        <f t="shared" si="11"/>
        <v>0</v>
      </c>
      <c r="K69" s="2">
        <f>Naive!E69</f>
        <v>79246.377999999997</v>
      </c>
    </row>
    <row r="70" spans="1:11">
      <c r="A70" t="s">
        <v>2</v>
      </c>
      <c r="B70">
        <v>74</v>
      </c>
      <c r="C70">
        <v>0</v>
      </c>
      <c r="D70" s="7">
        <v>0</v>
      </c>
      <c r="E70" s="1">
        <v>73485.051999999996</v>
      </c>
      <c r="F70" s="2">
        <f t="shared" si="11"/>
        <v>0</v>
      </c>
      <c r="K70" s="2">
        <f>Naive!E70</f>
        <v>165914.93700000001</v>
      </c>
    </row>
    <row r="71" spans="1:11">
      <c r="A71" t="s">
        <v>2</v>
      </c>
      <c r="B71">
        <v>111</v>
      </c>
      <c r="C71">
        <v>0</v>
      </c>
      <c r="D71" s="7">
        <v>0</v>
      </c>
      <c r="E71" s="1">
        <v>36526.964999999997</v>
      </c>
      <c r="F71" s="2">
        <f t="shared" si="11"/>
        <v>0</v>
      </c>
      <c r="K71" s="2">
        <f>Naive!E71</f>
        <v>269507.72600000002</v>
      </c>
    </row>
    <row r="72" spans="1:11">
      <c r="A72" t="s">
        <v>2</v>
      </c>
      <c r="B72">
        <v>148</v>
      </c>
      <c r="C72">
        <v>0</v>
      </c>
      <c r="D72" s="7">
        <v>0</v>
      </c>
      <c r="E72" s="1">
        <v>37261.991000000002</v>
      </c>
      <c r="F72" s="2">
        <f t="shared" si="11"/>
        <v>0</v>
      </c>
      <c r="K72" s="2">
        <f>Naive!E72</f>
        <v>339689.52799999999</v>
      </c>
    </row>
    <row r="73" spans="1:11">
      <c r="A73" t="s">
        <v>2</v>
      </c>
      <c r="B73">
        <v>185</v>
      </c>
      <c r="C73">
        <v>0</v>
      </c>
      <c r="D73" s="7">
        <v>0</v>
      </c>
      <c r="E73" s="1">
        <v>52683.523000000001</v>
      </c>
      <c r="F73" s="2">
        <f t="shared" si="11"/>
        <v>0</v>
      </c>
      <c r="K73" s="2">
        <f>Naive!E73</f>
        <v>476824.016</v>
      </c>
    </row>
    <row r="74" spans="1:11">
      <c r="A74" t="s">
        <v>2</v>
      </c>
      <c r="B74">
        <v>222</v>
      </c>
      <c r="C74">
        <v>0</v>
      </c>
      <c r="D74" s="7">
        <v>0</v>
      </c>
      <c r="E74" s="1">
        <v>52394.646000000001</v>
      </c>
      <c r="F74" s="2">
        <f t="shared" si="11"/>
        <v>0</v>
      </c>
      <c r="K74" s="2">
        <f>Naive!E74</f>
        <v>554193.62399999995</v>
      </c>
    </row>
    <row r="75" spans="1:11">
      <c r="A75" t="s">
        <v>2</v>
      </c>
      <c r="B75">
        <v>259</v>
      </c>
      <c r="C75">
        <v>0</v>
      </c>
      <c r="D75" s="7">
        <v>0</v>
      </c>
      <c r="E75" s="1">
        <v>36165.197999999997</v>
      </c>
      <c r="F75" s="2">
        <f t="shared" si="11"/>
        <v>0</v>
      </c>
      <c r="K75" s="2">
        <f>Naive!E75</f>
        <v>700589.59100000001</v>
      </c>
    </row>
    <row r="76" spans="1:11">
      <c r="A76" t="s">
        <v>2</v>
      </c>
      <c r="B76">
        <v>296</v>
      </c>
      <c r="C76">
        <v>0</v>
      </c>
      <c r="D76" s="7">
        <v>0</v>
      </c>
      <c r="E76" s="1">
        <v>50542.726999999999</v>
      </c>
      <c r="F76" s="2">
        <f t="shared" si="11"/>
        <v>0</v>
      </c>
      <c r="K76" s="2">
        <f>Naive!E76</f>
        <v>864632.80900000001</v>
      </c>
    </row>
    <row r="77" spans="1:11">
      <c r="A77" t="s">
        <v>2</v>
      </c>
      <c r="B77">
        <v>333</v>
      </c>
      <c r="C77">
        <v>0</v>
      </c>
      <c r="D77" s="7">
        <v>0</v>
      </c>
      <c r="E77" s="1">
        <v>51441.444000000003</v>
      </c>
      <c r="F77" s="2">
        <f t="shared" si="11"/>
        <v>0</v>
      </c>
      <c r="K77" s="2">
        <f>Naive!E77</f>
        <v>1070400.0120000001</v>
      </c>
    </row>
    <row r="78" spans="1:11">
      <c r="A78" t="s">
        <v>2</v>
      </c>
      <c r="B78">
        <v>367</v>
      </c>
      <c r="C78">
        <v>1000</v>
      </c>
      <c r="D78" s="7">
        <v>0</v>
      </c>
      <c r="E78" s="1">
        <v>41457.239000000001</v>
      </c>
      <c r="F78" s="2">
        <f t="shared" si="11"/>
        <v>41457.239000000001</v>
      </c>
      <c r="K78" s="2">
        <f>Naive!E78</f>
        <v>1411486.6610000001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8"/>
  <sheetViews>
    <sheetView topLeftCell="B1" workbookViewId="0">
      <pane ySplit="615" topLeftCell="A19" activePane="bottomLeft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.5703125" style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7</v>
      </c>
      <c r="B1" s="3" t="s">
        <v>8</v>
      </c>
      <c r="C1" s="3" t="s">
        <v>10</v>
      </c>
      <c r="D1" s="6" t="s">
        <v>13</v>
      </c>
      <c r="E1" s="5" t="s">
        <v>9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14</v>
      </c>
    </row>
    <row r="2" spans="1:11">
      <c r="A2" t="s">
        <v>3</v>
      </c>
      <c r="B2">
        <v>0</v>
      </c>
      <c r="C2">
        <v>0</v>
      </c>
      <c r="D2" s="7">
        <v>0</v>
      </c>
      <c r="E2" s="1">
        <v>2155.5790000000002</v>
      </c>
      <c r="F2" s="2">
        <f>G$1*IF(C2=0,0,E2/C2)</f>
        <v>0</v>
      </c>
      <c r="G2" s="3" t="s">
        <v>11</v>
      </c>
      <c r="H2" s="1">
        <f>INDEX(LINEST($E3:$E12, $B3:$B12, TRUE), 1)</f>
        <v>-869.73174767667456</v>
      </c>
      <c r="I2" s="3" t="s">
        <v>12</v>
      </c>
      <c r="J2" s="1">
        <f>INDEX(LINEST( $E3:$E12, $B3:$B12,TRUE), 2)</f>
        <v>839907.23972790036</v>
      </c>
      <c r="K2" s="2">
        <f>'old table'!E2</f>
        <v>2218.9870000000001</v>
      </c>
    </row>
    <row r="3" spans="1:11">
      <c r="A3" t="s">
        <v>3</v>
      </c>
      <c r="B3">
        <v>37</v>
      </c>
      <c r="C3">
        <v>0</v>
      </c>
      <c r="D3" s="7">
        <v>0</v>
      </c>
      <c r="E3" s="1">
        <v>519471.87900000002</v>
      </c>
      <c r="F3" s="2">
        <f t="shared" ref="F3:F66" si="0">G$1*IF(C3=0,0,E3/C3)</f>
        <v>0</v>
      </c>
      <c r="K3" s="2">
        <f>'old table'!E3</f>
        <v>1205035.27</v>
      </c>
    </row>
    <row r="4" spans="1:11">
      <c r="A4" t="s">
        <v>3</v>
      </c>
      <c r="B4">
        <v>74</v>
      </c>
      <c r="C4">
        <v>0</v>
      </c>
      <c r="D4" s="7">
        <v>0</v>
      </c>
      <c r="E4" s="1">
        <v>519092.23300000001</v>
      </c>
      <c r="F4" s="2">
        <f t="shared" si="0"/>
        <v>0</v>
      </c>
      <c r="K4" s="2">
        <f>'old table'!E4</f>
        <v>1183176.3419999999</v>
      </c>
    </row>
    <row r="5" spans="1:11">
      <c r="A5" t="s">
        <v>3</v>
      </c>
      <c r="B5">
        <v>111</v>
      </c>
      <c r="C5">
        <v>0</v>
      </c>
      <c r="D5" s="7">
        <v>0</v>
      </c>
      <c r="E5" s="1">
        <v>1719661.027</v>
      </c>
      <c r="F5" s="2">
        <f t="shared" si="0"/>
        <v>0</v>
      </c>
      <c r="K5" s="2">
        <f>'old table'!E5</f>
        <v>1227922.818</v>
      </c>
    </row>
    <row r="6" spans="1:11">
      <c r="A6" t="s">
        <v>3</v>
      </c>
      <c r="B6">
        <v>148</v>
      </c>
      <c r="C6">
        <v>0</v>
      </c>
      <c r="D6" s="7">
        <v>0</v>
      </c>
      <c r="E6" s="1">
        <v>546673.41700000002</v>
      </c>
      <c r="F6" s="2">
        <f t="shared" si="0"/>
        <v>0</v>
      </c>
      <c r="K6" s="2">
        <f>'old table'!E6</f>
        <v>1232002.932</v>
      </c>
    </row>
    <row r="7" spans="1:11">
      <c r="A7" t="s">
        <v>3</v>
      </c>
      <c r="B7">
        <v>185</v>
      </c>
      <c r="C7">
        <v>0</v>
      </c>
      <c r="D7" s="7">
        <v>0</v>
      </c>
      <c r="E7" s="1">
        <v>562708.91500000004</v>
      </c>
      <c r="F7" s="2">
        <f t="shared" si="0"/>
        <v>0</v>
      </c>
      <c r="K7" s="2">
        <f>'old table'!E7</f>
        <v>1226432.952</v>
      </c>
    </row>
    <row r="8" spans="1:11">
      <c r="A8" t="s">
        <v>3</v>
      </c>
      <c r="B8">
        <v>222</v>
      </c>
      <c r="C8">
        <v>0</v>
      </c>
      <c r="D8" s="7">
        <v>0</v>
      </c>
      <c r="E8" s="1">
        <v>552223.83200000005</v>
      </c>
      <c r="F8" s="2">
        <f t="shared" si="0"/>
        <v>0</v>
      </c>
      <c r="K8" s="2">
        <f>'old table'!E8</f>
        <v>1233022.9099999999</v>
      </c>
    </row>
    <row r="9" spans="1:11">
      <c r="A9" t="s">
        <v>3</v>
      </c>
      <c r="B9">
        <v>259</v>
      </c>
      <c r="C9">
        <v>0</v>
      </c>
      <c r="D9" s="7">
        <v>0</v>
      </c>
      <c r="E9" s="1">
        <v>545745.04700000002</v>
      </c>
      <c r="F9" s="2">
        <f t="shared" si="0"/>
        <v>0</v>
      </c>
      <c r="K9" s="2">
        <f>'old table'!E9</f>
        <v>1176248.9169999999</v>
      </c>
    </row>
    <row r="10" spans="1:11">
      <c r="A10" t="s">
        <v>3</v>
      </c>
      <c r="B10">
        <v>296</v>
      </c>
      <c r="C10">
        <v>0</v>
      </c>
      <c r="D10" s="7">
        <v>0</v>
      </c>
      <c r="E10" s="1">
        <v>564061.63399999996</v>
      </c>
      <c r="F10" s="2">
        <f t="shared" si="0"/>
        <v>0</v>
      </c>
      <c r="K10" s="2">
        <f>'old table'!E10</f>
        <v>1180047.747</v>
      </c>
    </row>
    <row r="11" spans="1:11">
      <c r="A11" t="s">
        <v>3</v>
      </c>
      <c r="B11">
        <v>333</v>
      </c>
      <c r="C11">
        <v>1000</v>
      </c>
      <c r="D11" s="7">
        <v>0</v>
      </c>
      <c r="E11" s="1">
        <v>550124.94400000002</v>
      </c>
      <c r="F11" s="2">
        <f t="shared" si="0"/>
        <v>550124.94400000002</v>
      </c>
      <c r="K11" s="2">
        <f>'old table'!E11</f>
        <v>2248781.915</v>
      </c>
    </row>
    <row r="12" spans="1:11">
      <c r="A12" t="s">
        <v>3</v>
      </c>
      <c r="B12">
        <v>367</v>
      </c>
      <c r="C12">
        <v>2000</v>
      </c>
      <c r="D12" s="7">
        <v>0</v>
      </c>
      <c r="E12" s="1">
        <v>552014.55799999996</v>
      </c>
      <c r="F12" s="2">
        <f t="shared" si="0"/>
        <v>276007.27899999998</v>
      </c>
      <c r="K12" s="2">
        <f>'old table'!E12</f>
        <v>640637.26</v>
      </c>
    </row>
    <row r="13" spans="1:11">
      <c r="A13" t="s">
        <v>0</v>
      </c>
      <c r="B13">
        <v>0</v>
      </c>
      <c r="C13">
        <v>0</v>
      </c>
      <c r="D13" s="7">
        <v>0</v>
      </c>
      <c r="E13" s="1">
        <v>2305.6</v>
      </c>
      <c r="F13" s="2">
        <f t="shared" si="0"/>
        <v>0</v>
      </c>
      <c r="G13" s="3" t="s">
        <v>11</v>
      </c>
      <c r="H13" s="1">
        <f t="shared" ref="H13" si="1">INDEX(LINEST($E14:$E23, $B14:$B23, TRUE), 1)</f>
        <v>1490.1812279502931</v>
      </c>
      <c r="I13" s="3" t="s">
        <v>12</v>
      </c>
      <c r="J13" s="1">
        <f t="shared" ref="J13" si="2">INDEX(LINEST( $E14:$E23, $B14:$B23,TRUE), 2)</f>
        <v>-33257.581019499572</v>
      </c>
      <c r="K13" s="2">
        <f>'old table'!E13</f>
        <v>2233.2460000000001</v>
      </c>
    </row>
    <row r="14" spans="1:11">
      <c r="A14" t="s">
        <v>0</v>
      </c>
      <c r="B14">
        <v>37</v>
      </c>
      <c r="C14">
        <v>2000</v>
      </c>
      <c r="D14" s="7">
        <v>0</v>
      </c>
      <c r="E14" s="1">
        <v>123100.262</v>
      </c>
      <c r="F14" s="2">
        <f t="shared" si="0"/>
        <v>61550.131000000001</v>
      </c>
      <c r="K14" s="2">
        <f>'old table'!E14</f>
        <v>115200.675</v>
      </c>
    </row>
    <row r="15" spans="1:11">
      <c r="A15" t="s">
        <v>0</v>
      </c>
      <c r="B15">
        <v>74</v>
      </c>
      <c r="C15">
        <v>5000</v>
      </c>
      <c r="D15" s="7">
        <v>0</v>
      </c>
      <c r="E15" s="1">
        <v>126947.423</v>
      </c>
      <c r="F15" s="2">
        <f t="shared" si="0"/>
        <v>25389.4846</v>
      </c>
      <c r="K15" s="2">
        <f>'old table'!E15</f>
        <v>125497.818</v>
      </c>
    </row>
    <row r="16" spans="1:11">
      <c r="A16" t="s">
        <v>0</v>
      </c>
      <c r="B16">
        <v>111</v>
      </c>
      <c r="C16">
        <v>13000</v>
      </c>
      <c r="D16" s="7">
        <v>0</v>
      </c>
      <c r="E16" s="1">
        <v>138700.861</v>
      </c>
      <c r="F16" s="2">
        <f t="shared" si="0"/>
        <v>10669.297</v>
      </c>
      <c r="K16" s="2">
        <f>'old table'!E16</f>
        <v>136760.4</v>
      </c>
    </row>
    <row r="17" spans="1:11">
      <c r="A17" t="s">
        <v>0</v>
      </c>
      <c r="B17">
        <v>148</v>
      </c>
      <c r="C17">
        <v>21000</v>
      </c>
      <c r="D17" s="7">
        <v>0</v>
      </c>
      <c r="E17" s="1">
        <v>166417.25399999999</v>
      </c>
      <c r="F17" s="2">
        <f t="shared" si="0"/>
        <v>7924.6311428571416</v>
      </c>
      <c r="K17" s="2">
        <f>'old table'!E17</f>
        <v>159957.46599999999</v>
      </c>
    </row>
    <row r="18" spans="1:11">
      <c r="A18" t="s">
        <v>0</v>
      </c>
      <c r="B18">
        <v>185</v>
      </c>
      <c r="C18">
        <v>30000</v>
      </c>
      <c r="D18" s="7">
        <v>0</v>
      </c>
      <c r="E18" s="1">
        <v>150556.28599999999</v>
      </c>
      <c r="F18" s="2">
        <f t="shared" si="0"/>
        <v>5018.5428666666667</v>
      </c>
      <c r="K18" s="2">
        <f>'old table'!E18</f>
        <v>147721.56700000001</v>
      </c>
    </row>
    <row r="19" spans="1:11">
      <c r="A19" t="s">
        <v>0</v>
      </c>
      <c r="B19">
        <v>222</v>
      </c>
      <c r="C19">
        <v>39000</v>
      </c>
      <c r="D19" s="7">
        <v>0</v>
      </c>
      <c r="E19" s="1">
        <v>178973.845</v>
      </c>
      <c r="F19" s="2">
        <f t="shared" si="0"/>
        <v>4589.0729487179487</v>
      </c>
      <c r="K19" s="2">
        <f>'old table'!E19</f>
        <v>142388.49900000001</v>
      </c>
    </row>
    <row r="20" spans="1:11">
      <c r="A20" t="s">
        <v>0</v>
      </c>
      <c r="B20">
        <v>259</v>
      </c>
      <c r="C20">
        <v>57000</v>
      </c>
      <c r="D20" s="7">
        <v>0</v>
      </c>
      <c r="E20" s="1">
        <v>144973.17499999999</v>
      </c>
      <c r="F20" s="2">
        <f t="shared" si="0"/>
        <v>2543.3890350877191</v>
      </c>
      <c r="K20" s="2">
        <f>'old table'!E20</f>
        <v>139432.52600000001</v>
      </c>
    </row>
    <row r="21" spans="1:11">
      <c r="A21" t="s">
        <v>0</v>
      </c>
      <c r="B21">
        <v>296</v>
      </c>
      <c r="C21">
        <v>76000</v>
      </c>
      <c r="D21" s="7">
        <v>0</v>
      </c>
      <c r="E21" s="1">
        <v>509147.69</v>
      </c>
      <c r="F21" s="2">
        <f t="shared" si="0"/>
        <v>6699.3117105263154</v>
      </c>
      <c r="K21" s="2">
        <f>'old table'!E21</f>
        <v>624513.13399999996</v>
      </c>
    </row>
    <row r="22" spans="1:11">
      <c r="A22" t="s">
        <v>0</v>
      </c>
      <c r="B22">
        <v>333</v>
      </c>
      <c r="C22">
        <v>100000</v>
      </c>
      <c r="D22" s="7">
        <v>0</v>
      </c>
      <c r="E22" s="1">
        <v>581167.43599999999</v>
      </c>
      <c r="F22" s="2">
        <f t="shared" si="0"/>
        <v>5811.67436</v>
      </c>
      <c r="K22" s="2">
        <f>'old table'!E22</f>
        <v>707719.005</v>
      </c>
    </row>
    <row r="23" spans="1:11">
      <c r="A23" t="s">
        <v>0</v>
      </c>
      <c r="B23">
        <v>367</v>
      </c>
      <c r="C23">
        <v>125000</v>
      </c>
      <c r="D23" s="7">
        <v>0</v>
      </c>
      <c r="E23" s="1">
        <v>575488.21299999999</v>
      </c>
      <c r="F23" s="2">
        <f t="shared" si="0"/>
        <v>4603.9057039999998</v>
      </c>
      <c r="K23" s="2">
        <f>'old table'!E23</f>
        <v>663331.21600000001</v>
      </c>
    </row>
    <row r="24" spans="1:11">
      <c r="A24" t="s">
        <v>4</v>
      </c>
      <c r="B24">
        <v>0</v>
      </c>
      <c r="C24">
        <v>0</v>
      </c>
      <c r="D24" s="7">
        <v>0</v>
      </c>
      <c r="E24" s="1">
        <v>2216.2020000000002</v>
      </c>
      <c r="F24" s="2">
        <f t="shared" si="0"/>
        <v>0</v>
      </c>
      <c r="G24" s="3" t="s">
        <v>11</v>
      </c>
      <c r="H24" s="1">
        <f t="shared" ref="H24" si="3">INDEX(LINEST($E25:$E34, $B25:$B34, TRUE), 1)</f>
        <v>1092.6279826782295</v>
      </c>
      <c r="I24" s="3" t="s">
        <v>12</v>
      </c>
      <c r="J24" s="1">
        <f t="shared" ref="J24" si="4">INDEX(LINEST( $E25:$E34, $B25:$B34,TRUE), 2)</f>
        <v>669730.63561978389</v>
      </c>
      <c r="K24" s="2">
        <f>'old table'!E24</f>
        <v>2234.069</v>
      </c>
    </row>
    <row r="25" spans="1:11">
      <c r="A25" t="s">
        <v>4</v>
      </c>
      <c r="B25">
        <v>37</v>
      </c>
      <c r="C25">
        <v>27000</v>
      </c>
      <c r="D25" s="7">
        <v>0</v>
      </c>
      <c r="E25" s="1">
        <v>641637.40800000005</v>
      </c>
      <c r="F25" s="2">
        <f t="shared" si="0"/>
        <v>23764.348444444448</v>
      </c>
      <c r="K25" s="2">
        <f>'old table'!E25</f>
        <v>738001.88800000004</v>
      </c>
    </row>
    <row r="26" spans="1:11">
      <c r="A26" t="s">
        <v>4</v>
      </c>
      <c r="B26">
        <v>74</v>
      </c>
      <c r="C26">
        <v>75000</v>
      </c>
      <c r="D26" s="7">
        <v>0</v>
      </c>
      <c r="E26" s="1">
        <v>642895.13100000005</v>
      </c>
      <c r="F26" s="2">
        <f t="shared" si="0"/>
        <v>8571.9350800000011</v>
      </c>
      <c r="K26" s="2">
        <f>'old table'!E26</f>
        <v>762803.35699999996</v>
      </c>
    </row>
    <row r="27" spans="1:11">
      <c r="A27" t="s">
        <v>4</v>
      </c>
      <c r="B27">
        <v>111</v>
      </c>
      <c r="C27">
        <v>144000</v>
      </c>
      <c r="D27" s="7">
        <v>0</v>
      </c>
      <c r="E27" s="1">
        <v>673646.527</v>
      </c>
      <c r="F27" s="2">
        <f t="shared" si="0"/>
        <v>4678.1008819444442</v>
      </c>
      <c r="K27" s="2">
        <f>'old table'!E27</f>
        <v>771292.17</v>
      </c>
    </row>
    <row r="28" spans="1:11">
      <c r="A28" t="s">
        <v>4</v>
      </c>
      <c r="B28">
        <v>148</v>
      </c>
      <c r="C28">
        <v>237000</v>
      </c>
      <c r="D28" s="7">
        <v>0</v>
      </c>
      <c r="E28" s="1">
        <v>689828.45299999998</v>
      </c>
      <c r="F28" s="2">
        <f t="shared" si="0"/>
        <v>2910.6685780590715</v>
      </c>
      <c r="K28" s="2">
        <f>'old table'!E28</f>
        <v>784628.772</v>
      </c>
    </row>
    <row r="29" spans="1:11">
      <c r="A29" t="s">
        <v>4</v>
      </c>
      <c r="B29">
        <v>185</v>
      </c>
      <c r="C29">
        <v>357000</v>
      </c>
      <c r="D29" s="7">
        <v>0</v>
      </c>
      <c r="E29" s="1">
        <v>730050.03700000001</v>
      </c>
      <c r="F29" s="2">
        <f t="shared" si="0"/>
        <v>2044.9580868347339</v>
      </c>
      <c r="K29" s="2">
        <f>'old table'!E29</f>
        <v>843968.16099999996</v>
      </c>
    </row>
    <row r="30" spans="1:11">
      <c r="A30" t="s">
        <v>4</v>
      </c>
      <c r="B30">
        <v>222</v>
      </c>
      <c r="C30">
        <v>503000</v>
      </c>
      <c r="D30" s="7">
        <v>0</v>
      </c>
      <c r="E30" s="1">
        <v>2096165.0260000001</v>
      </c>
      <c r="F30" s="2">
        <f t="shared" si="0"/>
        <v>4167.3260954274356</v>
      </c>
      <c r="K30" s="2">
        <f>'old table'!E30</f>
        <v>837220.11399999994</v>
      </c>
    </row>
    <row r="31" spans="1:11">
      <c r="A31" t="s">
        <v>4</v>
      </c>
      <c r="B31">
        <v>259</v>
      </c>
      <c r="C31">
        <v>663000</v>
      </c>
      <c r="D31" s="7">
        <v>0</v>
      </c>
      <c r="E31" s="1">
        <v>836767.255</v>
      </c>
      <c r="F31" s="2">
        <f t="shared" si="0"/>
        <v>1262.0923906485671</v>
      </c>
      <c r="K31" s="2">
        <f>'old table'!E31</f>
        <v>2255579.1349999998</v>
      </c>
    </row>
    <row r="32" spans="1:11">
      <c r="A32" t="s">
        <v>4</v>
      </c>
      <c r="B32">
        <v>296</v>
      </c>
      <c r="C32">
        <v>843000</v>
      </c>
      <c r="D32" s="7">
        <v>0</v>
      </c>
      <c r="E32" s="1">
        <v>807849.32900000003</v>
      </c>
      <c r="F32" s="2">
        <f t="shared" si="0"/>
        <v>958.30288137603804</v>
      </c>
      <c r="K32" s="2">
        <f>'old table'!E32</f>
        <v>912036.28700000001</v>
      </c>
    </row>
    <row r="33" spans="1:11">
      <c r="A33" t="s">
        <v>4</v>
      </c>
      <c r="B33">
        <v>333</v>
      </c>
      <c r="C33">
        <v>1045000</v>
      </c>
      <c r="D33" s="7">
        <v>0</v>
      </c>
      <c r="E33" s="1">
        <v>888047.49100000004</v>
      </c>
      <c r="F33" s="2">
        <f t="shared" si="0"/>
        <v>849.80621148325361</v>
      </c>
      <c r="K33" s="2">
        <f>'old table'!E33</f>
        <v>980273.47699999996</v>
      </c>
    </row>
    <row r="34" spans="1:11">
      <c r="A34" t="s">
        <v>4</v>
      </c>
      <c r="B34">
        <v>367</v>
      </c>
      <c r="C34">
        <v>1263000</v>
      </c>
      <c r="D34" s="7">
        <v>0</v>
      </c>
      <c r="E34" s="1">
        <v>910639.76</v>
      </c>
      <c r="F34" s="2">
        <f t="shared" si="0"/>
        <v>721.01326999208243</v>
      </c>
      <c r="K34" s="2">
        <f>'old table'!E34</f>
        <v>1002492.2120000001</v>
      </c>
    </row>
    <row r="35" spans="1:11">
      <c r="A35" t="s">
        <v>5</v>
      </c>
      <c r="B35">
        <v>0</v>
      </c>
      <c r="C35">
        <v>0</v>
      </c>
      <c r="D35" s="7">
        <v>0</v>
      </c>
      <c r="E35" s="1">
        <v>2522.6480000000001</v>
      </c>
      <c r="F35" s="2">
        <f t="shared" si="0"/>
        <v>0</v>
      </c>
      <c r="G35" s="3" t="s">
        <v>11</v>
      </c>
      <c r="H35" s="1">
        <f t="shared" ref="H35" si="5">INDEX(LINEST($E36:$E45, $B36:$B45, TRUE), 1)</f>
        <v>1301.6113954083735</v>
      </c>
      <c r="I35" s="3" t="s">
        <v>12</v>
      </c>
      <c r="J35" s="1">
        <f t="shared" ref="J35" si="6">INDEX(LINEST( $E36:$E45, $B36:$B45,TRUE), 2)</f>
        <v>478195.00185301859</v>
      </c>
      <c r="K35" s="2">
        <f>'old table'!E35</f>
        <v>2225.41</v>
      </c>
    </row>
    <row r="36" spans="1:11">
      <c r="A36" t="s">
        <v>5</v>
      </c>
      <c r="B36">
        <v>37</v>
      </c>
      <c r="C36">
        <v>0</v>
      </c>
      <c r="D36" s="7">
        <v>0</v>
      </c>
      <c r="E36" s="1">
        <v>625428.10600000003</v>
      </c>
      <c r="F36" s="2">
        <f t="shared" si="0"/>
        <v>0</v>
      </c>
      <c r="K36" s="2">
        <f>'old table'!E36</f>
        <v>782179.59100000001</v>
      </c>
    </row>
    <row r="37" spans="1:11">
      <c r="A37" t="s">
        <v>5</v>
      </c>
      <c r="B37">
        <v>74</v>
      </c>
      <c r="C37">
        <v>0</v>
      </c>
      <c r="D37" s="7">
        <v>0</v>
      </c>
      <c r="E37" s="1">
        <v>617846.66700000002</v>
      </c>
      <c r="F37" s="2">
        <f t="shared" si="0"/>
        <v>0</v>
      </c>
      <c r="K37" s="2">
        <f>'old table'!E37</f>
        <v>748667.77800000005</v>
      </c>
    </row>
    <row r="38" spans="1:11">
      <c r="A38" t="s">
        <v>5</v>
      </c>
      <c r="B38">
        <v>111</v>
      </c>
      <c r="C38">
        <v>0</v>
      </c>
      <c r="D38" s="7">
        <v>0</v>
      </c>
      <c r="E38" s="1">
        <v>635683.31900000002</v>
      </c>
      <c r="F38" s="2">
        <f t="shared" si="0"/>
        <v>0</v>
      </c>
      <c r="K38" s="2">
        <f>'old table'!E38</f>
        <v>750965.81400000001</v>
      </c>
    </row>
    <row r="39" spans="1:11">
      <c r="A39" t="s">
        <v>5</v>
      </c>
      <c r="B39">
        <v>148</v>
      </c>
      <c r="C39">
        <v>0</v>
      </c>
      <c r="D39" s="7">
        <v>0</v>
      </c>
      <c r="E39" s="1">
        <v>618792.85499999998</v>
      </c>
      <c r="F39" s="2">
        <f t="shared" si="0"/>
        <v>0</v>
      </c>
      <c r="K39" s="2">
        <f>'old table'!E39</f>
        <v>741776.41399999999</v>
      </c>
    </row>
    <row r="40" spans="1:11">
      <c r="A40" t="s">
        <v>5</v>
      </c>
      <c r="B40">
        <v>185</v>
      </c>
      <c r="C40">
        <v>0</v>
      </c>
      <c r="D40" s="7">
        <v>0</v>
      </c>
      <c r="E40" s="1">
        <v>638717.77599999995</v>
      </c>
      <c r="F40" s="2">
        <f t="shared" si="0"/>
        <v>0</v>
      </c>
      <c r="K40" s="2">
        <f>'old table'!E40</f>
        <v>753541.58</v>
      </c>
    </row>
    <row r="41" spans="1:11">
      <c r="A41" t="s">
        <v>5</v>
      </c>
      <c r="B41">
        <v>222</v>
      </c>
      <c r="C41">
        <v>0</v>
      </c>
      <c r="D41" s="7">
        <v>0</v>
      </c>
      <c r="E41" s="1">
        <v>627889.30799999996</v>
      </c>
      <c r="F41" s="2">
        <f t="shared" si="0"/>
        <v>0</v>
      </c>
      <c r="K41" s="2">
        <f>'old table'!E41</f>
        <v>744223.94499999995</v>
      </c>
    </row>
    <row r="42" spans="1:11">
      <c r="A42" t="s">
        <v>5</v>
      </c>
      <c r="B42">
        <v>259</v>
      </c>
      <c r="C42">
        <v>0</v>
      </c>
      <c r="D42" s="7">
        <v>0</v>
      </c>
      <c r="E42" s="1">
        <v>661572.92000000004</v>
      </c>
      <c r="F42" s="2">
        <f t="shared" si="0"/>
        <v>0</v>
      </c>
      <c r="K42" s="2">
        <f>'old table'!E42</f>
        <v>752136.94</v>
      </c>
    </row>
    <row r="43" spans="1:11">
      <c r="A43" t="s">
        <v>5</v>
      </c>
      <c r="B43">
        <v>296</v>
      </c>
      <c r="C43">
        <v>0</v>
      </c>
      <c r="D43" s="7">
        <v>0</v>
      </c>
      <c r="E43" s="1">
        <v>611748.68900000001</v>
      </c>
      <c r="F43" s="2">
        <f t="shared" si="0"/>
        <v>0</v>
      </c>
      <c r="K43" s="2">
        <f>'old table'!E43</f>
        <v>743597.58100000001</v>
      </c>
    </row>
    <row r="44" spans="1:11">
      <c r="A44" t="s">
        <v>5</v>
      </c>
      <c r="B44">
        <v>333</v>
      </c>
      <c r="C44">
        <v>0</v>
      </c>
      <c r="D44" s="7">
        <v>0</v>
      </c>
      <c r="E44" s="1">
        <v>1851494.814</v>
      </c>
      <c r="F44" s="2">
        <f t="shared" si="0"/>
        <v>0</v>
      </c>
      <c r="K44" s="2">
        <f>'old table'!E44</f>
        <v>757977.63300000003</v>
      </c>
    </row>
    <row r="45" spans="1:11">
      <c r="A45" t="s">
        <v>5</v>
      </c>
      <c r="B45">
        <v>367</v>
      </c>
      <c r="C45">
        <v>2000</v>
      </c>
      <c r="D45" s="7">
        <v>0</v>
      </c>
      <c r="E45" s="1">
        <v>537649.92000000004</v>
      </c>
      <c r="F45" s="2">
        <f t="shared" si="0"/>
        <v>268824.96000000002</v>
      </c>
      <c r="K45" s="2">
        <f>'old table'!E45</f>
        <v>726279.74399999995</v>
      </c>
    </row>
    <row r="46" spans="1:11">
      <c r="A46" t="s">
        <v>6</v>
      </c>
      <c r="B46">
        <v>0</v>
      </c>
      <c r="C46">
        <v>0</v>
      </c>
      <c r="D46" s="7">
        <v>0</v>
      </c>
      <c r="E46" s="1">
        <v>2218.9899999999998</v>
      </c>
      <c r="F46" s="2">
        <f t="shared" si="0"/>
        <v>0</v>
      </c>
      <c r="G46" s="3" t="s">
        <v>11</v>
      </c>
      <c r="H46" s="1">
        <f t="shared" ref="H46" si="7">INDEX(LINEST($E47:$E56, $B47:$B56, TRUE), 1)</f>
        <v>4261.1295401619982</v>
      </c>
      <c r="I46" s="3" t="s">
        <v>12</v>
      </c>
      <c r="J46" s="1">
        <f t="shared" ref="J46" si="8">INDEX(LINEST( $E47:$E56, $B47:$B56,TRUE), 2)</f>
        <v>214783.98423908208</v>
      </c>
      <c r="K46" s="2">
        <f>'old table'!E46</f>
        <v>2241.3490000000002</v>
      </c>
    </row>
    <row r="47" spans="1:11">
      <c r="A47" t="s">
        <v>6</v>
      </c>
      <c r="B47">
        <v>37</v>
      </c>
      <c r="C47">
        <v>27000</v>
      </c>
      <c r="D47" s="7">
        <v>0</v>
      </c>
      <c r="E47" s="1">
        <v>682492.61699999997</v>
      </c>
      <c r="F47" s="2">
        <f t="shared" si="0"/>
        <v>25277.504333333334</v>
      </c>
      <c r="K47" s="2">
        <f>'old table'!E47</f>
        <v>2005021.0360000001</v>
      </c>
    </row>
    <row r="48" spans="1:11">
      <c r="A48" t="s">
        <v>6</v>
      </c>
      <c r="B48">
        <v>74</v>
      </c>
      <c r="C48">
        <v>80000</v>
      </c>
      <c r="D48" s="7">
        <v>0</v>
      </c>
      <c r="E48" s="1">
        <v>676298.81299999997</v>
      </c>
      <c r="F48" s="2">
        <f t="shared" si="0"/>
        <v>8453.7351624999992</v>
      </c>
      <c r="K48" s="2">
        <f>'old table'!E48</f>
        <v>802731.91</v>
      </c>
    </row>
    <row r="49" spans="1:11">
      <c r="A49" t="s">
        <v>6</v>
      </c>
      <c r="B49">
        <v>111</v>
      </c>
      <c r="C49">
        <v>155000</v>
      </c>
      <c r="D49" s="7">
        <v>0</v>
      </c>
      <c r="E49" s="1">
        <v>703830.79700000002</v>
      </c>
      <c r="F49" s="2">
        <f t="shared" si="0"/>
        <v>4540.8438516129036</v>
      </c>
      <c r="K49" s="2">
        <f>'old table'!E49</f>
        <v>800308.12199999997</v>
      </c>
    </row>
    <row r="50" spans="1:11">
      <c r="A50" t="s">
        <v>6</v>
      </c>
      <c r="B50">
        <v>148</v>
      </c>
      <c r="C50">
        <v>254000</v>
      </c>
      <c r="D50" s="7">
        <v>0</v>
      </c>
      <c r="E50" s="1">
        <v>737652.147</v>
      </c>
      <c r="F50" s="2">
        <f t="shared" si="0"/>
        <v>2904.1423110236224</v>
      </c>
      <c r="K50" s="2">
        <f>'old table'!E50</f>
        <v>831115.125</v>
      </c>
    </row>
    <row r="51" spans="1:11">
      <c r="A51" t="s">
        <v>6</v>
      </c>
      <c r="B51">
        <v>185</v>
      </c>
      <c r="C51">
        <v>380000</v>
      </c>
      <c r="D51" s="7">
        <v>0</v>
      </c>
      <c r="E51" s="1">
        <v>763426.36699999997</v>
      </c>
      <c r="F51" s="2">
        <f t="shared" si="0"/>
        <v>2009.0167552631576</v>
      </c>
      <c r="K51" s="2">
        <f>'old table'!E51</f>
        <v>862574.15899999999</v>
      </c>
    </row>
    <row r="52" spans="1:11">
      <c r="A52" t="s">
        <v>6</v>
      </c>
      <c r="B52">
        <v>222</v>
      </c>
      <c r="C52">
        <v>532000</v>
      </c>
      <c r="D52" s="7">
        <v>0</v>
      </c>
      <c r="E52" s="1">
        <v>766404.38800000004</v>
      </c>
      <c r="F52" s="2">
        <f t="shared" si="0"/>
        <v>1440.6097518796994</v>
      </c>
      <c r="K52" s="2">
        <f>'old table'!E52</f>
        <v>874319.495</v>
      </c>
    </row>
    <row r="53" spans="1:11">
      <c r="A53" t="s">
        <v>6</v>
      </c>
      <c r="B53">
        <v>259</v>
      </c>
      <c r="C53">
        <v>698000</v>
      </c>
      <c r="D53" s="7">
        <v>0</v>
      </c>
      <c r="E53" s="1">
        <v>822075.995</v>
      </c>
      <c r="F53" s="2">
        <f t="shared" si="0"/>
        <v>1177.7593051575932</v>
      </c>
      <c r="K53" s="2">
        <f>'old table'!E53</f>
        <v>936432.43299999996</v>
      </c>
    </row>
    <row r="54" spans="1:11">
      <c r="A54" t="s">
        <v>6</v>
      </c>
      <c r="B54">
        <v>296</v>
      </c>
      <c r="C54">
        <v>884000</v>
      </c>
      <c r="D54" s="7">
        <v>0</v>
      </c>
      <c r="E54" s="1">
        <v>1296140.1440000001</v>
      </c>
      <c r="F54" s="2">
        <f t="shared" si="0"/>
        <v>1466.2218823529413</v>
      </c>
      <c r="K54" s="2">
        <f>'old table'!E54</f>
        <v>1565184.4010000001</v>
      </c>
    </row>
    <row r="55" spans="1:11">
      <c r="A55" t="s">
        <v>6</v>
      </c>
      <c r="B55">
        <v>333</v>
      </c>
      <c r="C55">
        <v>1093000</v>
      </c>
      <c r="D55" s="7">
        <v>0</v>
      </c>
      <c r="E55" s="1">
        <v>2855001.6919999998</v>
      </c>
      <c r="F55" s="2">
        <f t="shared" si="0"/>
        <v>2612.0784007319303</v>
      </c>
      <c r="K55" s="2">
        <f>'old table'!E55</f>
        <v>1638695.977</v>
      </c>
    </row>
    <row r="56" spans="1:11">
      <c r="A56" t="s">
        <v>6</v>
      </c>
      <c r="B56">
        <v>367</v>
      </c>
      <c r="C56">
        <v>1319000</v>
      </c>
      <c r="D56" s="7">
        <v>0</v>
      </c>
      <c r="E56" s="1">
        <v>1503132.108</v>
      </c>
      <c r="F56" s="2">
        <f t="shared" si="0"/>
        <v>1139.5997786201667</v>
      </c>
      <c r="K56" s="2">
        <f>'old table'!E56</f>
        <v>3133916.4679999999</v>
      </c>
    </row>
    <row r="57" spans="1:11">
      <c r="A57" t="s">
        <v>1</v>
      </c>
      <c r="B57">
        <v>0</v>
      </c>
      <c r="C57">
        <v>0</v>
      </c>
      <c r="D57" s="7">
        <v>0</v>
      </c>
      <c r="E57" s="1">
        <v>2223.4679999999998</v>
      </c>
      <c r="F57" s="2">
        <f t="shared" si="0"/>
        <v>0</v>
      </c>
      <c r="G57" s="3" t="s">
        <v>11</v>
      </c>
      <c r="H57" s="1">
        <f t="shared" ref="H57" si="9">INDEX(LINEST($E58:$E67, $B58:$B67, TRUE), 1)</f>
        <v>1948.3966610946159</v>
      </c>
      <c r="I57" s="3" t="s">
        <v>12</v>
      </c>
      <c r="J57" s="1">
        <f t="shared" ref="J57" si="10">INDEX(LINEST( $E58:$E67, $B58:$B67,TRUE), 2)</f>
        <v>537431.70836557401</v>
      </c>
      <c r="K57" s="2">
        <f>'old table'!E57</f>
        <v>2268.6999999999998</v>
      </c>
    </row>
    <row r="58" spans="1:11">
      <c r="A58" t="s">
        <v>1</v>
      </c>
      <c r="B58">
        <v>37</v>
      </c>
      <c r="C58">
        <v>27000</v>
      </c>
      <c r="D58" s="7">
        <v>0</v>
      </c>
      <c r="E58" s="1">
        <v>671842.64599999995</v>
      </c>
      <c r="F58" s="2">
        <f t="shared" si="0"/>
        <v>24883.060962962962</v>
      </c>
      <c r="K58" s="2">
        <f>'old table'!E58</f>
        <v>686859.36300000001</v>
      </c>
    </row>
    <row r="59" spans="1:11">
      <c r="A59" t="s">
        <v>1</v>
      </c>
      <c r="B59">
        <v>74</v>
      </c>
      <c r="C59">
        <v>76000</v>
      </c>
      <c r="D59" s="7">
        <v>0</v>
      </c>
      <c r="E59" s="1">
        <v>692927.44499999995</v>
      </c>
      <c r="F59" s="2">
        <f t="shared" si="0"/>
        <v>9117.4663815789463</v>
      </c>
      <c r="K59" s="2">
        <f>'old table'!E59</f>
        <v>695622.78399999999</v>
      </c>
    </row>
    <row r="60" spans="1:11">
      <c r="A60" t="s">
        <v>1</v>
      </c>
      <c r="B60">
        <v>111</v>
      </c>
      <c r="C60">
        <v>147000</v>
      </c>
      <c r="D60" s="7">
        <v>0</v>
      </c>
      <c r="E60" s="1">
        <v>684440.61800000002</v>
      </c>
      <c r="F60" s="2">
        <f t="shared" si="0"/>
        <v>4656.0586258503399</v>
      </c>
      <c r="K60" s="2">
        <f>'old table'!E60</f>
        <v>703884.99300000002</v>
      </c>
    </row>
    <row r="61" spans="1:11">
      <c r="A61" t="s">
        <v>1</v>
      </c>
      <c r="B61">
        <v>148</v>
      </c>
      <c r="C61">
        <v>244000</v>
      </c>
      <c r="D61" s="7">
        <v>0</v>
      </c>
      <c r="E61" s="1">
        <v>725464.81799999997</v>
      </c>
      <c r="F61" s="2">
        <f t="shared" si="0"/>
        <v>2973.2164672131148</v>
      </c>
      <c r="K61" s="2">
        <f>'old table'!E61</f>
        <v>753939.65899999999</v>
      </c>
    </row>
    <row r="62" spans="1:11">
      <c r="A62" t="s">
        <v>1</v>
      </c>
      <c r="B62">
        <v>185</v>
      </c>
      <c r="C62">
        <v>368000</v>
      </c>
      <c r="D62" s="7">
        <v>0</v>
      </c>
      <c r="E62" s="1">
        <v>774836.73699999996</v>
      </c>
      <c r="F62" s="2">
        <f t="shared" si="0"/>
        <v>2105.5346114130434</v>
      </c>
      <c r="K62" s="2">
        <f>'old table'!E62</f>
        <v>786165.56299999997</v>
      </c>
    </row>
    <row r="63" spans="1:11">
      <c r="A63" t="s">
        <v>1</v>
      </c>
      <c r="B63">
        <v>222</v>
      </c>
      <c r="C63">
        <v>521000</v>
      </c>
      <c r="D63" s="7">
        <v>0</v>
      </c>
      <c r="E63" s="1">
        <v>816803.80500000005</v>
      </c>
      <c r="F63" s="2">
        <f t="shared" si="0"/>
        <v>1567.7616218809983</v>
      </c>
      <c r="K63" s="2">
        <f>'old table'!E63</f>
        <v>819436.26599999995</v>
      </c>
    </row>
    <row r="64" spans="1:11">
      <c r="A64" t="s">
        <v>1</v>
      </c>
      <c r="B64">
        <v>259</v>
      </c>
      <c r="C64">
        <v>689000</v>
      </c>
      <c r="D64" s="7">
        <v>0</v>
      </c>
      <c r="E64" s="1">
        <v>896743.299</v>
      </c>
      <c r="F64" s="2">
        <f t="shared" si="0"/>
        <v>1301.514222060958</v>
      </c>
      <c r="K64" s="2">
        <f>'old table'!E64</f>
        <v>865519.78700000001</v>
      </c>
    </row>
    <row r="65" spans="1:11">
      <c r="A65" t="s">
        <v>1</v>
      </c>
      <c r="B65">
        <v>296</v>
      </c>
      <c r="C65">
        <v>880000</v>
      </c>
      <c r="D65" s="7">
        <v>0</v>
      </c>
      <c r="E65" s="1">
        <v>2345711.824</v>
      </c>
      <c r="F65" s="2">
        <f t="shared" si="0"/>
        <v>2665.5816181818182</v>
      </c>
      <c r="K65" s="2">
        <f>'old table'!E65</f>
        <v>903266.20400000003</v>
      </c>
    </row>
    <row r="66" spans="1:11">
      <c r="A66" t="s">
        <v>1</v>
      </c>
      <c r="B66">
        <v>333</v>
      </c>
      <c r="C66">
        <v>1095000</v>
      </c>
      <c r="D66" s="7">
        <v>0</v>
      </c>
      <c r="E66" s="1">
        <v>853365.15300000005</v>
      </c>
      <c r="F66" s="2">
        <f t="shared" si="0"/>
        <v>779.3289068493151</v>
      </c>
      <c r="K66" s="2">
        <f>'old table'!E66</f>
        <v>2232787.3840000001</v>
      </c>
    </row>
    <row r="67" spans="1:11">
      <c r="A67" t="s">
        <v>1</v>
      </c>
      <c r="B67">
        <v>367</v>
      </c>
      <c r="C67">
        <v>1328000</v>
      </c>
      <c r="D67" s="7">
        <v>0</v>
      </c>
      <c r="E67" s="1">
        <v>871322.75399999996</v>
      </c>
      <c r="F67" s="2">
        <f t="shared" ref="F67:F78" si="11">G$1*IF(C67=0,0,E67/C67)</f>
        <v>656.116531626506</v>
      </c>
      <c r="K67" s="2">
        <f>'old table'!E67</f>
        <v>866497.29099999997</v>
      </c>
    </row>
    <row r="68" spans="1:11">
      <c r="A68" t="s">
        <v>2</v>
      </c>
      <c r="B68">
        <v>0</v>
      </c>
      <c r="C68">
        <v>0</v>
      </c>
      <c r="D68" s="7">
        <v>0</v>
      </c>
      <c r="E68" s="1">
        <v>2212.0030000000002</v>
      </c>
      <c r="F68" s="2">
        <f t="shared" si="11"/>
        <v>0</v>
      </c>
      <c r="G68" s="3" t="s">
        <v>11</v>
      </c>
      <c r="H68" s="1">
        <f t="shared" ref="H68" si="12">INDEX(LINEST($E69:$E78, $B69:$B78, TRUE), 1)</f>
        <v>-21.074547561624939</v>
      </c>
      <c r="I68" s="3" t="s">
        <v>12</v>
      </c>
      <c r="J68" s="1">
        <f t="shared" ref="J68" si="13">INDEX(LINEST( $E69:$E78, $B69:$B78,TRUE), 2)</f>
        <v>568139.79496452212</v>
      </c>
      <c r="K68" s="2">
        <f>'old table'!E68</f>
        <v>2091.3249999999998</v>
      </c>
    </row>
    <row r="69" spans="1:11">
      <c r="A69" t="s">
        <v>2</v>
      </c>
      <c r="B69">
        <v>37</v>
      </c>
      <c r="C69">
        <v>0</v>
      </c>
      <c r="D69" s="7">
        <v>0</v>
      </c>
      <c r="E69" s="1">
        <v>585179.97600000002</v>
      </c>
      <c r="F69" s="2">
        <f t="shared" si="11"/>
        <v>0</v>
      </c>
      <c r="K69" s="2">
        <f>'old table'!E69</f>
        <v>638177.48499999999</v>
      </c>
    </row>
    <row r="70" spans="1:11">
      <c r="A70" t="s">
        <v>2</v>
      </c>
      <c r="B70">
        <v>74</v>
      </c>
      <c r="C70">
        <v>0</v>
      </c>
      <c r="D70" s="7">
        <v>0</v>
      </c>
      <c r="E70" s="1">
        <v>569025.97100000002</v>
      </c>
      <c r="F70" s="2">
        <f t="shared" si="11"/>
        <v>0</v>
      </c>
      <c r="K70" s="2">
        <f>'old table'!E70</f>
        <v>603354.91799999995</v>
      </c>
    </row>
    <row r="71" spans="1:11">
      <c r="A71" t="s">
        <v>2</v>
      </c>
      <c r="B71">
        <v>111</v>
      </c>
      <c r="C71">
        <v>0</v>
      </c>
      <c r="D71" s="7">
        <v>0</v>
      </c>
      <c r="E71" s="1">
        <v>565568.799</v>
      </c>
      <c r="F71" s="2">
        <f t="shared" si="11"/>
        <v>0</v>
      </c>
      <c r="K71" s="2">
        <f>'old table'!E71</f>
        <v>613907.35100000002</v>
      </c>
    </row>
    <row r="72" spans="1:11">
      <c r="A72" t="s">
        <v>2</v>
      </c>
      <c r="B72">
        <v>148</v>
      </c>
      <c r="C72">
        <v>0</v>
      </c>
      <c r="D72" s="7">
        <v>0</v>
      </c>
      <c r="E72" s="1">
        <v>551982.42000000004</v>
      </c>
      <c r="F72" s="2">
        <f t="shared" si="11"/>
        <v>0</v>
      </c>
      <c r="K72" s="2">
        <f>'old table'!E72</f>
        <v>601436.22400000005</v>
      </c>
    </row>
    <row r="73" spans="1:11">
      <c r="A73" t="s">
        <v>2</v>
      </c>
      <c r="B73">
        <v>185</v>
      </c>
      <c r="C73">
        <v>0</v>
      </c>
      <c r="D73" s="7">
        <v>0</v>
      </c>
      <c r="E73" s="1">
        <v>557432.56200000003</v>
      </c>
      <c r="F73" s="2">
        <f t="shared" si="11"/>
        <v>0</v>
      </c>
      <c r="K73" s="2">
        <f>'old table'!E73</f>
        <v>607086.93000000005</v>
      </c>
    </row>
    <row r="74" spans="1:11">
      <c r="A74" t="s">
        <v>2</v>
      </c>
      <c r="B74">
        <v>222</v>
      </c>
      <c r="C74">
        <v>0</v>
      </c>
      <c r="D74" s="7">
        <v>0</v>
      </c>
      <c r="E74" s="1">
        <v>555623.11399999994</v>
      </c>
      <c r="F74" s="2">
        <f t="shared" si="11"/>
        <v>0</v>
      </c>
      <c r="K74" s="2">
        <f>'old table'!E74</f>
        <v>604819.61399999994</v>
      </c>
    </row>
    <row r="75" spans="1:11">
      <c r="A75" t="s">
        <v>2</v>
      </c>
      <c r="B75">
        <v>259</v>
      </c>
      <c r="C75">
        <v>0</v>
      </c>
      <c r="D75" s="7">
        <v>0</v>
      </c>
      <c r="E75" s="1">
        <v>556416.55599999998</v>
      </c>
      <c r="F75" s="2">
        <f t="shared" si="11"/>
        <v>0</v>
      </c>
      <c r="K75" s="2">
        <f>'old table'!E75</f>
        <v>617141.27899999998</v>
      </c>
    </row>
    <row r="76" spans="1:11">
      <c r="A76" t="s">
        <v>2</v>
      </c>
      <c r="B76">
        <v>296</v>
      </c>
      <c r="C76">
        <v>0</v>
      </c>
      <c r="D76" s="7">
        <v>0</v>
      </c>
      <c r="E76" s="1">
        <v>557542.66399999999</v>
      </c>
      <c r="F76" s="2">
        <f t="shared" si="11"/>
        <v>0</v>
      </c>
      <c r="K76" s="2">
        <f>'old table'!E76</f>
        <v>604949.78200000001</v>
      </c>
    </row>
    <row r="77" spans="1:11">
      <c r="A77" t="s">
        <v>2</v>
      </c>
      <c r="B77">
        <v>333</v>
      </c>
      <c r="C77">
        <v>0</v>
      </c>
      <c r="D77" s="7">
        <v>0</v>
      </c>
      <c r="E77" s="1">
        <v>551690.24199999997</v>
      </c>
      <c r="F77" s="2">
        <f t="shared" si="11"/>
        <v>0</v>
      </c>
      <c r="K77" s="2">
        <f>'old table'!E77</f>
        <v>627127.74300000002</v>
      </c>
    </row>
    <row r="78" spans="1:11">
      <c r="A78" t="s">
        <v>2</v>
      </c>
      <c r="B78">
        <v>367</v>
      </c>
      <c r="C78">
        <v>1000</v>
      </c>
      <c r="D78" s="7">
        <v>0</v>
      </c>
      <c r="E78" s="1">
        <v>588112.16500000004</v>
      </c>
      <c r="F78" s="2">
        <f t="shared" si="11"/>
        <v>588112.16500000004</v>
      </c>
      <c r="K78" s="2">
        <f>'old table'!E78</f>
        <v>594495.38600000006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K1" sqref="K1:K1048576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7</v>
      </c>
      <c r="B1" s="3" t="s">
        <v>8</v>
      </c>
      <c r="C1" s="3" t="s">
        <v>10</v>
      </c>
      <c r="D1" s="6" t="s">
        <v>13</v>
      </c>
      <c r="E1" s="5" t="s">
        <v>9</v>
      </c>
      <c r="F1" s="3" t="str">
        <f>CONCATENATE(G1, "*time/delivered")</f>
        <v>1000*time/delivered</v>
      </c>
      <c r="G1" s="3">
        <v>1000</v>
      </c>
      <c r="H1" s="5"/>
      <c r="J1" s="5"/>
      <c r="K1" s="4"/>
    </row>
    <row r="2" spans="1:11">
      <c r="A2" t="s">
        <v>3</v>
      </c>
      <c r="B2">
        <v>0</v>
      </c>
      <c r="C2">
        <v>0</v>
      </c>
      <c r="D2" s="7">
        <v>0</v>
      </c>
      <c r="E2" s="1">
        <v>2218.9870000000001</v>
      </c>
      <c r="F2" s="2">
        <f>G$1*IF(C2=0,0,E2/C2)</f>
        <v>0</v>
      </c>
      <c r="G2" s="3" t="s">
        <v>11</v>
      </c>
      <c r="H2" s="1">
        <f>INDEX(LINEST($E3:$E12, $B3:$B12, TRUE), 1)</f>
        <v>343.60255950249939</v>
      </c>
      <c r="I2" s="3" t="s">
        <v>12</v>
      </c>
      <c r="J2" s="1">
        <f>INDEX(LINEST( $E3:$E12, $B3:$B12,TRUE), 2)</f>
        <v>1185510.8662090921</v>
      </c>
    </row>
    <row r="3" spans="1:11">
      <c r="A3" t="s">
        <v>3</v>
      </c>
      <c r="B3">
        <v>37</v>
      </c>
      <c r="C3">
        <v>0</v>
      </c>
      <c r="D3" s="7">
        <v>0</v>
      </c>
      <c r="E3" s="1">
        <v>1205035.27</v>
      </c>
      <c r="F3" s="2">
        <f t="shared" ref="F3:F66" si="0">G$1*IF(C3=0,0,E3/C3)</f>
        <v>0</v>
      </c>
    </row>
    <row r="4" spans="1:11">
      <c r="A4" t="s">
        <v>3</v>
      </c>
      <c r="B4">
        <v>74</v>
      </c>
      <c r="C4">
        <v>0</v>
      </c>
      <c r="D4" s="7">
        <v>0</v>
      </c>
      <c r="E4" s="1">
        <v>1183176.3419999999</v>
      </c>
      <c r="F4" s="2">
        <f t="shared" si="0"/>
        <v>0</v>
      </c>
    </row>
    <row r="5" spans="1:11">
      <c r="A5" t="s">
        <v>3</v>
      </c>
      <c r="B5">
        <v>111</v>
      </c>
      <c r="C5">
        <v>0</v>
      </c>
      <c r="D5" s="7">
        <v>0</v>
      </c>
      <c r="E5" s="1">
        <v>1227922.818</v>
      </c>
      <c r="F5" s="2">
        <f t="shared" si="0"/>
        <v>0</v>
      </c>
    </row>
    <row r="6" spans="1:11">
      <c r="A6" t="s">
        <v>3</v>
      </c>
      <c r="B6">
        <v>148</v>
      </c>
      <c r="C6">
        <v>0</v>
      </c>
      <c r="D6" s="7">
        <v>0</v>
      </c>
      <c r="E6" s="1">
        <v>1232002.932</v>
      </c>
      <c r="F6" s="2">
        <f t="shared" si="0"/>
        <v>0</v>
      </c>
    </row>
    <row r="7" spans="1:11">
      <c r="A7" t="s">
        <v>3</v>
      </c>
      <c r="B7">
        <v>185</v>
      </c>
      <c r="C7">
        <v>0</v>
      </c>
      <c r="D7" s="7">
        <v>0</v>
      </c>
      <c r="E7" s="1">
        <v>1226432.952</v>
      </c>
      <c r="F7" s="2">
        <f t="shared" si="0"/>
        <v>0</v>
      </c>
    </row>
    <row r="8" spans="1:11">
      <c r="A8" t="s">
        <v>3</v>
      </c>
      <c r="B8">
        <v>222</v>
      </c>
      <c r="C8">
        <v>0</v>
      </c>
      <c r="D8" s="7">
        <v>0</v>
      </c>
      <c r="E8" s="1">
        <v>1233022.9099999999</v>
      </c>
      <c r="F8" s="2">
        <f t="shared" si="0"/>
        <v>0</v>
      </c>
    </row>
    <row r="9" spans="1:11">
      <c r="A9" t="s">
        <v>3</v>
      </c>
      <c r="B9">
        <v>259</v>
      </c>
      <c r="C9">
        <v>0</v>
      </c>
      <c r="D9" s="7">
        <v>0</v>
      </c>
      <c r="E9" s="1">
        <v>1176248.9169999999</v>
      </c>
      <c r="F9" s="2">
        <f t="shared" si="0"/>
        <v>0</v>
      </c>
    </row>
    <row r="10" spans="1:11">
      <c r="A10" t="s">
        <v>3</v>
      </c>
      <c r="B10">
        <v>296</v>
      </c>
      <c r="C10">
        <v>0</v>
      </c>
      <c r="D10" s="7">
        <v>0</v>
      </c>
      <c r="E10" s="1">
        <v>1180047.747</v>
      </c>
      <c r="F10" s="2">
        <f t="shared" si="0"/>
        <v>0</v>
      </c>
    </row>
    <row r="11" spans="1:11">
      <c r="A11" t="s">
        <v>3</v>
      </c>
      <c r="B11">
        <v>333</v>
      </c>
      <c r="C11">
        <v>1000</v>
      </c>
      <c r="D11" s="7">
        <v>0</v>
      </c>
      <c r="E11" s="1">
        <v>2248781.915</v>
      </c>
      <c r="F11" s="2">
        <f t="shared" si="0"/>
        <v>2248781.915</v>
      </c>
    </row>
    <row r="12" spans="1:11">
      <c r="A12" t="s">
        <v>3</v>
      </c>
      <c r="B12">
        <v>367</v>
      </c>
      <c r="C12">
        <v>2000</v>
      </c>
      <c r="D12" s="7">
        <v>0</v>
      </c>
      <c r="E12" s="1">
        <v>640637.26</v>
      </c>
      <c r="F12" s="2">
        <f t="shared" si="0"/>
        <v>320318.63</v>
      </c>
    </row>
    <row r="13" spans="1:11">
      <c r="A13" t="s">
        <v>0</v>
      </c>
      <c r="B13">
        <v>0</v>
      </c>
      <c r="C13">
        <v>0</v>
      </c>
      <c r="D13" s="7">
        <v>0</v>
      </c>
      <c r="E13" s="1">
        <v>2233.2460000000001</v>
      </c>
      <c r="F13" s="2">
        <f t="shared" si="0"/>
        <v>0</v>
      </c>
      <c r="G13" s="3" t="s">
        <v>11</v>
      </c>
      <c r="H13" s="1">
        <f t="shared" ref="H13" si="1">INDEX(LINEST($E14:$E23, $B14:$B23, TRUE), 1)</f>
        <v>1870.8037563000448</v>
      </c>
      <c r="I13" s="3" t="s">
        <v>12</v>
      </c>
      <c r="J13" s="1">
        <f t="shared" ref="J13" si="2">INDEX(LINEST( $E14:$E23, $B14:$B23,TRUE), 2)</f>
        <v>-83895.092680169095</v>
      </c>
    </row>
    <row r="14" spans="1:11">
      <c r="A14" t="s">
        <v>0</v>
      </c>
      <c r="B14">
        <v>37</v>
      </c>
      <c r="C14">
        <v>2000</v>
      </c>
      <c r="D14" s="7">
        <v>0</v>
      </c>
      <c r="E14" s="1">
        <v>115200.675</v>
      </c>
      <c r="F14" s="2">
        <f t="shared" si="0"/>
        <v>57600.337500000001</v>
      </c>
    </row>
    <row r="15" spans="1:11">
      <c r="A15" t="s">
        <v>0</v>
      </c>
      <c r="B15">
        <v>74</v>
      </c>
      <c r="C15">
        <v>5000</v>
      </c>
      <c r="D15" s="7">
        <v>0</v>
      </c>
      <c r="E15" s="1">
        <v>125497.818</v>
      </c>
      <c r="F15" s="2">
        <f t="shared" si="0"/>
        <v>25099.563600000001</v>
      </c>
    </row>
    <row r="16" spans="1:11">
      <c r="A16" t="s">
        <v>0</v>
      </c>
      <c r="B16">
        <v>111</v>
      </c>
      <c r="C16">
        <v>13000</v>
      </c>
      <c r="D16" s="7">
        <v>0</v>
      </c>
      <c r="E16" s="1">
        <v>136760.4</v>
      </c>
      <c r="F16" s="2">
        <f t="shared" si="0"/>
        <v>10520.030769230769</v>
      </c>
    </row>
    <row r="17" spans="1:10">
      <c r="A17" t="s">
        <v>0</v>
      </c>
      <c r="B17">
        <v>148</v>
      </c>
      <c r="C17">
        <v>21000</v>
      </c>
      <c r="D17" s="7">
        <v>0</v>
      </c>
      <c r="E17" s="1">
        <v>159957.46599999999</v>
      </c>
      <c r="F17" s="2">
        <f t="shared" si="0"/>
        <v>7617.0221904761902</v>
      </c>
    </row>
    <row r="18" spans="1:10">
      <c r="A18" t="s">
        <v>0</v>
      </c>
      <c r="B18">
        <v>185</v>
      </c>
      <c r="C18">
        <v>30000</v>
      </c>
      <c r="D18" s="7">
        <v>0</v>
      </c>
      <c r="E18" s="1">
        <v>147721.56700000001</v>
      </c>
      <c r="F18" s="2">
        <f t="shared" si="0"/>
        <v>4924.0522333333338</v>
      </c>
    </row>
    <row r="19" spans="1:10">
      <c r="A19" t="s">
        <v>0</v>
      </c>
      <c r="B19">
        <v>222</v>
      </c>
      <c r="C19">
        <v>39000</v>
      </c>
      <c r="D19" s="7">
        <v>0</v>
      </c>
      <c r="E19" s="1">
        <v>142388.49900000001</v>
      </c>
      <c r="F19" s="2">
        <f t="shared" si="0"/>
        <v>3650.9871538461543</v>
      </c>
    </row>
    <row r="20" spans="1:10">
      <c r="A20" t="s">
        <v>0</v>
      </c>
      <c r="B20">
        <v>259</v>
      </c>
      <c r="C20">
        <v>57000</v>
      </c>
      <c r="D20" s="7">
        <v>0</v>
      </c>
      <c r="E20" s="1">
        <v>139432.52600000001</v>
      </c>
      <c r="F20" s="2">
        <f t="shared" si="0"/>
        <v>2446.184666666667</v>
      </c>
    </row>
    <row r="21" spans="1:10">
      <c r="A21" t="s">
        <v>0</v>
      </c>
      <c r="B21">
        <v>296</v>
      </c>
      <c r="C21">
        <v>76000</v>
      </c>
      <c r="D21" s="7">
        <v>0</v>
      </c>
      <c r="E21" s="1">
        <v>624513.13399999996</v>
      </c>
      <c r="F21" s="2">
        <f t="shared" si="0"/>
        <v>8217.2780789473672</v>
      </c>
    </row>
    <row r="22" spans="1:10">
      <c r="A22" t="s">
        <v>0</v>
      </c>
      <c r="B22">
        <v>333</v>
      </c>
      <c r="C22">
        <v>100000</v>
      </c>
      <c r="D22" s="7">
        <v>0</v>
      </c>
      <c r="E22" s="1">
        <v>707719.005</v>
      </c>
      <c r="F22" s="2">
        <f t="shared" si="0"/>
        <v>7077.1900500000002</v>
      </c>
    </row>
    <row r="23" spans="1:10">
      <c r="A23" t="s">
        <v>0</v>
      </c>
      <c r="B23">
        <v>367</v>
      </c>
      <c r="C23">
        <v>125000</v>
      </c>
      <c r="D23" s="7">
        <v>0</v>
      </c>
      <c r="E23" s="1">
        <v>663331.21600000001</v>
      </c>
      <c r="F23" s="2">
        <f t="shared" si="0"/>
        <v>5306.6497280000003</v>
      </c>
    </row>
    <row r="24" spans="1:10">
      <c r="A24" t="s">
        <v>4</v>
      </c>
      <c r="B24">
        <v>0</v>
      </c>
      <c r="C24">
        <v>0</v>
      </c>
      <c r="D24" s="7">
        <v>0</v>
      </c>
      <c r="E24" s="1">
        <v>2234.069</v>
      </c>
      <c r="F24" s="2">
        <f t="shared" si="0"/>
        <v>0</v>
      </c>
      <c r="G24" s="3" t="s">
        <v>11</v>
      </c>
      <c r="H24" s="1">
        <f t="shared" ref="H24" si="3">INDEX(LINEST($E25:$E34, $B25:$B34, TRUE), 1)</f>
        <v>1488.9538749012963</v>
      </c>
      <c r="I24" s="3" t="s">
        <v>12</v>
      </c>
      <c r="J24" s="1">
        <f t="shared" ref="J24" si="4">INDEX(LINEST( $E25:$E34, $B25:$B34,TRUE), 2)</f>
        <v>686274.12992005656</v>
      </c>
    </row>
    <row r="25" spans="1:10">
      <c r="A25" t="s">
        <v>4</v>
      </c>
      <c r="B25">
        <v>37</v>
      </c>
      <c r="C25">
        <v>27000</v>
      </c>
      <c r="D25" s="7">
        <v>0</v>
      </c>
      <c r="E25" s="1">
        <v>738001.88800000004</v>
      </c>
      <c r="F25" s="2">
        <f t="shared" si="0"/>
        <v>27333.403259259259</v>
      </c>
    </row>
    <row r="26" spans="1:10">
      <c r="A26" t="s">
        <v>4</v>
      </c>
      <c r="B26">
        <v>74</v>
      </c>
      <c r="C26">
        <v>75000</v>
      </c>
      <c r="D26" s="7">
        <v>0</v>
      </c>
      <c r="E26" s="1">
        <v>762803.35699999996</v>
      </c>
      <c r="F26" s="2">
        <f t="shared" si="0"/>
        <v>10170.711426666665</v>
      </c>
    </row>
    <row r="27" spans="1:10">
      <c r="A27" t="s">
        <v>4</v>
      </c>
      <c r="B27">
        <v>111</v>
      </c>
      <c r="C27">
        <v>144000</v>
      </c>
      <c r="D27" s="7">
        <v>0</v>
      </c>
      <c r="E27" s="1">
        <v>771292.17</v>
      </c>
      <c r="F27" s="2">
        <f t="shared" si="0"/>
        <v>5356.1956250000003</v>
      </c>
    </row>
    <row r="28" spans="1:10">
      <c r="A28" t="s">
        <v>4</v>
      </c>
      <c r="B28">
        <v>148</v>
      </c>
      <c r="C28">
        <v>237000</v>
      </c>
      <c r="D28" s="7">
        <v>0</v>
      </c>
      <c r="E28" s="1">
        <v>784628.772</v>
      </c>
      <c r="F28" s="2">
        <f t="shared" si="0"/>
        <v>3310.6699240506327</v>
      </c>
    </row>
    <row r="29" spans="1:10">
      <c r="A29" t="s">
        <v>4</v>
      </c>
      <c r="B29">
        <v>185</v>
      </c>
      <c r="C29">
        <v>357000</v>
      </c>
      <c r="D29" s="7">
        <v>0</v>
      </c>
      <c r="E29" s="1">
        <v>843968.16099999996</v>
      </c>
      <c r="F29" s="2">
        <f t="shared" si="0"/>
        <v>2364.0564733893552</v>
      </c>
    </row>
    <row r="30" spans="1:10">
      <c r="A30" t="s">
        <v>4</v>
      </c>
      <c r="B30">
        <v>222</v>
      </c>
      <c r="C30">
        <v>503000</v>
      </c>
      <c r="D30" s="7">
        <v>0</v>
      </c>
      <c r="E30" s="1">
        <v>837220.11399999994</v>
      </c>
      <c r="F30" s="2">
        <f t="shared" si="0"/>
        <v>1664.4535069582505</v>
      </c>
    </row>
    <row r="31" spans="1:10">
      <c r="A31" t="s">
        <v>4</v>
      </c>
      <c r="B31">
        <v>259</v>
      </c>
      <c r="C31">
        <v>663000</v>
      </c>
      <c r="D31" s="7">
        <v>0</v>
      </c>
      <c r="E31" s="1">
        <v>2255579.1349999998</v>
      </c>
      <c r="F31" s="2">
        <f t="shared" si="0"/>
        <v>3402.0801432880844</v>
      </c>
    </row>
    <row r="32" spans="1:10">
      <c r="A32" t="s">
        <v>4</v>
      </c>
      <c r="B32">
        <v>296</v>
      </c>
      <c r="C32">
        <v>843000</v>
      </c>
      <c r="D32" s="7">
        <v>0</v>
      </c>
      <c r="E32" s="1">
        <v>912036.28700000001</v>
      </c>
      <c r="F32" s="2">
        <f t="shared" si="0"/>
        <v>1081.8935788849349</v>
      </c>
    </row>
    <row r="33" spans="1:10">
      <c r="A33" t="s">
        <v>4</v>
      </c>
      <c r="B33">
        <v>333</v>
      </c>
      <c r="C33">
        <v>1045000</v>
      </c>
      <c r="D33" s="7">
        <v>0</v>
      </c>
      <c r="E33" s="1">
        <v>980273.47699999996</v>
      </c>
      <c r="F33" s="2">
        <f t="shared" si="0"/>
        <v>938.06074354066982</v>
      </c>
    </row>
    <row r="34" spans="1:10">
      <c r="A34" t="s">
        <v>4</v>
      </c>
      <c r="B34">
        <v>367</v>
      </c>
      <c r="C34">
        <v>1263000</v>
      </c>
      <c r="D34" s="7">
        <v>0</v>
      </c>
      <c r="E34" s="1">
        <v>1002492.2120000001</v>
      </c>
      <c r="F34" s="2">
        <f t="shared" si="0"/>
        <v>793.73888519398258</v>
      </c>
    </row>
    <row r="35" spans="1:10">
      <c r="A35" t="s">
        <v>5</v>
      </c>
      <c r="B35">
        <v>0</v>
      </c>
      <c r="C35">
        <v>0</v>
      </c>
      <c r="D35" s="7">
        <v>0</v>
      </c>
      <c r="E35" s="1">
        <v>2225.41</v>
      </c>
      <c r="F35" s="2">
        <f t="shared" si="0"/>
        <v>0</v>
      </c>
      <c r="G35" s="3" t="s">
        <v>11</v>
      </c>
      <c r="H35" s="1">
        <f t="shared" ref="H35" si="5">INDEX(LINEST($E36:$E45, $B36:$B45, TRUE), 1)</f>
        <v>-74.220127590851959</v>
      </c>
      <c r="I35" s="3" t="s">
        <v>12</v>
      </c>
      <c r="J35" s="1">
        <f t="shared" ref="J35" si="6">INDEX(LINEST( $E36:$E45, $B36:$B45,TRUE), 2)</f>
        <v>765216.23192646133</v>
      </c>
    </row>
    <row r="36" spans="1:10">
      <c r="A36" t="s">
        <v>5</v>
      </c>
      <c r="B36">
        <v>37</v>
      </c>
      <c r="C36">
        <v>0</v>
      </c>
      <c r="D36" s="7">
        <v>0</v>
      </c>
      <c r="E36" s="1">
        <v>782179.59100000001</v>
      </c>
      <c r="F36" s="2">
        <f t="shared" si="0"/>
        <v>0</v>
      </c>
    </row>
    <row r="37" spans="1:10">
      <c r="A37" t="s">
        <v>5</v>
      </c>
      <c r="B37">
        <v>74</v>
      </c>
      <c r="C37">
        <v>0</v>
      </c>
      <c r="D37" s="7">
        <v>0</v>
      </c>
      <c r="E37" s="1">
        <v>748667.77800000005</v>
      </c>
      <c r="F37" s="2">
        <f t="shared" si="0"/>
        <v>0</v>
      </c>
    </row>
    <row r="38" spans="1:10">
      <c r="A38" t="s">
        <v>5</v>
      </c>
      <c r="B38">
        <v>111</v>
      </c>
      <c r="C38">
        <v>0</v>
      </c>
      <c r="D38" s="7">
        <v>0</v>
      </c>
      <c r="E38" s="1">
        <v>750965.81400000001</v>
      </c>
      <c r="F38" s="2">
        <f t="shared" si="0"/>
        <v>0</v>
      </c>
    </row>
    <row r="39" spans="1:10">
      <c r="A39" t="s">
        <v>5</v>
      </c>
      <c r="B39">
        <v>148</v>
      </c>
      <c r="C39">
        <v>0</v>
      </c>
      <c r="D39" s="7">
        <v>0</v>
      </c>
      <c r="E39" s="1">
        <v>741776.41399999999</v>
      </c>
      <c r="F39" s="2">
        <f t="shared" si="0"/>
        <v>0</v>
      </c>
    </row>
    <row r="40" spans="1:10">
      <c r="A40" t="s">
        <v>5</v>
      </c>
      <c r="B40">
        <v>185</v>
      </c>
      <c r="C40">
        <v>0</v>
      </c>
      <c r="D40" s="7">
        <v>0</v>
      </c>
      <c r="E40" s="1">
        <v>753541.58</v>
      </c>
      <c r="F40" s="2">
        <f t="shared" si="0"/>
        <v>0</v>
      </c>
    </row>
    <row r="41" spans="1:10">
      <c r="A41" t="s">
        <v>5</v>
      </c>
      <c r="B41">
        <v>222</v>
      </c>
      <c r="C41">
        <v>0</v>
      </c>
      <c r="D41" s="7">
        <v>0</v>
      </c>
      <c r="E41" s="1">
        <v>744223.94499999995</v>
      </c>
      <c r="F41" s="2">
        <f t="shared" si="0"/>
        <v>0</v>
      </c>
    </row>
    <row r="42" spans="1:10">
      <c r="A42" t="s">
        <v>5</v>
      </c>
      <c r="B42">
        <v>259</v>
      </c>
      <c r="C42">
        <v>0</v>
      </c>
      <c r="D42" s="7">
        <v>0</v>
      </c>
      <c r="E42" s="1">
        <v>752136.94</v>
      </c>
      <c r="F42" s="2">
        <f t="shared" si="0"/>
        <v>0</v>
      </c>
    </row>
    <row r="43" spans="1:10">
      <c r="A43" t="s">
        <v>5</v>
      </c>
      <c r="B43">
        <v>296</v>
      </c>
      <c r="C43">
        <v>0</v>
      </c>
      <c r="D43" s="7">
        <v>0</v>
      </c>
      <c r="E43" s="1">
        <v>743597.58100000001</v>
      </c>
      <c r="F43" s="2">
        <f t="shared" si="0"/>
        <v>0</v>
      </c>
    </row>
    <row r="44" spans="1:10">
      <c r="A44" t="s">
        <v>5</v>
      </c>
      <c r="B44">
        <v>333</v>
      </c>
      <c r="C44">
        <v>0</v>
      </c>
      <c r="D44" s="7">
        <v>0</v>
      </c>
      <c r="E44" s="1">
        <v>757977.63300000003</v>
      </c>
      <c r="F44" s="2">
        <f t="shared" si="0"/>
        <v>0</v>
      </c>
    </row>
    <row r="45" spans="1:10">
      <c r="A45" t="s">
        <v>5</v>
      </c>
      <c r="B45">
        <v>367</v>
      </c>
      <c r="C45">
        <v>2000</v>
      </c>
      <c r="D45" s="7">
        <v>0</v>
      </c>
      <c r="E45" s="1">
        <v>726279.74399999995</v>
      </c>
      <c r="F45" s="2">
        <f t="shared" si="0"/>
        <v>363139.87199999997</v>
      </c>
    </row>
    <row r="46" spans="1:10">
      <c r="A46" t="s">
        <v>6</v>
      </c>
      <c r="B46">
        <v>0</v>
      </c>
      <c r="C46">
        <v>0</v>
      </c>
      <c r="D46" s="7">
        <v>0</v>
      </c>
      <c r="E46" s="1">
        <v>2241.3490000000002</v>
      </c>
      <c r="F46" s="2">
        <f t="shared" si="0"/>
        <v>0</v>
      </c>
      <c r="G46" s="3" t="s">
        <v>11</v>
      </c>
      <c r="H46" s="1">
        <f t="shared" ref="H46" si="7">INDEX(LINEST($E47:$E56, $B47:$B56, TRUE), 1)</f>
        <v>3284.1445013362927</v>
      </c>
      <c r="I46" s="3" t="s">
        <v>12</v>
      </c>
      <c r="J46" s="1">
        <f t="shared" ref="J46" si="8">INDEX(LINEST( $E47:$E56, $B47:$B56,TRUE), 2)</f>
        <v>677691.74992846523</v>
      </c>
    </row>
    <row r="47" spans="1:10">
      <c r="A47" t="s">
        <v>6</v>
      </c>
      <c r="B47">
        <v>37</v>
      </c>
      <c r="C47">
        <v>27000</v>
      </c>
      <c r="D47" s="7">
        <v>0</v>
      </c>
      <c r="E47" s="1">
        <v>2005021.0360000001</v>
      </c>
      <c r="F47" s="2">
        <f t="shared" si="0"/>
        <v>74260.03837037037</v>
      </c>
    </row>
    <row r="48" spans="1:10">
      <c r="A48" t="s">
        <v>6</v>
      </c>
      <c r="B48">
        <v>74</v>
      </c>
      <c r="C48">
        <v>80000</v>
      </c>
      <c r="D48" s="7">
        <v>0</v>
      </c>
      <c r="E48" s="1">
        <v>802731.91</v>
      </c>
      <c r="F48" s="2">
        <f t="shared" si="0"/>
        <v>10034.148874999999</v>
      </c>
    </row>
    <row r="49" spans="1:10">
      <c r="A49" t="s">
        <v>6</v>
      </c>
      <c r="B49">
        <v>111</v>
      </c>
      <c r="C49">
        <v>155000</v>
      </c>
      <c r="D49" s="7">
        <v>0</v>
      </c>
      <c r="E49" s="1">
        <v>800308.12199999997</v>
      </c>
      <c r="F49" s="2">
        <f t="shared" si="0"/>
        <v>5163.2782064516132</v>
      </c>
    </row>
    <row r="50" spans="1:10">
      <c r="A50" t="s">
        <v>6</v>
      </c>
      <c r="B50">
        <v>148</v>
      </c>
      <c r="C50">
        <v>254000</v>
      </c>
      <c r="D50" s="7">
        <v>0</v>
      </c>
      <c r="E50" s="1">
        <v>831115.125</v>
      </c>
      <c r="F50" s="2">
        <f t="shared" si="0"/>
        <v>3272.1067913385828</v>
      </c>
    </row>
    <row r="51" spans="1:10">
      <c r="A51" t="s">
        <v>6</v>
      </c>
      <c r="B51">
        <v>185</v>
      </c>
      <c r="C51">
        <v>380000</v>
      </c>
      <c r="D51" s="7">
        <v>0</v>
      </c>
      <c r="E51" s="1">
        <v>862574.15899999999</v>
      </c>
      <c r="F51" s="2">
        <f t="shared" si="0"/>
        <v>2269.931997368421</v>
      </c>
    </row>
    <row r="52" spans="1:10">
      <c r="A52" t="s">
        <v>6</v>
      </c>
      <c r="B52">
        <v>222</v>
      </c>
      <c r="C52">
        <v>532000</v>
      </c>
      <c r="D52" s="7">
        <v>0</v>
      </c>
      <c r="E52" s="1">
        <v>874319.495</v>
      </c>
      <c r="F52" s="2">
        <f t="shared" si="0"/>
        <v>1643.4576973684209</v>
      </c>
    </row>
    <row r="53" spans="1:10">
      <c r="A53" t="s">
        <v>6</v>
      </c>
      <c r="B53">
        <v>259</v>
      </c>
      <c r="C53">
        <v>698000</v>
      </c>
      <c r="D53" s="7">
        <v>0</v>
      </c>
      <c r="E53" s="1">
        <v>936432.43299999996</v>
      </c>
      <c r="F53" s="2">
        <f t="shared" si="0"/>
        <v>1341.5937435530086</v>
      </c>
    </row>
    <row r="54" spans="1:10">
      <c r="A54" t="s">
        <v>6</v>
      </c>
      <c r="B54">
        <v>296</v>
      </c>
      <c r="C54">
        <v>884000</v>
      </c>
      <c r="D54" s="7">
        <v>0</v>
      </c>
      <c r="E54" s="1">
        <v>1565184.4010000001</v>
      </c>
      <c r="F54" s="2">
        <f t="shared" si="0"/>
        <v>1770.5705893665161</v>
      </c>
    </row>
    <row r="55" spans="1:10">
      <c r="A55" t="s">
        <v>6</v>
      </c>
      <c r="B55">
        <v>333</v>
      </c>
      <c r="C55">
        <v>1093000</v>
      </c>
      <c r="D55" s="7">
        <v>0</v>
      </c>
      <c r="E55" s="1">
        <v>1638695.977</v>
      </c>
      <c r="F55" s="2">
        <f t="shared" si="0"/>
        <v>1499.2643888380603</v>
      </c>
    </row>
    <row r="56" spans="1:10">
      <c r="A56" t="s">
        <v>6</v>
      </c>
      <c r="B56">
        <v>367</v>
      </c>
      <c r="C56">
        <v>1319000</v>
      </c>
      <c r="D56" s="7">
        <v>0</v>
      </c>
      <c r="E56" s="1">
        <v>3133916.4679999999</v>
      </c>
      <c r="F56" s="2">
        <f t="shared" si="0"/>
        <v>2375.9791266110688</v>
      </c>
    </row>
    <row r="57" spans="1:10">
      <c r="A57" t="s">
        <v>1</v>
      </c>
      <c r="B57">
        <v>0</v>
      </c>
      <c r="C57">
        <v>0</v>
      </c>
      <c r="D57" s="7">
        <v>0</v>
      </c>
      <c r="E57" s="1">
        <v>2268.6999999999998</v>
      </c>
      <c r="F57" s="2">
        <f t="shared" si="0"/>
        <v>0</v>
      </c>
      <c r="G57" s="3" t="s">
        <v>11</v>
      </c>
      <c r="H57" s="1">
        <f t="shared" ref="H57" si="9">INDEX(LINEST($E58:$E67, $B58:$B67, TRUE), 1)</f>
        <v>2272.5731454860857</v>
      </c>
      <c r="I57" s="3" t="s">
        <v>12</v>
      </c>
      <c r="J57" s="1">
        <f t="shared" ref="J57" si="10">INDEX(LINEST( $E58:$E67, $B58:$B67,TRUE), 2)</f>
        <v>469611.06623722723</v>
      </c>
    </row>
    <row r="58" spans="1:10">
      <c r="A58" t="s">
        <v>1</v>
      </c>
      <c r="B58">
        <v>37</v>
      </c>
      <c r="C58">
        <v>27000</v>
      </c>
      <c r="D58" s="7">
        <v>0</v>
      </c>
      <c r="E58" s="1">
        <v>686859.36300000001</v>
      </c>
      <c r="F58" s="2">
        <f t="shared" si="0"/>
        <v>25439.235666666667</v>
      </c>
    </row>
    <row r="59" spans="1:10">
      <c r="A59" t="s">
        <v>1</v>
      </c>
      <c r="B59">
        <v>74</v>
      </c>
      <c r="C59">
        <v>76000</v>
      </c>
      <c r="D59" s="7">
        <v>0</v>
      </c>
      <c r="E59" s="1">
        <v>695622.78399999999</v>
      </c>
      <c r="F59" s="2">
        <f t="shared" si="0"/>
        <v>9152.931368421052</v>
      </c>
    </row>
    <row r="60" spans="1:10">
      <c r="A60" t="s">
        <v>1</v>
      </c>
      <c r="B60">
        <v>111</v>
      </c>
      <c r="C60">
        <v>147000</v>
      </c>
      <c r="D60" s="7">
        <v>0</v>
      </c>
      <c r="E60" s="1">
        <v>703884.99300000002</v>
      </c>
      <c r="F60" s="2">
        <f t="shared" si="0"/>
        <v>4788.3332857142859</v>
      </c>
    </row>
    <row r="61" spans="1:10">
      <c r="A61" t="s">
        <v>1</v>
      </c>
      <c r="B61">
        <v>148</v>
      </c>
      <c r="C61">
        <v>244000</v>
      </c>
      <c r="D61" s="7">
        <v>0</v>
      </c>
      <c r="E61" s="1">
        <v>753939.65899999999</v>
      </c>
      <c r="F61" s="2">
        <f t="shared" si="0"/>
        <v>3089.9166352459019</v>
      </c>
    </row>
    <row r="62" spans="1:10">
      <c r="A62" t="s">
        <v>1</v>
      </c>
      <c r="B62">
        <v>185</v>
      </c>
      <c r="C62">
        <v>368000</v>
      </c>
      <c r="D62" s="7">
        <v>0</v>
      </c>
      <c r="E62" s="1">
        <v>786165.56299999997</v>
      </c>
      <c r="F62" s="2">
        <f t="shared" si="0"/>
        <v>2136.319464673913</v>
      </c>
    </row>
    <row r="63" spans="1:10">
      <c r="A63" t="s">
        <v>1</v>
      </c>
      <c r="B63">
        <v>222</v>
      </c>
      <c r="C63">
        <v>521000</v>
      </c>
      <c r="D63" s="7">
        <v>0</v>
      </c>
      <c r="E63" s="1">
        <v>819436.26599999995</v>
      </c>
      <c r="F63" s="2">
        <f t="shared" si="0"/>
        <v>1572.8143301343569</v>
      </c>
    </row>
    <row r="64" spans="1:10">
      <c r="A64" t="s">
        <v>1</v>
      </c>
      <c r="B64">
        <v>259</v>
      </c>
      <c r="C64">
        <v>689000</v>
      </c>
      <c r="D64" s="7">
        <v>0</v>
      </c>
      <c r="E64" s="1">
        <v>865519.78700000001</v>
      </c>
      <c r="F64" s="2">
        <f t="shared" si="0"/>
        <v>1256.1970783744557</v>
      </c>
    </row>
    <row r="65" spans="1:10">
      <c r="A65" t="s">
        <v>1</v>
      </c>
      <c r="B65">
        <v>296</v>
      </c>
      <c r="C65">
        <v>880000</v>
      </c>
      <c r="D65" s="7">
        <v>0</v>
      </c>
      <c r="E65" s="1">
        <v>903266.20400000003</v>
      </c>
      <c r="F65" s="2">
        <f t="shared" si="0"/>
        <v>1026.4388681818182</v>
      </c>
    </row>
    <row r="66" spans="1:10">
      <c r="A66" t="s">
        <v>1</v>
      </c>
      <c r="B66">
        <v>333</v>
      </c>
      <c r="C66">
        <v>1095000</v>
      </c>
      <c r="D66" s="7">
        <v>0</v>
      </c>
      <c r="E66" s="1">
        <v>2232787.3840000001</v>
      </c>
      <c r="F66" s="2">
        <f t="shared" si="0"/>
        <v>2039.0752365296803</v>
      </c>
    </row>
    <row r="67" spans="1:10">
      <c r="A67" t="s">
        <v>1</v>
      </c>
      <c r="B67">
        <v>367</v>
      </c>
      <c r="C67">
        <v>1328000</v>
      </c>
      <c r="D67" s="7">
        <v>0</v>
      </c>
      <c r="E67" s="1">
        <v>866497.29099999997</v>
      </c>
      <c r="F67" s="2">
        <f t="shared" ref="F67:F78" si="11">G$1*IF(C67=0,0,E67/C67)</f>
        <v>652.48289984939754</v>
      </c>
    </row>
    <row r="68" spans="1:10">
      <c r="A68" t="s">
        <v>2</v>
      </c>
      <c r="B68">
        <v>0</v>
      </c>
      <c r="C68">
        <v>0</v>
      </c>
      <c r="D68" s="7">
        <v>0</v>
      </c>
      <c r="E68" s="1">
        <v>2091.3249999999998</v>
      </c>
      <c r="F68" s="2">
        <f t="shared" si="11"/>
        <v>0</v>
      </c>
      <c r="G68" s="3" t="s">
        <v>11</v>
      </c>
      <c r="H68" s="1">
        <f t="shared" ref="H68" si="12">INDEX(LINEST($E69:$E78, $B69:$B78, TRUE), 1)</f>
        <v>-37.008097395660144</v>
      </c>
      <c r="I68" s="3" t="s">
        <v>12</v>
      </c>
      <c r="J68" s="1">
        <f t="shared" ref="J68" si="13">INDEX(LINEST( $E69:$E78, $B69:$B78,TRUE), 2)</f>
        <v>618769.71659079811</v>
      </c>
    </row>
    <row r="69" spans="1:10">
      <c r="A69" t="s">
        <v>2</v>
      </c>
      <c r="B69">
        <v>37</v>
      </c>
      <c r="C69">
        <v>0</v>
      </c>
      <c r="D69" s="7">
        <v>0</v>
      </c>
      <c r="E69" s="1">
        <v>638177.48499999999</v>
      </c>
      <c r="F69" s="2">
        <f t="shared" si="11"/>
        <v>0</v>
      </c>
    </row>
    <row r="70" spans="1:10">
      <c r="A70" t="s">
        <v>2</v>
      </c>
      <c r="B70">
        <v>74</v>
      </c>
      <c r="C70">
        <v>0</v>
      </c>
      <c r="D70" s="7">
        <v>0</v>
      </c>
      <c r="E70" s="1">
        <v>603354.91799999995</v>
      </c>
      <c r="F70" s="2">
        <f t="shared" si="11"/>
        <v>0</v>
      </c>
    </row>
    <row r="71" spans="1:10">
      <c r="A71" t="s">
        <v>2</v>
      </c>
      <c r="B71">
        <v>111</v>
      </c>
      <c r="C71">
        <v>0</v>
      </c>
      <c r="D71" s="7">
        <v>0</v>
      </c>
      <c r="E71" s="1">
        <v>613907.35100000002</v>
      </c>
      <c r="F71" s="2">
        <f t="shared" si="11"/>
        <v>0</v>
      </c>
    </row>
    <row r="72" spans="1:10">
      <c r="A72" t="s">
        <v>2</v>
      </c>
      <c r="B72">
        <v>148</v>
      </c>
      <c r="C72">
        <v>0</v>
      </c>
      <c r="D72" s="7">
        <v>0</v>
      </c>
      <c r="E72" s="1">
        <v>601436.22400000005</v>
      </c>
      <c r="F72" s="2">
        <f t="shared" si="11"/>
        <v>0</v>
      </c>
    </row>
    <row r="73" spans="1:10">
      <c r="A73" t="s">
        <v>2</v>
      </c>
      <c r="B73">
        <v>185</v>
      </c>
      <c r="C73">
        <v>0</v>
      </c>
      <c r="D73" s="7">
        <v>0</v>
      </c>
      <c r="E73" s="1">
        <v>607086.93000000005</v>
      </c>
      <c r="F73" s="2">
        <f t="shared" si="11"/>
        <v>0</v>
      </c>
    </row>
    <row r="74" spans="1:10">
      <c r="A74" t="s">
        <v>2</v>
      </c>
      <c r="B74">
        <v>222</v>
      </c>
      <c r="C74">
        <v>0</v>
      </c>
      <c r="D74" s="7">
        <v>0</v>
      </c>
      <c r="E74" s="1">
        <v>604819.61399999994</v>
      </c>
      <c r="F74" s="2">
        <f t="shared" si="11"/>
        <v>0</v>
      </c>
    </row>
    <row r="75" spans="1:10">
      <c r="A75" t="s">
        <v>2</v>
      </c>
      <c r="B75">
        <v>259</v>
      </c>
      <c r="C75">
        <v>0</v>
      </c>
      <c r="D75" s="7">
        <v>0</v>
      </c>
      <c r="E75" s="1">
        <v>617141.27899999998</v>
      </c>
      <c r="F75" s="2">
        <f t="shared" si="11"/>
        <v>0</v>
      </c>
    </row>
    <row r="76" spans="1:10">
      <c r="A76" t="s">
        <v>2</v>
      </c>
      <c r="B76">
        <v>296</v>
      </c>
      <c r="C76">
        <v>0</v>
      </c>
      <c r="D76" s="7">
        <v>0</v>
      </c>
      <c r="E76" s="1">
        <v>604949.78200000001</v>
      </c>
      <c r="F76" s="2">
        <f t="shared" si="11"/>
        <v>0</v>
      </c>
    </row>
    <row r="77" spans="1:10">
      <c r="A77" t="s">
        <v>2</v>
      </c>
      <c r="B77">
        <v>333</v>
      </c>
      <c r="C77">
        <v>0</v>
      </c>
      <c r="D77" s="7">
        <v>0</v>
      </c>
      <c r="E77" s="1">
        <v>627127.74300000002</v>
      </c>
      <c r="F77" s="2">
        <f t="shared" si="11"/>
        <v>0</v>
      </c>
    </row>
    <row r="78" spans="1:10">
      <c r="A78" t="s">
        <v>2</v>
      </c>
      <c r="B78">
        <v>367</v>
      </c>
      <c r="C78">
        <v>1000</v>
      </c>
      <c r="D78" s="7">
        <v>0</v>
      </c>
      <c r="E78" s="1">
        <v>594495.38600000006</v>
      </c>
      <c r="F78" s="2">
        <f t="shared" si="11"/>
        <v>594495.38600000006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 new vs. naive</vt:lpstr>
      <vt:lpstr>Naive</vt:lpstr>
      <vt:lpstr>bit sets only vs. naive</vt:lpstr>
      <vt:lpstr>new table vs. old table</vt:lpstr>
      <vt:lpstr>old table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Uhl</dc:creator>
  <cp:lastModifiedBy>Axel Uhl</cp:lastModifiedBy>
  <dcterms:created xsi:type="dcterms:W3CDTF">2010-07-14T08:45:57Z</dcterms:created>
  <dcterms:modified xsi:type="dcterms:W3CDTF">2010-08-11T14:01:52Z</dcterms:modified>
</cp:coreProperties>
</file>