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gostlow/Dropbox/LSE/PhD Research - Current Project/Climate Litigation/"/>
    </mc:Choice>
  </mc:AlternateContent>
  <xr:revisionPtr revIDLastSave="0" documentId="13_ncr:1_{8C0EF66E-6DFE-FE47-9C22-D8E78C5E60FF}" xr6:coauthVersionLast="47" xr6:coauthVersionMax="47" xr10:uidLastSave="{00000000-0000-0000-0000-000000000000}"/>
  <bookViews>
    <workbookView xWindow="0" yWindow="0" windowWidth="38400" windowHeight="21600" xr2:uid="{E5B01450-EB96-42B2-BBCA-010AEA247097}"/>
  </bookViews>
  <sheets>
    <sheet name="Filings" sheetId="5" r:id="rId1"/>
    <sheet name="Decisions" sheetId="13" r:id="rId2"/>
    <sheet name="GVKEY (North America)" sheetId="10" r:id="rId3"/>
    <sheet name="GVKEY (World)" sheetId="11" r:id="rId4"/>
    <sheet name="allfirms" sheetId="12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" i="5" l="1"/>
  <c r="B142" i="5"/>
  <c r="B178" i="5"/>
  <c r="B75" i="5"/>
  <c r="B150" i="5"/>
  <c r="B94" i="5"/>
  <c r="B112" i="5"/>
  <c r="B59" i="5"/>
  <c r="B222" i="5"/>
  <c r="B186" i="5"/>
  <c r="B205" i="5"/>
  <c r="B32" i="5"/>
  <c r="B127" i="5"/>
  <c r="B2" i="5"/>
  <c r="B12" i="5"/>
  <c r="B151" i="5"/>
  <c r="B95" i="5"/>
  <c r="B113" i="5"/>
  <c r="B60" i="5"/>
  <c r="B206" i="5"/>
  <c r="B128" i="5"/>
  <c r="B198" i="5"/>
  <c r="B152" i="5"/>
  <c r="B96" i="5"/>
  <c r="B54" i="5"/>
  <c r="B114" i="5"/>
  <c r="B49" i="5"/>
  <c r="B61" i="5"/>
  <c r="B179" i="5"/>
  <c r="B223" i="5"/>
  <c r="B187" i="5"/>
  <c r="B207" i="5"/>
  <c r="B81" i="5"/>
  <c r="B23" i="5"/>
  <c r="B143" i="5"/>
  <c r="B40" i="5"/>
  <c r="B33" i="5"/>
  <c r="B129" i="5"/>
  <c r="B86" i="5"/>
  <c r="B3" i="5"/>
  <c r="B46" i="5"/>
  <c r="B13" i="5"/>
  <c r="B76" i="5"/>
  <c r="B199" i="5"/>
  <c r="B153" i="5"/>
  <c r="B97" i="5"/>
  <c r="B55" i="5"/>
  <c r="B115" i="5"/>
  <c r="B50" i="5"/>
  <c r="B62" i="5"/>
  <c r="B180" i="5"/>
  <c r="B224" i="5"/>
  <c r="B188" i="5"/>
  <c r="B208" i="5"/>
  <c r="B24" i="5"/>
  <c r="B144" i="5"/>
  <c r="B41" i="5"/>
  <c r="B34" i="5"/>
  <c r="B130" i="5"/>
  <c r="B87" i="5"/>
  <c r="B4" i="5"/>
  <c r="B149" i="5"/>
  <c r="B14" i="5"/>
  <c r="B77" i="5"/>
  <c r="B200" i="5"/>
  <c r="B154" i="5"/>
  <c r="B84" i="5"/>
  <c r="B221" i="5"/>
  <c r="B147" i="5"/>
  <c r="B238" i="5"/>
  <c r="B98" i="5"/>
  <c r="B56" i="5"/>
  <c r="B116" i="5"/>
  <c r="B51" i="5"/>
  <c r="B63" i="5"/>
  <c r="B21" i="5"/>
  <c r="B181" i="5"/>
  <c r="B225" i="5"/>
  <c r="B189" i="5"/>
  <c r="B203" i="5"/>
  <c r="B209" i="5"/>
  <c r="B197" i="5"/>
  <c r="B232" i="5"/>
  <c r="B236" i="5"/>
  <c r="B80" i="5"/>
  <c r="B31" i="5"/>
  <c r="B25" i="5"/>
  <c r="B20" i="5"/>
  <c r="B233" i="5"/>
  <c r="B145" i="5"/>
  <c r="B237" i="5"/>
  <c r="B42" i="5"/>
  <c r="B35" i="5"/>
  <c r="B131" i="5"/>
  <c r="B82" i="5"/>
  <c r="B88" i="5"/>
  <c r="B5" i="5"/>
  <c r="B47" i="5"/>
  <c r="B15" i="5"/>
  <c r="B234" i="5"/>
  <c r="B155" i="5"/>
  <c r="B36" i="5"/>
  <c r="B6" i="5"/>
  <c r="B16" i="5"/>
  <c r="B78" i="5"/>
  <c r="B156" i="5"/>
  <c r="B37" i="5"/>
  <c r="B132" i="5"/>
  <c r="B157" i="5"/>
  <c r="B99" i="5"/>
  <c r="B117" i="5"/>
  <c r="B64" i="5"/>
  <c r="B210" i="5"/>
  <c r="B133" i="5"/>
  <c r="B158" i="5"/>
  <c r="B100" i="5"/>
  <c r="B57" i="5"/>
  <c r="B118" i="5"/>
  <c r="B52" i="5"/>
  <c r="B65" i="5"/>
  <c r="B182" i="5"/>
  <c r="B226" i="5"/>
  <c r="B190" i="5"/>
  <c r="B211" i="5"/>
  <c r="B26" i="5"/>
  <c r="B43" i="5"/>
  <c r="B38" i="5"/>
  <c r="B134" i="5"/>
  <c r="B89" i="5"/>
  <c r="B7" i="5"/>
  <c r="B17" i="5"/>
  <c r="B159" i="5"/>
  <c r="B101" i="5"/>
  <c r="B119" i="5"/>
  <c r="B66" i="5"/>
  <c r="B212" i="5"/>
  <c r="B160" i="5"/>
  <c r="B102" i="5"/>
  <c r="B120" i="5"/>
  <c r="B67" i="5"/>
  <c r="B213" i="5"/>
  <c r="B79" i="5"/>
  <c r="B201" i="5"/>
  <c r="B161" i="5"/>
  <c r="B103" i="5"/>
  <c r="B85" i="5"/>
  <c r="B58" i="5"/>
  <c r="B121" i="5"/>
  <c r="B53" i="5"/>
  <c r="B68" i="5"/>
  <c r="B183" i="5"/>
  <c r="B227" i="5"/>
  <c r="B191" i="5"/>
  <c r="B214" i="5"/>
  <c r="B196" i="5"/>
  <c r="B27" i="5"/>
  <c r="B146" i="5"/>
  <c r="B44" i="5"/>
  <c r="B39" i="5"/>
  <c r="B135" i="5"/>
  <c r="B90" i="5"/>
  <c r="B8" i="5"/>
  <c r="B48" i="5"/>
  <c r="B18" i="5"/>
  <c r="B83" i="5"/>
  <c r="B235" i="5"/>
  <c r="B162" i="5"/>
  <c r="B28" i="5"/>
  <c r="B91" i="5"/>
  <c r="B163" i="5"/>
  <c r="B231" i="5"/>
  <c r="B185" i="5"/>
  <c r="B164" i="5"/>
  <c r="B104" i="5"/>
  <c r="B165" i="5"/>
  <c r="B105" i="5"/>
  <c r="B122" i="5"/>
  <c r="B69" i="5"/>
  <c r="B215" i="5"/>
  <c r="B136" i="5"/>
  <c r="B166" i="5"/>
  <c r="B22" i="5"/>
  <c r="B167" i="5"/>
  <c r="B106" i="5"/>
  <c r="B123" i="5"/>
  <c r="B70" i="5"/>
  <c r="B216" i="5"/>
  <c r="B168" i="5"/>
  <c r="B169" i="5"/>
  <c r="B107" i="5"/>
  <c r="B170" i="5"/>
  <c r="B108" i="5"/>
  <c r="B71" i="5"/>
  <c r="B217" i="5"/>
  <c r="B148" i="5"/>
  <c r="B204" i="5"/>
  <c r="B137" i="5"/>
  <c r="B192" i="5"/>
  <c r="B138" i="5"/>
  <c r="B9" i="5"/>
  <c r="B19" i="5"/>
  <c r="B171" i="5"/>
  <c r="B109" i="5"/>
  <c r="B124" i="5"/>
  <c r="B72" i="5"/>
  <c r="B218" i="5"/>
  <c r="B172" i="5"/>
  <c r="B173" i="5"/>
  <c r="B184" i="5"/>
  <c r="B174" i="5"/>
  <c r="B193" i="5"/>
  <c r="B139" i="5"/>
  <c r="B10" i="5"/>
  <c r="B202" i="5"/>
  <c r="B175" i="5"/>
  <c r="B110" i="5"/>
  <c r="B125" i="5"/>
  <c r="B73" i="5"/>
  <c r="B228" i="5"/>
  <c r="B194" i="5"/>
  <c r="B219" i="5"/>
  <c r="B29" i="5"/>
  <c r="B45" i="5"/>
  <c r="B92" i="5"/>
  <c r="B11" i="5"/>
  <c r="B111" i="5"/>
  <c r="B126" i="5"/>
  <c r="B74" i="5"/>
  <c r="B229" i="5"/>
  <c r="B195" i="5"/>
  <c r="B220" i="5"/>
  <c r="B30" i="5"/>
  <c r="B140" i="5"/>
  <c r="B93" i="5"/>
  <c r="B176" i="5"/>
  <c r="B230" i="5"/>
  <c r="B177" i="5"/>
  <c r="E16" i="11"/>
  <c r="E15" i="11"/>
  <c r="E14" i="11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D4" i="10"/>
  <c r="E13" i="11"/>
  <c r="E10" i="11"/>
  <c r="E9" i="11"/>
  <c r="E2" i="11"/>
  <c r="E11" i="11"/>
  <c r="E6" i="11"/>
  <c r="E5" i="11"/>
  <c r="E12" i="11"/>
  <c r="E8" i="11"/>
  <c r="E7" i="11"/>
  <c r="E3" i="11"/>
  <c r="E4" i="11"/>
  <c r="D20" i="10"/>
  <c r="D19" i="10"/>
  <c r="D21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2" i="10"/>
  <c r="D3" i="10"/>
</calcChain>
</file>

<file path=xl/sharedStrings.xml><?xml version="1.0" encoding="utf-8"?>
<sst xmlns="http://schemas.openxmlformats.org/spreadsheetml/2006/main" count="2468" uniqueCount="159">
  <si>
    <t>date</t>
  </si>
  <si>
    <t>impact</t>
  </si>
  <si>
    <t>case</t>
  </si>
  <si>
    <t>Comer v. Murphy Oil USA, Inc.</t>
  </si>
  <si>
    <t>Native Village of Kivalina v. ExxonMobil Corp.</t>
  </si>
  <si>
    <t>Roe v. Arch Coal, Inc.</t>
  </si>
  <si>
    <t>Lynn v. Peabody Energy Corp.</t>
  </si>
  <si>
    <t>Lliuya v. RWE</t>
  </si>
  <si>
    <t>Conservation Law Foundation v. ExxonMobil Corp.</t>
  </si>
  <si>
    <t>Ramirez v. Exxon Mobil Corp.</t>
  </si>
  <si>
    <t>Fentress v. Exxon Mobil Corp.</t>
  </si>
  <si>
    <t>Waterkeeper Alliance, Inc., Petition for Exxon Suspension or Disbarment</t>
  </si>
  <si>
    <t>County of San Mateo v. Chevron Corp.</t>
  </si>
  <si>
    <t>Conservation Law Foundation, Inc. v. Shell Oil Products US</t>
  </si>
  <si>
    <t>City of Oakland v. BP p.l.c.</t>
  </si>
  <si>
    <t>County of Santa Cruz v. Chevron Corp.</t>
  </si>
  <si>
    <t>City of New York v. BP p.l.c.</t>
  </si>
  <si>
    <t>City of Richmond v Chevron</t>
  </si>
  <si>
    <t>Board of County Commissioners of Boulder County v. Suncor Energy (U.S.A.), Inc.</t>
  </si>
  <si>
    <t>King County v. BP p.l.c.</t>
  </si>
  <si>
    <t>Rhode Island v. Chevron Corp.</t>
  </si>
  <si>
    <t>Mayor &amp; City Council of Baltimore v. BP p.l.c.</t>
  </si>
  <si>
    <t>New York Attorney General Investigation of ExxonMobil (New York v Exxon)</t>
  </si>
  <si>
    <t>Pacific Coast Federation of Fishermen's Associations, Inc. v. Chevron Corp.</t>
  </si>
  <si>
    <t>Milieudefensie et al. v. Royal Dutch Shell plc.</t>
  </si>
  <si>
    <t>Montini v Woods</t>
  </si>
  <si>
    <t>Saratoga Advantage Trust Energy &amp; Basic Materials Portfolio v. Woods</t>
  </si>
  <si>
    <t>Stourbridge Investments v Avery</t>
  </si>
  <si>
    <t>Friends of the Earth v Total</t>
  </si>
  <si>
    <t>Commonwealth v. Exxon Mobil Corp.</t>
  </si>
  <si>
    <t>City of Birmingham Retirement and Relief System v. Tillerson</t>
  </si>
  <si>
    <t>Complaint against BP in respect of violations of the OECD Guidelines</t>
  </si>
  <si>
    <t>Notre Affaire a Tous and Others v. Total</t>
  </si>
  <si>
    <t>City &amp; County of Honolulu v. Sunoco LP</t>
  </si>
  <si>
    <t>Beyond Pesticides v. Exxon Mobil Corp.</t>
  </si>
  <si>
    <t>State of Minnesota v. American Petroleum Institute</t>
  </si>
  <si>
    <t>District of Columbia v. Exxon Mobil Corp.</t>
  </si>
  <si>
    <t>Walkover v Woods</t>
  </si>
  <si>
    <t>City of Hoboken v. Exxon Mobil Corp.</t>
  </si>
  <si>
    <t>Delaware v. BP America Inc.</t>
  </si>
  <si>
    <t xml:space="preserve">Connecticut v. Exxon Mobil Corp. </t>
  </si>
  <si>
    <t>County of Maui v. Sunoco LP</t>
  </si>
  <si>
    <t>Annapolis v API</t>
  </si>
  <si>
    <t>Global Witness, Greenpeace and Earthworks: Complaint to FTC re Chevron</t>
  </si>
  <si>
    <t>City of New York v. American Petroleum Institute, BP, ExxonMobil, Shell.</t>
  </si>
  <si>
    <t>In re Greenpeace Southeast Asia et al., 2015-__ (Commission on Human Rights of the Philippines, 2015)</t>
  </si>
  <si>
    <t>country</t>
  </si>
  <si>
    <t>US</t>
  </si>
  <si>
    <t>UK</t>
  </si>
  <si>
    <t>Germany</t>
  </si>
  <si>
    <t>France</t>
  </si>
  <si>
    <t>Italy</t>
  </si>
  <si>
    <t>Spain</t>
  </si>
  <si>
    <t>Russia</t>
  </si>
  <si>
    <t>Canada</t>
  </si>
  <si>
    <t>ff_region</t>
  </si>
  <si>
    <t>North America</t>
  </si>
  <si>
    <t>Europe</t>
  </si>
  <si>
    <t>Emerging Market</t>
  </si>
  <si>
    <t>APCUSEquity</t>
  </si>
  <si>
    <t>AALLNEquity</t>
  </si>
  <si>
    <t>APAUSEquity</t>
  </si>
  <si>
    <t>ARCHUSEquity</t>
  </si>
  <si>
    <t>BHPLNEquity</t>
  </si>
  <si>
    <t>CVXUSEquity</t>
  </si>
  <si>
    <t>COPUSEquity</t>
  </si>
  <si>
    <t>CEIXUSEquity</t>
  </si>
  <si>
    <t>DVNUSEquity</t>
  </si>
  <si>
    <t>ENIIMEquity</t>
  </si>
  <si>
    <t>XOMUSEquity</t>
  </si>
  <si>
    <t>HEIGREquity</t>
  </si>
  <si>
    <t>HESUSEquity</t>
  </si>
  <si>
    <t>HONUSEquity</t>
  </si>
  <si>
    <t>HSECNEquity</t>
  </si>
  <si>
    <t>LKOHRXEquity</t>
  </si>
  <si>
    <t>MROUSEquity</t>
  </si>
  <si>
    <t>MPCUSEquity</t>
  </si>
  <si>
    <t>MURUSEquity</t>
  </si>
  <si>
    <t>OXYUSEquity</t>
  </si>
  <si>
    <t>OVVUSEquity</t>
  </si>
  <si>
    <t>BTUUSEquity</t>
  </si>
  <si>
    <t>PSXUSEquity</t>
  </si>
  <si>
    <t>RWEGREquity</t>
  </si>
  <si>
    <t>REPSMEquity</t>
  </si>
  <si>
    <t>RIOLNEquity</t>
  </si>
  <si>
    <t>RDSALNEquity</t>
  </si>
  <si>
    <t>SUCNEquity</t>
  </si>
  <si>
    <t>TTEFPEquity</t>
  </si>
  <si>
    <t>GLENLNEquity</t>
  </si>
  <si>
    <t>BPLNEquity</t>
  </si>
  <si>
    <t>Comer v Murphy Oil</t>
  </si>
  <si>
    <t>Kivalina v Exxon Mobil</t>
  </si>
  <si>
    <t>Lilluya v RWE</t>
  </si>
  <si>
    <t>New York Attorney General case (dismissed)</t>
  </si>
  <si>
    <t>Milieudefensie v Shell</t>
  </si>
  <si>
    <t xml:space="preserve">Lynn v. Peabody Energy Corp </t>
  </si>
  <si>
    <t>isin</t>
  </si>
  <si>
    <t>GB00B1XZS820</t>
  </si>
  <si>
    <t>AU000000BHP4</t>
  </si>
  <si>
    <t>GB0007980591</t>
  </si>
  <si>
    <t>DE0006047004</t>
  </si>
  <si>
    <t>DE0007037129</t>
  </si>
  <si>
    <t>ES0173516115</t>
  </si>
  <si>
    <t>GB0007188757</t>
  </si>
  <si>
    <t>GB00B03MLX29</t>
  </si>
  <si>
    <t>FR0000120271</t>
  </si>
  <si>
    <t>JE00B4T3BW64</t>
  </si>
  <si>
    <t>bloomberg_id</t>
  </si>
  <si>
    <t>IT0003132476</t>
  </si>
  <si>
    <t>US69343P1057</t>
  </si>
  <si>
    <t>gvkey</t>
  </si>
  <si>
    <t>CNXUSEquity</t>
  </si>
  <si>
    <t>targeted</t>
  </si>
  <si>
    <t>011923</t>
  </si>
  <si>
    <t>001678</t>
  </si>
  <si>
    <t>014793</t>
  </si>
  <si>
    <t>002991</t>
  </si>
  <si>
    <t>008549</t>
  </si>
  <si>
    <t>032372</t>
  </si>
  <si>
    <t>014934</t>
  </si>
  <si>
    <t>004503</t>
  </si>
  <si>
    <t>001380</t>
  </si>
  <si>
    <t>001300</t>
  </si>
  <si>
    <t>007017</t>
  </si>
  <si>
    <t>186989</t>
  </si>
  <si>
    <t>007620</t>
  </si>
  <si>
    <t>008068</t>
  </si>
  <si>
    <t>011781</t>
  </si>
  <si>
    <t>142460</t>
  </si>
  <si>
    <t>170841</t>
  </si>
  <si>
    <t>120093</t>
  </si>
  <si>
    <t>013994</t>
  </si>
  <si>
    <t>015070</t>
  </si>
  <si>
    <t>015508</t>
  </si>
  <si>
    <t>013312</t>
  </si>
  <si>
    <t>002410</t>
  </si>
  <si>
    <t>100373</t>
  </si>
  <si>
    <t>100953</t>
  </si>
  <si>
    <t>015319</t>
  </si>
  <si>
    <t>019565</t>
  </si>
  <si>
    <t>012384</t>
  </si>
  <si>
    <t>024625</t>
  </si>
  <si>
    <t>267407</t>
  </si>
  <si>
    <t>061616</t>
  </si>
  <si>
    <t>206457</t>
  </si>
  <si>
    <t>Anne Arundel v BP </t>
  </si>
  <si>
    <t>Conservation Law Foundation v Shell </t>
  </si>
  <si>
    <t>City of Charleston v Brabham Oil</t>
  </si>
  <si>
    <t>State of Vermont v Exxon</t>
  </si>
  <si>
    <t>Deutsche Umwelthilfe (DUH) v. BMW</t>
  </si>
  <si>
    <t>Deutsche Umwelthilfe (DUH) v. Mercedes-Benz AG</t>
  </si>
  <si>
    <t>Kaiser et al v. Volkswagen AG</t>
  </si>
  <si>
    <t>BMW</t>
  </si>
  <si>
    <t>DE0005190003</t>
  </si>
  <si>
    <t>Mercedes-Benz</t>
  </si>
  <si>
    <t>Volkswagen</t>
  </si>
  <si>
    <t>DE0007100000</t>
  </si>
  <si>
    <t>DE0007664039</t>
  </si>
  <si>
    <t>oldrank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</si>
</sst>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 applyFill="1"/>
    <xf numFmtId="14" fontId="3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74D34-1E55-2042-A378-B355625EE08C}" name="Table1" displayName="Table1" ref="A1:G238" totalsRowShown="0" headerRowDxfId="8" dataDxfId="7">
  <autoFilter ref="A1:G238" xr:uid="{0B874D34-1E55-2042-A378-B355625EE08C}"/>
  <sortState xmlns:xlrd2="http://schemas.microsoft.com/office/spreadsheetml/2017/richdata2" ref="A2:G238">
    <sortCondition ref="E1:E238"/>
  </sortState>
  <tableColumns count="7">
    <tableColumn id="1" xr3:uid="{220D0EA1-68E0-2D4B-9F0F-A766CD925408}" name="bloomberg_id" dataDxfId="6"/>
    <tableColumn id="2" xr3:uid="{48341CA5-03B4-E047-93FE-10F8D00586CB}" name="gvkey" dataDxfId="5">
      <calculatedColumnFormula>_xlfn.IFNA(VLOOKUP(A2,'GVKEY (North America)'!A:D,4,FALSE),VLOOKUP(A2,'GVKEY (World)'!A:E,5,FALSE))</calculatedColumnFormula>
    </tableColumn>
    <tableColumn id="3" xr3:uid="{F3665267-9FBD-2342-835A-171F6FD2DC51}" name="date" dataDxfId="4"/>
    <tableColumn id="4" xr3:uid="{37A90759-D572-B949-BEDA-BC8A880CE258}" name="oldrank" dataDxfId="3"/>
    <tableColumn id="5" xr3:uid="{1B757C3D-FA93-7347-B34D-8BF247934CDC}" name="case" dataDxfId="2"/>
    <tableColumn id="6" xr3:uid="{7634593A-F794-3E4D-965D-A13E393604A8}" name="country" dataDxfId="1"/>
    <tableColumn id="7" xr3:uid="{1774E5EA-0A81-E64C-AC6A-8019BA70F5DE}" name="ff_reg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limatecasechart.com/case/state-v-bp-america-inc/" TargetMode="External"/><Relationship Id="rId13" Type="http://schemas.openxmlformats.org/officeDocument/2006/relationships/hyperlink" Target="http://climatecasechart.com/case/state-v-bp-america-inc/" TargetMode="External"/><Relationship Id="rId18" Type="http://schemas.openxmlformats.org/officeDocument/2006/relationships/hyperlink" Target="http://climatecasechart.com/case/state-v-bp-america-inc/" TargetMode="External"/><Relationship Id="rId26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3" Type="http://schemas.openxmlformats.org/officeDocument/2006/relationships/hyperlink" Target="http://climatecasechart.com/case/state-v-bp-america-inc/" TargetMode="External"/><Relationship Id="rId21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7" Type="http://schemas.openxmlformats.org/officeDocument/2006/relationships/hyperlink" Target="http://climatecasechart.com/case/state-v-bp-america-inc/" TargetMode="External"/><Relationship Id="rId12" Type="http://schemas.openxmlformats.org/officeDocument/2006/relationships/hyperlink" Target="http://climatecasechart.com/case/state-v-bp-america-inc/" TargetMode="External"/><Relationship Id="rId17" Type="http://schemas.openxmlformats.org/officeDocument/2006/relationships/hyperlink" Target="http://climatecasechart.com/case/state-v-bp-america-inc/" TargetMode="External"/><Relationship Id="rId25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2" Type="http://schemas.openxmlformats.org/officeDocument/2006/relationships/hyperlink" Target="http://climatecasechart.com/case/district-of-columbia-v-exxon-mobil-corp/" TargetMode="External"/><Relationship Id="rId16" Type="http://schemas.openxmlformats.org/officeDocument/2006/relationships/hyperlink" Target="http://climatecasechart.com/case/state-v-bp-america-inc/" TargetMode="External"/><Relationship Id="rId20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1" Type="http://schemas.openxmlformats.org/officeDocument/2006/relationships/hyperlink" Target="http://climatecasechart.com/case/district-of-columbia-v-exxon-mobil-corp/" TargetMode="External"/><Relationship Id="rId6" Type="http://schemas.openxmlformats.org/officeDocument/2006/relationships/hyperlink" Target="http://climatecasechart.com/case/state-v-bp-america-inc/" TargetMode="External"/><Relationship Id="rId11" Type="http://schemas.openxmlformats.org/officeDocument/2006/relationships/hyperlink" Target="http://climatecasechart.com/case/state-v-bp-america-inc/" TargetMode="External"/><Relationship Id="rId24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5" Type="http://schemas.openxmlformats.org/officeDocument/2006/relationships/hyperlink" Target="http://climatecasechart.com/case/state-v-bp-america-inc/" TargetMode="External"/><Relationship Id="rId15" Type="http://schemas.openxmlformats.org/officeDocument/2006/relationships/hyperlink" Target="http://climatecasechart.com/case/district-of-columbia-v-exxon-mobil-corp/" TargetMode="External"/><Relationship Id="rId23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climatecasechart.com/case/state-v-bp-america-inc/" TargetMode="External"/><Relationship Id="rId19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4" Type="http://schemas.openxmlformats.org/officeDocument/2006/relationships/hyperlink" Target="http://climatecasechart.com/case/state-v-bp-america-inc/" TargetMode="External"/><Relationship Id="rId9" Type="http://schemas.openxmlformats.org/officeDocument/2006/relationships/hyperlink" Target="http://climatecasechart.com/case/state-v-bp-america-inc/" TargetMode="External"/><Relationship Id="rId14" Type="http://schemas.openxmlformats.org/officeDocument/2006/relationships/hyperlink" Target="http://climatecasechart.com/case/district-of-columbia-v-exxon-mobil-corp/" TargetMode="External"/><Relationship Id="rId22" Type="http://schemas.openxmlformats.org/officeDocument/2006/relationships/hyperlink" Target="http://climatecasechart.com/climate-change-litigation/wp-content/uploads/sites/16/case-documents/2021/20210426_docket-C-02-CV-21-000565_complaint.pdf" TargetMode="External"/><Relationship Id="rId27" Type="http://schemas.openxmlformats.org/officeDocument/2006/relationships/hyperlink" Target="http://climatecasechart.com/search/?fwp_filing_year=2021&amp;fwp_search=sh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5332-5CE8-D343-A85B-EB480FD85DD9}">
  <dimension ref="A1:G238"/>
  <sheetViews>
    <sheetView tabSelected="1" topLeftCell="B1" zoomScale="90" zoomScaleNormal="90" workbookViewId="0">
      <selection activeCell="E18" sqref="E18"/>
    </sheetView>
  </sheetViews>
  <sheetFormatPr baseColWidth="10" defaultColWidth="11.5" defaultRowHeight="15" x14ac:dyDescent="0.2"/>
  <cols>
    <col min="1" max="1" width="25" customWidth="1"/>
    <col min="2" max="2" width="10.83203125" customWidth="1"/>
    <col min="3" max="3" width="11.5" bestFit="1" customWidth="1"/>
    <col min="4" max="4" width="8.83203125"/>
    <col min="5" max="5" width="66.83203125" customWidth="1"/>
    <col min="6" max="6" width="80.1640625" customWidth="1"/>
  </cols>
  <sheetData>
    <row r="1" spans="1:7" x14ac:dyDescent="0.2">
      <c r="A1" t="s">
        <v>107</v>
      </c>
      <c r="B1" t="s">
        <v>110</v>
      </c>
      <c r="C1" t="s">
        <v>0</v>
      </c>
      <c r="D1" t="s">
        <v>158</v>
      </c>
      <c r="E1" t="s">
        <v>2</v>
      </c>
      <c r="F1" t="s">
        <v>46</v>
      </c>
      <c r="G1" t="s">
        <v>55</v>
      </c>
    </row>
    <row r="2" spans="1:7" x14ac:dyDescent="0.2">
      <c r="A2" t="s">
        <v>71</v>
      </c>
      <c r="B2" t="str">
        <f>_xlfn.IFNA(VLOOKUP(A2,'GVKEY (North America)'!A:D,4,FALSE),VLOOKUP(A2,'GVKEY (World)'!A:E,5,FALSE))</f>
        <v>001380</v>
      </c>
      <c r="C2" s="1">
        <v>44249</v>
      </c>
      <c r="D2">
        <v>-1</v>
      </c>
      <c r="E2" t="s">
        <v>42</v>
      </c>
      <c r="F2" t="s">
        <v>47</v>
      </c>
      <c r="G2" t="s">
        <v>56</v>
      </c>
    </row>
    <row r="3" spans="1:7" x14ac:dyDescent="0.2">
      <c r="A3" t="s">
        <v>89</v>
      </c>
      <c r="B3" t="str">
        <f>_xlfn.IFNA(VLOOKUP(A3,'GVKEY (North America)'!A:D,4,FALSE),VLOOKUP(A3,'GVKEY (World)'!A:E,5,FALSE))</f>
        <v>002410</v>
      </c>
      <c r="C3" s="1">
        <v>44249</v>
      </c>
      <c r="D3">
        <v>-1</v>
      </c>
      <c r="E3" t="s">
        <v>42</v>
      </c>
      <c r="F3" t="s">
        <v>48</v>
      </c>
      <c r="G3" t="s">
        <v>57</v>
      </c>
    </row>
    <row r="4" spans="1:7" x14ac:dyDescent="0.2">
      <c r="A4" t="s">
        <v>64</v>
      </c>
      <c r="B4" t="str">
        <f>_xlfn.IFNA(VLOOKUP(A4,'GVKEY (North America)'!A:D,4,FALSE),VLOOKUP(A4,'GVKEY (World)'!A:E,5,FALSE))</f>
        <v>002991</v>
      </c>
      <c r="C4" s="1">
        <v>44249</v>
      </c>
      <c r="D4">
        <v>-1</v>
      </c>
      <c r="E4" t="s">
        <v>42</v>
      </c>
      <c r="F4" t="s">
        <v>47</v>
      </c>
      <c r="G4" t="s">
        <v>56</v>
      </c>
    </row>
    <row r="5" spans="1:7" x14ac:dyDescent="0.2">
      <c r="A5" t="s">
        <v>69</v>
      </c>
      <c r="B5" t="str">
        <f>_xlfn.IFNA(VLOOKUP(A5,'GVKEY (North America)'!A:D,4,FALSE),VLOOKUP(A5,'GVKEY (World)'!A:E,5,FALSE))</f>
        <v>004503</v>
      </c>
      <c r="C5" s="1">
        <v>44249</v>
      </c>
      <c r="D5">
        <v>-1</v>
      </c>
      <c r="E5" t="s">
        <v>42</v>
      </c>
      <c r="F5" t="s">
        <v>47</v>
      </c>
      <c r="G5" t="s">
        <v>56</v>
      </c>
    </row>
    <row r="6" spans="1:7" x14ac:dyDescent="0.2">
      <c r="A6" t="s">
        <v>75</v>
      </c>
      <c r="B6" t="str">
        <f>_xlfn.IFNA(VLOOKUP(A6,'GVKEY (North America)'!A:D,4,FALSE),VLOOKUP(A6,'GVKEY (World)'!A:E,5,FALSE))</f>
        <v>007017</v>
      </c>
      <c r="C6" s="1">
        <v>44249</v>
      </c>
      <c r="D6">
        <v>-1</v>
      </c>
      <c r="E6" t="s">
        <v>42</v>
      </c>
      <c r="F6" t="s">
        <v>47</v>
      </c>
      <c r="G6" t="s">
        <v>56</v>
      </c>
    </row>
    <row r="7" spans="1:7" x14ac:dyDescent="0.2">
      <c r="A7" t="s">
        <v>65</v>
      </c>
      <c r="B7" t="str">
        <f>_xlfn.IFNA(VLOOKUP(A7,'GVKEY (North America)'!A:D,4,FALSE),VLOOKUP(A7,'GVKEY (World)'!A:E,5,FALSE))</f>
        <v>008549</v>
      </c>
      <c r="C7" s="1">
        <v>44249</v>
      </c>
      <c r="D7">
        <v>-1</v>
      </c>
      <c r="E7" t="s">
        <v>42</v>
      </c>
      <c r="F7" t="s">
        <v>47</v>
      </c>
      <c r="G7" t="s">
        <v>56</v>
      </c>
    </row>
    <row r="8" spans="1:7" x14ac:dyDescent="0.2">
      <c r="A8" t="s">
        <v>85</v>
      </c>
      <c r="B8" t="str">
        <f>_xlfn.IFNA(VLOOKUP(A8,'GVKEY (North America)'!A:D,4,FALSE),VLOOKUP(A8,'GVKEY (World)'!A:E,5,FALSE))</f>
        <v>012384</v>
      </c>
      <c r="C8" s="1">
        <v>44249</v>
      </c>
      <c r="D8">
        <v>-1</v>
      </c>
      <c r="E8" t="s">
        <v>42</v>
      </c>
      <c r="F8" t="s">
        <v>48</v>
      </c>
      <c r="G8" t="s">
        <v>57</v>
      </c>
    </row>
    <row r="9" spans="1:7" x14ac:dyDescent="0.2">
      <c r="A9" t="s">
        <v>66</v>
      </c>
      <c r="B9" t="str">
        <f>_xlfn.IFNA(VLOOKUP(A9,'GVKEY (North America)'!A:D,4,FALSE),VLOOKUP(A9,'GVKEY (World)'!A:E,5,FALSE))</f>
        <v>032372</v>
      </c>
      <c r="C9" s="1">
        <v>44249</v>
      </c>
      <c r="D9">
        <v>-1</v>
      </c>
      <c r="E9" t="s">
        <v>42</v>
      </c>
      <c r="F9" t="s">
        <v>47</v>
      </c>
      <c r="G9" t="s">
        <v>56</v>
      </c>
    </row>
    <row r="10" spans="1:7" x14ac:dyDescent="0.2">
      <c r="A10" t="s">
        <v>111</v>
      </c>
      <c r="B10" t="str">
        <f>_xlfn.IFNA(VLOOKUP(A10,'GVKEY (North America)'!A:D,4,FALSE),VLOOKUP(A10,'GVKEY (World)'!A:E,5,FALSE))</f>
        <v>120093</v>
      </c>
      <c r="C10" s="1">
        <v>44249</v>
      </c>
      <c r="D10">
        <v>-1</v>
      </c>
      <c r="E10" t="s">
        <v>42</v>
      </c>
      <c r="F10" t="s">
        <v>47</v>
      </c>
      <c r="G10" t="s">
        <v>56</v>
      </c>
    </row>
    <row r="11" spans="1:7" x14ac:dyDescent="0.2">
      <c r="A11" t="s">
        <v>81</v>
      </c>
      <c r="B11" t="str">
        <f>_xlfn.IFNA(VLOOKUP(A11,'GVKEY (North America)'!A:D,4,FALSE),VLOOKUP(A11,'GVKEY (World)'!A:E,5,FALSE))</f>
        <v>170841</v>
      </c>
      <c r="C11" s="1">
        <v>44249</v>
      </c>
      <c r="D11">
        <v>-1</v>
      </c>
      <c r="E11" t="s">
        <v>42</v>
      </c>
      <c r="F11" t="s">
        <v>47</v>
      </c>
      <c r="G11" t="s">
        <v>56</v>
      </c>
    </row>
    <row r="12" spans="1:7" x14ac:dyDescent="0.2">
      <c r="A12" s="6" t="s">
        <v>71</v>
      </c>
      <c r="B12" t="str">
        <f>_xlfn.IFNA(VLOOKUP(A12,'GVKEY (North America)'!A:D,4,FALSE),VLOOKUP(A12,'GVKEY (World)'!A:E,5,FALSE))</f>
        <v>001380</v>
      </c>
      <c r="C12" s="1">
        <v>44312</v>
      </c>
      <c r="D12">
        <v>-1</v>
      </c>
      <c r="E12" s="4" t="s">
        <v>145</v>
      </c>
      <c r="F12" t="s">
        <v>47</v>
      </c>
      <c r="G12" t="s">
        <v>56</v>
      </c>
    </row>
    <row r="13" spans="1:7" x14ac:dyDescent="0.2">
      <c r="A13" t="s">
        <v>89</v>
      </c>
      <c r="B13" t="str">
        <f>_xlfn.IFNA(VLOOKUP(A13,'GVKEY (North America)'!A:D,4,FALSE),VLOOKUP(A13,'GVKEY (World)'!A:E,5,FALSE))</f>
        <v>002410</v>
      </c>
      <c r="C13" s="1">
        <v>44312</v>
      </c>
      <c r="D13">
        <v>-1</v>
      </c>
      <c r="E13" s="4" t="s">
        <v>145</v>
      </c>
      <c r="F13" t="s">
        <v>48</v>
      </c>
      <c r="G13" t="s">
        <v>57</v>
      </c>
    </row>
    <row r="14" spans="1:7" x14ac:dyDescent="0.2">
      <c r="A14" s="6" t="s">
        <v>64</v>
      </c>
      <c r="B14" t="str">
        <f>_xlfn.IFNA(VLOOKUP(A14,'GVKEY (North America)'!A:D,4,FALSE),VLOOKUP(A14,'GVKEY (World)'!A:E,5,FALSE))</f>
        <v>002991</v>
      </c>
      <c r="C14" s="1">
        <v>44312</v>
      </c>
      <c r="D14">
        <v>-1</v>
      </c>
      <c r="E14" s="4" t="s">
        <v>145</v>
      </c>
      <c r="F14" t="s">
        <v>47</v>
      </c>
      <c r="G14" t="s">
        <v>56</v>
      </c>
    </row>
    <row r="15" spans="1:7" x14ac:dyDescent="0.2">
      <c r="A15" t="s">
        <v>69</v>
      </c>
      <c r="B15" t="str">
        <f>_xlfn.IFNA(VLOOKUP(A15,'GVKEY (North America)'!A:D,4,FALSE),VLOOKUP(A15,'GVKEY (World)'!A:E,5,FALSE))</f>
        <v>004503</v>
      </c>
      <c r="C15" s="1">
        <v>44312</v>
      </c>
      <c r="D15">
        <v>-1</v>
      </c>
      <c r="E15" s="4" t="s">
        <v>145</v>
      </c>
      <c r="F15" t="s">
        <v>47</v>
      </c>
      <c r="G15" t="s">
        <v>56</v>
      </c>
    </row>
    <row r="16" spans="1:7" x14ac:dyDescent="0.2">
      <c r="A16" s="6" t="s">
        <v>75</v>
      </c>
      <c r="B16" t="str">
        <f>_xlfn.IFNA(VLOOKUP(A16,'GVKEY (North America)'!A:D,4,FALSE),VLOOKUP(A16,'GVKEY (World)'!A:E,5,FALSE))</f>
        <v>007017</v>
      </c>
      <c r="C16" s="1">
        <v>44312</v>
      </c>
      <c r="D16">
        <v>-1</v>
      </c>
      <c r="E16" s="4" t="s">
        <v>145</v>
      </c>
      <c r="F16" t="s">
        <v>47</v>
      </c>
      <c r="G16" t="s">
        <v>56</v>
      </c>
    </row>
    <row r="17" spans="1:7" x14ac:dyDescent="0.2">
      <c r="A17" s="6" t="s">
        <v>65</v>
      </c>
      <c r="B17" t="str">
        <f>_xlfn.IFNA(VLOOKUP(A17,'GVKEY (North America)'!A:D,4,FALSE),VLOOKUP(A17,'GVKEY (World)'!A:E,5,FALSE))</f>
        <v>008549</v>
      </c>
      <c r="C17" s="1">
        <v>44312</v>
      </c>
      <c r="D17">
        <v>-1</v>
      </c>
      <c r="E17" s="4" t="s">
        <v>145</v>
      </c>
      <c r="F17" t="s">
        <v>47</v>
      </c>
      <c r="G17" t="s">
        <v>56</v>
      </c>
    </row>
    <row r="18" spans="1:7" x14ac:dyDescent="0.2">
      <c r="A18" t="s">
        <v>85</v>
      </c>
      <c r="B18" t="str">
        <f>_xlfn.IFNA(VLOOKUP(A18,'GVKEY (North America)'!A:D,4,FALSE),VLOOKUP(A18,'GVKEY (World)'!A:E,5,FALSE))</f>
        <v>012384</v>
      </c>
      <c r="C18" s="1">
        <v>44312</v>
      </c>
      <c r="D18">
        <v>-1</v>
      </c>
      <c r="E18" s="4" t="s">
        <v>145</v>
      </c>
      <c r="F18" t="s">
        <v>48</v>
      </c>
      <c r="G18" t="s">
        <v>57</v>
      </c>
    </row>
    <row r="19" spans="1:7" x14ac:dyDescent="0.2">
      <c r="A19" s="6" t="s">
        <v>66</v>
      </c>
      <c r="B19" t="str">
        <f>_xlfn.IFNA(VLOOKUP(A19,'GVKEY (North America)'!A:D,4,FALSE),VLOOKUP(A19,'GVKEY (World)'!A:E,5,FALSE))</f>
        <v>032372</v>
      </c>
      <c r="C19" s="1">
        <v>44312</v>
      </c>
      <c r="D19">
        <v>-1</v>
      </c>
      <c r="E19" s="4" t="s">
        <v>145</v>
      </c>
      <c r="F19" t="s">
        <v>47</v>
      </c>
      <c r="G19" t="s">
        <v>56</v>
      </c>
    </row>
    <row r="20" spans="1:7" x14ac:dyDescent="0.2">
      <c r="A20" t="s">
        <v>69</v>
      </c>
      <c r="B20" t="str">
        <f>_xlfn.IFNA(VLOOKUP(A20,'GVKEY (North America)'!A:D,4,FALSE),VLOOKUP(A20,'GVKEY (World)'!A:E,5,FALSE))</f>
        <v>004503</v>
      </c>
      <c r="C20" s="1">
        <v>43966</v>
      </c>
      <c r="D20">
        <v>-1</v>
      </c>
      <c r="E20" t="s">
        <v>34</v>
      </c>
      <c r="F20" t="s">
        <v>47</v>
      </c>
      <c r="G20" t="s">
        <v>56</v>
      </c>
    </row>
    <row r="21" spans="1:7" ht="16" x14ac:dyDescent="0.2">
      <c r="A21" t="s">
        <v>69</v>
      </c>
      <c r="B21" t="str">
        <f>_xlfn.IFNA(VLOOKUP(A21,'GVKEY (North America)'!A:D,4,FALSE),VLOOKUP(A21,'GVKEY (World)'!A:E,5,FALSE))</f>
        <v>004503</v>
      </c>
      <c r="C21" s="1">
        <v>43207</v>
      </c>
      <c r="D21">
        <v>-1</v>
      </c>
      <c r="E21" s="3" t="s">
        <v>18</v>
      </c>
      <c r="F21" t="s">
        <v>47</v>
      </c>
      <c r="G21" t="s">
        <v>56</v>
      </c>
    </row>
    <row r="22" spans="1:7" ht="16" x14ac:dyDescent="0.2">
      <c r="A22" t="s">
        <v>86</v>
      </c>
      <c r="B22" t="str">
        <f>_xlfn.IFNA(VLOOKUP(A22,'GVKEY (North America)'!A:D,4,FALSE),VLOOKUP(A22,'GVKEY (World)'!A:E,5,FALSE))</f>
        <v>015070</v>
      </c>
      <c r="C22" s="1">
        <v>43207</v>
      </c>
      <c r="D22">
        <v>-1</v>
      </c>
      <c r="E22" s="3" t="s">
        <v>18</v>
      </c>
      <c r="F22" t="s">
        <v>54</v>
      </c>
      <c r="G22" t="s">
        <v>56</v>
      </c>
    </row>
    <row r="23" spans="1:7" ht="16" x14ac:dyDescent="0.2">
      <c r="A23" t="s">
        <v>89</v>
      </c>
      <c r="B23" t="str">
        <f>_xlfn.IFNA(VLOOKUP(A23,'GVKEY (North America)'!A:D,4,FALSE),VLOOKUP(A23,'GVKEY (World)'!A:E,5,FALSE))</f>
        <v>002410</v>
      </c>
      <c r="C23" s="1">
        <v>43899</v>
      </c>
      <c r="D23">
        <v>-1</v>
      </c>
      <c r="E23" s="3" t="s">
        <v>33</v>
      </c>
      <c r="F23" t="s">
        <v>48</v>
      </c>
      <c r="G23" t="s">
        <v>57</v>
      </c>
    </row>
    <row r="24" spans="1:7" ht="16" x14ac:dyDescent="0.2">
      <c r="A24" t="s">
        <v>64</v>
      </c>
      <c r="B24" t="str">
        <f>_xlfn.IFNA(VLOOKUP(A24,'GVKEY (North America)'!A:D,4,FALSE),VLOOKUP(A24,'GVKEY (World)'!A:E,5,FALSE))</f>
        <v>002991</v>
      </c>
      <c r="C24" s="1">
        <v>43899</v>
      </c>
      <c r="D24">
        <v>-1</v>
      </c>
      <c r="E24" s="3" t="s">
        <v>33</v>
      </c>
      <c r="F24" t="s">
        <v>47</v>
      </c>
      <c r="G24" t="s">
        <v>56</v>
      </c>
    </row>
    <row r="25" spans="1:7" ht="16" x14ac:dyDescent="0.2">
      <c r="A25" t="s">
        <v>69</v>
      </c>
      <c r="B25" t="str">
        <f>_xlfn.IFNA(VLOOKUP(A25,'GVKEY (North America)'!A:D,4,FALSE),VLOOKUP(A25,'GVKEY (World)'!A:E,5,FALSE))</f>
        <v>004503</v>
      </c>
      <c r="C25" s="1">
        <v>43899</v>
      </c>
      <c r="D25">
        <v>-1</v>
      </c>
      <c r="E25" s="3" t="s">
        <v>33</v>
      </c>
      <c r="F25" t="s">
        <v>47</v>
      </c>
      <c r="G25" t="s">
        <v>56</v>
      </c>
    </row>
    <row r="26" spans="1:7" ht="16" x14ac:dyDescent="0.2">
      <c r="A26" t="s">
        <v>65</v>
      </c>
      <c r="B26" t="str">
        <f>_xlfn.IFNA(VLOOKUP(A26,'GVKEY (North America)'!A:D,4,FALSE),VLOOKUP(A26,'GVKEY (World)'!A:E,5,FALSE))</f>
        <v>008549</v>
      </c>
      <c r="C26" s="1">
        <v>43899</v>
      </c>
      <c r="D26">
        <v>-1</v>
      </c>
      <c r="E26" s="3" t="s">
        <v>33</v>
      </c>
      <c r="F26" t="s">
        <v>47</v>
      </c>
      <c r="G26" t="s">
        <v>56</v>
      </c>
    </row>
    <row r="27" spans="1:7" ht="16" x14ac:dyDescent="0.2">
      <c r="A27" t="s">
        <v>85</v>
      </c>
      <c r="B27" t="str">
        <f>_xlfn.IFNA(VLOOKUP(A27,'GVKEY (North America)'!A:D,4,FALSE),VLOOKUP(A27,'GVKEY (World)'!A:E,5,FALSE))</f>
        <v>012384</v>
      </c>
      <c r="C27" s="1">
        <v>43899</v>
      </c>
      <c r="D27">
        <v>-1</v>
      </c>
      <c r="E27" s="3" t="s">
        <v>33</v>
      </c>
      <c r="F27" t="s">
        <v>48</v>
      </c>
      <c r="G27" t="s">
        <v>57</v>
      </c>
    </row>
    <row r="28" spans="1:7" ht="16" x14ac:dyDescent="0.2">
      <c r="A28" t="s">
        <v>63</v>
      </c>
      <c r="B28" t="str">
        <f>_xlfn.IFNA(VLOOKUP(A28,'GVKEY (North America)'!A:D,4,FALSE),VLOOKUP(A28,'GVKEY (World)'!A:E,5,FALSE))</f>
        <v>013312</v>
      </c>
      <c r="C28" s="1">
        <v>43899</v>
      </c>
      <c r="D28">
        <v>-1</v>
      </c>
      <c r="E28" s="3" t="s">
        <v>33</v>
      </c>
      <c r="F28" t="s">
        <v>48</v>
      </c>
      <c r="G28" t="s">
        <v>57</v>
      </c>
    </row>
    <row r="29" spans="1:7" ht="16" x14ac:dyDescent="0.2">
      <c r="A29" t="s">
        <v>81</v>
      </c>
      <c r="B29" t="str">
        <f>_xlfn.IFNA(VLOOKUP(A29,'GVKEY (North America)'!A:D,4,FALSE),VLOOKUP(A29,'GVKEY (World)'!A:E,5,FALSE))</f>
        <v>170841</v>
      </c>
      <c r="C29" s="1">
        <v>43899</v>
      </c>
      <c r="D29">
        <v>-1</v>
      </c>
      <c r="E29" s="3" t="s">
        <v>33</v>
      </c>
      <c r="F29" t="s">
        <v>47</v>
      </c>
      <c r="G29" t="s">
        <v>56</v>
      </c>
    </row>
    <row r="30" spans="1:7" ht="16" x14ac:dyDescent="0.2">
      <c r="A30" t="s">
        <v>76</v>
      </c>
      <c r="B30" t="str">
        <f>_xlfn.IFNA(VLOOKUP(A30,'GVKEY (North America)'!A:D,4,FALSE),VLOOKUP(A30,'GVKEY (World)'!A:E,5,FALSE))</f>
        <v>186989</v>
      </c>
      <c r="C30" s="1">
        <v>43899</v>
      </c>
      <c r="D30">
        <v>-1</v>
      </c>
      <c r="E30" s="3" t="s">
        <v>33</v>
      </c>
      <c r="F30" t="s">
        <v>47</v>
      </c>
      <c r="G30" t="s">
        <v>56</v>
      </c>
    </row>
    <row r="31" spans="1:7" x14ac:dyDescent="0.2">
      <c r="A31" t="s">
        <v>69</v>
      </c>
      <c r="B31" t="str">
        <f>_xlfn.IFNA(VLOOKUP(A31,'GVKEY (North America)'!A:D,4,FALSE),VLOOKUP(A31,'GVKEY (World)'!A:E,5,FALSE))</f>
        <v>004503</v>
      </c>
      <c r="C31" s="1">
        <v>43801</v>
      </c>
      <c r="D31">
        <v>-1</v>
      </c>
      <c r="E31" t="s">
        <v>30</v>
      </c>
      <c r="F31" t="s">
        <v>47</v>
      </c>
      <c r="G31" t="s">
        <v>56</v>
      </c>
    </row>
    <row r="32" spans="1:7" x14ac:dyDescent="0.2">
      <c r="A32" s="6" t="s">
        <v>71</v>
      </c>
      <c r="B32" t="str">
        <f>_xlfn.IFNA(VLOOKUP(A32,'GVKEY (North America)'!A:D,4,FALSE),VLOOKUP(A32,'GVKEY (World)'!A:E,5,FALSE))</f>
        <v>001380</v>
      </c>
      <c r="C32" s="1">
        <v>44083</v>
      </c>
      <c r="D32">
        <v>-1</v>
      </c>
      <c r="E32" s="6" t="s">
        <v>147</v>
      </c>
      <c r="F32" t="s">
        <v>47</v>
      </c>
      <c r="G32" t="s">
        <v>56</v>
      </c>
    </row>
    <row r="33" spans="1:7" x14ac:dyDescent="0.2">
      <c r="A33" s="6" t="s">
        <v>89</v>
      </c>
      <c r="B33" t="str">
        <f>_xlfn.IFNA(VLOOKUP(A33,'GVKEY (North America)'!A:D,4,FALSE),VLOOKUP(A33,'GVKEY (World)'!A:E,5,FALSE))</f>
        <v>002410</v>
      </c>
      <c r="C33" s="1">
        <v>44083</v>
      </c>
      <c r="D33">
        <v>-1</v>
      </c>
      <c r="E33" s="6" t="s">
        <v>147</v>
      </c>
      <c r="F33" t="s">
        <v>48</v>
      </c>
      <c r="G33" t="s">
        <v>57</v>
      </c>
    </row>
    <row r="34" spans="1:7" x14ac:dyDescent="0.2">
      <c r="A34" s="6" t="s">
        <v>64</v>
      </c>
      <c r="B34" t="str">
        <f>_xlfn.IFNA(VLOOKUP(A34,'GVKEY (North America)'!A:D,4,FALSE),VLOOKUP(A34,'GVKEY (World)'!A:E,5,FALSE))</f>
        <v>002991</v>
      </c>
      <c r="C34" s="1">
        <v>44083</v>
      </c>
      <c r="D34">
        <v>-1</v>
      </c>
      <c r="E34" s="6" t="s">
        <v>147</v>
      </c>
      <c r="F34" t="s">
        <v>47</v>
      </c>
      <c r="G34" t="s">
        <v>56</v>
      </c>
    </row>
    <row r="35" spans="1:7" x14ac:dyDescent="0.2">
      <c r="A35" s="6" t="s">
        <v>69</v>
      </c>
      <c r="B35" t="str">
        <f>_xlfn.IFNA(VLOOKUP(A35,'GVKEY (North America)'!A:D,4,FALSE),VLOOKUP(A35,'GVKEY (World)'!A:E,5,FALSE))</f>
        <v>004503</v>
      </c>
      <c r="C35" s="1">
        <v>44083</v>
      </c>
      <c r="D35">
        <v>-1</v>
      </c>
      <c r="E35" s="6" t="s">
        <v>147</v>
      </c>
      <c r="F35" t="s">
        <v>47</v>
      </c>
      <c r="G35" t="s">
        <v>56</v>
      </c>
    </row>
    <row r="36" spans="1:7" x14ac:dyDescent="0.2">
      <c r="A36" s="6" t="s">
        <v>75</v>
      </c>
      <c r="B36" t="str">
        <f>_xlfn.IFNA(VLOOKUP(A36,'GVKEY (North America)'!A:D,4,FALSE),VLOOKUP(A36,'GVKEY (World)'!A:E,5,FALSE))</f>
        <v>007017</v>
      </c>
      <c r="C36" s="1">
        <v>44083</v>
      </c>
      <c r="D36">
        <v>-1</v>
      </c>
      <c r="E36" s="6" t="s">
        <v>147</v>
      </c>
      <c r="F36" t="s">
        <v>47</v>
      </c>
      <c r="G36" t="s">
        <v>56</v>
      </c>
    </row>
    <row r="37" spans="1:7" x14ac:dyDescent="0.2">
      <c r="A37" s="6" t="s">
        <v>77</v>
      </c>
      <c r="B37" t="str">
        <f>_xlfn.IFNA(VLOOKUP(A37,'GVKEY (North America)'!A:D,4,FALSE),VLOOKUP(A37,'GVKEY (World)'!A:E,5,FALSE))</f>
        <v>007620</v>
      </c>
      <c r="C37" s="1">
        <v>44083</v>
      </c>
      <c r="D37">
        <v>-1</v>
      </c>
      <c r="E37" s="6" t="s">
        <v>147</v>
      </c>
      <c r="F37" t="s">
        <v>47</v>
      </c>
      <c r="G37" t="s">
        <v>56</v>
      </c>
    </row>
    <row r="38" spans="1:7" x14ac:dyDescent="0.2">
      <c r="A38" s="6" t="s">
        <v>65</v>
      </c>
      <c r="B38" t="str">
        <f>_xlfn.IFNA(VLOOKUP(A38,'GVKEY (North America)'!A:D,4,FALSE),VLOOKUP(A38,'GVKEY (World)'!A:E,5,FALSE))</f>
        <v>008549</v>
      </c>
      <c r="C38" s="1">
        <v>44083</v>
      </c>
      <c r="D38">
        <v>-1</v>
      </c>
      <c r="E38" s="6" t="s">
        <v>147</v>
      </c>
      <c r="F38" t="s">
        <v>47</v>
      </c>
      <c r="G38" t="s">
        <v>56</v>
      </c>
    </row>
    <row r="39" spans="1:7" x14ac:dyDescent="0.2">
      <c r="A39" s="6" t="s">
        <v>85</v>
      </c>
      <c r="B39" t="str">
        <f>_xlfn.IFNA(VLOOKUP(A39,'GVKEY (North America)'!A:D,4,FALSE),VLOOKUP(A39,'GVKEY (World)'!A:E,5,FALSE))</f>
        <v>012384</v>
      </c>
      <c r="C39" s="1">
        <v>44083</v>
      </c>
      <c r="D39">
        <v>-1</v>
      </c>
      <c r="E39" s="6" t="s">
        <v>147</v>
      </c>
      <c r="F39" t="s">
        <v>48</v>
      </c>
      <c r="G39" t="s">
        <v>57</v>
      </c>
    </row>
    <row r="40" spans="1:7" x14ac:dyDescent="0.2">
      <c r="A40" t="s">
        <v>89</v>
      </c>
      <c r="B40" t="str">
        <f>_xlfn.IFNA(VLOOKUP(A40,'GVKEY (North America)'!A:D,4,FALSE),VLOOKUP(A40,'GVKEY (World)'!A:E,5,FALSE))</f>
        <v>002410</v>
      </c>
      <c r="C40" s="1">
        <v>44076</v>
      </c>
      <c r="D40">
        <v>-1</v>
      </c>
      <c r="E40" t="s">
        <v>38</v>
      </c>
      <c r="F40" t="s">
        <v>48</v>
      </c>
      <c r="G40" t="s">
        <v>57</v>
      </c>
    </row>
    <row r="41" spans="1:7" x14ac:dyDescent="0.2">
      <c r="A41" t="s">
        <v>64</v>
      </c>
      <c r="B41" t="str">
        <f>_xlfn.IFNA(VLOOKUP(A41,'GVKEY (North America)'!A:D,4,FALSE),VLOOKUP(A41,'GVKEY (World)'!A:E,5,FALSE))</f>
        <v>002991</v>
      </c>
      <c r="C41" s="1">
        <v>44076</v>
      </c>
      <c r="D41">
        <v>-1</v>
      </c>
      <c r="E41" t="s">
        <v>38</v>
      </c>
      <c r="F41" t="s">
        <v>47</v>
      </c>
      <c r="G41" t="s">
        <v>56</v>
      </c>
    </row>
    <row r="42" spans="1:7" x14ac:dyDescent="0.2">
      <c r="A42" t="s">
        <v>69</v>
      </c>
      <c r="B42" t="str">
        <f>_xlfn.IFNA(VLOOKUP(A42,'GVKEY (North America)'!A:D,4,FALSE),VLOOKUP(A42,'GVKEY (World)'!A:E,5,FALSE))</f>
        <v>004503</v>
      </c>
      <c r="C42" s="1">
        <v>44076</v>
      </c>
      <c r="D42">
        <v>-1</v>
      </c>
      <c r="E42" t="s">
        <v>38</v>
      </c>
      <c r="F42" t="s">
        <v>47</v>
      </c>
      <c r="G42" t="s">
        <v>56</v>
      </c>
    </row>
    <row r="43" spans="1:7" x14ac:dyDescent="0.2">
      <c r="A43" t="s">
        <v>65</v>
      </c>
      <c r="B43" t="str">
        <f>_xlfn.IFNA(VLOOKUP(A43,'GVKEY (North America)'!A:D,4,FALSE),VLOOKUP(A43,'GVKEY (World)'!A:E,5,FALSE))</f>
        <v>008549</v>
      </c>
      <c r="C43" s="1">
        <v>44076</v>
      </c>
      <c r="D43">
        <v>-1</v>
      </c>
      <c r="E43" t="s">
        <v>38</v>
      </c>
      <c r="F43" t="s">
        <v>47</v>
      </c>
      <c r="G43" t="s">
        <v>56</v>
      </c>
    </row>
    <row r="44" spans="1:7" x14ac:dyDescent="0.2">
      <c r="A44" t="s">
        <v>85</v>
      </c>
      <c r="B44" t="str">
        <f>_xlfn.IFNA(VLOOKUP(A44,'GVKEY (North America)'!A:D,4,FALSE),VLOOKUP(A44,'GVKEY (World)'!A:E,5,FALSE))</f>
        <v>012384</v>
      </c>
      <c r="C44" s="1">
        <v>44076</v>
      </c>
      <c r="D44">
        <v>-1</v>
      </c>
      <c r="E44" t="s">
        <v>38</v>
      </c>
      <c r="F44" t="s">
        <v>48</v>
      </c>
      <c r="G44" t="s">
        <v>57</v>
      </c>
    </row>
    <row r="45" spans="1:7" x14ac:dyDescent="0.2">
      <c r="A45" t="s">
        <v>81</v>
      </c>
      <c r="B45" t="str">
        <f>_xlfn.IFNA(VLOOKUP(A45,'GVKEY (North America)'!A:D,4,FALSE),VLOOKUP(A45,'GVKEY (World)'!A:E,5,FALSE))</f>
        <v>170841</v>
      </c>
      <c r="C45" s="1">
        <v>44076</v>
      </c>
      <c r="D45">
        <v>-1</v>
      </c>
      <c r="E45" t="s">
        <v>38</v>
      </c>
      <c r="F45" t="s">
        <v>47</v>
      </c>
      <c r="G45" t="s">
        <v>56</v>
      </c>
    </row>
    <row r="46" spans="1:7" x14ac:dyDescent="0.2">
      <c r="A46" t="s">
        <v>89</v>
      </c>
      <c r="B46" t="str">
        <f>_xlfn.IFNA(VLOOKUP(A46,'GVKEY (North America)'!A:D,4,FALSE),VLOOKUP(A46,'GVKEY (World)'!A:E,5,FALSE))</f>
        <v>002410</v>
      </c>
      <c r="C46" s="1">
        <v>44308</v>
      </c>
      <c r="D46">
        <v>-1</v>
      </c>
      <c r="E46" t="s">
        <v>44</v>
      </c>
      <c r="F46" t="s">
        <v>48</v>
      </c>
      <c r="G46" t="s">
        <v>57</v>
      </c>
    </row>
    <row r="47" spans="1:7" x14ac:dyDescent="0.2">
      <c r="A47" t="s">
        <v>69</v>
      </c>
      <c r="B47" t="str">
        <f>_xlfn.IFNA(VLOOKUP(A47,'GVKEY (North America)'!A:D,4,FALSE),VLOOKUP(A47,'GVKEY (World)'!A:E,5,FALSE))</f>
        <v>004503</v>
      </c>
      <c r="C47" s="1">
        <v>44308</v>
      </c>
      <c r="D47">
        <v>-1</v>
      </c>
      <c r="E47" t="s">
        <v>44</v>
      </c>
      <c r="F47" t="s">
        <v>47</v>
      </c>
      <c r="G47" t="s">
        <v>56</v>
      </c>
    </row>
    <row r="48" spans="1:7" x14ac:dyDescent="0.2">
      <c r="A48" t="s">
        <v>85</v>
      </c>
      <c r="B48" t="str">
        <f>_xlfn.IFNA(VLOOKUP(A48,'GVKEY (North America)'!A:D,4,FALSE),VLOOKUP(A48,'GVKEY (World)'!A:E,5,FALSE))</f>
        <v>012384</v>
      </c>
      <c r="C48" s="1">
        <v>44308</v>
      </c>
      <c r="D48">
        <v>-1</v>
      </c>
      <c r="E48" t="s">
        <v>44</v>
      </c>
      <c r="F48" t="s">
        <v>48</v>
      </c>
      <c r="G48" t="s">
        <v>57</v>
      </c>
    </row>
    <row r="49" spans="1:7" x14ac:dyDescent="0.2">
      <c r="A49" t="s">
        <v>89</v>
      </c>
      <c r="B49" t="str">
        <f>_xlfn.IFNA(VLOOKUP(A49,'GVKEY (North America)'!A:D,4,FALSE),VLOOKUP(A49,'GVKEY (World)'!A:E,5,FALSE))</f>
        <v>002410</v>
      </c>
      <c r="C49" s="1">
        <v>43109</v>
      </c>
      <c r="D49">
        <v>-2</v>
      </c>
      <c r="E49" t="s">
        <v>16</v>
      </c>
      <c r="F49" t="s">
        <v>48</v>
      </c>
      <c r="G49" t="s">
        <v>57</v>
      </c>
    </row>
    <row r="50" spans="1:7" x14ac:dyDescent="0.2">
      <c r="A50" t="s">
        <v>64</v>
      </c>
      <c r="B50" t="str">
        <f>_xlfn.IFNA(VLOOKUP(A50,'GVKEY (North America)'!A:D,4,FALSE),VLOOKUP(A50,'GVKEY (World)'!A:E,5,FALSE))</f>
        <v>002991</v>
      </c>
      <c r="C50" s="1">
        <v>43109</v>
      </c>
      <c r="D50">
        <v>-2</v>
      </c>
      <c r="E50" t="s">
        <v>16</v>
      </c>
      <c r="F50" t="s">
        <v>47</v>
      </c>
      <c r="G50" t="s">
        <v>56</v>
      </c>
    </row>
    <row r="51" spans="1:7" x14ac:dyDescent="0.2">
      <c r="A51" t="s">
        <v>69</v>
      </c>
      <c r="B51" t="str">
        <f>_xlfn.IFNA(VLOOKUP(A51,'GVKEY (North America)'!A:D,4,FALSE),VLOOKUP(A51,'GVKEY (World)'!A:E,5,FALSE))</f>
        <v>004503</v>
      </c>
      <c r="C51" s="1">
        <v>43109</v>
      </c>
      <c r="D51">
        <v>-2</v>
      </c>
      <c r="E51" t="s">
        <v>16</v>
      </c>
      <c r="F51" t="s">
        <v>47</v>
      </c>
      <c r="G51" t="s">
        <v>56</v>
      </c>
    </row>
    <row r="52" spans="1:7" x14ac:dyDescent="0.2">
      <c r="A52" t="s">
        <v>65</v>
      </c>
      <c r="B52" t="str">
        <f>_xlfn.IFNA(VLOOKUP(A52,'GVKEY (North America)'!A:D,4,FALSE),VLOOKUP(A52,'GVKEY (World)'!A:E,5,FALSE))</f>
        <v>008549</v>
      </c>
      <c r="C52" s="1">
        <v>43109</v>
      </c>
      <c r="D52">
        <v>-2</v>
      </c>
      <c r="E52" t="s">
        <v>16</v>
      </c>
      <c r="F52" t="s">
        <v>47</v>
      </c>
      <c r="G52" t="s">
        <v>56</v>
      </c>
    </row>
    <row r="53" spans="1:7" x14ac:dyDescent="0.2">
      <c r="A53" t="s">
        <v>85</v>
      </c>
      <c r="B53" t="str">
        <f>_xlfn.IFNA(VLOOKUP(A53,'GVKEY (North America)'!A:D,4,FALSE),VLOOKUP(A53,'GVKEY (World)'!A:E,5,FALSE))</f>
        <v>012384</v>
      </c>
      <c r="C53" s="1">
        <v>43109</v>
      </c>
      <c r="D53">
        <v>-2</v>
      </c>
      <c r="E53" t="s">
        <v>16</v>
      </c>
      <c r="F53" t="s">
        <v>48</v>
      </c>
      <c r="G53" t="s">
        <v>57</v>
      </c>
    </row>
    <row r="54" spans="1:7" x14ac:dyDescent="0.2">
      <c r="A54" t="s">
        <v>89</v>
      </c>
      <c r="B54" t="str">
        <f>_xlfn.IFNA(VLOOKUP(A54,'GVKEY (North America)'!A:D,4,FALSE),VLOOKUP(A54,'GVKEY (World)'!A:E,5,FALSE))</f>
        <v>002410</v>
      </c>
      <c r="C54" s="1">
        <v>42997</v>
      </c>
      <c r="D54">
        <v>-2</v>
      </c>
      <c r="E54" t="s">
        <v>14</v>
      </c>
      <c r="F54" t="s">
        <v>48</v>
      </c>
      <c r="G54" t="s">
        <v>57</v>
      </c>
    </row>
    <row r="55" spans="1:7" x14ac:dyDescent="0.2">
      <c r="A55" t="s">
        <v>64</v>
      </c>
      <c r="B55" t="str">
        <f>_xlfn.IFNA(VLOOKUP(A55,'GVKEY (North America)'!A:D,4,FALSE),VLOOKUP(A55,'GVKEY (World)'!A:E,5,FALSE))</f>
        <v>002991</v>
      </c>
      <c r="C55" s="1">
        <v>42997</v>
      </c>
      <c r="D55">
        <v>-2</v>
      </c>
      <c r="E55" t="s">
        <v>14</v>
      </c>
      <c r="F55" t="s">
        <v>47</v>
      </c>
      <c r="G55" t="s">
        <v>56</v>
      </c>
    </row>
    <row r="56" spans="1:7" x14ac:dyDescent="0.2">
      <c r="A56" t="s">
        <v>69</v>
      </c>
      <c r="B56" t="str">
        <f>_xlfn.IFNA(VLOOKUP(A56,'GVKEY (North America)'!A:D,4,FALSE),VLOOKUP(A56,'GVKEY (World)'!A:E,5,FALSE))</f>
        <v>004503</v>
      </c>
      <c r="C56" s="1">
        <v>42997</v>
      </c>
      <c r="D56">
        <v>-2</v>
      </c>
      <c r="E56" t="s">
        <v>14</v>
      </c>
      <c r="F56" t="s">
        <v>47</v>
      </c>
      <c r="G56" t="s">
        <v>56</v>
      </c>
    </row>
    <row r="57" spans="1:7" x14ac:dyDescent="0.2">
      <c r="A57" t="s">
        <v>65</v>
      </c>
      <c r="B57" t="str">
        <f>_xlfn.IFNA(VLOOKUP(A57,'GVKEY (North America)'!A:D,4,FALSE),VLOOKUP(A57,'GVKEY (World)'!A:E,5,FALSE))</f>
        <v>008549</v>
      </c>
      <c r="C57" s="1">
        <v>42997</v>
      </c>
      <c r="D57">
        <v>-2</v>
      </c>
      <c r="E57" t="s">
        <v>14</v>
      </c>
      <c r="F57" t="s">
        <v>47</v>
      </c>
      <c r="G57" t="s">
        <v>56</v>
      </c>
    </row>
    <row r="58" spans="1:7" x14ac:dyDescent="0.2">
      <c r="A58" t="s">
        <v>85</v>
      </c>
      <c r="B58" t="str">
        <f>_xlfn.IFNA(VLOOKUP(A58,'GVKEY (North America)'!A:D,4,FALSE),VLOOKUP(A58,'GVKEY (World)'!A:E,5,FALSE))</f>
        <v>012384</v>
      </c>
      <c r="C58" s="1">
        <v>42997</v>
      </c>
      <c r="D58">
        <v>-2</v>
      </c>
      <c r="E58" t="s">
        <v>14</v>
      </c>
      <c r="F58" t="s">
        <v>48</v>
      </c>
      <c r="G58" t="s">
        <v>57</v>
      </c>
    </row>
    <row r="59" spans="1:7" x14ac:dyDescent="0.2">
      <c r="A59" t="s">
        <v>71</v>
      </c>
      <c r="B59" t="str">
        <f>_xlfn.IFNA(VLOOKUP(A59,'GVKEY (North America)'!A:D,4,FALSE),VLOOKUP(A59,'GVKEY (World)'!A:E,5,FALSE))</f>
        <v>001380</v>
      </c>
      <c r="C59" s="1">
        <v>43122</v>
      </c>
      <c r="D59">
        <v>-1</v>
      </c>
      <c r="E59" t="s">
        <v>17</v>
      </c>
      <c r="F59" t="s">
        <v>47</v>
      </c>
      <c r="G59" t="s">
        <v>56</v>
      </c>
    </row>
    <row r="60" spans="1:7" x14ac:dyDescent="0.2">
      <c r="A60" t="s">
        <v>61</v>
      </c>
      <c r="B60" t="str">
        <f>_xlfn.IFNA(VLOOKUP(A60,'GVKEY (North America)'!A:D,4,FALSE),VLOOKUP(A60,'GVKEY (World)'!A:E,5,FALSE))</f>
        <v>001678</v>
      </c>
      <c r="C60" s="1">
        <v>43122</v>
      </c>
      <c r="D60">
        <v>-1</v>
      </c>
      <c r="E60" t="s">
        <v>17</v>
      </c>
      <c r="F60" t="s">
        <v>47</v>
      </c>
      <c r="G60" t="s">
        <v>56</v>
      </c>
    </row>
    <row r="61" spans="1:7" x14ac:dyDescent="0.2">
      <c r="A61" t="s">
        <v>89</v>
      </c>
      <c r="B61" t="str">
        <f>_xlfn.IFNA(VLOOKUP(A61,'GVKEY (North America)'!A:D,4,FALSE),VLOOKUP(A61,'GVKEY (World)'!A:E,5,FALSE))</f>
        <v>002410</v>
      </c>
      <c r="C61" s="1">
        <v>43122</v>
      </c>
      <c r="D61">
        <v>-1</v>
      </c>
      <c r="E61" t="s">
        <v>17</v>
      </c>
      <c r="F61" t="s">
        <v>48</v>
      </c>
      <c r="G61" t="s">
        <v>57</v>
      </c>
    </row>
    <row r="62" spans="1:7" x14ac:dyDescent="0.2">
      <c r="A62" t="s">
        <v>64</v>
      </c>
      <c r="B62" t="str">
        <f>_xlfn.IFNA(VLOOKUP(A62,'GVKEY (North America)'!A:D,4,FALSE),VLOOKUP(A62,'GVKEY (World)'!A:E,5,FALSE))</f>
        <v>002991</v>
      </c>
      <c r="C62" s="1">
        <v>43122</v>
      </c>
      <c r="D62">
        <v>-1</v>
      </c>
      <c r="E62" t="s">
        <v>17</v>
      </c>
      <c r="F62" t="s">
        <v>47</v>
      </c>
      <c r="G62" t="s">
        <v>56</v>
      </c>
    </row>
    <row r="63" spans="1:7" x14ac:dyDescent="0.2">
      <c r="A63" t="s">
        <v>69</v>
      </c>
      <c r="B63" t="str">
        <f>_xlfn.IFNA(VLOOKUP(A63,'GVKEY (North America)'!A:D,4,FALSE),VLOOKUP(A63,'GVKEY (World)'!A:E,5,FALSE))</f>
        <v>004503</v>
      </c>
      <c r="C63" s="1">
        <v>43122</v>
      </c>
      <c r="D63">
        <v>-1</v>
      </c>
      <c r="E63" t="s">
        <v>17</v>
      </c>
      <c r="F63" t="s">
        <v>47</v>
      </c>
      <c r="G63" t="s">
        <v>56</v>
      </c>
    </row>
    <row r="64" spans="1:7" x14ac:dyDescent="0.2">
      <c r="A64" t="s">
        <v>78</v>
      </c>
      <c r="B64" t="str">
        <f>_xlfn.IFNA(VLOOKUP(A64,'GVKEY (North America)'!A:D,4,FALSE),VLOOKUP(A64,'GVKEY (World)'!A:E,5,FALSE))</f>
        <v>008068</v>
      </c>
      <c r="C64" s="1">
        <v>43122</v>
      </c>
      <c r="D64">
        <v>-1</v>
      </c>
      <c r="E64" t="s">
        <v>17</v>
      </c>
      <c r="F64" t="s">
        <v>47</v>
      </c>
      <c r="G64" t="s">
        <v>56</v>
      </c>
    </row>
    <row r="65" spans="1:7" x14ac:dyDescent="0.2">
      <c r="A65" t="s">
        <v>65</v>
      </c>
      <c r="B65" t="str">
        <f>_xlfn.IFNA(VLOOKUP(A65,'GVKEY (North America)'!A:D,4,FALSE),VLOOKUP(A65,'GVKEY (World)'!A:E,5,FALSE))</f>
        <v>008549</v>
      </c>
      <c r="C65" s="1">
        <v>43122</v>
      </c>
      <c r="D65">
        <v>-1</v>
      </c>
      <c r="E65" t="s">
        <v>17</v>
      </c>
      <c r="F65" t="s">
        <v>47</v>
      </c>
      <c r="G65" t="s">
        <v>56</v>
      </c>
    </row>
    <row r="66" spans="1:7" x14ac:dyDescent="0.2">
      <c r="A66" t="s">
        <v>79</v>
      </c>
      <c r="B66" t="str">
        <f>_xlfn.IFNA(VLOOKUP(A66,'GVKEY (North America)'!A:D,4,FALSE),VLOOKUP(A66,'GVKEY (World)'!A:E,5,FALSE))</f>
        <v>011781</v>
      </c>
      <c r="C66" s="1">
        <v>43122</v>
      </c>
      <c r="D66">
        <v>-1</v>
      </c>
      <c r="E66" t="s">
        <v>17</v>
      </c>
      <c r="F66" t="s">
        <v>47</v>
      </c>
      <c r="G66" t="s">
        <v>56</v>
      </c>
    </row>
    <row r="67" spans="1:7" x14ac:dyDescent="0.2">
      <c r="A67" t="s">
        <v>59</v>
      </c>
      <c r="B67" t="str">
        <f>_xlfn.IFNA(VLOOKUP(A67,'GVKEY (North America)'!A:D,4,FALSE),VLOOKUP(A67,'GVKEY (World)'!A:E,5,FALSE))</f>
        <v>011923</v>
      </c>
      <c r="C67" s="1">
        <v>43122</v>
      </c>
      <c r="D67">
        <v>-1</v>
      </c>
      <c r="E67" t="s">
        <v>17</v>
      </c>
      <c r="F67" t="s">
        <v>47</v>
      </c>
      <c r="G67" t="s">
        <v>56</v>
      </c>
    </row>
    <row r="68" spans="1:7" x14ac:dyDescent="0.2">
      <c r="A68" t="s">
        <v>85</v>
      </c>
      <c r="B68" t="str">
        <f>_xlfn.IFNA(VLOOKUP(A68,'GVKEY (North America)'!A:D,4,FALSE),VLOOKUP(A68,'GVKEY (World)'!A:E,5,FALSE))</f>
        <v>012384</v>
      </c>
      <c r="C68" s="1">
        <v>43122</v>
      </c>
      <c r="D68">
        <v>-1</v>
      </c>
      <c r="E68" t="s">
        <v>17</v>
      </c>
      <c r="F68" t="s">
        <v>48</v>
      </c>
      <c r="G68" t="s">
        <v>57</v>
      </c>
    </row>
    <row r="69" spans="1:7" x14ac:dyDescent="0.2">
      <c r="A69" t="s">
        <v>67</v>
      </c>
      <c r="B69" t="str">
        <f>_xlfn.IFNA(VLOOKUP(A69,'GVKEY (North America)'!A:D,4,FALSE),VLOOKUP(A69,'GVKEY (World)'!A:E,5,FALSE))</f>
        <v>014934</v>
      </c>
      <c r="C69" s="1">
        <v>43122</v>
      </c>
      <c r="D69">
        <v>-1</v>
      </c>
      <c r="E69" t="s">
        <v>17</v>
      </c>
      <c r="F69" t="s">
        <v>47</v>
      </c>
      <c r="G69" t="s">
        <v>56</v>
      </c>
    </row>
    <row r="70" spans="1:7" x14ac:dyDescent="0.2">
      <c r="A70" t="s">
        <v>83</v>
      </c>
      <c r="B70" t="str">
        <f>_xlfn.IFNA(VLOOKUP(A70,'GVKEY (North America)'!A:D,4,FALSE),VLOOKUP(A70,'GVKEY (World)'!A:E,5,FALSE))</f>
        <v>015319</v>
      </c>
      <c r="C70" s="1">
        <v>43122</v>
      </c>
      <c r="D70">
        <v>-1</v>
      </c>
      <c r="E70" t="s">
        <v>17</v>
      </c>
      <c r="F70" t="s">
        <v>52</v>
      </c>
      <c r="G70" t="s">
        <v>57</v>
      </c>
    </row>
    <row r="71" spans="1:7" x14ac:dyDescent="0.2">
      <c r="A71" t="s">
        <v>87</v>
      </c>
      <c r="B71" t="str">
        <f>_xlfn.IFNA(VLOOKUP(A71,'GVKEY (North America)'!A:D,4,FALSE),VLOOKUP(A71,'GVKEY (World)'!A:E,5,FALSE))</f>
        <v>024625</v>
      </c>
      <c r="C71" s="1">
        <v>43122</v>
      </c>
      <c r="D71">
        <v>-1</v>
      </c>
      <c r="E71" t="s">
        <v>17</v>
      </c>
      <c r="F71" t="s">
        <v>50</v>
      </c>
      <c r="G71" t="s">
        <v>57</v>
      </c>
    </row>
    <row r="72" spans="1:7" x14ac:dyDescent="0.2">
      <c r="A72" t="s">
        <v>68</v>
      </c>
      <c r="B72" t="str">
        <f>_xlfn.IFNA(VLOOKUP(A72,'GVKEY (North America)'!A:D,4,FALSE),VLOOKUP(A72,'GVKEY (World)'!A:E,5,FALSE))</f>
        <v>061616</v>
      </c>
      <c r="C72" s="1">
        <v>43122</v>
      </c>
      <c r="D72">
        <v>-1</v>
      </c>
      <c r="E72" t="s">
        <v>17</v>
      </c>
      <c r="F72" t="s">
        <v>51</v>
      </c>
      <c r="G72" t="s">
        <v>57</v>
      </c>
    </row>
    <row r="73" spans="1:7" x14ac:dyDescent="0.2">
      <c r="A73" t="s">
        <v>81</v>
      </c>
      <c r="B73" t="str">
        <f>_xlfn.IFNA(VLOOKUP(A73,'GVKEY (North America)'!A:D,4,FALSE),VLOOKUP(A73,'GVKEY (World)'!A:E,5,FALSE))</f>
        <v>170841</v>
      </c>
      <c r="C73" s="1">
        <v>43122</v>
      </c>
      <c r="D73">
        <v>-1</v>
      </c>
      <c r="E73" t="s">
        <v>17</v>
      </c>
      <c r="F73" t="s">
        <v>47</v>
      </c>
      <c r="G73" t="s">
        <v>56</v>
      </c>
    </row>
    <row r="74" spans="1:7" x14ac:dyDescent="0.2">
      <c r="A74" t="s">
        <v>76</v>
      </c>
      <c r="B74" t="str">
        <f>_xlfn.IFNA(VLOOKUP(A74,'GVKEY (North America)'!A:D,4,FALSE),VLOOKUP(A74,'GVKEY (World)'!A:E,5,FALSE))</f>
        <v>186989</v>
      </c>
      <c r="C74" s="1">
        <v>43122</v>
      </c>
      <c r="D74">
        <v>-1</v>
      </c>
      <c r="E74" t="s">
        <v>17</v>
      </c>
      <c r="F74" t="s">
        <v>47</v>
      </c>
      <c r="G74" t="s">
        <v>56</v>
      </c>
    </row>
    <row r="75" spans="1:7" x14ac:dyDescent="0.2">
      <c r="A75" t="s">
        <v>72</v>
      </c>
      <c r="B75" t="str">
        <f>_xlfn.IFNA(VLOOKUP(A75,'GVKEY (North America)'!A:D,4,FALSE),VLOOKUP(A75,'GVKEY (World)'!A:E,5,FALSE))</f>
        <v>001300</v>
      </c>
      <c r="C75" s="1">
        <v>38625</v>
      </c>
      <c r="D75">
        <v>-2</v>
      </c>
      <c r="E75" t="s">
        <v>3</v>
      </c>
      <c r="F75" t="s">
        <v>47</v>
      </c>
      <c r="G75" t="s">
        <v>56</v>
      </c>
    </row>
    <row r="76" spans="1:7" x14ac:dyDescent="0.2">
      <c r="A76" t="s">
        <v>64</v>
      </c>
      <c r="B76" t="str">
        <f>_xlfn.IFNA(VLOOKUP(A76,'GVKEY (North America)'!A:D,4,FALSE),VLOOKUP(A76,'GVKEY (World)'!A:E,5,FALSE))</f>
        <v>002991</v>
      </c>
      <c r="C76" s="1">
        <v>38625</v>
      </c>
      <c r="D76">
        <v>-2</v>
      </c>
      <c r="E76" t="s">
        <v>3</v>
      </c>
      <c r="F76" t="s">
        <v>47</v>
      </c>
      <c r="G76" t="s">
        <v>56</v>
      </c>
    </row>
    <row r="77" spans="1:7" x14ac:dyDescent="0.2">
      <c r="A77" t="s">
        <v>69</v>
      </c>
      <c r="B77" t="str">
        <f>_xlfn.IFNA(VLOOKUP(A77,'GVKEY (North America)'!A:D,4,FALSE),VLOOKUP(A77,'GVKEY (World)'!A:E,5,FALSE))</f>
        <v>004503</v>
      </c>
      <c r="C77" s="1">
        <v>38625</v>
      </c>
      <c r="D77">
        <v>-2</v>
      </c>
      <c r="E77" t="s">
        <v>3</v>
      </c>
      <c r="F77" t="s">
        <v>47</v>
      </c>
      <c r="G77" t="s">
        <v>56</v>
      </c>
    </row>
    <row r="78" spans="1:7" x14ac:dyDescent="0.2">
      <c r="A78" t="s">
        <v>77</v>
      </c>
      <c r="B78" t="str">
        <f>_xlfn.IFNA(VLOOKUP(A78,'GVKEY (North America)'!A:D,4,FALSE),VLOOKUP(A78,'GVKEY (World)'!A:E,5,FALSE))</f>
        <v>007620</v>
      </c>
      <c r="C78" s="1">
        <v>38625</v>
      </c>
      <c r="D78">
        <v>-2</v>
      </c>
      <c r="E78" t="s">
        <v>3</v>
      </c>
      <c r="F78" t="s">
        <v>47</v>
      </c>
      <c r="G78" t="s">
        <v>56</v>
      </c>
    </row>
    <row r="79" spans="1:7" x14ac:dyDescent="0.2">
      <c r="A79" t="s">
        <v>85</v>
      </c>
      <c r="B79" t="str">
        <f>_xlfn.IFNA(VLOOKUP(A79,'GVKEY (North America)'!A:D,4,FALSE),VLOOKUP(A79,'GVKEY (World)'!A:E,5,FALSE))</f>
        <v>012384</v>
      </c>
      <c r="C79" s="1">
        <v>38625</v>
      </c>
      <c r="D79">
        <v>-2</v>
      </c>
      <c r="E79" t="s">
        <v>3</v>
      </c>
      <c r="F79" t="s">
        <v>48</v>
      </c>
      <c r="G79" t="s">
        <v>56</v>
      </c>
    </row>
    <row r="80" spans="1:7" ht="16" x14ac:dyDescent="0.2">
      <c r="A80" t="s">
        <v>69</v>
      </c>
      <c r="B80" t="str">
        <f>_xlfn.IFNA(VLOOKUP(A80,'GVKEY (North America)'!A:D,4,FALSE),VLOOKUP(A80,'GVKEY (World)'!A:E,5,FALSE))</f>
        <v>004503</v>
      </c>
      <c r="C80" s="1">
        <v>43762</v>
      </c>
      <c r="D80">
        <v>-2</v>
      </c>
      <c r="E80" s="3" t="s">
        <v>29</v>
      </c>
      <c r="F80" t="s">
        <v>47</v>
      </c>
      <c r="G80" t="s">
        <v>56</v>
      </c>
    </row>
    <row r="81" spans="1:7" x14ac:dyDescent="0.2">
      <c r="A81" t="s">
        <v>89</v>
      </c>
      <c r="B81" t="str">
        <f>_xlfn.IFNA(VLOOKUP(A81,'GVKEY (North America)'!A:D,4,FALSE),VLOOKUP(A81,'GVKEY (World)'!A:E,5,FALSE))</f>
        <v>002410</v>
      </c>
      <c r="C81" s="1">
        <v>43804</v>
      </c>
      <c r="D81">
        <v>-1</v>
      </c>
      <c r="E81" t="s">
        <v>31</v>
      </c>
      <c r="F81" t="s">
        <v>48</v>
      </c>
      <c r="G81" t="s">
        <v>57</v>
      </c>
    </row>
    <row r="82" spans="1:7" x14ac:dyDescent="0.2">
      <c r="A82" t="s">
        <v>69</v>
      </c>
      <c r="B82" t="str">
        <f>_xlfn.IFNA(VLOOKUP(A82,'GVKEY (North America)'!A:D,4,FALSE),VLOOKUP(A82,'GVKEY (World)'!A:E,5,FALSE))</f>
        <v>004503</v>
      </c>
      <c r="C82" s="1">
        <v>44088</v>
      </c>
      <c r="D82">
        <v>-1</v>
      </c>
      <c r="E82" t="s">
        <v>40</v>
      </c>
      <c r="F82" t="s">
        <v>47</v>
      </c>
      <c r="G82" t="s">
        <v>56</v>
      </c>
    </row>
    <row r="83" spans="1:7" x14ac:dyDescent="0.2">
      <c r="A83" t="s">
        <v>85</v>
      </c>
      <c r="B83" t="str">
        <f>_xlfn.IFNA(VLOOKUP(A83,'GVKEY (North America)'!A:D,4,FALSE),VLOOKUP(A83,'GVKEY (World)'!A:E,5,FALSE))</f>
        <v>012384</v>
      </c>
      <c r="C83" s="1">
        <v>44384</v>
      </c>
      <c r="D83">
        <v>-1</v>
      </c>
      <c r="E83" s="4" t="s">
        <v>146</v>
      </c>
      <c r="F83" t="s">
        <v>48</v>
      </c>
      <c r="G83" t="s">
        <v>57</v>
      </c>
    </row>
    <row r="84" spans="1:7" x14ac:dyDescent="0.2">
      <c r="A84" t="s">
        <v>69</v>
      </c>
      <c r="B84" t="str">
        <f>_xlfn.IFNA(VLOOKUP(A84,'GVKEY (North America)'!A:D,4,FALSE),VLOOKUP(A84,'GVKEY (World)'!A:E,5,FALSE))</f>
        <v>004503</v>
      </c>
      <c r="C84" s="1">
        <v>42642</v>
      </c>
      <c r="D84">
        <v>-1</v>
      </c>
      <c r="E84" t="s">
        <v>8</v>
      </c>
      <c r="F84" t="s">
        <v>47</v>
      </c>
      <c r="G84" t="s">
        <v>56</v>
      </c>
    </row>
    <row r="85" spans="1:7" x14ac:dyDescent="0.2">
      <c r="A85" t="s">
        <v>85</v>
      </c>
      <c r="B85" t="str">
        <f>_xlfn.IFNA(VLOOKUP(A85,'GVKEY (North America)'!A:D,4,FALSE),VLOOKUP(A85,'GVKEY (World)'!A:E,5,FALSE))</f>
        <v>012384</v>
      </c>
      <c r="C85" s="1">
        <v>42975</v>
      </c>
      <c r="D85">
        <v>-1</v>
      </c>
      <c r="E85" t="s">
        <v>13</v>
      </c>
      <c r="F85" t="s">
        <v>48</v>
      </c>
      <c r="G85" t="s">
        <v>57</v>
      </c>
    </row>
    <row r="86" spans="1:7" x14ac:dyDescent="0.2">
      <c r="A86" t="s">
        <v>89</v>
      </c>
      <c r="B86" t="str">
        <f>_xlfn.IFNA(VLOOKUP(A86,'GVKEY (North America)'!A:D,4,FALSE),VLOOKUP(A86,'GVKEY (World)'!A:E,5,FALSE))</f>
        <v>002410</v>
      </c>
      <c r="C86" s="1">
        <v>44116</v>
      </c>
      <c r="D86">
        <v>-1</v>
      </c>
      <c r="E86" t="s">
        <v>41</v>
      </c>
      <c r="F86" t="s">
        <v>48</v>
      </c>
      <c r="G86" t="s">
        <v>57</v>
      </c>
    </row>
    <row r="87" spans="1:7" x14ac:dyDescent="0.2">
      <c r="A87" t="s">
        <v>64</v>
      </c>
      <c r="B87" t="str">
        <f>_xlfn.IFNA(VLOOKUP(A87,'GVKEY (North America)'!A:D,4,FALSE),VLOOKUP(A87,'GVKEY (World)'!A:E,5,FALSE))</f>
        <v>002991</v>
      </c>
      <c r="C87" s="1">
        <v>44116</v>
      </c>
      <c r="D87">
        <v>-1</v>
      </c>
      <c r="E87" t="s">
        <v>41</v>
      </c>
      <c r="F87" t="s">
        <v>47</v>
      </c>
      <c r="G87" t="s">
        <v>56</v>
      </c>
    </row>
    <row r="88" spans="1:7" x14ac:dyDescent="0.2">
      <c r="A88" t="s">
        <v>69</v>
      </c>
      <c r="B88" t="str">
        <f>_xlfn.IFNA(VLOOKUP(A88,'GVKEY (North America)'!A:D,4,FALSE),VLOOKUP(A88,'GVKEY (World)'!A:E,5,FALSE))</f>
        <v>004503</v>
      </c>
      <c r="C88" s="1">
        <v>44116</v>
      </c>
      <c r="D88">
        <v>-1</v>
      </c>
      <c r="E88" t="s">
        <v>41</v>
      </c>
      <c r="F88" t="s">
        <v>47</v>
      </c>
      <c r="G88" t="s">
        <v>56</v>
      </c>
    </row>
    <row r="89" spans="1:7" x14ac:dyDescent="0.2">
      <c r="A89" t="s">
        <v>65</v>
      </c>
      <c r="B89" t="str">
        <f>_xlfn.IFNA(VLOOKUP(A89,'GVKEY (North America)'!A:D,4,FALSE),VLOOKUP(A89,'GVKEY (World)'!A:E,5,FALSE))</f>
        <v>008549</v>
      </c>
      <c r="C89" s="1">
        <v>44116</v>
      </c>
      <c r="D89">
        <v>-1</v>
      </c>
      <c r="E89" t="s">
        <v>41</v>
      </c>
      <c r="F89" t="s">
        <v>47</v>
      </c>
      <c r="G89" t="s">
        <v>56</v>
      </c>
    </row>
    <row r="90" spans="1:7" x14ac:dyDescent="0.2">
      <c r="A90" t="s">
        <v>85</v>
      </c>
      <c r="B90" t="str">
        <f>_xlfn.IFNA(VLOOKUP(A90,'GVKEY (North America)'!A:D,4,FALSE),VLOOKUP(A90,'GVKEY (World)'!A:E,5,FALSE))</f>
        <v>012384</v>
      </c>
      <c r="C90" s="1">
        <v>44116</v>
      </c>
      <c r="D90">
        <v>-1</v>
      </c>
      <c r="E90" t="s">
        <v>41</v>
      </c>
      <c r="F90" t="s">
        <v>48</v>
      </c>
      <c r="G90" t="s">
        <v>57</v>
      </c>
    </row>
    <row r="91" spans="1:7" x14ac:dyDescent="0.2">
      <c r="A91" s="2" t="s">
        <v>63</v>
      </c>
      <c r="B91" t="str">
        <f>_xlfn.IFNA(VLOOKUP(A91,'GVKEY (North America)'!A:D,4,FALSE),VLOOKUP(A91,'GVKEY (World)'!A:E,5,FALSE))</f>
        <v>013312</v>
      </c>
      <c r="C91" s="1">
        <v>44116</v>
      </c>
      <c r="D91">
        <v>-1</v>
      </c>
      <c r="E91" t="s">
        <v>41</v>
      </c>
      <c r="F91" t="s">
        <v>48</v>
      </c>
      <c r="G91" t="s">
        <v>57</v>
      </c>
    </row>
    <row r="92" spans="1:7" x14ac:dyDescent="0.2">
      <c r="A92" t="s">
        <v>81</v>
      </c>
      <c r="B92" t="str">
        <f>_xlfn.IFNA(VLOOKUP(A92,'GVKEY (North America)'!A:D,4,FALSE),VLOOKUP(A92,'GVKEY (World)'!A:E,5,FALSE))</f>
        <v>170841</v>
      </c>
      <c r="C92" s="1">
        <v>44116</v>
      </c>
      <c r="D92">
        <v>-1</v>
      </c>
      <c r="E92" t="s">
        <v>41</v>
      </c>
      <c r="F92" t="s">
        <v>47</v>
      </c>
      <c r="G92" t="s">
        <v>56</v>
      </c>
    </row>
    <row r="93" spans="1:7" x14ac:dyDescent="0.2">
      <c r="A93" t="s">
        <v>76</v>
      </c>
      <c r="B93" t="str">
        <f>_xlfn.IFNA(VLOOKUP(A93,'GVKEY (North America)'!A:D,4,FALSE),VLOOKUP(A93,'GVKEY (World)'!A:E,5,FALSE))</f>
        <v>186989</v>
      </c>
      <c r="C93" s="1">
        <v>44116</v>
      </c>
      <c r="D93">
        <v>-1</v>
      </c>
      <c r="E93" t="s">
        <v>41</v>
      </c>
      <c r="F93" t="s">
        <v>47</v>
      </c>
      <c r="G93" t="s">
        <v>56</v>
      </c>
    </row>
    <row r="94" spans="1:7" x14ac:dyDescent="0.2">
      <c r="A94" t="s">
        <v>71</v>
      </c>
      <c r="B94" t="str">
        <f>_xlfn.IFNA(VLOOKUP(A94,'GVKEY (North America)'!A:D,4,FALSE),VLOOKUP(A94,'GVKEY (World)'!A:E,5,FALSE))</f>
        <v>001380</v>
      </c>
      <c r="C94" s="1">
        <v>42933</v>
      </c>
      <c r="D94">
        <v>-2</v>
      </c>
      <c r="E94" t="s">
        <v>12</v>
      </c>
      <c r="F94" t="s">
        <v>47</v>
      </c>
      <c r="G94" t="s">
        <v>56</v>
      </c>
    </row>
    <row r="95" spans="1:7" x14ac:dyDescent="0.2">
      <c r="A95" t="s">
        <v>61</v>
      </c>
      <c r="B95" t="str">
        <f>_xlfn.IFNA(VLOOKUP(A95,'GVKEY (North America)'!A:D,4,FALSE),VLOOKUP(A95,'GVKEY (World)'!A:E,5,FALSE))</f>
        <v>001678</v>
      </c>
      <c r="C95" s="1">
        <v>42933</v>
      </c>
      <c r="D95">
        <v>-2</v>
      </c>
      <c r="E95" t="s">
        <v>12</v>
      </c>
      <c r="F95" t="s">
        <v>47</v>
      </c>
      <c r="G95" t="s">
        <v>56</v>
      </c>
    </row>
    <row r="96" spans="1:7" x14ac:dyDescent="0.2">
      <c r="A96" t="s">
        <v>89</v>
      </c>
      <c r="B96" t="str">
        <f>_xlfn.IFNA(VLOOKUP(A96,'GVKEY (North America)'!A:D,4,FALSE),VLOOKUP(A96,'GVKEY (World)'!A:E,5,FALSE))</f>
        <v>002410</v>
      </c>
      <c r="C96" s="1">
        <v>42933</v>
      </c>
      <c r="D96">
        <v>-2</v>
      </c>
      <c r="E96" t="s">
        <v>12</v>
      </c>
      <c r="F96" t="s">
        <v>48</v>
      </c>
      <c r="G96" t="s">
        <v>57</v>
      </c>
    </row>
    <row r="97" spans="1:7" x14ac:dyDescent="0.2">
      <c r="A97" t="s">
        <v>64</v>
      </c>
      <c r="B97" t="str">
        <f>_xlfn.IFNA(VLOOKUP(A97,'GVKEY (North America)'!A:D,4,FALSE),VLOOKUP(A97,'GVKEY (World)'!A:E,5,FALSE))</f>
        <v>002991</v>
      </c>
      <c r="C97" s="1">
        <v>42933</v>
      </c>
      <c r="D97">
        <v>-2</v>
      </c>
      <c r="E97" t="s">
        <v>12</v>
      </c>
      <c r="F97" t="s">
        <v>47</v>
      </c>
      <c r="G97" t="s">
        <v>56</v>
      </c>
    </row>
    <row r="98" spans="1:7" x14ac:dyDescent="0.2">
      <c r="A98" t="s">
        <v>69</v>
      </c>
      <c r="B98" t="str">
        <f>_xlfn.IFNA(VLOOKUP(A98,'GVKEY (North America)'!A:D,4,FALSE),VLOOKUP(A98,'GVKEY (World)'!A:E,5,FALSE))</f>
        <v>004503</v>
      </c>
      <c r="C98" s="1">
        <v>42933</v>
      </c>
      <c r="D98">
        <v>-2</v>
      </c>
      <c r="E98" t="s">
        <v>12</v>
      </c>
      <c r="F98" t="s">
        <v>47</v>
      </c>
      <c r="G98" t="s">
        <v>56</v>
      </c>
    </row>
    <row r="99" spans="1:7" x14ac:dyDescent="0.2">
      <c r="A99" t="s">
        <v>78</v>
      </c>
      <c r="B99" t="str">
        <f>_xlfn.IFNA(VLOOKUP(A99,'GVKEY (North America)'!A:D,4,FALSE),VLOOKUP(A99,'GVKEY (World)'!A:E,5,FALSE))</f>
        <v>008068</v>
      </c>
      <c r="C99" s="1">
        <v>42933</v>
      </c>
      <c r="D99">
        <v>-2</v>
      </c>
      <c r="E99" t="s">
        <v>12</v>
      </c>
      <c r="F99" t="s">
        <v>47</v>
      </c>
      <c r="G99" t="s">
        <v>56</v>
      </c>
    </row>
    <row r="100" spans="1:7" x14ac:dyDescent="0.2">
      <c r="A100" t="s">
        <v>65</v>
      </c>
      <c r="B100" t="str">
        <f>_xlfn.IFNA(VLOOKUP(A100,'GVKEY (North America)'!A:D,4,FALSE),VLOOKUP(A100,'GVKEY (World)'!A:E,5,FALSE))</f>
        <v>008549</v>
      </c>
      <c r="C100" s="1">
        <v>42933</v>
      </c>
      <c r="D100">
        <v>-2</v>
      </c>
      <c r="E100" t="s">
        <v>12</v>
      </c>
      <c r="F100" t="s">
        <v>47</v>
      </c>
      <c r="G100" t="s">
        <v>56</v>
      </c>
    </row>
    <row r="101" spans="1:7" x14ac:dyDescent="0.2">
      <c r="A101" t="s">
        <v>79</v>
      </c>
      <c r="B101" t="str">
        <f>_xlfn.IFNA(VLOOKUP(A101,'GVKEY (North America)'!A:D,4,FALSE),VLOOKUP(A101,'GVKEY (World)'!A:E,5,FALSE))</f>
        <v>011781</v>
      </c>
      <c r="C101" s="1">
        <v>42933</v>
      </c>
      <c r="D101">
        <v>-2</v>
      </c>
      <c r="E101" t="s">
        <v>12</v>
      </c>
      <c r="F101" t="s">
        <v>47</v>
      </c>
      <c r="G101" t="s">
        <v>56</v>
      </c>
    </row>
    <row r="102" spans="1:7" x14ac:dyDescent="0.2">
      <c r="A102" t="s">
        <v>59</v>
      </c>
      <c r="B102" t="str">
        <f>_xlfn.IFNA(VLOOKUP(A102,'GVKEY (North America)'!A:D,4,FALSE),VLOOKUP(A102,'GVKEY (World)'!A:E,5,FALSE))</f>
        <v>011923</v>
      </c>
      <c r="C102" s="1">
        <v>42933</v>
      </c>
      <c r="D102">
        <v>-2</v>
      </c>
      <c r="E102" t="s">
        <v>12</v>
      </c>
      <c r="F102" t="s">
        <v>47</v>
      </c>
      <c r="G102" t="s">
        <v>56</v>
      </c>
    </row>
    <row r="103" spans="1:7" x14ac:dyDescent="0.2">
      <c r="A103" t="s">
        <v>85</v>
      </c>
      <c r="B103" t="str">
        <f>_xlfn.IFNA(VLOOKUP(A103,'GVKEY (North America)'!A:D,4,FALSE),VLOOKUP(A103,'GVKEY (World)'!A:E,5,FALSE))</f>
        <v>012384</v>
      </c>
      <c r="C103" s="1">
        <v>42933</v>
      </c>
      <c r="D103">
        <v>-2</v>
      </c>
      <c r="E103" t="s">
        <v>12</v>
      </c>
      <c r="F103" t="s">
        <v>48</v>
      </c>
      <c r="G103" t="s">
        <v>57</v>
      </c>
    </row>
    <row r="104" spans="1:7" x14ac:dyDescent="0.2">
      <c r="A104" t="s">
        <v>62</v>
      </c>
      <c r="B104" t="str">
        <f>_xlfn.IFNA(VLOOKUP(A104,'GVKEY (North America)'!A:D,4,FALSE),VLOOKUP(A104,'GVKEY (World)'!A:E,5,FALSE))</f>
        <v>014793</v>
      </c>
      <c r="C104" s="1">
        <v>42933</v>
      </c>
      <c r="D104">
        <v>-2</v>
      </c>
      <c r="E104" t="s">
        <v>12</v>
      </c>
      <c r="F104" t="s">
        <v>47</v>
      </c>
      <c r="G104" t="s">
        <v>56</v>
      </c>
    </row>
    <row r="105" spans="1:7" x14ac:dyDescent="0.2">
      <c r="A105" t="s">
        <v>67</v>
      </c>
      <c r="B105" t="str">
        <f>_xlfn.IFNA(VLOOKUP(A105,'GVKEY (North America)'!A:D,4,FALSE),VLOOKUP(A105,'GVKEY (World)'!A:E,5,FALSE))</f>
        <v>014934</v>
      </c>
      <c r="C105" s="1">
        <v>42933</v>
      </c>
      <c r="D105">
        <v>-2</v>
      </c>
      <c r="E105" t="s">
        <v>12</v>
      </c>
      <c r="F105" t="s">
        <v>47</v>
      </c>
      <c r="G105" t="s">
        <v>56</v>
      </c>
    </row>
    <row r="106" spans="1:7" x14ac:dyDescent="0.2">
      <c r="A106" t="s">
        <v>83</v>
      </c>
      <c r="B106" t="str">
        <f>_xlfn.IFNA(VLOOKUP(A106,'GVKEY (North America)'!A:D,4,FALSE),VLOOKUP(A106,'GVKEY (World)'!A:E,5,FALSE))</f>
        <v>015319</v>
      </c>
      <c r="C106" s="1">
        <v>42933</v>
      </c>
      <c r="D106">
        <v>-2</v>
      </c>
      <c r="E106" t="s">
        <v>12</v>
      </c>
      <c r="F106" t="s">
        <v>52</v>
      </c>
      <c r="G106" t="s">
        <v>57</v>
      </c>
    </row>
    <row r="107" spans="1:7" x14ac:dyDescent="0.2">
      <c r="A107" t="s">
        <v>84</v>
      </c>
      <c r="B107" t="str">
        <f>_xlfn.IFNA(VLOOKUP(A107,'GVKEY (North America)'!A:D,4,FALSE),VLOOKUP(A107,'GVKEY (World)'!A:E,5,FALSE))</f>
        <v>019565</v>
      </c>
      <c r="C107" s="1">
        <v>42933</v>
      </c>
      <c r="D107">
        <v>-2</v>
      </c>
      <c r="E107" t="s">
        <v>12</v>
      </c>
      <c r="F107" t="s">
        <v>48</v>
      </c>
      <c r="G107" t="s">
        <v>57</v>
      </c>
    </row>
    <row r="108" spans="1:7" x14ac:dyDescent="0.2">
      <c r="A108" t="s">
        <v>87</v>
      </c>
      <c r="B108" t="str">
        <f>_xlfn.IFNA(VLOOKUP(A108,'GVKEY (North America)'!A:D,4,FALSE),VLOOKUP(A108,'GVKEY (World)'!A:E,5,FALSE))</f>
        <v>024625</v>
      </c>
      <c r="C108" s="1">
        <v>42933</v>
      </c>
      <c r="D108">
        <v>-2</v>
      </c>
      <c r="E108" t="s">
        <v>12</v>
      </c>
      <c r="F108" t="s">
        <v>50</v>
      </c>
      <c r="G108" t="s">
        <v>57</v>
      </c>
    </row>
    <row r="109" spans="1:7" x14ac:dyDescent="0.2">
      <c r="A109" t="s">
        <v>68</v>
      </c>
      <c r="B109" t="str">
        <f>_xlfn.IFNA(VLOOKUP(A109,'GVKEY (North America)'!A:D,4,FALSE),VLOOKUP(A109,'GVKEY (World)'!A:E,5,FALSE))</f>
        <v>061616</v>
      </c>
      <c r="C109" s="1">
        <v>42933</v>
      </c>
      <c r="D109">
        <v>-2</v>
      </c>
      <c r="E109" t="s">
        <v>12</v>
      </c>
      <c r="F109" t="s">
        <v>51</v>
      </c>
      <c r="G109" t="s">
        <v>57</v>
      </c>
    </row>
    <row r="110" spans="1:7" x14ac:dyDescent="0.2">
      <c r="A110" t="s">
        <v>80</v>
      </c>
      <c r="B110" t="str">
        <f>_xlfn.IFNA(VLOOKUP(A110,'GVKEY (North America)'!A:D,4,FALSE),VLOOKUP(A110,'GVKEY (World)'!A:E,5,FALSE))</f>
        <v>142460</v>
      </c>
      <c r="C110" s="1">
        <v>42933</v>
      </c>
      <c r="D110">
        <v>-2</v>
      </c>
      <c r="E110" t="s">
        <v>12</v>
      </c>
      <c r="F110" t="s">
        <v>47</v>
      </c>
      <c r="G110" t="s">
        <v>56</v>
      </c>
    </row>
    <row r="111" spans="1:7" x14ac:dyDescent="0.2">
      <c r="A111" t="s">
        <v>76</v>
      </c>
      <c r="B111" t="str">
        <f>_xlfn.IFNA(VLOOKUP(A111,'GVKEY (North America)'!A:D,4,FALSE),VLOOKUP(A111,'GVKEY (World)'!A:E,5,FALSE))</f>
        <v>186989</v>
      </c>
      <c r="C111" s="1">
        <v>42933</v>
      </c>
      <c r="D111">
        <v>-2</v>
      </c>
      <c r="E111" t="s">
        <v>12</v>
      </c>
      <c r="F111" t="s">
        <v>47</v>
      </c>
      <c r="G111" t="s">
        <v>56</v>
      </c>
    </row>
    <row r="112" spans="1:7" x14ac:dyDescent="0.2">
      <c r="A112" t="s">
        <v>71</v>
      </c>
      <c r="B112" t="str">
        <f>_xlfn.IFNA(VLOOKUP(A112,'GVKEY (North America)'!A:D,4,FALSE),VLOOKUP(A112,'GVKEY (World)'!A:E,5,FALSE))</f>
        <v>001380</v>
      </c>
      <c r="C112" s="1">
        <v>43089</v>
      </c>
      <c r="D112">
        <v>-1</v>
      </c>
      <c r="E112" t="s">
        <v>15</v>
      </c>
      <c r="F112" t="s">
        <v>47</v>
      </c>
      <c r="G112" t="s">
        <v>56</v>
      </c>
    </row>
    <row r="113" spans="1:7" x14ac:dyDescent="0.2">
      <c r="A113" t="s">
        <v>61</v>
      </c>
      <c r="B113" t="str">
        <f>_xlfn.IFNA(VLOOKUP(A113,'GVKEY (North America)'!A:D,4,FALSE),VLOOKUP(A113,'GVKEY (World)'!A:E,5,FALSE))</f>
        <v>001678</v>
      </c>
      <c r="C113" s="1">
        <v>43089</v>
      </c>
      <c r="D113">
        <v>-1</v>
      </c>
      <c r="E113" t="s">
        <v>15</v>
      </c>
      <c r="F113" t="s">
        <v>47</v>
      </c>
      <c r="G113" t="s">
        <v>56</v>
      </c>
    </row>
    <row r="114" spans="1:7" x14ac:dyDescent="0.2">
      <c r="A114" t="s">
        <v>89</v>
      </c>
      <c r="B114" t="str">
        <f>_xlfn.IFNA(VLOOKUP(A114,'GVKEY (North America)'!A:D,4,FALSE),VLOOKUP(A114,'GVKEY (World)'!A:E,5,FALSE))</f>
        <v>002410</v>
      </c>
      <c r="C114" s="1">
        <v>43089</v>
      </c>
      <c r="D114">
        <v>-1</v>
      </c>
      <c r="E114" t="s">
        <v>15</v>
      </c>
      <c r="F114" t="s">
        <v>48</v>
      </c>
      <c r="G114" t="s">
        <v>57</v>
      </c>
    </row>
    <row r="115" spans="1:7" x14ac:dyDescent="0.2">
      <c r="A115" t="s">
        <v>64</v>
      </c>
      <c r="B115" t="str">
        <f>_xlfn.IFNA(VLOOKUP(A115,'GVKEY (North America)'!A:D,4,FALSE),VLOOKUP(A115,'GVKEY (World)'!A:E,5,FALSE))</f>
        <v>002991</v>
      </c>
      <c r="C115" s="1">
        <v>43089</v>
      </c>
      <c r="D115">
        <v>-1</v>
      </c>
      <c r="E115" t="s">
        <v>15</v>
      </c>
      <c r="F115" t="s">
        <v>47</v>
      </c>
      <c r="G115" t="s">
        <v>56</v>
      </c>
    </row>
    <row r="116" spans="1:7" x14ac:dyDescent="0.2">
      <c r="A116" t="s">
        <v>69</v>
      </c>
      <c r="B116" t="str">
        <f>_xlfn.IFNA(VLOOKUP(A116,'GVKEY (North America)'!A:D,4,FALSE),VLOOKUP(A116,'GVKEY (World)'!A:E,5,FALSE))</f>
        <v>004503</v>
      </c>
      <c r="C116" s="1">
        <v>43089</v>
      </c>
      <c r="D116">
        <v>-1</v>
      </c>
      <c r="E116" t="s">
        <v>15</v>
      </c>
      <c r="F116" t="s">
        <v>47</v>
      </c>
      <c r="G116" t="s">
        <v>56</v>
      </c>
    </row>
    <row r="117" spans="1:7" x14ac:dyDescent="0.2">
      <c r="A117" t="s">
        <v>78</v>
      </c>
      <c r="B117" t="str">
        <f>_xlfn.IFNA(VLOOKUP(A117,'GVKEY (North America)'!A:D,4,FALSE),VLOOKUP(A117,'GVKEY (World)'!A:E,5,FALSE))</f>
        <v>008068</v>
      </c>
      <c r="C117" s="1">
        <v>43089</v>
      </c>
      <c r="D117">
        <v>-1</v>
      </c>
      <c r="E117" t="s">
        <v>15</v>
      </c>
      <c r="F117" t="s">
        <v>47</v>
      </c>
      <c r="G117" t="s">
        <v>56</v>
      </c>
    </row>
    <row r="118" spans="1:7" x14ac:dyDescent="0.2">
      <c r="A118" t="s">
        <v>65</v>
      </c>
      <c r="B118" t="str">
        <f>_xlfn.IFNA(VLOOKUP(A118,'GVKEY (North America)'!A:D,4,FALSE),VLOOKUP(A118,'GVKEY (World)'!A:E,5,FALSE))</f>
        <v>008549</v>
      </c>
      <c r="C118" s="1">
        <v>43089</v>
      </c>
      <c r="D118">
        <v>-1</v>
      </c>
      <c r="E118" t="s">
        <v>15</v>
      </c>
      <c r="F118" t="s">
        <v>47</v>
      </c>
      <c r="G118" t="s">
        <v>56</v>
      </c>
    </row>
    <row r="119" spans="1:7" x14ac:dyDescent="0.2">
      <c r="A119" t="s">
        <v>79</v>
      </c>
      <c r="B119" t="str">
        <f>_xlfn.IFNA(VLOOKUP(A119,'GVKEY (North America)'!A:D,4,FALSE),VLOOKUP(A119,'GVKEY (World)'!A:E,5,FALSE))</f>
        <v>011781</v>
      </c>
      <c r="C119" s="1">
        <v>43089</v>
      </c>
      <c r="D119">
        <v>-1</v>
      </c>
      <c r="E119" t="s">
        <v>15</v>
      </c>
      <c r="F119" t="s">
        <v>47</v>
      </c>
      <c r="G119" t="s">
        <v>56</v>
      </c>
    </row>
    <row r="120" spans="1:7" x14ac:dyDescent="0.2">
      <c r="A120" t="s">
        <v>59</v>
      </c>
      <c r="B120" t="str">
        <f>_xlfn.IFNA(VLOOKUP(A120,'GVKEY (North America)'!A:D,4,FALSE),VLOOKUP(A120,'GVKEY (World)'!A:E,5,FALSE))</f>
        <v>011923</v>
      </c>
      <c r="C120" s="1">
        <v>43089</v>
      </c>
      <c r="D120">
        <v>-1</v>
      </c>
      <c r="E120" t="s">
        <v>15</v>
      </c>
      <c r="F120" t="s">
        <v>47</v>
      </c>
      <c r="G120" t="s">
        <v>56</v>
      </c>
    </row>
    <row r="121" spans="1:7" x14ac:dyDescent="0.2">
      <c r="A121" t="s">
        <v>85</v>
      </c>
      <c r="B121" t="str">
        <f>_xlfn.IFNA(VLOOKUP(A121,'GVKEY (North America)'!A:D,4,FALSE),VLOOKUP(A121,'GVKEY (World)'!A:E,5,FALSE))</f>
        <v>012384</v>
      </c>
      <c r="C121" s="1">
        <v>43089</v>
      </c>
      <c r="D121">
        <v>-1</v>
      </c>
      <c r="E121" t="s">
        <v>15</v>
      </c>
      <c r="F121" t="s">
        <v>48</v>
      </c>
      <c r="G121" t="s">
        <v>57</v>
      </c>
    </row>
    <row r="122" spans="1:7" x14ac:dyDescent="0.2">
      <c r="A122" t="s">
        <v>67</v>
      </c>
      <c r="B122" t="str">
        <f>_xlfn.IFNA(VLOOKUP(A122,'GVKEY (North America)'!A:D,4,FALSE),VLOOKUP(A122,'GVKEY (World)'!A:E,5,FALSE))</f>
        <v>014934</v>
      </c>
      <c r="C122" s="1">
        <v>43089</v>
      </c>
      <c r="D122">
        <v>-1</v>
      </c>
      <c r="E122" t="s">
        <v>15</v>
      </c>
      <c r="F122" t="s">
        <v>47</v>
      </c>
      <c r="G122" t="s">
        <v>56</v>
      </c>
    </row>
    <row r="123" spans="1:7" x14ac:dyDescent="0.2">
      <c r="A123" t="s">
        <v>83</v>
      </c>
      <c r="B123" t="str">
        <f>_xlfn.IFNA(VLOOKUP(A123,'GVKEY (North America)'!A:D,4,FALSE),VLOOKUP(A123,'GVKEY (World)'!A:E,5,FALSE))</f>
        <v>015319</v>
      </c>
      <c r="C123" s="1">
        <v>43089</v>
      </c>
      <c r="D123">
        <v>-1</v>
      </c>
      <c r="E123" t="s">
        <v>15</v>
      </c>
      <c r="F123" t="s">
        <v>52</v>
      </c>
      <c r="G123" t="s">
        <v>57</v>
      </c>
    </row>
    <row r="124" spans="1:7" x14ac:dyDescent="0.2">
      <c r="A124" t="s">
        <v>68</v>
      </c>
      <c r="B124" t="str">
        <f>_xlfn.IFNA(VLOOKUP(A124,'GVKEY (North America)'!A:D,4,FALSE),VLOOKUP(A124,'GVKEY (World)'!A:E,5,FALSE))</f>
        <v>061616</v>
      </c>
      <c r="C124" s="1">
        <v>43089</v>
      </c>
      <c r="D124">
        <v>-1</v>
      </c>
      <c r="E124" t="s">
        <v>15</v>
      </c>
      <c r="F124" t="s">
        <v>51</v>
      </c>
      <c r="G124" t="s">
        <v>57</v>
      </c>
    </row>
    <row r="125" spans="1:7" x14ac:dyDescent="0.2">
      <c r="A125" t="s">
        <v>81</v>
      </c>
      <c r="B125" t="str">
        <f>_xlfn.IFNA(VLOOKUP(A125,'GVKEY (North America)'!A:D,4,FALSE),VLOOKUP(A125,'GVKEY (World)'!A:E,5,FALSE))</f>
        <v>170841</v>
      </c>
      <c r="C125" s="1">
        <v>43089</v>
      </c>
      <c r="D125">
        <v>-1</v>
      </c>
      <c r="E125" t="s">
        <v>15</v>
      </c>
      <c r="F125" t="s">
        <v>47</v>
      </c>
      <c r="G125" t="s">
        <v>56</v>
      </c>
    </row>
    <row r="126" spans="1:7" x14ac:dyDescent="0.2">
      <c r="A126" t="s">
        <v>76</v>
      </c>
      <c r="B126" t="str">
        <f>_xlfn.IFNA(VLOOKUP(A126,'GVKEY (North America)'!A:D,4,FALSE),VLOOKUP(A126,'GVKEY (World)'!A:E,5,FALSE))</f>
        <v>186989</v>
      </c>
      <c r="C126" s="1">
        <v>43089</v>
      </c>
      <c r="D126">
        <v>-1</v>
      </c>
      <c r="E126" t="s">
        <v>15</v>
      </c>
      <c r="F126" t="s">
        <v>47</v>
      </c>
      <c r="G126" t="s">
        <v>56</v>
      </c>
    </row>
    <row r="127" spans="1:7" x14ac:dyDescent="0.2">
      <c r="A127" t="s">
        <v>71</v>
      </c>
      <c r="B127" t="str">
        <f>_xlfn.IFNA(VLOOKUP(A127,'GVKEY (North America)'!A:D,4,FALSE),VLOOKUP(A127,'GVKEY (World)'!A:E,5,FALSE))</f>
        <v>001380</v>
      </c>
      <c r="C127" s="1">
        <v>44084</v>
      </c>
      <c r="D127">
        <v>-1</v>
      </c>
      <c r="E127" s="4" t="s">
        <v>39</v>
      </c>
      <c r="F127" t="s">
        <v>47</v>
      </c>
      <c r="G127" t="s">
        <v>56</v>
      </c>
    </row>
    <row r="128" spans="1:7" x14ac:dyDescent="0.2">
      <c r="A128" t="s">
        <v>61</v>
      </c>
      <c r="B128" t="str">
        <f>_xlfn.IFNA(VLOOKUP(A128,'GVKEY (North America)'!A:D,4,FALSE),VLOOKUP(A128,'GVKEY (World)'!A:E,5,FALSE))</f>
        <v>001678</v>
      </c>
      <c r="C128" s="1">
        <v>44084</v>
      </c>
      <c r="D128">
        <v>-1</v>
      </c>
      <c r="E128" s="4" t="s">
        <v>39</v>
      </c>
      <c r="F128" t="s">
        <v>47</v>
      </c>
      <c r="G128" t="s">
        <v>56</v>
      </c>
    </row>
    <row r="129" spans="1:7" x14ac:dyDescent="0.2">
      <c r="A129" t="s">
        <v>89</v>
      </c>
      <c r="B129" t="str">
        <f>_xlfn.IFNA(VLOOKUP(A129,'GVKEY (North America)'!A:D,4,FALSE),VLOOKUP(A129,'GVKEY (World)'!A:E,5,FALSE))</f>
        <v>002410</v>
      </c>
      <c r="C129" s="1">
        <v>44084</v>
      </c>
      <c r="D129">
        <v>-1</v>
      </c>
      <c r="E129" s="4" t="s">
        <v>39</v>
      </c>
      <c r="F129" t="s">
        <v>48</v>
      </c>
      <c r="G129" t="s">
        <v>57</v>
      </c>
    </row>
    <row r="130" spans="1:7" x14ac:dyDescent="0.2">
      <c r="A130" t="s">
        <v>64</v>
      </c>
      <c r="B130" t="str">
        <f>_xlfn.IFNA(VLOOKUP(A130,'GVKEY (North America)'!A:D,4,FALSE),VLOOKUP(A130,'GVKEY (World)'!A:E,5,FALSE))</f>
        <v>002991</v>
      </c>
      <c r="C130" s="1">
        <v>44084</v>
      </c>
      <c r="D130">
        <v>-1</v>
      </c>
      <c r="E130" s="4" t="s">
        <v>39</v>
      </c>
      <c r="F130" t="s">
        <v>47</v>
      </c>
      <c r="G130" t="s">
        <v>56</v>
      </c>
    </row>
    <row r="131" spans="1:7" x14ac:dyDescent="0.2">
      <c r="A131" t="s">
        <v>69</v>
      </c>
      <c r="B131" t="str">
        <f>_xlfn.IFNA(VLOOKUP(A131,'GVKEY (North America)'!A:D,4,FALSE),VLOOKUP(A131,'GVKEY (World)'!A:E,5,FALSE))</f>
        <v>004503</v>
      </c>
      <c r="C131" s="1">
        <v>44084</v>
      </c>
      <c r="D131">
        <v>-1</v>
      </c>
      <c r="E131" s="4" t="s">
        <v>39</v>
      </c>
      <c r="F131" t="s">
        <v>47</v>
      </c>
      <c r="G131" t="s">
        <v>56</v>
      </c>
    </row>
    <row r="132" spans="1:7" x14ac:dyDescent="0.2">
      <c r="A132" t="s">
        <v>77</v>
      </c>
      <c r="B132" t="str">
        <f>_xlfn.IFNA(VLOOKUP(A132,'GVKEY (North America)'!A:D,4,FALSE),VLOOKUP(A132,'GVKEY (World)'!A:E,5,FALSE))</f>
        <v>007620</v>
      </c>
      <c r="C132" s="1">
        <v>44084</v>
      </c>
      <c r="D132">
        <v>-1</v>
      </c>
      <c r="E132" s="4" t="s">
        <v>39</v>
      </c>
      <c r="F132" t="s">
        <v>47</v>
      </c>
      <c r="G132" t="s">
        <v>56</v>
      </c>
    </row>
    <row r="133" spans="1:7" x14ac:dyDescent="0.2">
      <c r="A133" t="s">
        <v>78</v>
      </c>
      <c r="B133" t="str">
        <f>_xlfn.IFNA(VLOOKUP(A133,'GVKEY (North America)'!A:D,4,FALSE),VLOOKUP(A133,'GVKEY (World)'!A:E,5,FALSE))</f>
        <v>008068</v>
      </c>
      <c r="C133" s="1">
        <v>44084</v>
      </c>
      <c r="D133">
        <v>-1</v>
      </c>
      <c r="E133" s="4" t="s">
        <v>39</v>
      </c>
      <c r="F133" t="s">
        <v>47</v>
      </c>
      <c r="G133" t="s">
        <v>56</v>
      </c>
    </row>
    <row r="134" spans="1:7" x14ac:dyDescent="0.2">
      <c r="A134" t="s">
        <v>65</v>
      </c>
      <c r="B134" t="str">
        <f>_xlfn.IFNA(VLOOKUP(A134,'GVKEY (North America)'!A:D,4,FALSE),VLOOKUP(A134,'GVKEY (World)'!A:E,5,FALSE))</f>
        <v>008549</v>
      </c>
      <c r="C134" s="1">
        <v>44084</v>
      </c>
      <c r="D134">
        <v>-1</v>
      </c>
      <c r="E134" s="4" t="s">
        <v>39</v>
      </c>
      <c r="F134" t="s">
        <v>47</v>
      </c>
      <c r="G134" t="s">
        <v>56</v>
      </c>
    </row>
    <row r="135" spans="1:7" x14ac:dyDescent="0.2">
      <c r="A135" t="s">
        <v>85</v>
      </c>
      <c r="B135" t="str">
        <f>_xlfn.IFNA(VLOOKUP(A135,'GVKEY (North America)'!A:D,4,FALSE),VLOOKUP(A135,'GVKEY (World)'!A:E,5,FALSE))</f>
        <v>012384</v>
      </c>
      <c r="C135" s="1">
        <v>44084</v>
      </c>
      <c r="D135">
        <v>-1</v>
      </c>
      <c r="E135" s="4" t="s">
        <v>39</v>
      </c>
      <c r="F135" t="s">
        <v>48</v>
      </c>
      <c r="G135" t="s">
        <v>57</v>
      </c>
    </row>
    <row r="136" spans="1:7" x14ac:dyDescent="0.2">
      <c r="A136" t="s">
        <v>67</v>
      </c>
      <c r="B136" t="str">
        <f>_xlfn.IFNA(VLOOKUP(A136,'GVKEY (North America)'!A:D,4,FALSE),VLOOKUP(A136,'GVKEY (World)'!A:E,5,FALSE))</f>
        <v>014934</v>
      </c>
      <c r="C136" s="1">
        <v>44084</v>
      </c>
      <c r="D136">
        <v>-1</v>
      </c>
      <c r="E136" s="4" t="s">
        <v>39</v>
      </c>
      <c r="F136" t="s">
        <v>47</v>
      </c>
      <c r="G136" t="s">
        <v>56</v>
      </c>
    </row>
    <row r="137" spans="1:7" x14ac:dyDescent="0.2">
      <c r="A137" t="s">
        <v>87</v>
      </c>
      <c r="B137" t="str">
        <f>_xlfn.IFNA(VLOOKUP(A137,'GVKEY (North America)'!A:D,4,FALSE),VLOOKUP(A137,'GVKEY (World)'!A:E,5,FALSE))</f>
        <v>024625</v>
      </c>
      <c r="C137" s="1">
        <v>44084</v>
      </c>
      <c r="D137">
        <v>-1</v>
      </c>
      <c r="E137" s="4" t="s">
        <v>39</v>
      </c>
      <c r="F137" t="s">
        <v>50</v>
      </c>
      <c r="G137" t="s">
        <v>57</v>
      </c>
    </row>
    <row r="138" spans="1:7" x14ac:dyDescent="0.2">
      <c r="A138" t="s">
        <v>66</v>
      </c>
      <c r="B138" t="str">
        <f>_xlfn.IFNA(VLOOKUP(A138,'GVKEY (North America)'!A:D,4,FALSE),VLOOKUP(A138,'GVKEY (World)'!A:E,5,FALSE))</f>
        <v>032372</v>
      </c>
      <c r="C138" s="1">
        <v>44084</v>
      </c>
      <c r="D138">
        <v>-1</v>
      </c>
      <c r="E138" s="4" t="s">
        <v>39</v>
      </c>
      <c r="F138" t="s">
        <v>47</v>
      </c>
      <c r="G138" t="s">
        <v>56</v>
      </c>
    </row>
    <row r="139" spans="1:7" x14ac:dyDescent="0.2">
      <c r="A139" t="s">
        <v>111</v>
      </c>
      <c r="B139" t="str">
        <f>_xlfn.IFNA(VLOOKUP(A139,'GVKEY (North America)'!A:D,4,FALSE),VLOOKUP(A139,'GVKEY (World)'!A:E,5,FALSE))</f>
        <v>120093</v>
      </c>
      <c r="C139" s="1">
        <v>44084</v>
      </c>
      <c r="D139">
        <v>-1</v>
      </c>
      <c r="E139" s="4" t="s">
        <v>39</v>
      </c>
      <c r="F139" t="s">
        <v>47</v>
      </c>
      <c r="G139" t="s">
        <v>56</v>
      </c>
    </row>
    <row r="140" spans="1:7" x14ac:dyDescent="0.2">
      <c r="A140" t="s">
        <v>76</v>
      </c>
      <c r="B140" t="str">
        <f>_xlfn.IFNA(VLOOKUP(A140,'GVKEY (North America)'!A:D,4,FALSE),VLOOKUP(A140,'GVKEY (World)'!A:E,5,FALSE))</f>
        <v>186989</v>
      </c>
      <c r="C140" s="1">
        <v>44084</v>
      </c>
      <c r="D140">
        <v>-1</v>
      </c>
      <c r="E140" s="4" t="s">
        <v>39</v>
      </c>
      <c r="F140" t="s">
        <v>47</v>
      </c>
      <c r="G140" t="s">
        <v>56</v>
      </c>
    </row>
    <row r="141" spans="1:7" x14ac:dyDescent="0.2">
      <c r="A141" s="6" t="s">
        <v>152</v>
      </c>
      <c r="B141" t="str">
        <f>_xlfn.IFNA(VLOOKUP(A141,'GVKEY (North America)'!A:D,4,FALSE),VLOOKUP(A141,'GVKEY (World)'!A:E,5,FALSE))</f>
        <v>100022</v>
      </c>
      <c r="C141" s="1">
        <v>44459</v>
      </c>
      <c r="D141">
        <v>-2</v>
      </c>
      <c r="E141" t="s">
        <v>149</v>
      </c>
      <c r="F141" t="s">
        <v>49</v>
      </c>
      <c r="G141" t="s">
        <v>57</v>
      </c>
    </row>
    <row r="142" spans="1:7" x14ac:dyDescent="0.2">
      <c r="A142" s="6" t="s">
        <v>154</v>
      </c>
      <c r="B142" t="str">
        <f>_xlfn.IFNA(VLOOKUP(A142,'GVKEY (North America)'!A:D,4,FALSE),VLOOKUP(A142,'GVKEY (World)'!A:E,5,FALSE))</f>
        <v>017828</v>
      </c>
      <c r="C142" s="1">
        <v>44459</v>
      </c>
      <c r="D142">
        <v>-2</v>
      </c>
      <c r="E142" t="s">
        <v>150</v>
      </c>
      <c r="F142" t="s">
        <v>49</v>
      </c>
      <c r="G142" t="s">
        <v>57</v>
      </c>
    </row>
    <row r="143" spans="1:7" x14ac:dyDescent="0.2">
      <c r="A143" t="s">
        <v>89</v>
      </c>
      <c r="B143" t="str">
        <f>_xlfn.IFNA(VLOOKUP(A143,'GVKEY (North America)'!A:D,4,FALSE),VLOOKUP(A143,'GVKEY (World)'!A:E,5,FALSE))</f>
        <v>002410</v>
      </c>
      <c r="C143" s="1">
        <v>44007</v>
      </c>
      <c r="D143">
        <v>-1</v>
      </c>
      <c r="E143" s="4" t="s">
        <v>36</v>
      </c>
      <c r="F143" t="s">
        <v>48</v>
      </c>
      <c r="G143" t="s">
        <v>57</v>
      </c>
    </row>
    <row r="144" spans="1:7" x14ac:dyDescent="0.2">
      <c r="A144" t="s">
        <v>64</v>
      </c>
      <c r="B144" t="str">
        <f>_xlfn.IFNA(VLOOKUP(A144,'GVKEY (North America)'!A:D,4,FALSE),VLOOKUP(A144,'GVKEY (World)'!A:E,5,FALSE))</f>
        <v>002991</v>
      </c>
      <c r="C144" s="1">
        <v>44007</v>
      </c>
      <c r="D144">
        <v>-1</v>
      </c>
      <c r="E144" s="4" t="s">
        <v>36</v>
      </c>
      <c r="F144" t="s">
        <v>47</v>
      </c>
      <c r="G144" t="s">
        <v>56</v>
      </c>
    </row>
    <row r="145" spans="1:7" x14ac:dyDescent="0.2">
      <c r="A145" t="s">
        <v>69</v>
      </c>
      <c r="B145" t="str">
        <f>_xlfn.IFNA(VLOOKUP(A145,'GVKEY (North America)'!A:D,4,FALSE),VLOOKUP(A145,'GVKEY (World)'!A:E,5,FALSE))</f>
        <v>004503</v>
      </c>
      <c r="C145" s="1">
        <v>44007</v>
      </c>
      <c r="D145">
        <v>-1</v>
      </c>
      <c r="E145" s="4" t="s">
        <v>36</v>
      </c>
      <c r="F145" t="s">
        <v>47</v>
      </c>
      <c r="G145" t="s">
        <v>56</v>
      </c>
    </row>
    <row r="146" spans="1:7" x14ac:dyDescent="0.2">
      <c r="A146" t="s">
        <v>85</v>
      </c>
      <c r="B146" t="str">
        <f>_xlfn.IFNA(VLOOKUP(A146,'GVKEY (North America)'!A:D,4,FALSE),VLOOKUP(A146,'GVKEY (World)'!A:E,5,FALSE))</f>
        <v>012384</v>
      </c>
      <c r="C146" s="1">
        <v>44007</v>
      </c>
      <c r="D146">
        <v>-1</v>
      </c>
      <c r="E146" s="4" t="s">
        <v>36</v>
      </c>
      <c r="F146" t="s">
        <v>48</v>
      </c>
      <c r="G146" t="s">
        <v>57</v>
      </c>
    </row>
    <row r="147" spans="1:7" x14ac:dyDescent="0.2">
      <c r="A147" t="s">
        <v>69</v>
      </c>
      <c r="B147" t="str">
        <f>_xlfn.IFNA(VLOOKUP(A147,'GVKEY (North America)'!A:D,4,FALSE),VLOOKUP(A147,'GVKEY (World)'!A:E,5,FALSE))</f>
        <v>004503</v>
      </c>
      <c r="C147" s="1">
        <v>42697</v>
      </c>
      <c r="D147">
        <v>-2</v>
      </c>
      <c r="E147" t="s">
        <v>10</v>
      </c>
      <c r="F147" t="s">
        <v>47</v>
      </c>
      <c r="G147" t="s">
        <v>56</v>
      </c>
    </row>
    <row r="148" spans="1:7" ht="16" x14ac:dyDescent="0.2">
      <c r="A148" t="s">
        <v>87</v>
      </c>
      <c r="B148" t="str">
        <f>_xlfn.IFNA(VLOOKUP(A148,'GVKEY (North America)'!A:D,4,FALSE),VLOOKUP(A148,'GVKEY (World)'!A:E,5,FALSE))</f>
        <v>024625</v>
      </c>
      <c r="C148" s="1">
        <v>43761</v>
      </c>
      <c r="D148">
        <v>-1</v>
      </c>
      <c r="E148" s="3" t="s">
        <v>28</v>
      </c>
      <c r="F148" t="s">
        <v>50</v>
      </c>
      <c r="G148" t="s">
        <v>57</v>
      </c>
    </row>
    <row r="149" spans="1:7" x14ac:dyDescent="0.2">
      <c r="A149" t="s">
        <v>64</v>
      </c>
      <c r="B149" t="str">
        <f>_xlfn.IFNA(VLOOKUP(A149,'GVKEY (North America)'!A:D,4,FALSE),VLOOKUP(A149,'GVKEY (World)'!A:E,5,FALSE))</f>
        <v>002991</v>
      </c>
      <c r="C149" s="1">
        <v>44271</v>
      </c>
      <c r="D149">
        <v>-1</v>
      </c>
      <c r="E149" t="s">
        <v>43</v>
      </c>
      <c r="F149" t="s">
        <v>47</v>
      </c>
      <c r="G149" t="s">
        <v>56</v>
      </c>
    </row>
    <row r="150" spans="1:7" x14ac:dyDescent="0.2">
      <c r="A150" t="s">
        <v>71</v>
      </c>
      <c r="B150" t="str">
        <f>_xlfn.IFNA(VLOOKUP(A150,'GVKEY (North America)'!A:D,4,FALSE),VLOOKUP(A150,'GVKEY (World)'!A:E,5,FALSE))</f>
        <v>001380</v>
      </c>
      <c r="C150" s="1">
        <v>42269</v>
      </c>
      <c r="D150">
        <v>-1</v>
      </c>
      <c r="E150" t="s">
        <v>45</v>
      </c>
      <c r="F150" t="s">
        <v>47</v>
      </c>
      <c r="G150" t="s">
        <v>56</v>
      </c>
    </row>
    <row r="151" spans="1:7" x14ac:dyDescent="0.2">
      <c r="A151" t="s">
        <v>61</v>
      </c>
      <c r="B151" t="str">
        <f>_xlfn.IFNA(VLOOKUP(A151,'GVKEY (North America)'!A:D,4,FALSE),VLOOKUP(A151,'GVKEY (World)'!A:E,5,FALSE))</f>
        <v>001678</v>
      </c>
      <c r="C151" s="1">
        <v>42269</v>
      </c>
      <c r="D151">
        <v>-1</v>
      </c>
      <c r="E151" t="s">
        <v>45</v>
      </c>
      <c r="F151" t="s">
        <v>47</v>
      </c>
      <c r="G151" t="s">
        <v>56</v>
      </c>
    </row>
    <row r="152" spans="1:7" x14ac:dyDescent="0.2">
      <c r="A152" t="s">
        <v>89</v>
      </c>
      <c r="B152" t="str">
        <f>_xlfn.IFNA(VLOOKUP(A152,'GVKEY (North America)'!A:D,4,FALSE),VLOOKUP(A152,'GVKEY (World)'!A:E,5,FALSE))</f>
        <v>002410</v>
      </c>
      <c r="C152" s="1">
        <v>42269</v>
      </c>
      <c r="D152">
        <v>-1</v>
      </c>
      <c r="E152" t="s">
        <v>45</v>
      </c>
      <c r="F152" t="s">
        <v>48</v>
      </c>
      <c r="G152" t="s">
        <v>57</v>
      </c>
    </row>
    <row r="153" spans="1:7" x14ac:dyDescent="0.2">
      <c r="A153" t="s">
        <v>64</v>
      </c>
      <c r="B153" t="str">
        <f>_xlfn.IFNA(VLOOKUP(A153,'GVKEY (North America)'!A:D,4,FALSE),VLOOKUP(A153,'GVKEY (World)'!A:E,5,FALSE))</f>
        <v>002991</v>
      </c>
      <c r="C153" s="1">
        <v>42269</v>
      </c>
      <c r="D153">
        <v>-1</v>
      </c>
      <c r="E153" t="s">
        <v>45</v>
      </c>
      <c r="F153" t="s">
        <v>47</v>
      </c>
      <c r="G153" t="s">
        <v>56</v>
      </c>
    </row>
    <row r="154" spans="1:7" x14ac:dyDescent="0.2">
      <c r="A154" t="s">
        <v>69</v>
      </c>
      <c r="B154" t="str">
        <f>_xlfn.IFNA(VLOOKUP(A154,'GVKEY (North America)'!A:D,4,FALSE),VLOOKUP(A154,'GVKEY (World)'!A:E,5,FALSE))</f>
        <v>004503</v>
      </c>
      <c r="C154" s="1">
        <v>42269</v>
      </c>
      <c r="D154">
        <v>-1</v>
      </c>
      <c r="E154" t="s">
        <v>45</v>
      </c>
      <c r="F154" t="s">
        <v>47</v>
      </c>
      <c r="G154" t="s">
        <v>56</v>
      </c>
    </row>
    <row r="155" spans="1:7" x14ac:dyDescent="0.2">
      <c r="A155" t="s">
        <v>75</v>
      </c>
      <c r="B155" t="str">
        <f>_xlfn.IFNA(VLOOKUP(A155,'GVKEY (North America)'!A:D,4,FALSE),VLOOKUP(A155,'GVKEY (World)'!A:E,5,FALSE))</f>
        <v>007017</v>
      </c>
      <c r="C155" s="1">
        <v>42269</v>
      </c>
      <c r="D155">
        <v>-1</v>
      </c>
      <c r="E155" t="s">
        <v>45</v>
      </c>
      <c r="F155" t="s">
        <v>47</v>
      </c>
      <c r="G155" t="s">
        <v>56</v>
      </c>
    </row>
    <row r="156" spans="1:7" x14ac:dyDescent="0.2">
      <c r="A156" t="s">
        <v>77</v>
      </c>
      <c r="B156" t="str">
        <f>_xlfn.IFNA(VLOOKUP(A156,'GVKEY (North America)'!A:D,4,FALSE),VLOOKUP(A156,'GVKEY (World)'!A:E,5,FALSE))</f>
        <v>007620</v>
      </c>
      <c r="C156" s="1">
        <v>42269</v>
      </c>
      <c r="D156">
        <v>-1</v>
      </c>
      <c r="E156" t="s">
        <v>45</v>
      </c>
      <c r="F156" t="s">
        <v>47</v>
      </c>
      <c r="G156" t="s">
        <v>56</v>
      </c>
    </row>
    <row r="157" spans="1:7" x14ac:dyDescent="0.2">
      <c r="A157" t="s">
        <v>78</v>
      </c>
      <c r="B157" t="str">
        <f>_xlfn.IFNA(VLOOKUP(A157,'GVKEY (North America)'!A:D,4,FALSE),VLOOKUP(A157,'GVKEY (World)'!A:E,5,FALSE))</f>
        <v>008068</v>
      </c>
      <c r="C157" s="1">
        <v>42269</v>
      </c>
      <c r="D157">
        <v>-1</v>
      </c>
      <c r="E157" t="s">
        <v>45</v>
      </c>
      <c r="F157" t="s">
        <v>47</v>
      </c>
      <c r="G157" t="s">
        <v>56</v>
      </c>
    </row>
    <row r="158" spans="1:7" x14ac:dyDescent="0.2">
      <c r="A158" t="s">
        <v>65</v>
      </c>
      <c r="B158" t="str">
        <f>_xlfn.IFNA(VLOOKUP(A158,'GVKEY (North America)'!A:D,4,FALSE),VLOOKUP(A158,'GVKEY (World)'!A:E,5,FALSE))</f>
        <v>008549</v>
      </c>
      <c r="C158" s="1">
        <v>42269</v>
      </c>
      <c r="D158">
        <v>-1</v>
      </c>
      <c r="E158" t="s">
        <v>45</v>
      </c>
      <c r="F158" t="s">
        <v>47</v>
      </c>
      <c r="G158" t="s">
        <v>56</v>
      </c>
    </row>
    <row r="159" spans="1:7" x14ac:dyDescent="0.2">
      <c r="A159" t="s">
        <v>79</v>
      </c>
      <c r="B159" t="str">
        <f>_xlfn.IFNA(VLOOKUP(A159,'GVKEY (North America)'!A:D,4,FALSE),VLOOKUP(A159,'GVKEY (World)'!A:E,5,FALSE))</f>
        <v>011781</v>
      </c>
      <c r="C159" s="5">
        <v>42269</v>
      </c>
      <c r="D159">
        <v>-1</v>
      </c>
      <c r="E159" s="6" t="s">
        <v>45</v>
      </c>
      <c r="F159" t="s">
        <v>47</v>
      </c>
      <c r="G159" t="s">
        <v>56</v>
      </c>
    </row>
    <row r="160" spans="1:7" x14ac:dyDescent="0.2">
      <c r="A160" t="s">
        <v>59</v>
      </c>
      <c r="B160" t="str">
        <f>_xlfn.IFNA(VLOOKUP(A160,'GVKEY (North America)'!A:D,4,FALSE),VLOOKUP(A160,'GVKEY (World)'!A:E,5,FALSE))</f>
        <v>011923</v>
      </c>
      <c r="C160" s="1">
        <v>42269</v>
      </c>
      <c r="D160">
        <v>-1</v>
      </c>
      <c r="E160" t="s">
        <v>45</v>
      </c>
      <c r="F160" t="s">
        <v>47</v>
      </c>
      <c r="G160" t="s">
        <v>56</v>
      </c>
    </row>
    <row r="161" spans="1:7" x14ac:dyDescent="0.2">
      <c r="A161" t="s">
        <v>85</v>
      </c>
      <c r="B161" t="str">
        <f>_xlfn.IFNA(VLOOKUP(A161,'GVKEY (North America)'!A:D,4,FALSE),VLOOKUP(A161,'GVKEY (World)'!A:E,5,FALSE))</f>
        <v>012384</v>
      </c>
      <c r="C161" s="1">
        <v>42269</v>
      </c>
      <c r="D161">
        <v>-1</v>
      </c>
      <c r="E161" t="s">
        <v>45</v>
      </c>
      <c r="F161" t="s">
        <v>48</v>
      </c>
      <c r="G161" t="s">
        <v>57</v>
      </c>
    </row>
    <row r="162" spans="1:7" x14ac:dyDescent="0.2">
      <c r="A162" s="2" t="s">
        <v>63</v>
      </c>
      <c r="B162" t="str">
        <f>_xlfn.IFNA(VLOOKUP(A162,'GVKEY (North America)'!A:D,4,FALSE),VLOOKUP(A162,'GVKEY (World)'!A:E,5,FALSE))</f>
        <v>013312</v>
      </c>
      <c r="C162" s="1">
        <v>42269</v>
      </c>
      <c r="D162">
        <v>-1</v>
      </c>
      <c r="E162" t="s">
        <v>45</v>
      </c>
      <c r="F162" t="s">
        <v>48</v>
      </c>
      <c r="G162" t="s">
        <v>57</v>
      </c>
    </row>
    <row r="163" spans="1:7" x14ac:dyDescent="0.2">
      <c r="A163" t="s">
        <v>73</v>
      </c>
      <c r="B163" t="str">
        <f>_xlfn.IFNA(VLOOKUP(A163,'GVKEY (North America)'!A:D,4,FALSE),VLOOKUP(A163,'GVKEY (World)'!A:E,5,FALSE))</f>
        <v>013994</v>
      </c>
      <c r="C163" s="1">
        <v>42269</v>
      </c>
      <c r="D163">
        <v>-1</v>
      </c>
      <c r="E163" t="s">
        <v>45</v>
      </c>
      <c r="F163" t="s">
        <v>54</v>
      </c>
      <c r="G163" t="s">
        <v>56</v>
      </c>
    </row>
    <row r="164" spans="1:7" x14ac:dyDescent="0.2">
      <c r="A164" t="s">
        <v>62</v>
      </c>
      <c r="B164" t="str">
        <f>_xlfn.IFNA(VLOOKUP(A164,'GVKEY (North America)'!A:D,4,FALSE),VLOOKUP(A164,'GVKEY (World)'!A:E,5,FALSE))</f>
        <v>014793</v>
      </c>
      <c r="C164" s="1">
        <v>42269</v>
      </c>
      <c r="D164">
        <v>-1</v>
      </c>
      <c r="E164" t="s">
        <v>45</v>
      </c>
      <c r="F164" t="s">
        <v>47</v>
      </c>
      <c r="G164" t="s">
        <v>56</v>
      </c>
    </row>
    <row r="165" spans="1:7" x14ac:dyDescent="0.2">
      <c r="A165" t="s">
        <v>67</v>
      </c>
      <c r="B165" t="str">
        <f>_xlfn.IFNA(VLOOKUP(A165,'GVKEY (North America)'!A:D,4,FALSE),VLOOKUP(A165,'GVKEY (World)'!A:E,5,FALSE))</f>
        <v>014934</v>
      </c>
      <c r="C165" s="5">
        <v>42269</v>
      </c>
      <c r="D165">
        <v>-1</v>
      </c>
      <c r="E165" s="6" t="s">
        <v>45</v>
      </c>
      <c r="F165" t="s">
        <v>47</v>
      </c>
      <c r="G165" t="s">
        <v>56</v>
      </c>
    </row>
    <row r="166" spans="1:7" x14ac:dyDescent="0.2">
      <c r="A166" t="s">
        <v>86</v>
      </c>
      <c r="B166" t="str">
        <f>_xlfn.IFNA(VLOOKUP(A166,'GVKEY (North America)'!A:D,4,FALSE),VLOOKUP(A166,'GVKEY (World)'!A:E,5,FALSE))</f>
        <v>015070</v>
      </c>
      <c r="C166" s="1">
        <v>42269</v>
      </c>
      <c r="D166">
        <v>-1</v>
      </c>
      <c r="E166" t="s">
        <v>45</v>
      </c>
      <c r="F166" t="s">
        <v>54</v>
      </c>
      <c r="G166" t="s">
        <v>56</v>
      </c>
    </row>
    <row r="167" spans="1:7" x14ac:dyDescent="0.2">
      <c r="A167" t="s">
        <v>83</v>
      </c>
      <c r="B167" t="str">
        <f>_xlfn.IFNA(VLOOKUP(A167,'GVKEY (North America)'!A:D,4,FALSE),VLOOKUP(A167,'GVKEY (World)'!A:E,5,FALSE))</f>
        <v>015319</v>
      </c>
      <c r="C167" s="1">
        <v>42269</v>
      </c>
      <c r="D167">
        <v>-1</v>
      </c>
      <c r="E167" t="s">
        <v>45</v>
      </c>
      <c r="F167" t="s">
        <v>52</v>
      </c>
      <c r="G167" t="s">
        <v>57</v>
      </c>
    </row>
    <row r="168" spans="1:7" x14ac:dyDescent="0.2">
      <c r="A168" t="s">
        <v>60</v>
      </c>
      <c r="B168" t="str">
        <f>_xlfn.IFNA(VLOOKUP(A168,'GVKEY (North America)'!A:D,4,FALSE),VLOOKUP(A168,'GVKEY (World)'!A:E,5,FALSE))</f>
        <v>015508</v>
      </c>
      <c r="C168" s="1">
        <v>42269</v>
      </c>
      <c r="D168">
        <v>-1</v>
      </c>
      <c r="E168" t="s">
        <v>45</v>
      </c>
      <c r="F168" t="s">
        <v>48</v>
      </c>
      <c r="G168" t="s">
        <v>57</v>
      </c>
    </row>
    <row r="169" spans="1:7" x14ac:dyDescent="0.2">
      <c r="A169" t="s">
        <v>84</v>
      </c>
      <c r="B169" t="str">
        <f>_xlfn.IFNA(VLOOKUP(A169,'GVKEY (North America)'!A:D,4,FALSE),VLOOKUP(A169,'GVKEY (World)'!A:E,5,FALSE))</f>
        <v>019565</v>
      </c>
      <c r="C169" s="1">
        <v>42269</v>
      </c>
      <c r="D169">
        <v>-1</v>
      </c>
      <c r="E169" t="s">
        <v>45</v>
      </c>
      <c r="F169" t="s">
        <v>48</v>
      </c>
      <c r="G169" t="s">
        <v>57</v>
      </c>
    </row>
    <row r="170" spans="1:7" x14ac:dyDescent="0.2">
      <c r="A170" t="s">
        <v>87</v>
      </c>
      <c r="B170" t="str">
        <f>_xlfn.IFNA(VLOOKUP(A170,'GVKEY (North America)'!A:D,4,FALSE),VLOOKUP(A170,'GVKEY (World)'!A:E,5,FALSE))</f>
        <v>024625</v>
      </c>
      <c r="C170" s="1">
        <v>42269</v>
      </c>
      <c r="D170">
        <v>-1</v>
      </c>
      <c r="E170" t="s">
        <v>45</v>
      </c>
      <c r="F170" t="s">
        <v>50</v>
      </c>
      <c r="G170" t="s">
        <v>57</v>
      </c>
    </row>
    <row r="171" spans="1:7" x14ac:dyDescent="0.2">
      <c r="A171" t="s">
        <v>68</v>
      </c>
      <c r="B171" t="str">
        <f>_xlfn.IFNA(VLOOKUP(A171,'GVKEY (North America)'!A:D,4,FALSE),VLOOKUP(A171,'GVKEY (World)'!A:E,5,FALSE))</f>
        <v>061616</v>
      </c>
      <c r="C171" s="1">
        <v>42269</v>
      </c>
      <c r="D171">
        <v>-1</v>
      </c>
      <c r="E171" t="s">
        <v>45</v>
      </c>
      <c r="F171" t="s">
        <v>51</v>
      </c>
      <c r="G171" t="s">
        <v>57</v>
      </c>
    </row>
    <row r="172" spans="1:7" x14ac:dyDescent="0.2">
      <c r="A172" t="s">
        <v>70</v>
      </c>
      <c r="B172" t="str">
        <f>_xlfn.IFNA(VLOOKUP(A172,'GVKEY (North America)'!A:D,4,FALSE),VLOOKUP(A172,'GVKEY (World)'!A:E,5,FALSE))</f>
        <v>100373</v>
      </c>
      <c r="C172" s="1">
        <v>42269</v>
      </c>
      <c r="D172">
        <v>-1</v>
      </c>
      <c r="E172" t="s">
        <v>45</v>
      </c>
      <c r="F172" t="s">
        <v>49</v>
      </c>
      <c r="G172" t="s">
        <v>57</v>
      </c>
    </row>
    <row r="173" spans="1:7" x14ac:dyDescent="0.2">
      <c r="A173" t="s">
        <v>82</v>
      </c>
      <c r="B173" t="str">
        <f>_xlfn.IFNA(VLOOKUP(A173,'GVKEY (North America)'!A:D,4,FALSE),VLOOKUP(A173,'GVKEY (World)'!A:E,5,FALSE))</f>
        <v>100953</v>
      </c>
      <c r="C173" s="1">
        <v>42269</v>
      </c>
      <c r="D173">
        <v>-1</v>
      </c>
      <c r="E173" t="s">
        <v>45</v>
      </c>
      <c r="F173" t="s">
        <v>49</v>
      </c>
      <c r="G173" t="s">
        <v>57</v>
      </c>
    </row>
    <row r="174" spans="1:7" x14ac:dyDescent="0.2">
      <c r="A174" t="s">
        <v>111</v>
      </c>
      <c r="B174" t="str">
        <f>_xlfn.IFNA(VLOOKUP(A174,'GVKEY (North America)'!A:D,4,FALSE),VLOOKUP(A174,'GVKEY (World)'!A:E,5,FALSE))</f>
        <v>120093</v>
      </c>
      <c r="C174" s="1">
        <v>42269</v>
      </c>
      <c r="D174">
        <v>-1</v>
      </c>
      <c r="E174" t="s">
        <v>45</v>
      </c>
      <c r="F174" t="s">
        <v>54</v>
      </c>
      <c r="G174" t="s">
        <v>56</v>
      </c>
    </row>
    <row r="175" spans="1:7" x14ac:dyDescent="0.2">
      <c r="A175" t="s">
        <v>80</v>
      </c>
      <c r="B175" t="str">
        <f>_xlfn.IFNA(VLOOKUP(A175,'GVKEY (North America)'!A:D,4,FALSE),VLOOKUP(A175,'GVKEY (World)'!A:E,5,FALSE))</f>
        <v>142460</v>
      </c>
      <c r="C175" s="1">
        <v>42269</v>
      </c>
      <c r="D175">
        <v>-1</v>
      </c>
      <c r="E175" t="s">
        <v>45</v>
      </c>
      <c r="F175" t="s">
        <v>47</v>
      </c>
      <c r="G175" t="s">
        <v>56</v>
      </c>
    </row>
    <row r="176" spans="1:7" x14ac:dyDescent="0.2">
      <c r="A176" s="2" t="s">
        <v>74</v>
      </c>
      <c r="B176" t="str">
        <f>_xlfn.IFNA(VLOOKUP(A176,'GVKEY (North America)'!A:D,4,FALSE),VLOOKUP(A176,'GVKEY (World)'!A:E,5,FALSE))</f>
        <v>206457</v>
      </c>
      <c r="C176" s="1">
        <v>42269</v>
      </c>
      <c r="D176">
        <v>-1</v>
      </c>
      <c r="E176" t="s">
        <v>45</v>
      </c>
      <c r="F176" t="s">
        <v>53</v>
      </c>
      <c r="G176" t="s">
        <v>58</v>
      </c>
    </row>
    <row r="177" spans="1:7" x14ac:dyDescent="0.2">
      <c r="A177" s="2" t="s">
        <v>88</v>
      </c>
      <c r="B177" t="str">
        <f>_xlfn.IFNA(VLOOKUP(A177,'GVKEY (North America)'!A:D,4,FALSE),VLOOKUP(A177,'GVKEY (World)'!A:E,5,FALSE))</f>
        <v>267407</v>
      </c>
      <c r="C177" s="1">
        <v>42269</v>
      </c>
      <c r="D177">
        <v>-1</v>
      </c>
      <c r="E177" t="s">
        <v>45</v>
      </c>
      <c r="F177" t="s">
        <v>48</v>
      </c>
      <c r="G177" t="s">
        <v>57</v>
      </c>
    </row>
    <row r="178" spans="1:7" x14ac:dyDescent="0.2">
      <c r="A178" s="6" t="s">
        <v>155</v>
      </c>
      <c r="B178" t="str">
        <f>_xlfn.IFNA(VLOOKUP(A178,'GVKEY (North America)'!A:D,4,FALSE),VLOOKUP(A178,'GVKEY (World)'!A:E,5,FALSE))</f>
        <v>100737</v>
      </c>
      <c r="C178" s="1">
        <v>44509</v>
      </c>
      <c r="D178">
        <v>-2</v>
      </c>
      <c r="E178" t="s">
        <v>151</v>
      </c>
      <c r="F178" t="s">
        <v>49</v>
      </c>
      <c r="G178" t="s">
        <v>57</v>
      </c>
    </row>
    <row r="179" spans="1:7" x14ac:dyDescent="0.2">
      <c r="A179" t="s">
        <v>89</v>
      </c>
      <c r="B179" t="str">
        <f>_xlfn.IFNA(VLOOKUP(A179,'GVKEY (North America)'!A:D,4,FALSE),VLOOKUP(A179,'GVKEY (World)'!A:E,5,FALSE))</f>
        <v>002410</v>
      </c>
      <c r="C179" s="1">
        <v>43229</v>
      </c>
      <c r="D179">
        <v>-1</v>
      </c>
      <c r="E179" t="s">
        <v>19</v>
      </c>
      <c r="F179" t="s">
        <v>48</v>
      </c>
      <c r="G179" t="s">
        <v>57</v>
      </c>
    </row>
    <row r="180" spans="1:7" x14ac:dyDescent="0.2">
      <c r="A180" t="s">
        <v>64</v>
      </c>
      <c r="B180" t="str">
        <f>_xlfn.IFNA(VLOOKUP(A180,'GVKEY (North America)'!A:D,4,FALSE),VLOOKUP(A180,'GVKEY (World)'!A:E,5,FALSE))</f>
        <v>002991</v>
      </c>
      <c r="C180" s="1">
        <v>43229</v>
      </c>
      <c r="D180">
        <v>-1</v>
      </c>
      <c r="E180" t="s">
        <v>19</v>
      </c>
      <c r="F180" t="s">
        <v>47</v>
      </c>
      <c r="G180" t="s">
        <v>56</v>
      </c>
    </row>
    <row r="181" spans="1:7" x14ac:dyDescent="0.2">
      <c r="A181" t="s">
        <v>69</v>
      </c>
      <c r="B181" t="str">
        <f>_xlfn.IFNA(VLOOKUP(A181,'GVKEY (North America)'!A:D,4,FALSE),VLOOKUP(A181,'GVKEY (World)'!A:E,5,FALSE))</f>
        <v>004503</v>
      </c>
      <c r="C181" s="1">
        <v>43229</v>
      </c>
      <c r="D181">
        <v>-1</v>
      </c>
      <c r="E181" t="s">
        <v>19</v>
      </c>
      <c r="F181" t="s">
        <v>47</v>
      </c>
      <c r="G181" t="s">
        <v>56</v>
      </c>
    </row>
    <row r="182" spans="1:7" x14ac:dyDescent="0.2">
      <c r="A182" t="s">
        <v>65</v>
      </c>
      <c r="B182" t="str">
        <f>_xlfn.IFNA(VLOOKUP(A182,'GVKEY (North America)'!A:D,4,FALSE),VLOOKUP(A182,'GVKEY (World)'!A:E,5,FALSE))</f>
        <v>008549</v>
      </c>
      <c r="C182" s="1">
        <v>43229</v>
      </c>
      <c r="D182">
        <v>-1</v>
      </c>
      <c r="E182" t="s">
        <v>19</v>
      </c>
      <c r="F182" t="s">
        <v>47</v>
      </c>
      <c r="G182" t="s">
        <v>56</v>
      </c>
    </row>
    <row r="183" spans="1:7" x14ac:dyDescent="0.2">
      <c r="A183" t="s">
        <v>85</v>
      </c>
      <c r="B183" t="str">
        <f>_xlfn.IFNA(VLOOKUP(A183,'GVKEY (North America)'!A:D,4,FALSE),VLOOKUP(A183,'GVKEY (World)'!A:E,5,FALSE))</f>
        <v>012384</v>
      </c>
      <c r="C183" s="1">
        <v>43229</v>
      </c>
      <c r="D183">
        <v>-1</v>
      </c>
      <c r="E183" t="s">
        <v>19</v>
      </c>
      <c r="F183" t="s">
        <v>48</v>
      </c>
      <c r="G183" t="s">
        <v>57</v>
      </c>
    </row>
    <row r="184" spans="1:7" x14ac:dyDescent="0.2">
      <c r="A184" t="s">
        <v>82</v>
      </c>
      <c r="B184" t="str">
        <f>_xlfn.IFNA(VLOOKUP(A184,'GVKEY (North America)'!A:D,4,FALSE),VLOOKUP(A184,'GVKEY (World)'!A:E,5,FALSE))</f>
        <v>100953</v>
      </c>
      <c r="C184" s="1">
        <v>42331</v>
      </c>
      <c r="D184">
        <v>-2</v>
      </c>
      <c r="E184" t="s">
        <v>7</v>
      </c>
      <c r="F184" t="s">
        <v>49</v>
      </c>
      <c r="G184" t="s">
        <v>57</v>
      </c>
    </row>
    <row r="185" spans="1:7" x14ac:dyDescent="0.2">
      <c r="A185" t="s">
        <v>62</v>
      </c>
      <c r="B185" t="str">
        <f>_xlfn.IFNA(VLOOKUP(A185,'GVKEY (North America)'!A:D,4,FALSE),VLOOKUP(A185,'GVKEY (World)'!A:E,5,FALSE))</f>
        <v>014793</v>
      </c>
      <c r="C185" s="1">
        <v>42166</v>
      </c>
      <c r="D185">
        <v>-1</v>
      </c>
      <c r="E185" t="s">
        <v>6</v>
      </c>
      <c r="F185" t="s">
        <v>47</v>
      </c>
      <c r="G185" t="s">
        <v>56</v>
      </c>
    </row>
    <row r="186" spans="1:7" x14ac:dyDescent="0.2">
      <c r="A186" t="s">
        <v>71</v>
      </c>
      <c r="B186" t="str">
        <f>_xlfn.IFNA(VLOOKUP(A186,'GVKEY (North America)'!A:D,4,FALSE),VLOOKUP(A186,'GVKEY (World)'!A:E,5,FALSE))</f>
        <v>001380</v>
      </c>
      <c r="C186" s="1">
        <v>43301</v>
      </c>
      <c r="D186">
        <v>-1</v>
      </c>
      <c r="E186" t="s">
        <v>21</v>
      </c>
      <c r="F186" t="s">
        <v>47</v>
      </c>
      <c r="G186" t="s">
        <v>56</v>
      </c>
    </row>
    <row r="187" spans="1:7" x14ac:dyDescent="0.2">
      <c r="A187" t="s">
        <v>89</v>
      </c>
      <c r="B187" t="str">
        <f>_xlfn.IFNA(VLOOKUP(A187,'GVKEY (North America)'!A:D,4,FALSE),VLOOKUP(A187,'GVKEY (World)'!A:E,5,FALSE))</f>
        <v>002410</v>
      </c>
      <c r="C187" s="1">
        <v>43301</v>
      </c>
      <c r="D187">
        <v>-1</v>
      </c>
      <c r="E187" t="s">
        <v>21</v>
      </c>
      <c r="F187" t="s">
        <v>48</v>
      </c>
      <c r="G187" t="s">
        <v>57</v>
      </c>
    </row>
    <row r="188" spans="1:7" x14ac:dyDescent="0.2">
      <c r="A188" t="s">
        <v>64</v>
      </c>
      <c r="B188" t="str">
        <f>_xlfn.IFNA(VLOOKUP(A188,'GVKEY (North America)'!A:D,4,FALSE),VLOOKUP(A188,'GVKEY (World)'!A:E,5,FALSE))</f>
        <v>002991</v>
      </c>
      <c r="C188" s="1">
        <v>43301</v>
      </c>
      <c r="D188">
        <v>-1</v>
      </c>
      <c r="E188" t="s">
        <v>21</v>
      </c>
      <c r="F188" t="s">
        <v>47</v>
      </c>
      <c r="G188" t="s">
        <v>56</v>
      </c>
    </row>
    <row r="189" spans="1:7" x14ac:dyDescent="0.2">
      <c r="A189" t="s">
        <v>69</v>
      </c>
      <c r="B189" t="str">
        <f>_xlfn.IFNA(VLOOKUP(A189,'GVKEY (North America)'!A:D,4,FALSE),VLOOKUP(A189,'GVKEY (World)'!A:E,5,FALSE))</f>
        <v>004503</v>
      </c>
      <c r="C189" s="1">
        <v>43301</v>
      </c>
      <c r="D189">
        <v>-1</v>
      </c>
      <c r="E189" t="s">
        <v>21</v>
      </c>
      <c r="F189" t="s">
        <v>47</v>
      </c>
      <c r="G189" t="s">
        <v>56</v>
      </c>
    </row>
    <row r="190" spans="1:7" x14ac:dyDescent="0.2">
      <c r="A190" t="s">
        <v>65</v>
      </c>
      <c r="B190" t="str">
        <f>_xlfn.IFNA(VLOOKUP(A190,'GVKEY (North America)'!A:D,4,FALSE),VLOOKUP(A190,'GVKEY (World)'!A:E,5,FALSE))</f>
        <v>008549</v>
      </c>
      <c r="C190" s="1">
        <v>43301</v>
      </c>
      <c r="D190">
        <v>-1</v>
      </c>
      <c r="E190" t="s">
        <v>21</v>
      </c>
      <c r="F190" t="s">
        <v>47</v>
      </c>
      <c r="G190" t="s">
        <v>56</v>
      </c>
    </row>
    <row r="191" spans="1:7" x14ac:dyDescent="0.2">
      <c r="A191" t="s">
        <v>85</v>
      </c>
      <c r="B191" t="str">
        <f>_xlfn.IFNA(VLOOKUP(A191,'GVKEY (North America)'!A:D,4,FALSE),VLOOKUP(A191,'GVKEY (World)'!A:E,5,FALSE))</f>
        <v>012384</v>
      </c>
      <c r="C191" s="1">
        <v>43301</v>
      </c>
      <c r="D191">
        <v>-1</v>
      </c>
      <c r="E191" t="s">
        <v>21</v>
      </c>
      <c r="F191" t="s">
        <v>48</v>
      </c>
      <c r="G191" t="s">
        <v>57</v>
      </c>
    </row>
    <row r="192" spans="1:7" x14ac:dyDescent="0.2">
      <c r="A192" t="s">
        <v>66</v>
      </c>
      <c r="B192" t="str">
        <f>_xlfn.IFNA(VLOOKUP(A192,'GVKEY (North America)'!A:D,4,FALSE),VLOOKUP(A192,'GVKEY (World)'!A:E,5,FALSE))</f>
        <v>032372</v>
      </c>
      <c r="C192" s="1">
        <v>43301</v>
      </c>
      <c r="D192">
        <v>-1</v>
      </c>
      <c r="E192" t="s">
        <v>21</v>
      </c>
      <c r="F192" t="s">
        <v>47</v>
      </c>
      <c r="G192" t="s">
        <v>56</v>
      </c>
    </row>
    <row r="193" spans="1:7" x14ac:dyDescent="0.2">
      <c r="A193" t="s">
        <v>111</v>
      </c>
      <c r="B193" t="str">
        <f>_xlfn.IFNA(VLOOKUP(A193,'GVKEY (North America)'!A:D,4,FALSE),VLOOKUP(A193,'GVKEY (World)'!A:E,5,FALSE))</f>
        <v>120093</v>
      </c>
      <c r="C193" s="1">
        <v>43301</v>
      </c>
      <c r="D193">
        <v>-1</v>
      </c>
      <c r="E193" t="s">
        <v>21</v>
      </c>
      <c r="F193" t="s">
        <v>47</v>
      </c>
      <c r="G193" t="s">
        <v>56</v>
      </c>
    </row>
    <row r="194" spans="1:7" x14ac:dyDescent="0.2">
      <c r="A194" t="s">
        <v>81</v>
      </c>
      <c r="B194" t="str">
        <f>_xlfn.IFNA(VLOOKUP(A194,'GVKEY (North America)'!A:D,4,FALSE),VLOOKUP(A194,'GVKEY (World)'!A:E,5,FALSE))</f>
        <v>170841</v>
      </c>
      <c r="C194" s="1">
        <v>43301</v>
      </c>
      <c r="D194">
        <v>-1</v>
      </c>
      <c r="E194" t="s">
        <v>21</v>
      </c>
      <c r="F194" t="s">
        <v>47</v>
      </c>
      <c r="G194" t="s">
        <v>56</v>
      </c>
    </row>
    <row r="195" spans="1:7" x14ac:dyDescent="0.2">
      <c r="A195" t="s">
        <v>76</v>
      </c>
      <c r="B195" t="str">
        <f>_xlfn.IFNA(VLOOKUP(A195,'GVKEY (North America)'!A:D,4,FALSE),VLOOKUP(A195,'GVKEY (World)'!A:E,5,FALSE))</f>
        <v>186989</v>
      </c>
      <c r="C195" s="1">
        <v>43301</v>
      </c>
      <c r="D195">
        <v>-1</v>
      </c>
      <c r="E195" t="s">
        <v>21</v>
      </c>
      <c r="F195" t="s">
        <v>47</v>
      </c>
      <c r="G195" t="s">
        <v>56</v>
      </c>
    </row>
    <row r="196" spans="1:7" x14ac:dyDescent="0.2">
      <c r="A196" t="s">
        <v>85</v>
      </c>
      <c r="B196" t="str">
        <f>_xlfn.IFNA(VLOOKUP(A196,'GVKEY (North America)'!A:D,4,FALSE),VLOOKUP(A196,'GVKEY (World)'!A:E,5,FALSE))</f>
        <v>012384</v>
      </c>
      <c r="C196" s="1">
        <v>43560</v>
      </c>
      <c r="D196">
        <v>-2</v>
      </c>
      <c r="E196" t="s">
        <v>24</v>
      </c>
      <c r="F196" t="s">
        <v>48</v>
      </c>
      <c r="G196" t="s">
        <v>57</v>
      </c>
    </row>
    <row r="197" spans="1:7" ht="16" x14ac:dyDescent="0.2">
      <c r="A197" t="s">
        <v>69</v>
      </c>
      <c r="B197" t="str">
        <f>_xlfn.IFNA(VLOOKUP(A197,'GVKEY (North America)'!A:D,4,FALSE),VLOOKUP(A197,'GVKEY (World)'!A:E,5,FALSE))</f>
        <v>004503</v>
      </c>
      <c r="C197" s="1">
        <v>43587</v>
      </c>
      <c r="D197">
        <v>-2</v>
      </c>
      <c r="E197" s="3" t="s">
        <v>25</v>
      </c>
      <c r="F197" t="s">
        <v>47</v>
      </c>
      <c r="G197" t="s">
        <v>56</v>
      </c>
    </row>
    <row r="198" spans="1:7" x14ac:dyDescent="0.2">
      <c r="A198" t="s">
        <v>89</v>
      </c>
      <c r="B198" t="str">
        <f>_xlfn.IFNA(VLOOKUP(A198,'GVKEY (North America)'!A:D,4,FALSE),VLOOKUP(A198,'GVKEY (World)'!A:E,5,FALSE))</f>
        <v>002410</v>
      </c>
      <c r="C198" s="1">
        <v>39504</v>
      </c>
      <c r="D198">
        <v>-2</v>
      </c>
      <c r="E198" t="s">
        <v>4</v>
      </c>
      <c r="F198" t="s">
        <v>48</v>
      </c>
      <c r="G198" t="s">
        <v>57</v>
      </c>
    </row>
    <row r="199" spans="1:7" x14ac:dyDescent="0.2">
      <c r="A199" t="s">
        <v>64</v>
      </c>
      <c r="B199" t="str">
        <f>_xlfn.IFNA(VLOOKUP(A199,'GVKEY (North America)'!A:D,4,FALSE),VLOOKUP(A199,'GVKEY (World)'!A:E,5,FALSE))</f>
        <v>002991</v>
      </c>
      <c r="C199" s="1">
        <v>39504</v>
      </c>
      <c r="D199">
        <v>-2</v>
      </c>
      <c r="E199" t="s">
        <v>4</v>
      </c>
      <c r="F199" t="s">
        <v>47</v>
      </c>
      <c r="G199" t="s">
        <v>56</v>
      </c>
    </row>
    <row r="200" spans="1:7" x14ac:dyDescent="0.2">
      <c r="A200" t="s">
        <v>69</v>
      </c>
      <c r="B200" t="str">
        <f>_xlfn.IFNA(VLOOKUP(A200,'GVKEY (North America)'!A:D,4,FALSE),VLOOKUP(A200,'GVKEY (World)'!A:E,5,FALSE))</f>
        <v>004503</v>
      </c>
      <c r="C200" s="1">
        <v>39504</v>
      </c>
      <c r="D200">
        <v>-2</v>
      </c>
      <c r="E200" t="s">
        <v>4</v>
      </c>
      <c r="F200" t="s">
        <v>47</v>
      </c>
      <c r="G200" t="s">
        <v>56</v>
      </c>
    </row>
    <row r="201" spans="1:7" x14ac:dyDescent="0.2">
      <c r="A201" t="s">
        <v>85</v>
      </c>
      <c r="B201" t="str">
        <f>_xlfn.IFNA(VLOOKUP(A201,'GVKEY (North America)'!A:D,4,FALSE),VLOOKUP(A201,'GVKEY (World)'!A:E,5,FALSE))</f>
        <v>012384</v>
      </c>
      <c r="C201" s="1">
        <v>39504</v>
      </c>
      <c r="D201">
        <v>-2</v>
      </c>
      <c r="E201" t="s">
        <v>4</v>
      </c>
      <c r="F201" t="s">
        <v>48</v>
      </c>
      <c r="G201" t="s">
        <v>56</v>
      </c>
    </row>
    <row r="202" spans="1:7" x14ac:dyDescent="0.2">
      <c r="A202" t="s">
        <v>80</v>
      </c>
      <c r="B202" t="str">
        <f>_xlfn.IFNA(VLOOKUP(A202,'GVKEY (North America)'!A:D,4,FALSE),VLOOKUP(A202,'GVKEY (World)'!A:E,5,FALSE))</f>
        <v>142460</v>
      </c>
      <c r="C202" s="1">
        <v>39504</v>
      </c>
      <c r="D202">
        <v>-2</v>
      </c>
      <c r="E202" t="s">
        <v>4</v>
      </c>
      <c r="F202" t="s">
        <v>47</v>
      </c>
      <c r="G202" t="s">
        <v>56</v>
      </c>
    </row>
    <row r="203" spans="1:7" x14ac:dyDescent="0.2">
      <c r="A203" t="s">
        <v>69</v>
      </c>
      <c r="B203" t="str">
        <f>_xlfn.IFNA(VLOOKUP(A203,'GVKEY (North America)'!A:D,4,FALSE),VLOOKUP(A203,'GVKEY (World)'!A:E,5,FALSE))</f>
        <v>004503</v>
      </c>
      <c r="C203" s="1">
        <v>43397</v>
      </c>
      <c r="D203">
        <v>-1</v>
      </c>
      <c r="E203" t="s">
        <v>22</v>
      </c>
      <c r="F203" t="s">
        <v>47</v>
      </c>
      <c r="G203" t="s">
        <v>56</v>
      </c>
    </row>
    <row r="204" spans="1:7" x14ac:dyDescent="0.2">
      <c r="A204" t="s">
        <v>87</v>
      </c>
      <c r="B204" t="str">
        <f>_xlfn.IFNA(VLOOKUP(A204,'GVKEY (North America)'!A:D,4,FALSE),VLOOKUP(A204,'GVKEY (World)'!A:E,5,FALSE))</f>
        <v>024625</v>
      </c>
      <c r="C204" s="1">
        <v>43858</v>
      </c>
      <c r="D204">
        <v>-2</v>
      </c>
      <c r="E204" t="s">
        <v>32</v>
      </c>
      <c r="F204" t="s">
        <v>50</v>
      </c>
      <c r="G204" t="s">
        <v>57</v>
      </c>
    </row>
    <row r="205" spans="1:7" x14ac:dyDescent="0.2">
      <c r="A205" t="s">
        <v>71</v>
      </c>
      <c r="B205" t="str">
        <f>_xlfn.IFNA(VLOOKUP(A205,'GVKEY (North America)'!A:D,4,FALSE),VLOOKUP(A205,'GVKEY (World)'!A:E,5,FALSE))</f>
        <v>001380</v>
      </c>
      <c r="C205" s="1">
        <v>43418</v>
      </c>
      <c r="D205">
        <v>-1</v>
      </c>
      <c r="E205" t="s">
        <v>23</v>
      </c>
      <c r="F205" t="s">
        <v>47</v>
      </c>
      <c r="G205" t="s">
        <v>56</v>
      </c>
    </row>
    <row r="206" spans="1:7" x14ac:dyDescent="0.2">
      <c r="A206" t="s">
        <v>61</v>
      </c>
      <c r="B206" t="str">
        <f>_xlfn.IFNA(VLOOKUP(A206,'GVKEY (North America)'!A:D,4,FALSE),VLOOKUP(A206,'GVKEY (World)'!A:E,5,FALSE))</f>
        <v>001678</v>
      </c>
      <c r="C206" s="1">
        <v>43418</v>
      </c>
      <c r="D206">
        <v>-1</v>
      </c>
      <c r="E206" t="s">
        <v>23</v>
      </c>
      <c r="F206" t="s">
        <v>47</v>
      </c>
      <c r="G206" t="s">
        <v>56</v>
      </c>
    </row>
    <row r="207" spans="1:7" x14ac:dyDescent="0.2">
      <c r="A207" t="s">
        <v>89</v>
      </c>
      <c r="B207" t="str">
        <f>_xlfn.IFNA(VLOOKUP(A207,'GVKEY (North America)'!A:D,4,FALSE),VLOOKUP(A207,'GVKEY (World)'!A:E,5,FALSE))</f>
        <v>002410</v>
      </c>
      <c r="C207" s="1">
        <v>43418</v>
      </c>
      <c r="D207">
        <v>-1</v>
      </c>
      <c r="E207" t="s">
        <v>23</v>
      </c>
      <c r="F207" t="s">
        <v>48</v>
      </c>
      <c r="G207" t="s">
        <v>57</v>
      </c>
    </row>
    <row r="208" spans="1:7" x14ac:dyDescent="0.2">
      <c r="A208" t="s">
        <v>64</v>
      </c>
      <c r="B208" t="str">
        <f>_xlfn.IFNA(VLOOKUP(A208,'GVKEY (North America)'!A:D,4,FALSE),VLOOKUP(A208,'GVKEY (World)'!A:E,5,FALSE))</f>
        <v>002991</v>
      </c>
      <c r="C208" s="1">
        <v>43418</v>
      </c>
      <c r="D208">
        <v>-1</v>
      </c>
      <c r="E208" t="s">
        <v>23</v>
      </c>
      <c r="F208" t="s">
        <v>47</v>
      </c>
      <c r="G208" t="s">
        <v>56</v>
      </c>
    </row>
    <row r="209" spans="1:7" x14ac:dyDescent="0.2">
      <c r="A209" t="s">
        <v>69</v>
      </c>
      <c r="B209" t="str">
        <f>_xlfn.IFNA(VLOOKUP(A209,'GVKEY (North America)'!A:D,4,FALSE),VLOOKUP(A209,'GVKEY (World)'!A:E,5,FALSE))</f>
        <v>004503</v>
      </c>
      <c r="C209" s="1">
        <v>43418</v>
      </c>
      <c r="D209">
        <v>-1</v>
      </c>
      <c r="E209" t="s">
        <v>23</v>
      </c>
      <c r="F209" t="s">
        <v>47</v>
      </c>
      <c r="G209" t="s">
        <v>56</v>
      </c>
    </row>
    <row r="210" spans="1:7" x14ac:dyDescent="0.2">
      <c r="A210" t="s">
        <v>78</v>
      </c>
      <c r="B210" t="str">
        <f>_xlfn.IFNA(VLOOKUP(A210,'GVKEY (North America)'!A:D,4,FALSE),VLOOKUP(A210,'GVKEY (World)'!A:E,5,FALSE))</f>
        <v>008068</v>
      </c>
      <c r="C210" s="1">
        <v>43418</v>
      </c>
      <c r="D210">
        <v>-1</v>
      </c>
      <c r="E210" t="s">
        <v>23</v>
      </c>
      <c r="F210" t="s">
        <v>47</v>
      </c>
      <c r="G210" t="s">
        <v>56</v>
      </c>
    </row>
    <row r="211" spans="1:7" x14ac:dyDescent="0.2">
      <c r="A211" t="s">
        <v>65</v>
      </c>
      <c r="B211" t="str">
        <f>_xlfn.IFNA(VLOOKUP(A211,'GVKEY (North America)'!A:D,4,FALSE),VLOOKUP(A211,'GVKEY (World)'!A:E,5,FALSE))</f>
        <v>008549</v>
      </c>
      <c r="C211" s="1">
        <v>43418</v>
      </c>
      <c r="D211">
        <v>-1</v>
      </c>
      <c r="E211" t="s">
        <v>23</v>
      </c>
      <c r="F211" t="s">
        <v>47</v>
      </c>
      <c r="G211" t="s">
        <v>56</v>
      </c>
    </row>
    <row r="212" spans="1:7" x14ac:dyDescent="0.2">
      <c r="A212" t="s">
        <v>79</v>
      </c>
      <c r="B212" t="str">
        <f>_xlfn.IFNA(VLOOKUP(A212,'GVKEY (North America)'!A:D,4,FALSE),VLOOKUP(A212,'GVKEY (World)'!A:E,5,FALSE))</f>
        <v>011781</v>
      </c>
      <c r="C212" s="1">
        <v>43418</v>
      </c>
      <c r="D212">
        <v>-1</v>
      </c>
      <c r="E212" t="s">
        <v>23</v>
      </c>
      <c r="F212" t="s">
        <v>47</v>
      </c>
      <c r="G212" t="s">
        <v>56</v>
      </c>
    </row>
    <row r="213" spans="1:7" x14ac:dyDescent="0.2">
      <c r="A213" t="s">
        <v>59</v>
      </c>
      <c r="B213" t="str">
        <f>_xlfn.IFNA(VLOOKUP(A213,'GVKEY (North America)'!A:D,4,FALSE),VLOOKUP(A213,'GVKEY (World)'!A:E,5,FALSE))</f>
        <v>011923</v>
      </c>
      <c r="C213" s="1">
        <v>43418</v>
      </c>
      <c r="D213">
        <v>-1</v>
      </c>
      <c r="E213" t="s">
        <v>23</v>
      </c>
      <c r="F213" t="s">
        <v>47</v>
      </c>
      <c r="G213" t="s">
        <v>56</v>
      </c>
    </row>
    <row r="214" spans="1:7" x14ac:dyDescent="0.2">
      <c r="A214" t="s">
        <v>85</v>
      </c>
      <c r="B214" t="str">
        <f>_xlfn.IFNA(VLOOKUP(A214,'GVKEY (North America)'!A:D,4,FALSE),VLOOKUP(A214,'GVKEY (World)'!A:E,5,FALSE))</f>
        <v>012384</v>
      </c>
      <c r="C214" s="1">
        <v>43418</v>
      </c>
      <c r="D214">
        <v>-1</v>
      </c>
      <c r="E214" t="s">
        <v>23</v>
      </c>
      <c r="F214" t="s">
        <v>48</v>
      </c>
      <c r="G214" t="s">
        <v>57</v>
      </c>
    </row>
    <row r="215" spans="1:7" x14ac:dyDescent="0.2">
      <c r="A215" t="s">
        <v>67</v>
      </c>
      <c r="B215" t="str">
        <f>_xlfn.IFNA(VLOOKUP(A215,'GVKEY (North America)'!A:D,4,FALSE),VLOOKUP(A215,'GVKEY (World)'!A:E,5,FALSE))</f>
        <v>014934</v>
      </c>
      <c r="C215" s="1">
        <v>43418</v>
      </c>
      <c r="D215">
        <v>-1</v>
      </c>
      <c r="E215" t="s">
        <v>23</v>
      </c>
      <c r="F215" t="s">
        <v>47</v>
      </c>
      <c r="G215" t="s">
        <v>56</v>
      </c>
    </row>
    <row r="216" spans="1:7" x14ac:dyDescent="0.2">
      <c r="A216" t="s">
        <v>83</v>
      </c>
      <c r="B216" t="str">
        <f>_xlfn.IFNA(VLOOKUP(A216,'GVKEY (North America)'!A:D,4,FALSE),VLOOKUP(A216,'GVKEY (World)'!A:E,5,FALSE))</f>
        <v>015319</v>
      </c>
      <c r="C216" s="1">
        <v>43418</v>
      </c>
      <c r="D216">
        <v>-1</v>
      </c>
      <c r="E216" t="s">
        <v>23</v>
      </c>
      <c r="F216" t="s">
        <v>52</v>
      </c>
      <c r="G216" t="s">
        <v>57</v>
      </c>
    </row>
    <row r="217" spans="1:7" x14ac:dyDescent="0.2">
      <c r="A217" t="s">
        <v>87</v>
      </c>
      <c r="B217" t="str">
        <f>_xlfn.IFNA(VLOOKUP(A217,'GVKEY (North America)'!A:D,4,FALSE),VLOOKUP(A217,'GVKEY (World)'!A:E,5,FALSE))</f>
        <v>024625</v>
      </c>
      <c r="C217" s="1">
        <v>43418</v>
      </c>
      <c r="D217">
        <v>-1</v>
      </c>
      <c r="E217" t="s">
        <v>23</v>
      </c>
      <c r="F217" t="s">
        <v>50</v>
      </c>
      <c r="G217" t="s">
        <v>57</v>
      </c>
    </row>
    <row r="218" spans="1:7" x14ac:dyDescent="0.2">
      <c r="A218" t="s">
        <v>68</v>
      </c>
      <c r="B218" t="str">
        <f>_xlfn.IFNA(VLOOKUP(A218,'GVKEY (North America)'!A:D,4,FALSE),VLOOKUP(A218,'GVKEY (World)'!A:E,5,FALSE))</f>
        <v>061616</v>
      </c>
      <c r="C218" s="1">
        <v>43418</v>
      </c>
      <c r="D218">
        <v>-1</v>
      </c>
      <c r="E218" t="s">
        <v>23</v>
      </c>
      <c r="F218" t="s">
        <v>51</v>
      </c>
      <c r="G218" t="s">
        <v>57</v>
      </c>
    </row>
    <row r="219" spans="1:7" x14ac:dyDescent="0.2">
      <c r="A219" t="s">
        <v>81</v>
      </c>
      <c r="B219" t="str">
        <f>_xlfn.IFNA(VLOOKUP(A219,'GVKEY (North America)'!A:D,4,FALSE),VLOOKUP(A219,'GVKEY (World)'!A:E,5,FALSE))</f>
        <v>170841</v>
      </c>
      <c r="C219" s="1">
        <v>43418</v>
      </c>
      <c r="D219">
        <v>-1</v>
      </c>
      <c r="E219" t="s">
        <v>23</v>
      </c>
      <c r="F219" t="s">
        <v>47</v>
      </c>
      <c r="G219" t="s">
        <v>56</v>
      </c>
    </row>
    <row r="220" spans="1:7" x14ac:dyDescent="0.2">
      <c r="A220" t="s">
        <v>76</v>
      </c>
      <c r="B220" t="str">
        <f>_xlfn.IFNA(VLOOKUP(A220,'GVKEY (North America)'!A:D,4,FALSE),VLOOKUP(A220,'GVKEY (World)'!A:E,5,FALSE))</f>
        <v>186989</v>
      </c>
      <c r="C220" s="1">
        <v>43418</v>
      </c>
      <c r="D220">
        <v>-1</v>
      </c>
      <c r="E220" t="s">
        <v>23</v>
      </c>
      <c r="F220" t="s">
        <v>47</v>
      </c>
      <c r="G220" t="s">
        <v>56</v>
      </c>
    </row>
    <row r="221" spans="1:7" x14ac:dyDescent="0.2">
      <c r="A221" t="s">
        <v>69</v>
      </c>
      <c r="B221" t="str">
        <f>_xlfn.IFNA(VLOOKUP(A221,'GVKEY (North America)'!A:D,4,FALSE),VLOOKUP(A221,'GVKEY (World)'!A:E,5,FALSE))</f>
        <v>004503</v>
      </c>
      <c r="C221" s="1">
        <v>42681</v>
      </c>
      <c r="D221">
        <v>-2</v>
      </c>
      <c r="E221" t="s">
        <v>9</v>
      </c>
      <c r="F221" t="s">
        <v>47</v>
      </c>
      <c r="G221" t="s">
        <v>56</v>
      </c>
    </row>
    <row r="222" spans="1:7" x14ac:dyDescent="0.2">
      <c r="A222" t="s">
        <v>71</v>
      </c>
      <c r="B222" t="str">
        <f>_xlfn.IFNA(VLOOKUP(A222,'GVKEY (North America)'!A:D,4,FALSE),VLOOKUP(A222,'GVKEY (World)'!A:E,5,FALSE))</f>
        <v>001380</v>
      </c>
      <c r="C222" s="1">
        <v>43283</v>
      </c>
      <c r="D222">
        <v>-1</v>
      </c>
      <c r="E222" t="s">
        <v>20</v>
      </c>
      <c r="F222" t="s">
        <v>47</v>
      </c>
      <c r="G222" t="s">
        <v>56</v>
      </c>
    </row>
    <row r="223" spans="1:7" x14ac:dyDescent="0.2">
      <c r="A223" t="s">
        <v>89</v>
      </c>
      <c r="B223" t="str">
        <f>_xlfn.IFNA(VLOOKUP(A223,'GVKEY (North America)'!A:D,4,FALSE),VLOOKUP(A223,'GVKEY (World)'!A:E,5,FALSE))</f>
        <v>002410</v>
      </c>
      <c r="C223" s="1">
        <v>43283</v>
      </c>
      <c r="D223">
        <v>-1</v>
      </c>
      <c r="E223" t="s">
        <v>20</v>
      </c>
      <c r="F223" t="s">
        <v>48</v>
      </c>
      <c r="G223" t="s">
        <v>57</v>
      </c>
    </row>
    <row r="224" spans="1:7" x14ac:dyDescent="0.2">
      <c r="A224" t="s">
        <v>64</v>
      </c>
      <c r="B224" t="str">
        <f>_xlfn.IFNA(VLOOKUP(A224,'GVKEY (North America)'!A:D,4,FALSE),VLOOKUP(A224,'GVKEY (World)'!A:E,5,FALSE))</f>
        <v>002991</v>
      </c>
      <c r="C224" s="1">
        <v>43283</v>
      </c>
      <c r="D224">
        <v>-1</v>
      </c>
      <c r="E224" t="s">
        <v>20</v>
      </c>
      <c r="F224" t="s">
        <v>47</v>
      </c>
      <c r="G224" t="s">
        <v>56</v>
      </c>
    </row>
    <row r="225" spans="1:7" x14ac:dyDescent="0.2">
      <c r="A225" t="s">
        <v>69</v>
      </c>
      <c r="B225" t="str">
        <f>_xlfn.IFNA(VLOOKUP(A225,'GVKEY (North America)'!A:D,4,FALSE),VLOOKUP(A225,'GVKEY (World)'!A:E,5,FALSE))</f>
        <v>004503</v>
      </c>
      <c r="C225" s="1">
        <v>43283</v>
      </c>
      <c r="D225">
        <v>-1</v>
      </c>
      <c r="E225" t="s">
        <v>20</v>
      </c>
      <c r="F225" t="s">
        <v>47</v>
      </c>
      <c r="G225" t="s">
        <v>56</v>
      </c>
    </row>
    <row r="226" spans="1:7" x14ac:dyDescent="0.2">
      <c r="A226" t="s">
        <v>65</v>
      </c>
      <c r="B226" t="str">
        <f>_xlfn.IFNA(VLOOKUP(A226,'GVKEY (North America)'!A:D,4,FALSE),VLOOKUP(A226,'GVKEY (World)'!A:E,5,FALSE))</f>
        <v>008549</v>
      </c>
      <c r="C226" s="1">
        <v>43283</v>
      </c>
      <c r="D226">
        <v>-1</v>
      </c>
      <c r="E226" t="s">
        <v>20</v>
      </c>
      <c r="F226" t="s">
        <v>47</v>
      </c>
      <c r="G226" t="s">
        <v>56</v>
      </c>
    </row>
    <row r="227" spans="1:7" x14ac:dyDescent="0.2">
      <c r="A227" t="s">
        <v>85</v>
      </c>
      <c r="B227" t="str">
        <f>_xlfn.IFNA(VLOOKUP(A227,'GVKEY (North America)'!A:D,4,FALSE),VLOOKUP(A227,'GVKEY (World)'!A:E,5,FALSE))</f>
        <v>012384</v>
      </c>
      <c r="C227" s="1">
        <v>43283</v>
      </c>
      <c r="D227">
        <v>-1</v>
      </c>
      <c r="E227" t="s">
        <v>20</v>
      </c>
      <c r="F227" t="s">
        <v>48</v>
      </c>
      <c r="G227" t="s">
        <v>57</v>
      </c>
    </row>
    <row r="228" spans="1:7" x14ac:dyDescent="0.2">
      <c r="A228" t="s">
        <v>81</v>
      </c>
      <c r="B228" t="str">
        <f>_xlfn.IFNA(VLOOKUP(A228,'GVKEY (North America)'!A:D,4,FALSE),VLOOKUP(A228,'GVKEY (World)'!A:E,5,FALSE))</f>
        <v>170841</v>
      </c>
      <c r="C228" s="1">
        <v>43283</v>
      </c>
      <c r="D228">
        <v>-1</v>
      </c>
      <c r="E228" t="s">
        <v>20</v>
      </c>
      <c r="F228" t="s">
        <v>47</v>
      </c>
      <c r="G228" t="s">
        <v>56</v>
      </c>
    </row>
    <row r="229" spans="1:7" x14ac:dyDescent="0.2">
      <c r="A229" t="s">
        <v>76</v>
      </c>
      <c r="B229" t="str">
        <f>_xlfn.IFNA(VLOOKUP(A229,'GVKEY (North America)'!A:D,4,FALSE),VLOOKUP(A229,'GVKEY (World)'!A:E,5,FALSE))</f>
        <v>186989</v>
      </c>
      <c r="C229" s="1">
        <v>43283</v>
      </c>
      <c r="D229">
        <v>-1</v>
      </c>
      <c r="E229" t="s">
        <v>20</v>
      </c>
      <c r="F229" t="s">
        <v>47</v>
      </c>
      <c r="G229" t="s">
        <v>56</v>
      </c>
    </row>
    <row r="230" spans="1:7" x14ac:dyDescent="0.2">
      <c r="A230" s="2" t="s">
        <v>74</v>
      </c>
      <c r="B230" t="str">
        <f>_xlfn.IFNA(VLOOKUP(A230,'GVKEY (North America)'!A:D,4,FALSE),VLOOKUP(A230,'GVKEY (World)'!A:E,5,FALSE))</f>
        <v>206457</v>
      </c>
      <c r="C230" s="1">
        <v>43283</v>
      </c>
      <c r="D230">
        <v>-1</v>
      </c>
      <c r="E230" t="s">
        <v>20</v>
      </c>
      <c r="F230" t="s">
        <v>53</v>
      </c>
      <c r="G230" t="s">
        <v>58</v>
      </c>
    </row>
    <row r="231" spans="1:7" x14ac:dyDescent="0.2">
      <c r="A231" t="s">
        <v>62</v>
      </c>
      <c r="B231" t="str">
        <f>_xlfn.IFNA(VLOOKUP(A231,'GVKEY (North America)'!A:D,4,FALSE),VLOOKUP(A231,'GVKEY (World)'!A:E,5,FALSE))</f>
        <v>014793</v>
      </c>
      <c r="C231" s="1">
        <v>42164</v>
      </c>
      <c r="D231">
        <v>-1</v>
      </c>
      <c r="E231" t="s">
        <v>5</v>
      </c>
      <c r="F231" t="s">
        <v>47</v>
      </c>
      <c r="G231" t="s">
        <v>56</v>
      </c>
    </row>
    <row r="232" spans="1:7" x14ac:dyDescent="0.2">
      <c r="A232" t="s">
        <v>69</v>
      </c>
      <c r="B232" t="str">
        <f>_xlfn.IFNA(VLOOKUP(A232,'GVKEY (North America)'!A:D,4,FALSE),VLOOKUP(A232,'GVKEY (World)'!A:E,5,FALSE))</f>
        <v>004503</v>
      </c>
      <c r="C232" s="1">
        <v>43683</v>
      </c>
      <c r="D232">
        <v>-1</v>
      </c>
      <c r="E232" t="s">
        <v>26</v>
      </c>
      <c r="F232" t="s">
        <v>47</v>
      </c>
      <c r="G232" t="s">
        <v>56</v>
      </c>
    </row>
    <row r="233" spans="1:7" x14ac:dyDescent="0.2">
      <c r="A233" t="s">
        <v>69</v>
      </c>
      <c r="B233" t="str">
        <f>_xlfn.IFNA(VLOOKUP(A233,'GVKEY (North America)'!A:D,4,FALSE),VLOOKUP(A233,'GVKEY (World)'!A:E,5,FALSE))</f>
        <v>004503</v>
      </c>
      <c r="C233" s="1">
        <v>44006</v>
      </c>
      <c r="D233">
        <v>-1</v>
      </c>
      <c r="E233" t="s">
        <v>35</v>
      </c>
      <c r="F233" t="s">
        <v>47</v>
      </c>
      <c r="G233" t="s">
        <v>56</v>
      </c>
    </row>
    <row r="234" spans="1:7" x14ac:dyDescent="0.2">
      <c r="A234" s="6" t="s">
        <v>69</v>
      </c>
      <c r="B234" t="str">
        <f>_xlfn.IFNA(VLOOKUP(A234,'GVKEY (North America)'!A:D,4,FALSE),VLOOKUP(A234,'GVKEY (World)'!A:E,5,FALSE))</f>
        <v>004503</v>
      </c>
      <c r="C234" s="1">
        <v>44453</v>
      </c>
      <c r="D234">
        <v>-1</v>
      </c>
      <c r="E234" s="6" t="s">
        <v>148</v>
      </c>
      <c r="F234" t="s">
        <v>47</v>
      </c>
      <c r="G234" t="s">
        <v>56</v>
      </c>
    </row>
    <row r="235" spans="1:7" x14ac:dyDescent="0.2">
      <c r="A235" s="6" t="s">
        <v>85</v>
      </c>
      <c r="B235" t="str">
        <f>_xlfn.IFNA(VLOOKUP(A235,'GVKEY (North America)'!A:D,4,FALSE),VLOOKUP(A235,'GVKEY (World)'!A:E,5,FALSE))</f>
        <v>012384</v>
      </c>
      <c r="C235" s="1">
        <v>44453</v>
      </c>
      <c r="D235">
        <v>-1</v>
      </c>
      <c r="E235" s="6" t="s">
        <v>148</v>
      </c>
      <c r="F235" t="s">
        <v>48</v>
      </c>
      <c r="G235" t="s">
        <v>57</v>
      </c>
    </row>
    <row r="236" spans="1:7" x14ac:dyDescent="0.2">
      <c r="A236" t="s">
        <v>69</v>
      </c>
      <c r="B236" t="str">
        <f>_xlfn.IFNA(VLOOKUP(A236,'GVKEY (North America)'!A:D,4,FALSE),VLOOKUP(A236,'GVKEY (World)'!A:E,5,FALSE))</f>
        <v>004503</v>
      </c>
      <c r="C236" s="1">
        <v>43713</v>
      </c>
      <c r="D236">
        <v>-1</v>
      </c>
      <c r="E236" t="s">
        <v>27</v>
      </c>
      <c r="F236" t="s">
        <v>47</v>
      </c>
      <c r="G236" t="s">
        <v>56</v>
      </c>
    </row>
    <row r="237" spans="1:7" x14ac:dyDescent="0.2">
      <c r="A237" t="s">
        <v>69</v>
      </c>
      <c r="B237" t="str">
        <f>_xlfn.IFNA(VLOOKUP(A237,'GVKEY (North America)'!A:D,4,FALSE),VLOOKUP(A237,'GVKEY (World)'!A:E,5,FALSE))</f>
        <v>004503</v>
      </c>
      <c r="C237" s="1">
        <v>44061</v>
      </c>
      <c r="D237">
        <v>-1</v>
      </c>
      <c r="E237" t="s">
        <v>37</v>
      </c>
      <c r="F237" t="s">
        <v>47</v>
      </c>
      <c r="G237" t="s">
        <v>56</v>
      </c>
    </row>
    <row r="238" spans="1:7" x14ac:dyDescent="0.2">
      <c r="A238" t="s">
        <v>69</v>
      </c>
      <c r="B238" t="str">
        <f>_xlfn.IFNA(VLOOKUP(A238,'GVKEY (North America)'!A:D,4,FALSE),VLOOKUP(A238,'GVKEY (World)'!A:E,5,FALSE))</f>
        <v>004503</v>
      </c>
      <c r="C238" s="1">
        <v>42718</v>
      </c>
      <c r="D238">
        <v>-1</v>
      </c>
      <c r="E238" t="s">
        <v>11</v>
      </c>
      <c r="F238" t="s">
        <v>47</v>
      </c>
      <c r="G238" t="s">
        <v>56</v>
      </c>
    </row>
  </sheetData>
  <hyperlinks>
    <hyperlink ref="E145" r:id="rId1" display="http://climatecasechart.com/case/district-of-columbia-v-exxon-mobil-corp/" xr:uid="{578EF6EE-D172-FA4B-8CE8-82A63CF576A3}"/>
    <hyperlink ref="E144" r:id="rId2" display="http://climatecasechart.com/case/district-of-columbia-v-exxon-mobil-corp/" xr:uid="{12C3A526-0EAC-7945-91A8-5704EF9401C7}"/>
    <hyperlink ref="E130" r:id="rId3" display="http://climatecasechart.com/case/state-v-bp-america-inc/" xr:uid="{F106B877-5DB5-1C41-81BA-8129DBB705A9}"/>
    <hyperlink ref="E134" r:id="rId4" display="http://climatecasechart.com/case/state-v-bp-america-inc/" xr:uid="{3E01FB66-CCA4-EB45-8EEC-9A6220089B3D}"/>
    <hyperlink ref="E131" r:id="rId5" display="http://climatecasechart.com/case/state-v-bp-america-inc/" xr:uid="{63014528-2E71-3E43-876A-D8BE4F56A2E1}"/>
    <hyperlink ref="E127" r:id="rId6" display="http://climatecasechart.com/case/state-v-bp-america-inc/" xr:uid="{5B0FB11F-5C4C-3248-B83F-711C31766FD9}"/>
    <hyperlink ref="E140" r:id="rId7" display="http://climatecasechart.com/case/state-v-bp-america-inc/" xr:uid="{BFA4934D-C2CC-544D-A5DB-3FD402458D23}"/>
    <hyperlink ref="E132" r:id="rId8" display="http://climatecasechart.com/case/state-v-bp-america-inc/" xr:uid="{0E056DA7-CA45-D049-ABE9-5AFC54522AD9}"/>
    <hyperlink ref="E133" r:id="rId9" display="http://climatecasechart.com/case/state-v-bp-america-inc/" xr:uid="{6B8241CF-EA06-E34D-9E48-F26E9B1E724C}"/>
    <hyperlink ref="E136" r:id="rId10" display="http://climatecasechart.com/case/state-v-bp-america-inc/" xr:uid="{B20442D2-B872-CA41-AEF3-21D9340B4B52}"/>
    <hyperlink ref="E128" r:id="rId11" display="http://climatecasechart.com/case/state-v-bp-america-inc/" xr:uid="{535FE242-A73C-1C45-BAB5-A2893F67CDF8}"/>
    <hyperlink ref="E139" r:id="rId12" display="http://climatecasechart.com/case/state-v-bp-america-inc/" xr:uid="{46A2C1C9-641A-A549-9014-233F21F01C4A}"/>
    <hyperlink ref="E138" r:id="rId13" display="http://climatecasechart.com/case/state-v-bp-america-inc/" xr:uid="{615A9664-7EAD-184F-A7FF-2A0D5901C2F4}"/>
    <hyperlink ref="E143" r:id="rId14" display="http://climatecasechart.com/case/district-of-columbia-v-exxon-mobil-corp/" xr:uid="{A61B973D-0301-354B-B4F0-EE4D6B292BF6}"/>
    <hyperlink ref="E146" r:id="rId15" display="http://climatecasechart.com/case/district-of-columbia-v-exxon-mobil-corp/" xr:uid="{E6273917-665A-034E-9EBE-5626577FE3AC}"/>
    <hyperlink ref="E129" r:id="rId16" display="http://climatecasechart.com/case/state-v-bp-america-inc/" xr:uid="{DA2E7969-ADDB-434A-9DD2-7EE440A02274}"/>
    <hyperlink ref="E135" r:id="rId17" display="http://climatecasechart.com/case/state-v-bp-america-inc/" xr:uid="{D7EACBE7-CECF-9E46-A8BB-544FC4B17E68}"/>
    <hyperlink ref="E137" r:id="rId18" display="http://climatecasechart.com/case/state-v-bp-america-inc/" xr:uid="{FBD43BA3-610C-B849-AD6B-97B7B080A08A}"/>
    <hyperlink ref="E13" r:id="rId19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33B9AADE-CD73-254C-9F0F-97DC1E944ACB}"/>
    <hyperlink ref="E14" r:id="rId20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019E43A2-99F7-3447-A17F-CA8238DC51BE}"/>
    <hyperlink ref="E15" r:id="rId21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3780FF0A-CFBF-B04A-B35A-D7F8AADED9CA}"/>
    <hyperlink ref="E18" r:id="rId22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EFBADA66-A499-2E40-9234-90E536EDE676}"/>
    <hyperlink ref="E17" r:id="rId23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236DF997-8F01-D949-B21C-E3E94F3D6E74}"/>
    <hyperlink ref="E16" r:id="rId24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E1E162A5-BA65-0247-BE67-B0849CA95423}"/>
    <hyperlink ref="E12" r:id="rId25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53BF9C66-F580-9A43-B7A1-A7362C67BABC}"/>
    <hyperlink ref="E19" r:id="rId26" tooltip="http://climatecasechart.com/climate-change-litigation/wp-content/uploads/sites/16/case-documents/2021/20210426_docket-C-02-CV-21-000565_complaint.pdf" display="http://climatecasechart.com/climate-change-litigation/wp-content/uploads/sites/16/case-documents/2021/20210426_docket-C-02-CV-21-000565_complaint.pdf" xr:uid="{972AF395-E25E-4F48-B83D-B07853462C9F}"/>
    <hyperlink ref="E83" r:id="rId27" tooltip="http://climatecasechart.com/search/?fwp_filing_year=2021&amp;fwp_search=shell" display="http://climatecasechart.com/search/?fwp_filing_year=2021&amp;fwp_search=shell" xr:uid="{273D6F62-1B9A-9A4E-9ECD-F987C7BB195B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E76F-B281-6346-985B-1474479ADE18}">
  <dimension ref="A1:H257"/>
  <sheetViews>
    <sheetView topLeftCell="A225" workbookViewId="0">
      <selection activeCell="E36" sqref="E36"/>
    </sheetView>
  </sheetViews>
  <sheetFormatPr baseColWidth="10" defaultColWidth="11.5" defaultRowHeight="15" x14ac:dyDescent="0.2"/>
  <cols>
    <col min="5" max="5" width="47" bestFit="1" customWidth="1"/>
  </cols>
  <sheetData>
    <row r="1" spans="1:8" x14ac:dyDescent="0.2">
      <c r="A1" t="s">
        <v>107</v>
      </c>
      <c r="B1" t="s">
        <v>110</v>
      </c>
      <c r="C1" t="s">
        <v>0</v>
      </c>
      <c r="D1" t="s">
        <v>1</v>
      </c>
      <c r="E1" t="s">
        <v>2</v>
      </c>
      <c r="F1" t="s">
        <v>46</v>
      </c>
      <c r="G1" t="s">
        <v>55</v>
      </c>
      <c r="H1" t="s">
        <v>112</v>
      </c>
    </row>
    <row r="2" spans="1:8" x14ac:dyDescent="0.2">
      <c r="A2" s="6" t="s">
        <v>59</v>
      </c>
      <c r="B2" t="s">
        <v>113</v>
      </c>
      <c r="C2" s="1">
        <v>40326</v>
      </c>
      <c r="D2">
        <v>3</v>
      </c>
      <c r="E2" t="s">
        <v>90</v>
      </c>
      <c r="F2" s="6" t="s">
        <v>47</v>
      </c>
      <c r="G2" s="6" t="s">
        <v>56</v>
      </c>
      <c r="H2">
        <v>0</v>
      </c>
    </row>
    <row r="3" spans="1:8" x14ac:dyDescent="0.2">
      <c r="A3" s="6" t="s">
        <v>61</v>
      </c>
      <c r="B3" t="s">
        <v>114</v>
      </c>
      <c r="C3" s="1">
        <v>40326</v>
      </c>
      <c r="D3">
        <v>3</v>
      </c>
      <c r="E3" t="s">
        <v>90</v>
      </c>
      <c r="F3" s="6" t="s">
        <v>47</v>
      </c>
      <c r="G3" s="6" t="s">
        <v>56</v>
      </c>
      <c r="H3">
        <v>0</v>
      </c>
    </row>
    <row r="4" spans="1:8" x14ac:dyDescent="0.2">
      <c r="A4" s="6" t="s">
        <v>62</v>
      </c>
      <c r="B4" t="s">
        <v>115</v>
      </c>
      <c r="C4" s="1">
        <v>40326</v>
      </c>
      <c r="D4">
        <v>3</v>
      </c>
      <c r="E4" t="s">
        <v>90</v>
      </c>
      <c r="F4" s="6" t="s">
        <v>47</v>
      </c>
      <c r="G4" s="6" t="s">
        <v>56</v>
      </c>
      <c r="H4">
        <v>0</v>
      </c>
    </row>
    <row r="5" spans="1:8" x14ac:dyDescent="0.2">
      <c r="A5" s="6" t="s">
        <v>64</v>
      </c>
      <c r="B5" t="s">
        <v>116</v>
      </c>
      <c r="C5" s="1">
        <v>40326</v>
      </c>
      <c r="D5">
        <v>3</v>
      </c>
      <c r="E5" t="s">
        <v>90</v>
      </c>
      <c r="F5" s="6" t="s">
        <v>47</v>
      </c>
      <c r="G5" s="6" t="s">
        <v>56</v>
      </c>
      <c r="H5">
        <v>1</v>
      </c>
    </row>
    <row r="6" spans="1:8" x14ac:dyDescent="0.2">
      <c r="A6" s="6" t="s">
        <v>65</v>
      </c>
      <c r="B6" t="s">
        <v>117</v>
      </c>
      <c r="C6" s="1">
        <v>40326</v>
      </c>
      <c r="D6">
        <v>3</v>
      </c>
      <c r="E6" t="s">
        <v>90</v>
      </c>
      <c r="F6" s="6" t="s">
        <v>47</v>
      </c>
      <c r="G6" s="6" t="s">
        <v>56</v>
      </c>
      <c r="H6">
        <v>0</v>
      </c>
    </row>
    <row r="7" spans="1:8" x14ac:dyDescent="0.2">
      <c r="A7" s="6" t="s">
        <v>66</v>
      </c>
      <c r="B7" t="s">
        <v>118</v>
      </c>
      <c r="C7" s="1">
        <v>40326</v>
      </c>
      <c r="D7">
        <v>3</v>
      </c>
      <c r="E7" t="s">
        <v>90</v>
      </c>
      <c r="F7" s="6" t="s">
        <v>47</v>
      </c>
      <c r="G7" s="6" t="s">
        <v>56</v>
      </c>
      <c r="H7">
        <v>0</v>
      </c>
    </row>
    <row r="8" spans="1:8" x14ac:dyDescent="0.2">
      <c r="A8" s="6" t="s">
        <v>67</v>
      </c>
      <c r="B8" t="s">
        <v>119</v>
      </c>
      <c r="C8" s="1">
        <v>40326</v>
      </c>
      <c r="D8">
        <v>3</v>
      </c>
      <c r="E8" t="s">
        <v>90</v>
      </c>
      <c r="F8" s="6" t="s">
        <v>47</v>
      </c>
      <c r="G8" s="6" t="s">
        <v>56</v>
      </c>
      <c r="H8">
        <v>0</v>
      </c>
    </row>
    <row r="9" spans="1:8" x14ac:dyDescent="0.2">
      <c r="A9" s="6" t="s">
        <v>69</v>
      </c>
      <c r="B9" t="s">
        <v>120</v>
      </c>
      <c r="C9" s="1">
        <v>40326</v>
      </c>
      <c r="D9">
        <v>3</v>
      </c>
      <c r="E9" t="s">
        <v>90</v>
      </c>
      <c r="F9" s="6" t="s">
        <v>47</v>
      </c>
      <c r="G9" s="6" t="s">
        <v>56</v>
      </c>
      <c r="H9">
        <v>1</v>
      </c>
    </row>
    <row r="10" spans="1:8" x14ac:dyDescent="0.2">
      <c r="A10" s="6" t="s">
        <v>71</v>
      </c>
      <c r="B10" t="s">
        <v>121</v>
      </c>
      <c r="C10" s="1">
        <v>40326</v>
      </c>
      <c r="D10">
        <v>3</v>
      </c>
      <c r="E10" t="s">
        <v>90</v>
      </c>
      <c r="F10" s="6" t="s">
        <v>47</v>
      </c>
      <c r="G10" s="6" t="s">
        <v>56</v>
      </c>
      <c r="H10">
        <v>0</v>
      </c>
    </row>
    <row r="11" spans="1:8" x14ac:dyDescent="0.2">
      <c r="A11" s="6" t="s">
        <v>72</v>
      </c>
      <c r="B11" t="s">
        <v>122</v>
      </c>
      <c r="C11" s="1">
        <v>40326</v>
      </c>
      <c r="D11">
        <v>3</v>
      </c>
      <c r="E11" t="s">
        <v>90</v>
      </c>
      <c r="F11" s="6" t="s">
        <v>47</v>
      </c>
      <c r="G11" s="6" t="s">
        <v>56</v>
      </c>
      <c r="H11">
        <v>1</v>
      </c>
    </row>
    <row r="12" spans="1:8" x14ac:dyDescent="0.2">
      <c r="A12" s="6" t="s">
        <v>75</v>
      </c>
      <c r="B12" t="s">
        <v>123</v>
      </c>
      <c r="C12" s="1">
        <v>40326</v>
      </c>
      <c r="D12">
        <v>3</v>
      </c>
      <c r="E12" t="s">
        <v>90</v>
      </c>
      <c r="F12" s="6" t="s">
        <v>47</v>
      </c>
      <c r="G12" s="6" t="s">
        <v>56</v>
      </c>
      <c r="H12">
        <v>0</v>
      </c>
    </row>
    <row r="13" spans="1:8" x14ac:dyDescent="0.2">
      <c r="A13" s="6" t="s">
        <v>76</v>
      </c>
      <c r="B13" t="s">
        <v>124</v>
      </c>
      <c r="C13" s="1">
        <v>40326</v>
      </c>
      <c r="D13">
        <v>3</v>
      </c>
      <c r="E13" t="s">
        <v>90</v>
      </c>
      <c r="F13" s="6" t="s">
        <v>47</v>
      </c>
      <c r="G13" s="6" t="s">
        <v>56</v>
      </c>
      <c r="H13">
        <v>0</v>
      </c>
    </row>
    <row r="14" spans="1:8" x14ac:dyDescent="0.2">
      <c r="A14" s="6" t="s">
        <v>77</v>
      </c>
      <c r="B14" t="s">
        <v>125</v>
      </c>
      <c r="C14" s="1">
        <v>40326</v>
      </c>
      <c r="D14">
        <v>3</v>
      </c>
      <c r="E14" t="s">
        <v>90</v>
      </c>
      <c r="F14" s="6" t="s">
        <v>47</v>
      </c>
      <c r="G14" s="6" t="s">
        <v>56</v>
      </c>
      <c r="H14">
        <v>1</v>
      </c>
    </row>
    <row r="15" spans="1:8" x14ac:dyDescent="0.2">
      <c r="A15" s="6" t="s">
        <v>78</v>
      </c>
      <c r="B15" t="s">
        <v>126</v>
      </c>
      <c r="C15" s="1">
        <v>40326</v>
      </c>
      <c r="D15">
        <v>3</v>
      </c>
      <c r="E15" t="s">
        <v>90</v>
      </c>
      <c r="F15" s="6" t="s">
        <v>47</v>
      </c>
      <c r="G15" s="6" t="s">
        <v>56</v>
      </c>
      <c r="H15">
        <v>0</v>
      </c>
    </row>
    <row r="16" spans="1:8" x14ac:dyDescent="0.2">
      <c r="A16" s="6" t="s">
        <v>79</v>
      </c>
      <c r="B16" t="s">
        <v>127</v>
      </c>
      <c r="C16" s="1">
        <v>40326</v>
      </c>
      <c r="D16">
        <v>3</v>
      </c>
      <c r="E16" t="s">
        <v>90</v>
      </c>
      <c r="F16" s="6" t="s">
        <v>47</v>
      </c>
      <c r="G16" s="6" t="s">
        <v>56</v>
      </c>
      <c r="H16">
        <v>0</v>
      </c>
    </row>
    <row r="17" spans="1:8" x14ac:dyDescent="0.2">
      <c r="A17" s="6" t="s">
        <v>80</v>
      </c>
      <c r="B17" t="s">
        <v>128</v>
      </c>
      <c r="C17" s="1">
        <v>40326</v>
      </c>
      <c r="D17">
        <v>3</v>
      </c>
      <c r="E17" t="s">
        <v>90</v>
      </c>
      <c r="F17" s="6" t="s">
        <v>47</v>
      </c>
      <c r="G17" s="6" t="s">
        <v>56</v>
      </c>
      <c r="H17">
        <v>0</v>
      </c>
    </row>
    <row r="18" spans="1:8" x14ac:dyDescent="0.2">
      <c r="A18" s="6" t="s">
        <v>81</v>
      </c>
      <c r="B18" t="s">
        <v>129</v>
      </c>
      <c r="C18" s="1">
        <v>40326</v>
      </c>
      <c r="D18">
        <v>3</v>
      </c>
      <c r="E18" t="s">
        <v>90</v>
      </c>
      <c r="F18" s="6" t="s">
        <v>47</v>
      </c>
      <c r="G18" s="6" t="s">
        <v>56</v>
      </c>
      <c r="H18">
        <v>0</v>
      </c>
    </row>
    <row r="19" spans="1:8" x14ac:dyDescent="0.2">
      <c r="A19" t="s">
        <v>111</v>
      </c>
      <c r="B19" t="s">
        <v>130</v>
      </c>
      <c r="C19" s="1">
        <v>40326</v>
      </c>
      <c r="D19">
        <v>3</v>
      </c>
      <c r="E19" t="s">
        <v>90</v>
      </c>
      <c r="F19" s="6" t="s">
        <v>47</v>
      </c>
      <c r="G19" s="6" t="s">
        <v>56</v>
      </c>
      <c r="H19">
        <v>0</v>
      </c>
    </row>
    <row r="20" spans="1:8" x14ac:dyDescent="0.2">
      <c r="A20" s="6" t="s">
        <v>73</v>
      </c>
      <c r="B20" t="s">
        <v>131</v>
      </c>
      <c r="C20" s="1">
        <v>40326</v>
      </c>
      <c r="D20">
        <v>3</v>
      </c>
      <c r="E20" t="s">
        <v>90</v>
      </c>
      <c r="F20" s="6" t="s">
        <v>54</v>
      </c>
      <c r="G20" s="6" t="s">
        <v>56</v>
      </c>
      <c r="H20">
        <v>0</v>
      </c>
    </row>
    <row r="21" spans="1:8" x14ac:dyDescent="0.2">
      <c r="A21" t="s">
        <v>86</v>
      </c>
      <c r="B21" t="s">
        <v>132</v>
      </c>
      <c r="C21" s="1">
        <v>40326</v>
      </c>
      <c r="D21">
        <v>3</v>
      </c>
      <c r="E21" t="s">
        <v>90</v>
      </c>
      <c r="F21" s="6" t="s">
        <v>54</v>
      </c>
      <c r="G21" s="6" t="s">
        <v>56</v>
      </c>
      <c r="H21">
        <v>0</v>
      </c>
    </row>
    <row r="22" spans="1:8" x14ac:dyDescent="0.2">
      <c r="A22" s="6" t="s">
        <v>60</v>
      </c>
      <c r="B22" t="s">
        <v>133</v>
      </c>
      <c r="C22" s="1">
        <v>40326</v>
      </c>
      <c r="D22">
        <v>3</v>
      </c>
      <c r="E22" t="s">
        <v>90</v>
      </c>
      <c r="F22" s="6" t="s">
        <v>48</v>
      </c>
      <c r="G22" s="6" t="s">
        <v>57</v>
      </c>
      <c r="H22">
        <v>0</v>
      </c>
    </row>
    <row r="23" spans="1:8" x14ac:dyDescent="0.2">
      <c r="A23" s="6" t="s">
        <v>63</v>
      </c>
      <c r="B23" t="s">
        <v>134</v>
      </c>
      <c r="C23" s="1">
        <v>40326</v>
      </c>
      <c r="D23">
        <v>3</v>
      </c>
      <c r="E23" t="s">
        <v>90</v>
      </c>
      <c r="F23" s="6" t="s">
        <v>48</v>
      </c>
      <c r="G23" s="6" t="s">
        <v>57</v>
      </c>
      <c r="H23">
        <v>0</v>
      </c>
    </row>
    <row r="24" spans="1:8" x14ac:dyDescent="0.2">
      <c r="A24" s="6" t="s">
        <v>89</v>
      </c>
      <c r="B24" t="s">
        <v>135</v>
      </c>
      <c r="C24" s="1">
        <v>40326</v>
      </c>
      <c r="D24">
        <v>3</v>
      </c>
      <c r="E24" t="s">
        <v>90</v>
      </c>
      <c r="F24" s="6" t="s">
        <v>48</v>
      </c>
      <c r="G24" s="6" t="s">
        <v>57</v>
      </c>
      <c r="H24">
        <v>0</v>
      </c>
    </row>
    <row r="25" spans="1:8" x14ac:dyDescent="0.2">
      <c r="A25" s="6" t="s">
        <v>70</v>
      </c>
      <c r="B25" t="s">
        <v>136</v>
      </c>
      <c r="C25" s="1">
        <v>40326</v>
      </c>
      <c r="D25">
        <v>3</v>
      </c>
      <c r="E25" t="s">
        <v>90</v>
      </c>
      <c r="F25" s="6" t="s">
        <v>49</v>
      </c>
      <c r="G25" s="6" t="s">
        <v>57</v>
      </c>
      <c r="H25">
        <v>0</v>
      </c>
    </row>
    <row r="26" spans="1:8" x14ac:dyDescent="0.2">
      <c r="A26" s="6" t="s">
        <v>82</v>
      </c>
      <c r="B26" t="s">
        <v>137</v>
      </c>
      <c r="C26" s="1">
        <v>40326</v>
      </c>
      <c r="D26">
        <v>3</v>
      </c>
      <c r="E26" t="s">
        <v>90</v>
      </c>
      <c r="F26" s="6" t="s">
        <v>49</v>
      </c>
      <c r="G26" s="6" t="s">
        <v>57</v>
      </c>
      <c r="H26">
        <v>0</v>
      </c>
    </row>
    <row r="27" spans="1:8" x14ac:dyDescent="0.2">
      <c r="A27" s="6" t="s">
        <v>83</v>
      </c>
      <c r="B27" t="s">
        <v>138</v>
      </c>
      <c r="C27" s="1">
        <v>40326</v>
      </c>
      <c r="D27">
        <v>3</v>
      </c>
      <c r="E27" t="s">
        <v>90</v>
      </c>
      <c r="F27" s="6" t="s">
        <v>52</v>
      </c>
      <c r="G27" s="6" t="s">
        <v>57</v>
      </c>
      <c r="H27">
        <v>0</v>
      </c>
    </row>
    <row r="28" spans="1:8" x14ac:dyDescent="0.2">
      <c r="A28" s="6" t="s">
        <v>84</v>
      </c>
      <c r="B28" t="s">
        <v>139</v>
      </c>
      <c r="C28" s="1">
        <v>40326</v>
      </c>
      <c r="D28">
        <v>3</v>
      </c>
      <c r="E28" t="s">
        <v>90</v>
      </c>
      <c r="F28" s="6" t="s">
        <v>48</v>
      </c>
      <c r="G28" s="6" t="s">
        <v>57</v>
      </c>
      <c r="H28">
        <v>0</v>
      </c>
    </row>
    <row r="29" spans="1:8" x14ac:dyDescent="0.2">
      <c r="A29" s="6" t="s">
        <v>85</v>
      </c>
      <c r="B29" t="s">
        <v>140</v>
      </c>
      <c r="C29" s="1">
        <v>40326</v>
      </c>
      <c r="D29">
        <v>3</v>
      </c>
      <c r="E29" t="s">
        <v>90</v>
      </c>
      <c r="F29" s="6" t="s">
        <v>48</v>
      </c>
      <c r="G29" s="6" t="s">
        <v>57</v>
      </c>
      <c r="H29">
        <v>1</v>
      </c>
    </row>
    <row r="30" spans="1:8" x14ac:dyDescent="0.2">
      <c r="A30" s="6" t="s">
        <v>87</v>
      </c>
      <c r="B30" t="s">
        <v>141</v>
      </c>
      <c r="C30" s="1">
        <v>40326</v>
      </c>
      <c r="D30">
        <v>3</v>
      </c>
      <c r="E30" t="s">
        <v>90</v>
      </c>
      <c r="F30" s="6" t="s">
        <v>50</v>
      </c>
      <c r="G30" s="6" t="s">
        <v>57</v>
      </c>
      <c r="H30">
        <v>0</v>
      </c>
    </row>
    <row r="31" spans="1:8" x14ac:dyDescent="0.2">
      <c r="A31" s="6" t="s">
        <v>88</v>
      </c>
      <c r="B31" t="s">
        <v>142</v>
      </c>
      <c r="C31" s="1">
        <v>40326</v>
      </c>
      <c r="D31">
        <v>3</v>
      </c>
      <c r="E31" t="s">
        <v>90</v>
      </c>
      <c r="F31" s="6" t="s">
        <v>48</v>
      </c>
      <c r="G31" s="6" t="s">
        <v>57</v>
      </c>
      <c r="H31">
        <v>0</v>
      </c>
    </row>
    <row r="32" spans="1:8" x14ac:dyDescent="0.2">
      <c r="A32" t="s">
        <v>68</v>
      </c>
      <c r="B32" t="s">
        <v>143</v>
      </c>
      <c r="C32" s="1">
        <v>40326</v>
      </c>
      <c r="D32">
        <v>3</v>
      </c>
      <c r="E32" t="s">
        <v>90</v>
      </c>
      <c r="F32" s="6" t="s">
        <v>50</v>
      </c>
      <c r="G32" s="6" t="s">
        <v>57</v>
      </c>
      <c r="H32">
        <v>0</v>
      </c>
    </row>
    <row r="33" spans="1:8" x14ac:dyDescent="0.2">
      <c r="A33" s="2" t="s">
        <v>74</v>
      </c>
      <c r="B33" t="s">
        <v>144</v>
      </c>
      <c r="C33" s="1">
        <v>40326</v>
      </c>
      <c r="D33">
        <v>3</v>
      </c>
      <c r="E33" t="s">
        <v>90</v>
      </c>
      <c r="F33" s="6" t="s">
        <v>53</v>
      </c>
      <c r="G33" s="6" t="s">
        <v>57</v>
      </c>
      <c r="H33">
        <v>0</v>
      </c>
    </row>
    <row r="34" spans="1:8" x14ac:dyDescent="0.2">
      <c r="A34" s="6" t="s">
        <v>59</v>
      </c>
      <c r="B34" t="s">
        <v>113</v>
      </c>
      <c r="C34" s="1">
        <v>41173</v>
      </c>
      <c r="D34">
        <v>3</v>
      </c>
      <c r="E34" t="s">
        <v>91</v>
      </c>
      <c r="F34" s="6" t="s">
        <v>47</v>
      </c>
      <c r="G34" s="6" t="s">
        <v>56</v>
      </c>
      <c r="H34">
        <v>0</v>
      </c>
    </row>
    <row r="35" spans="1:8" x14ac:dyDescent="0.2">
      <c r="A35" s="6" t="s">
        <v>61</v>
      </c>
      <c r="B35" t="s">
        <v>114</v>
      </c>
      <c r="C35" s="5">
        <v>41173</v>
      </c>
      <c r="D35" s="6">
        <v>3</v>
      </c>
      <c r="E35" s="6" t="s">
        <v>91</v>
      </c>
      <c r="F35" s="6" t="s">
        <v>47</v>
      </c>
      <c r="G35" s="6" t="s">
        <v>56</v>
      </c>
      <c r="H35">
        <v>0</v>
      </c>
    </row>
    <row r="36" spans="1:8" x14ac:dyDescent="0.2">
      <c r="A36" s="6" t="s">
        <v>62</v>
      </c>
      <c r="B36" t="s">
        <v>115</v>
      </c>
      <c r="C36" s="5">
        <v>41173</v>
      </c>
      <c r="D36" s="6">
        <v>3</v>
      </c>
      <c r="E36" s="6" t="s">
        <v>91</v>
      </c>
      <c r="F36" s="6" t="s">
        <v>47</v>
      </c>
      <c r="G36" s="6" t="s">
        <v>56</v>
      </c>
      <c r="H36">
        <v>0</v>
      </c>
    </row>
    <row r="37" spans="1:8" x14ac:dyDescent="0.2">
      <c r="A37" s="6" t="s">
        <v>64</v>
      </c>
      <c r="B37" t="s">
        <v>116</v>
      </c>
      <c r="C37" s="5">
        <v>41173</v>
      </c>
      <c r="D37" s="6">
        <v>3</v>
      </c>
      <c r="E37" s="6" t="s">
        <v>91</v>
      </c>
      <c r="F37" s="6" t="s">
        <v>47</v>
      </c>
      <c r="G37" s="6" t="s">
        <v>56</v>
      </c>
      <c r="H37">
        <v>1</v>
      </c>
    </row>
    <row r="38" spans="1:8" x14ac:dyDescent="0.2">
      <c r="A38" s="6" t="s">
        <v>65</v>
      </c>
      <c r="B38" t="s">
        <v>117</v>
      </c>
      <c r="C38" s="5">
        <v>41173</v>
      </c>
      <c r="D38" s="6">
        <v>3</v>
      </c>
      <c r="E38" s="6" t="s">
        <v>91</v>
      </c>
      <c r="F38" s="6" t="s">
        <v>47</v>
      </c>
      <c r="G38" s="6" t="s">
        <v>56</v>
      </c>
      <c r="H38">
        <v>0</v>
      </c>
    </row>
    <row r="39" spans="1:8" x14ac:dyDescent="0.2">
      <c r="A39" s="6" t="s">
        <v>66</v>
      </c>
      <c r="B39" t="s">
        <v>118</v>
      </c>
      <c r="C39" s="5">
        <v>41173</v>
      </c>
      <c r="D39" s="6">
        <v>3</v>
      </c>
      <c r="E39" s="6" t="s">
        <v>91</v>
      </c>
      <c r="F39" s="6" t="s">
        <v>47</v>
      </c>
      <c r="G39" s="6" t="s">
        <v>56</v>
      </c>
      <c r="H39">
        <v>0</v>
      </c>
    </row>
    <row r="40" spans="1:8" x14ac:dyDescent="0.2">
      <c r="A40" s="6" t="s">
        <v>67</v>
      </c>
      <c r="B40" t="s">
        <v>119</v>
      </c>
      <c r="C40" s="5">
        <v>41173</v>
      </c>
      <c r="D40" s="6">
        <v>3</v>
      </c>
      <c r="E40" s="6" t="s">
        <v>91</v>
      </c>
      <c r="F40" s="6" t="s">
        <v>47</v>
      </c>
      <c r="G40" s="6" t="s">
        <v>56</v>
      </c>
      <c r="H40">
        <v>0</v>
      </c>
    </row>
    <row r="41" spans="1:8" x14ac:dyDescent="0.2">
      <c r="A41" s="6" t="s">
        <v>69</v>
      </c>
      <c r="B41" t="s">
        <v>120</v>
      </c>
      <c r="C41" s="5">
        <v>41173</v>
      </c>
      <c r="D41" s="6">
        <v>3</v>
      </c>
      <c r="E41" s="6" t="s">
        <v>91</v>
      </c>
      <c r="F41" s="6" t="s">
        <v>47</v>
      </c>
      <c r="G41" s="6" t="s">
        <v>56</v>
      </c>
      <c r="H41">
        <v>1</v>
      </c>
    </row>
    <row r="42" spans="1:8" x14ac:dyDescent="0.2">
      <c r="A42" s="6" t="s">
        <v>71</v>
      </c>
      <c r="B42" t="s">
        <v>121</v>
      </c>
      <c r="C42" s="5">
        <v>41173</v>
      </c>
      <c r="D42" s="6">
        <v>3</v>
      </c>
      <c r="E42" s="6" t="s">
        <v>91</v>
      </c>
      <c r="F42" s="6" t="s">
        <v>47</v>
      </c>
      <c r="G42" s="6" t="s">
        <v>56</v>
      </c>
      <c r="H42">
        <v>0</v>
      </c>
    </row>
    <row r="43" spans="1:8" x14ac:dyDescent="0.2">
      <c r="A43" s="6" t="s">
        <v>72</v>
      </c>
      <c r="B43" t="s">
        <v>122</v>
      </c>
      <c r="C43" s="5">
        <v>41173</v>
      </c>
      <c r="D43" s="6">
        <v>3</v>
      </c>
      <c r="E43" s="6" t="s">
        <v>91</v>
      </c>
      <c r="F43" s="6" t="s">
        <v>47</v>
      </c>
      <c r="G43" s="6" t="s">
        <v>56</v>
      </c>
      <c r="H43">
        <v>0</v>
      </c>
    </row>
    <row r="44" spans="1:8" x14ac:dyDescent="0.2">
      <c r="A44" s="6" t="s">
        <v>75</v>
      </c>
      <c r="B44" t="s">
        <v>123</v>
      </c>
      <c r="C44" s="5">
        <v>41173</v>
      </c>
      <c r="D44" s="6">
        <v>3</v>
      </c>
      <c r="E44" s="6" t="s">
        <v>91</v>
      </c>
      <c r="F44" s="6" t="s">
        <v>47</v>
      </c>
      <c r="G44" s="6" t="s">
        <v>56</v>
      </c>
      <c r="H44">
        <v>0</v>
      </c>
    </row>
    <row r="45" spans="1:8" x14ac:dyDescent="0.2">
      <c r="A45" s="6" t="s">
        <v>76</v>
      </c>
      <c r="B45" t="s">
        <v>124</v>
      </c>
      <c r="C45" s="5">
        <v>41173</v>
      </c>
      <c r="D45" s="6">
        <v>3</v>
      </c>
      <c r="E45" s="6" t="s">
        <v>91</v>
      </c>
      <c r="F45" s="6" t="s">
        <v>47</v>
      </c>
      <c r="G45" s="6" t="s">
        <v>56</v>
      </c>
      <c r="H45">
        <v>0</v>
      </c>
    </row>
    <row r="46" spans="1:8" x14ac:dyDescent="0.2">
      <c r="A46" s="6" t="s">
        <v>77</v>
      </c>
      <c r="B46" t="s">
        <v>125</v>
      </c>
      <c r="C46" s="5">
        <v>41173</v>
      </c>
      <c r="D46" s="6">
        <v>3</v>
      </c>
      <c r="E46" s="6" t="s">
        <v>91</v>
      </c>
      <c r="F46" s="6" t="s">
        <v>47</v>
      </c>
      <c r="G46" s="6" t="s">
        <v>56</v>
      </c>
      <c r="H46">
        <v>0</v>
      </c>
    </row>
    <row r="47" spans="1:8" x14ac:dyDescent="0.2">
      <c r="A47" s="6" t="s">
        <v>78</v>
      </c>
      <c r="B47" t="s">
        <v>126</v>
      </c>
      <c r="C47" s="5">
        <v>41173</v>
      </c>
      <c r="D47" s="6">
        <v>3</v>
      </c>
      <c r="E47" s="6" t="s">
        <v>91</v>
      </c>
      <c r="F47" s="6" t="s">
        <v>47</v>
      </c>
      <c r="G47" s="6" t="s">
        <v>56</v>
      </c>
      <c r="H47">
        <v>0</v>
      </c>
    </row>
    <row r="48" spans="1:8" x14ac:dyDescent="0.2">
      <c r="A48" s="6" t="s">
        <v>79</v>
      </c>
      <c r="B48" t="s">
        <v>127</v>
      </c>
      <c r="C48" s="5">
        <v>41173</v>
      </c>
      <c r="D48" s="6">
        <v>3</v>
      </c>
      <c r="E48" s="6" t="s">
        <v>91</v>
      </c>
      <c r="F48" s="6" t="s">
        <v>47</v>
      </c>
      <c r="G48" s="6" t="s">
        <v>56</v>
      </c>
      <c r="H48">
        <v>0</v>
      </c>
    </row>
    <row r="49" spans="1:8" x14ac:dyDescent="0.2">
      <c r="A49" s="6" t="s">
        <v>80</v>
      </c>
      <c r="B49" t="s">
        <v>128</v>
      </c>
      <c r="C49" s="5">
        <v>41173</v>
      </c>
      <c r="D49" s="6">
        <v>3</v>
      </c>
      <c r="E49" s="6" t="s">
        <v>91</v>
      </c>
      <c r="F49" s="6" t="s">
        <v>47</v>
      </c>
      <c r="G49" s="6" t="s">
        <v>56</v>
      </c>
      <c r="H49">
        <v>1</v>
      </c>
    </row>
    <row r="50" spans="1:8" x14ac:dyDescent="0.2">
      <c r="A50" s="6" t="s">
        <v>81</v>
      </c>
      <c r="B50" t="s">
        <v>129</v>
      </c>
      <c r="C50" s="5">
        <v>41173</v>
      </c>
      <c r="D50" s="6">
        <v>3</v>
      </c>
      <c r="E50" s="6" t="s">
        <v>91</v>
      </c>
      <c r="F50" s="6" t="s">
        <v>47</v>
      </c>
      <c r="G50" s="6" t="s">
        <v>56</v>
      </c>
      <c r="H50">
        <v>0</v>
      </c>
    </row>
    <row r="51" spans="1:8" x14ac:dyDescent="0.2">
      <c r="A51" t="s">
        <v>111</v>
      </c>
      <c r="B51" t="s">
        <v>130</v>
      </c>
      <c r="C51" s="5">
        <v>41173</v>
      </c>
      <c r="D51" s="6">
        <v>3</v>
      </c>
      <c r="E51" s="6" t="s">
        <v>91</v>
      </c>
      <c r="F51" s="6" t="s">
        <v>47</v>
      </c>
      <c r="G51" s="6" t="s">
        <v>56</v>
      </c>
      <c r="H51">
        <v>0</v>
      </c>
    </row>
    <row r="52" spans="1:8" x14ac:dyDescent="0.2">
      <c r="A52" s="6" t="s">
        <v>73</v>
      </c>
      <c r="B52" t="s">
        <v>131</v>
      </c>
      <c r="C52" s="5">
        <v>41173</v>
      </c>
      <c r="D52" s="6">
        <v>3</v>
      </c>
      <c r="E52" s="6" t="s">
        <v>91</v>
      </c>
      <c r="F52" s="6" t="s">
        <v>54</v>
      </c>
      <c r="G52" s="6" t="s">
        <v>56</v>
      </c>
      <c r="H52">
        <v>0</v>
      </c>
    </row>
    <row r="53" spans="1:8" x14ac:dyDescent="0.2">
      <c r="A53" t="s">
        <v>86</v>
      </c>
      <c r="B53" t="s">
        <v>132</v>
      </c>
      <c r="C53" s="5">
        <v>41173</v>
      </c>
      <c r="D53" s="6">
        <v>3</v>
      </c>
      <c r="E53" s="6" t="s">
        <v>91</v>
      </c>
      <c r="F53" s="6" t="s">
        <v>54</v>
      </c>
      <c r="G53" s="6" t="s">
        <v>56</v>
      </c>
      <c r="H53">
        <v>0</v>
      </c>
    </row>
    <row r="54" spans="1:8" x14ac:dyDescent="0.2">
      <c r="A54" s="6" t="s">
        <v>60</v>
      </c>
      <c r="B54" t="s">
        <v>133</v>
      </c>
      <c r="C54" s="5">
        <v>41173</v>
      </c>
      <c r="D54" s="6">
        <v>3</v>
      </c>
      <c r="E54" s="6" t="s">
        <v>91</v>
      </c>
      <c r="F54" s="6" t="s">
        <v>48</v>
      </c>
      <c r="G54" s="6" t="s">
        <v>57</v>
      </c>
      <c r="H54">
        <v>0</v>
      </c>
    </row>
    <row r="55" spans="1:8" x14ac:dyDescent="0.2">
      <c r="A55" s="6" t="s">
        <v>63</v>
      </c>
      <c r="B55" t="s">
        <v>134</v>
      </c>
      <c r="C55" s="5">
        <v>41173</v>
      </c>
      <c r="D55" s="6">
        <v>3</v>
      </c>
      <c r="E55" s="6" t="s">
        <v>91</v>
      </c>
      <c r="F55" s="6" t="s">
        <v>48</v>
      </c>
      <c r="G55" s="6" t="s">
        <v>57</v>
      </c>
      <c r="H55">
        <v>0</v>
      </c>
    </row>
    <row r="56" spans="1:8" x14ac:dyDescent="0.2">
      <c r="A56" s="6" t="s">
        <v>89</v>
      </c>
      <c r="B56" t="s">
        <v>135</v>
      </c>
      <c r="C56" s="5">
        <v>41173</v>
      </c>
      <c r="D56" s="6">
        <v>3</v>
      </c>
      <c r="E56" s="6" t="s">
        <v>91</v>
      </c>
      <c r="F56" s="6" t="s">
        <v>48</v>
      </c>
      <c r="G56" s="6" t="s">
        <v>57</v>
      </c>
      <c r="H56">
        <v>1</v>
      </c>
    </row>
    <row r="57" spans="1:8" x14ac:dyDescent="0.2">
      <c r="A57" s="6" t="s">
        <v>70</v>
      </c>
      <c r="B57" t="s">
        <v>136</v>
      </c>
      <c r="C57" s="5">
        <v>41173</v>
      </c>
      <c r="D57" s="6">
        <v>3</v>
      </c>
      <c r="E57" s="6" t="s">
        <v>91</v>
      </c>
      <c r="F57" s="6" t="s">
        <v>49</v>
      </c>
      <c r="G57" s="6" t="s">
        <v>57</v>
      </c>
      <c r="H57">
        <v>0</v>
      </c>
    </row>
    <row r="58" spans="1:8" x14ac:dyDescent="0.2">
      <c r="A58" s="6" t="s">
        <v>82</v>
      </c>
      <c r="B58" t="s">
        <v>137</v>
      </c>
      <c r="C58" s="5">
        <v>41173</v>
      </c>
      <c r="D58" s="6">
        <v>3</v>
      </c>
      <c r="E58" s="6" t="s">
        <v>91</v>
      </c>
      <c r="F58" s="6" t="s">
        <v>49</v>
      </c>
      <c r="G58" s="6" t="s">
        <v>57</v>
      </c>
      <c r="H58">
        <v>0</v>
      </c>
    </row>
    <row r="59" spans="1:8" x14ac:dyDescent="0.2">
      <c r="A59" s="6" t="s">
        <v>83</v>
      </c>
      <c r="B59" t="s">
        <v>138</v>
      </c>
      <c r="C59" s="5">
        <v>41173</v>
      </c>
      <c r="D59" s="6">
        <v>3</v>
      </c>
      <c r="E59" s="6" t="s">
        <v>91</v>
      </c>
      <c r="F59" s="6" t="s">
        <v>52</v>
      </c>
      <c r="G59" s="6" t="s">
        <v>57</v>
      </c>
      <c r="H59">
        <v>0</v>
      </c>
    </row>
    <row r="60" spans="1:8" x14ac:dyDescent="0.2">
      <c r="A60" s="6" t="s">
        <v>84</v>
      </c>
      <c r="B60" t="s">
        <v>139</v>
      </c>
      <c r="C60" s="5">
        <v>41173</v>
      </c>
      <c r="D60" s="6">
        <v>3</v>
      </c>
      <c r="E60" s="6" t="s">
        <v>91</v>
      </c>
      <c r="F60" s="6" t="s">
        <v>48</v>
      </c>
      <c r="G60" s="6" t="s">
        <v>57</v>
      </c>
      <c r="H60">
        <v>0</v>
      </c>
    </row>
    <row r="61" spans="1:8" x14ac:dyDescent="0.2">
      <c r="A61" s="6" t="s">
        <v>85</v>
      </c>
      <c r="B61" t="s">
        <v>140</v>
      </c>
      <c r="C61" s="5">
        <v>41173</v>
      </c>
      <c r="D61" s="6">
        <v>3</v>
      </c>
      <c r="E61" s="6" t="s">
        <v>91</v>
      </c>
      <c r="F61" s="6" t="s">
        <v>48</v>
      </c>
      <c r="G61" s="6" t="s">
        <v>57</v>
      </c>
      <c r="H61">
        <v>1</v>
      </c>
    </row>
    <row r="62" spans="1:8" x14ac:dyDescent="0.2">
      <c r="A62" s="6" t="s">
        <v>87</v>
      </c>
      <c r="B62" t="s">
        <v>141</v>
      </c>
      <c r="C62" s="5">
        <v>41173</v>
      </c>
      <c r="D62" s="6">
        <v>3</v>
      </c>
      <c r="E62" s="6" t="s">
        <v>91</v>
      </c>
      <c r="F62" s="6" t="s">
        <v>50</v>
      </c>
      <c r="G62" s="6" t="s">
        <v>57</v>
      </c>
      <c r="H62">
        <v>0</v>
      </c>
    </row>
    <row r="63" spans="1:8" x14ac:dyDescent="0.2">
      <c r="A63" s="6" t="s">
        <v>88</v>
      </c>
      <c r="B63" t="s">
        <v>142</v>
      </c>
      <c r="C63" s="5">
        <v>41173</v>
      </c>
      <c r="D63" s="6">
        <v>3</v>
      </c>
      <c r="E63" s="6" t="s">
        <v>91</v>
      </c>
      <c r="F63" s="6" t="s">
        <v>48</v>
      </c>
      <c r="G63" s="6" t="s">
        <v>57</v>
      </c>
      <c r="H63">
        <v>0</v>
      </c>
    </row>
    <row r="64" spans="1:8" x14ac:dyDescent="0.2">
      <c r="A64" t="s">
        <v>68</v>
      </c>
      <c r="B64" t="s">
        <v>143</v>
      </c>
      <c r="C64" s="5">
        <v>41173</v>
      </c>
      <c r="D64" s="6">
        <v>3</v>
      </c>
      <c r="E64" s="6" t="s">
        <v>91</v>
      </c>
      <c r="F64" s="6" t="s">
        <v>50</v>
      </c>
      <c r="G64" s="6" t="s">
        <v>57</v>
      </c>
      <c r="H64">
        <v>0</v>
      </c>
    </row>
    <row r="65" spans="1:8" x14ac:dyDescent="0.2">
      <c r="A65" s="2" t="s">
        <v>74</v>
      </c>
      <c r="B65" t="s">
        <v>144</v>
      </c>
      <c r="C65" s="5">
        <v>41173</v>
      </c>
      <c r="D65" s="6">
        <v>3</v>
      </c>
      <c r="E65" s="6" t="s">
        <v>91</v>
      </c>
      <c r="F65" s="6" t="s">
        <v>53</v>
      </c>
      <c r="G65" s="6" t="s">
        <v>57</v>
      </c>
      <c r="H65">
        <v>0</v>
      </c>
    </row>
    <row r="66" spans="1:8" x14ac:dyDescent="0.2">
      <c r="A66" s="6" t="s">
        <v>59</v>
      </c>
      <c r="B66" t="s">
        <v>113</v>
      </c>
      <c r="C66" s="1">
        <v>43069</v>
      </c>
      <c r="D66">
        <v>-3</v>
      </c>
      <c r="E66" t="s">
        <v>92</v>
      </c>
      <c r="F66" s="6" t="s">
        <v>47</v>
      </c>
      <c r="G66" s="6" t="s">
        <v>56</v>
      </c>
      <c r="H66">
        <v>0</v>
      </c>
    </row>
    <row r="67" spans="1:8" x14ac:dyDescent="0.2">
      <c r="A67" s="6" t="s">
        <v>61</v>
      </c>
      <c r="B67" t="s">
        <v>114</v>
      </c>
      <c r="C67" s="1">
        <v>43069</v>
      </c>
      <c r="D67">
        <v>-3</v>
      </c>
      <c r="E67" t="s">
        <v>92</v>
      </c>
      <c r="F67" s="6" t="s">
        <v>47</v>
      </c>
      <c r="G67" s="6" t="s">
        <v>56</v>
      </c>
      <c r="H67">
        <v>0</v>
      </c>
    </row>
    <row r="68" spans="1:8" x14ac:dyDescent="0.2">
      <c r="A68" s="6" t="s">
        <v>62</v>
      </c>
      <c r="B68" t="s">
        <v>115</v>
      </c>
      <c r="C68" s="1">
        <v>43069</v>
      </c>
      <c r="D68">
        <v>-3</v>
      </c>
      <c r="E68" t="s">
        <v>92</v>
      </c>
      <c r="F68" s="6" t="s">
        <v>47</v>
      </c>
      <c r="G68" s="6" t="s">
        <v>56</v>
      </c>
      <c r="H68">
        <v>0</v>
      </c>
    </row>
    <row r="69" spans="1:8" x14ac:dyDescent="0.2">
      <c r="A69" s="6" t="s">
        <v>64</v>
      </c>
      <c r="B69" t="s">
        <v>116</v>
      </c>
      <c r="C69" s="1">
        <v>43069</v>
      </c>
      <c r="D69">
        <v>-3</v>
      </c>
      <c r="E69" t="s">
        <v>92</v>
      </c>
      <c r="F69" s="6" t="s">
        <v>47</v>
      </c>
      <c r="G69" s="6" t="s">
        <v>56</v>
      </c>
      <c r="H69">
        <v>0</v>
      </c>
    </row>
    <row r="70" spans="1:8" x14ac:dyDescent="0.2">
      <c r="A70" s="6" t="s">
        <v>65</v>
      </c>
      <c r="B70" t="s">
        <v>117</v>
      </c>
      <c r="C70" s="1">
        <v>43069</v>
      </c>
      <c r="D70">
        <v>-3</v>
      </c>
      <c r="E70" t="s">
        <v>92</v>
      </c>
      <c r="F70" s="6" t="s">
        <v>47</v>
      </c>
      <c r="G70" s="6" t="s">
        <v>56</v>
      </c>
      <c r="H70">
        <v>0</v>
      </c>
    </row>
    <row r="71" spans="1:8" x14ac:dyDescent="0.2">
      <c r="A71" s="6" t="s">
        <v>66</v>
      </c>
      <c r="B71" t="s">
        <v>118</v>
      </c>
      <c r="C71" s="1">
        <v>43069</v>
      </c>
      <c r="D71">
        <v>-3</v>
      </c>
      <c r="E71" t="s">
        <v>92</v>
      </c>
      <c r="F71" s="6" t="s">
        <v>47</v>
      </c>
      <c r="G71" s="6" t="s">
        <v>56</v>
      </c>
      <c r="H71">
        <v>0</v>
      </c>
    </row>
    <row r="72" spans="1:8" x14ac:dyDescent="0.2">
      <c r="A72" s="6" t="s">
        <v>67</v>
      </c>
      <c r="B72" t="s">
        <v>119</v>
      </c>
      <c r="C72" s="1">
        <v>43069</v>
      </c>
      <c r="D72">
        <v>-3</v>
      </c>
      <c r="E72" t="s">
        <v>92</v>
      </c>
      <c r="F72" s="6" t="s">
        <v>47</v>
      </c>
      <c r="G72" s="6" t="s">
        <v>56</v>
      </c>
      <c r="H72">
        <v>0</v>
      </c>
    </row>
    <row r="73" spans="1:8" x14ac:dyDescent="0.2">
      <c r="A73" s="6" t="s">
        <v>69</v>
      </c>
      <c r="B73" t="s">
        <v>120</v>
      </c>
      <c r="C73" s="1">
        <v>43069</v>
      </c>
      <c r="D73">
        <v>-3</v>
      </c>
      <c r="E73" t="s">
        <v>92</v>
      </c>
      <c r="F73" s="6" t="s">
        <v>47</v>
      </c>
      <c r="G73" s="6" t="s">
        <v>56</v>
      </c>
      <c r="H73">
        <v>0</v>
      </c>
    </row>
    <row r="74" spans="1:8" x14ac:dyDescent="0.2">
      <c r="A74" s="6" t="s">
        <v>71</v>
      </c>
      <c r="B74" t="s">
        <v>121</v>
      </c>
      <c r="C74" s="1">
        <v>43069</v>
      </c>
      <c r="D74">
        <v>-3</v>
      </c>
      <c r="E74" t="s">
        <v>92</v>
      </c>
      <c r="F74" s="6" t="s">
        <v>47</v>
      </c>
      <c r="G74" s="6" t="s">
        <v>56</v>
      </c>
      <c r="H74">
        <v>0</v>
      </c>
    </row>
    <row r="75" spans="1:8" x14ac:dyDescent="0.2">
      <c r="A75" s="6" t="s">
        <v>72</v>
      </c>
      <c r="B75" t="s">
        <v>122</v>
      </c>
      <c r="C75" s="1">
        <v>43069</v>
      </c>
      <c r="D75">
        <v>-3</v>
      </c>
      <c r="E75" t="s">
        <v>92</v>
      </c>
      <c r="F75" s="6" t="s">
        <v>47</v>
      </c>
      <c r="G75" s="6" t="s">
        <v>56</v>
      </c>
      <c r="H75">
        <v>0</v>
      </c>
    </row>
    <row r="76" spans="1:8" x14ac:dyDescent="0.2">
      <c r="A76" s="6" t="s">
        <v>75</v>
      </c>
      <c r="B76" t="s">
        <v>123</v>
      </c>
      <c r="C76" s="1">
        <v>43069</v>
      </c>
      <c r="D76">
        <v>-3</v>
      </c>
      <c r="E76" t="s">
        <v>92</v>
      </c>
      <c r="F76" s="6" t="s">
        <v>47</v>
      </c>
      <c r="G76" s="6" t="s">
        <v>56</v>
      </c>
      <c r="H76">
        <v>0</v>
      </c>
    </row>
    <row r="77" spans="1:8" x14ac:dyDescent="0.2">
      <c r="A77" s="6" t="s">
        <v>76</v>
      </c>
      <c r="B77" t="s">
        <v>124</v>
      </c>
      <c r="C77" s="1">
        <v>43069</v>
      </c>
      <c r="D77">
        <v>-3</v>
      </c>
      <c r="E77" t="s">
        <v>92</v>
      </c>
      <c r="F77" s="6" t="s">
        <v>47</v>
      </c>
      <c r="G77" s="6" t="s">
        <v>56</v>
      </c>
      <c r="H77">
        <v>0</v>
      </c>
    </row>
    <row r="78" spans="1:8" x14ac:dyDescent="0.2">
      <c r="A78" s="6" t="s">
        <v>77</v>
      </c>
      <c r="B78" t="s">
        <v>125</v>
      </c>
      <c r="C78" s="1">
        <v>43069</v>
      </c>
      <c r="D78">
        <v>-3</v>
      </c>
      <c r="E78" t="s">
        <v>92</v>
      </c>
      <c r="F78" s="6" t="s">
        <v>47</v>
      </c>
      <c r="G78" s="6" t="s">
        <v>56</v>
      </c>
      <c r="H78">
        <v>0</v>
      </c>
    </row>
    <row r="79" spans="1:8" x14ac:dyDescent="0.2">
      <c r="A79" s="6" t="s">
        <v>78</v>
      </c>
      <c r="B79" t="s">
        <v>126</v>
      </c>
      <c r="C79" s="1">
        <v>43069</v>
      </c>
      <c r="D79">
        <v>-3</v>
      </c>
      <c r="E79" t="s">
        <v>92</v>
      </c>
      <c r="F79" s="6" t="s">
        <v>47</v>
      </c>
      <c r="G79" s="6" t="s">
        <v>56</v>
      </c>
      <c r="H79">
        <v>0</v>
      </c>
    </row>
    <row r="80" spans="1:8" x14ac:dyDescent="0.2">
      <c r="A80" s="6" t="s">
        <v>79</v>
      </c>
      <c r="B80" t="s">
        <v>127</v>
      </c>
      <c r="C80" s="1">
        <v>43069</v>
      </c>
      <c r="D80">
        <v>-3</v>
      </c>
      <c r="E80" t="s">
        <v>92</v>
      </c>
      <c r="F80" s="6" t="s">
        <v>47</v>
      </c>
      <c r="G80" s="6" t="s">
        <v>56</v>
      </c>
      <c r="H80">
        <v>0</v>
      </c>
    </row>
    <row r="81" spans="1:8" x14ac:dyDescent="0.2">
      <c r="A81" s="6" t="s">
        <v>80</v>
      </c>
      <c r="B81" t="s">
        <v>128</v>
      </c>
      <c r="C81" s="1">
        <v>43069</v>
      </c>
      <c r="D81">
        <v>-3</v>
      </c>
      <c r="E81" t="s">
        <v>92</v>
      </c>
      <c r="F81" s="6" t="s">
        <v>47</v>
      </c>
      <c r="G81" s="6" t="s">
        <v>56</v>
      </c>
      <c r="H81">
        <v>0</v>
      </c>
    </row>
    <row r="82" spans="1:8" x14ac:dyDescent="0.2">
      <c r="A82" s="6" t="s">
        <v>81</v>
      </c>
      <c r="B82" t="s">
        <v>129</v>
      </c>
      <c r="C82" s="1">
        <v>43069</v>
      </c>
      <c r="D82">
        <v>-3</v>
      </c>
      <c r="E82" t="s">
        <v>92</v>
      </c>
      <c r="F82" s="6" t="s">
        <v>47</v>
      </c>
      <c r="G82" s="6" t="s">
        <v>56</v>
      </c>
      <c r="H82">
        <v>0</v>
      </c>
    </row>
    <row r="83" spans="1:8" x14ac:dyDescent="0.2">
      <c r="A83" t="s">
        <v>111</v>
      </c>
      <c r="B83" t="s">
        <v>130</v>
      </c>
      <c r="C83" s="1">
        <v>43069</v>
      </c>
      <c r="D83">
        <v>-3</v>
      </c>
      <c r="E83" t="s">
        <v>92</v>
      </c>
      <c r="F83" s="6" t="s">
        <v>47</v>
      </c>
      <c r="G83" s="6" t="s">
        <v>56</v>
      </c>
      <c r="H83">
        <v>0</v>
      </c>
    </row>
    <row r="84" spans="1:8" x14ac:dyDescent="0.2">
      <c r="A84" s="6" t="s">
        <v>73</v>
      </c>
      <c r="B84" t="s">
        <v>131</v>
      </c>
      <c r="C84" s="1">
        <v>43069</v>
      </c>
      <c r="D84">
        <v>-3</v>
      </c>
      <c r="E84" t="s">
        <v>92</v>
      </c>
      <c r="F84" s="6" t="s">
        <v>54</v>
      </c>
      <c r="G84" s="6" t="s">
        <v>56</v>
      </c>
      <c r="H84">
        <v>0</v>
      </c>
    </row>
    <row r="85" spans="1:8" x14ac:dyDescent="0.2">
      <c r="A85" t="s">
        <v>86</v>
      </c>
      <c r="B85" t="s">
        <v>132</v>
      </c>
      <c r="C85" s="1">
        <v>43069</v>
      </c>
      <c r="D85">
        <v>-3</v>
      </c>
      <c r="E85" t="s">
        <v>92</v>
      </c>
      <c r="F85" s="6" t="s">
        <v>54</v>
      </c>
      <c r="G85" s="6" t="s">
        <v>56</v>
      </c>
      <c r="H85">
        <v>0</v>
      </c>
    </row>
    <row r="86" spans="1:8" x14ac:dyDescent="0.2">
      <c r="A86" s="6" t="s">
        <v>60</v>
      </c>
      <c r="B86" t="s">
        <v>133</v>
      </c>
      <c r="C86" s="1">
        <v>43069</v>
      </c>
      <c r="D86">
        <v>-3</v>
      </c>
      <c r="E86" t="s">
        <v>92</v>
      </c>
      <c r="F86" s="6" t="s">
        <v>48</v>
      </c>
      <c r="G86" s="6" t="s">
        <v>57</v>
      </c>
      <c r="H86">
        <v>0</v>
      </c>
    </row>
    <row r="87" spans="1:8" x14ac:dyDescent="0.2">
      <c r="A87" s="6" t="s">
        <v>63</v>
      </c>
      <c r="B87" t="s">
        <v>134</v>
      </c>
      <c r="C87" s="1">
        <v>43069</v>
      </c>
      <c r="D87">
        <v>-3</v>
      </c>
      <c r="E87" t="s">
        <v>92</v>
      </c>
      <c r="F87" s="6" t="s">
        <v>48</v>
      </c>
      <c r="G87" s="6" t="s">
        <v>57</v>
      </c>
      <c r="H87">
        <v>0</v>
      </c>
    </row>
    <row r="88" spans="1:8" x14ac:dyDescent="0.2">
      <c r="A88" s="6" t="s">
        <v>89</v>
      </c>
      <c r="B88" t="s">
        <v>135</v>
      </c>
      <c r="C88" s="1">
        <v>43069</v>
      </c>
      <c r="D88">
        <v>-3</v>
      </c>
      <c r="E88" t="s">
        <v>92</v>
      </c>
      <c r="F88" s="6" t="s">
        <v>48</v>
      </c>
      <c r="G88" s="6" t="s">
        <v>57</v>
      </c>
      <c r="H88">
        <v>0</v>
      </c>
    </row>
    <row r="89" spans="1:8" x14ac:dyDescent="0.2">
      <c r="A89" s="6" t="s">
        <v>70</v>
      </c>
      <c r="B89" t="s">
        <v>136</v>
      </c>
      <c r="C89" s="1">
        <v>43069</v>
      </c>
      <c r="D89">
        <v>-3</v>
      </c>
      <c r="E89" t="s">
        <v>92</v>
      </c>
      <c r="F89" s="6" t="s">
        <v>49</v>
      </c>
      <c r="G89" s="6" t="s">
        <v>57</v>
      </c>
      <c r="H89">
        <v>0</v>
      </c>
    </row>
    <row r="90" spans="1:8" x14ac:dyDescent="0.2">
      <c r="A90" s="6" t="s">
        <v>82</v>
      </c>
      <c r="B90" t="s">
        <v>137</v>
      </c>
      <c r="C90" s="1">
        <v>43069</v>
      </c>
      <c r="D90">
        <v>-3</v>
      </c>
      <c r="E90" t="s">
        <v>92</v>
      </c>
      <c r="F90" s="6" t="s">
        <v>49</v>
      </c>
      <c r="G90" s="6" t="s">
        <v>57</v>
      </c>
      <c r="H90">
        <v>1</v>
      </c>
    </row>
    <row r="91" spans="1:8" x14ac:dyDescent="0.2">
      <c r="A91" s="6" t="s">
        <v>83</v>
      </c>
      <c r="B91" t="s">
        <v>138</v>
      </c>
      <c r="C91" s="1">
        <v>43069</v>
      </c>
      <c r="D91">
        <v>-3</v>
      </c>
      <c r="E91" t="s">
        <v>92</v>
      </c>
      <c r="F91" s="6" t="s">
        <v>52</v>
      </c>
      <c r="G91" s="6" t="s">
        <v>57</v>
      </c>
      <c r="H91">
        <v>0</v>
      </c>
    </row>
    <row r="92" spans="1:8" x14ac:dyDescent="0.2">
      <c r="A92" s="6" t="s">
        <v>84</v>
      </c>
      <c r="B92" t="s">
        <v>139</v>
      </c>
      <c r="C92" s="1">
        <v>43069</v>
      </c>
      <c r="D92">
        <v>-3</v>
      </c>
      <c r="E92" t="s">
        <v>92</v>
      </c>
      <c r="F92" s="6" t="s">
        <v>48</v>
      </c>
      <c r="G92" s="6" t="s">
        <v>57</v>
      </c>
      <c r="H92">
        <v>0</v>
      </c>
    </row>
    <row r="93" spans="1:8" x14ac:dyDescent="0.2">
      <c r="A93" s="6" t="s">
        <v>85</v>
      </c>
      <c r="B93" t="s">
        <v>140</v>
      </c>
      <c r="C93" s="1">
        <v>43069</v>
      </c>
      <c r="D93">
        <v>-3</v>
      </c>
      <c r="E93" t="s">
        <v>92</v>
      </c>
      <c r="F93" s="6" t="s">
        <v>48</v>
      </c>
      <c r="G93" s="6" t="s">
        <v>57</v>
      </c>
      <c r="H93">
        <v>0</v>
      </c>
    </row>
    <row r="94" spans="1:8" x14ac:dyDescent="0.2">
      <c r="A94" s="6" t="s">
        <v>87</v>
      </c>
      <c r="B94" t="s">
        <v>141</v>
      </c>
      <c r="C94" s="1">
        <v>43069</v>
      </c>
      <c r="D94">
        <v>-3</v>
      </c>
      <c r="E94" t="s">
        <v>92</v>
      </c>
      <c r="F94" s="6" t="s">
        <v>50</v>
      </c>
      <c r="G94" s="6" t="s">
        <v>57</v>
      </c>
      <c r="H94">
        <v>0</v>
      </c>
    </row>
    <row r="95" spans="1:8" x14ac:dyDescent="0.2">
      <c r="A95" s="6" t="s">
        <v>88</v>
      </c>
      <c r="B95" t="s">
        <v>142</v>
      </c>
      <c r="C95" s="1">
        <v>43069</v>
      </c>
      <c r="D95">
        <v>-3</v>
      </c>
      <c r="E95" t="s">
        <v>92</v>
      </c>
      <c r="F95" s="6" t="s">
        <v>48</v>
      </c>
      <c r="G95" s="6" t="s">
        <v>57</v>
      </c>
      <c r="H95">
        <v>0</v>
      </c>
    </row>
    <row r="96" spans="1:8" x14ac:dyDescent="0.2">
      <c r="A96" t="s">
        <v>68</v>
      </c>
      <c r="B96" t="s">
        <v>143</v>
      </c>
      <c r="C96" s="1">
        <v>43069</v>
      </c>
      <c r="D96">
        <v>-3</v>
      </c>
      <c r="E96" t="s">
        <v>92</v>
      </c>
      <c r="F96" s="6" t="s">
        <v>50</v>
      </c>
      <c r="G96" s="6" t="s">
        <v>57</v>
      </c>
      <c r="H96">
        <v>0</v>
      </c>
    </row>
    <row r="97" spans="1:8" x14ac:dyDescent="0.2">
      <c r="A97" s="2" t="s">
        <v>74</v>
      </c>
      <c r="B97" t="s">
        <v>144</v>
      </c>
      <c r="C97" s="1">
        <v>43069</v>
      </c>
      <c r="D97">
        <v>-3</v>
      </c>
      <c r="E97" t="s">
        <v>92</v>
      </c>
      <c r="F97" s="6" t="s">
        <v>53</v>
      </c>
      <c r="G97" s="6" t="s">
        <v>57</v>
      </c>
      <c r="H97">
        <v>0</v>
      </c>
    </row>
    <row r="98" spans="1:8" x14ac:dyDescent="0.2">
      <c r="A98" s="6" t="s">
        <v>59</v>
      </c>
      <c r="B98" t="s">
        <v>113</v>
      </c>
      <c r="C98" s="1">
        <v>43809</v>
      </c>
      <c r="D98">
        <v>3</v>
      </c>
      <c r="E98" t="s">
        <v>93</v>
      </c>
      <c r="F98" s="6" t="s">
        <v>47</v>
      </c>
      <c r="G98" s="6" t="s">
        <v>56</v>
      </c>
      <c r="H98">
        <v>0</v>
      </c>
    </row>
    <row r="99" spans="1:8" x14ac:dyDescent="0.2">
      <c r="A99" s="6" t="s">
        <v>61</v>
      </c>
      <c r="B99" t="s">
        <v>114</v>
      </c>
      <c r="C99" s="1">
        <v>43809</v>
      </c>
      <c r="D99">
        <v>3</v>
      </c>
      <c r="E99" t="s">
        <v>93</v>
      </c>
      <c r="F99" s="6" t="s">
        <v>47</v>
      </c>
      <c r="G99" s="6" t="s">
        <v>56</v>
      </c>
      <c r="H99">
        <v>0</v>
      </c>
    </row>
    <row r="100" spans="1:8" x14ac:dyDescent="0.2">
      <c r="A100" s="6" t="s">
        <v>62</v>
      </c>
      <c r="B100" t="s">
        <v>115</v>
      </c>
      <c r="C100" s="1">
        <v>43809</v>
      </c>
      <c r="D100">
        <v>3</v>
      </c>
      <c r="E100" t="s">
        <v>93</v>
      </c>
      <c r="F100" s="6" t="s">
        <v>47</v>
      </c>
      <c r="G100" s="6" t="s">
        <v>56</v>
      </c>
      <c r="H100">
        <v>0</v>
      </c>
    </row>
    <row r="101" spans="1:8" x14ac:dyDescent="0.2">
      <c r="A101" s="6" t="s">
        <v>64</v>
      </c>
      <c r="B101" t="s">
        <v>116</v>
      </c>
      <c r="C101" s="1">
        <v>43809</v>
      </c>
      <c r="D101">
        <v>3</v>
      </c>
      <c r="E101" t="s">
        <v>93</v>
      </c>
      <c r="F101" s="6" t="s">
        <v>47</v>
      </c>
      <c r="G101" s="6" t="s">
        <v>56</v>
      </c>
      <c r="H101">
        <v>0</v>
      </c>
    </row>
    <row r="102" spans="1:8" x14ac:dyDescent="0.2">
      <c r="A102" s="6" t="s">
        <v>65</v>
      </c>
      <c r="B102" t="s">
        <v>117</v>
      </c>
      <c r="C102" s="1">
        <v>43809</v>
      </c>
      <c r="D102">
        <v>3</v>
      </c>
      <c r="E102" t="s">
        <v>93</v>
      </c>
      <c r="F102" s="6" t="s">
        <v>47</v>
      </c>
      <c r="G102" s="6" t="s">
        <v>56</v>
      </c>
      <c r="H102">
        <v>0</v>
      </c>
    </row>
    <row r="103" spans="1:8" x14ac:dyDescent="0.2">
      <c r="A103" s="6" t="s">
        <v>66</v>
      </c>
      <c r="B103" t="s">
        <v>118</v>
      </c>
      <c r="C103" s="1">
        <v>43809</v>
      </c>
      <c r="D103">
        <v>3</v>
      </c>
      <c r="E103" t="s">
        <v>93</v>
      </c>
      <c r="F103" s="6" t="s">
        <v>47</v>
      </c>
      <c r="G103" s="6" t="s">
        <v>56</v>
      </c>
      <c r="H103">
        <v>0</v>
      </c>
    </row>
    <row r="104" spans="1:8" x14ac:dyDescent="0.2">
      <c r="A104" s="6" t="s">
        <v>67</v>
      </c>
      <c r="B104" t="s">
        <v>119</v>
      </c>
      <c r="C104" s="1">
        <v>43809</v>
      </c>
      <c r="D104">
        <v>3</v>
      </c>
      <c r="E104" t="s">
        <v>93</v>
      </c>
      <c r="F104" s="6" t="s">
        <v>47</v>
      </c>
      <c r="G104" s="6" t="s">
        <v>56</v>
      </c>
      <c r="H104">
        <v>0</v>
      </c>
    </row>
    <row r="105" spans="1:8" x14ac:dyDescent="0.2">
      <c r="A105" s="6" t="s">
        <v>69</v>
      </c>
      <c r="B105" t="s">
        <v>120</v>
      </c>
      <c r="C105" s="1">
        <v>43809</v>
      </c>
      <c r="D105">
        <v>3</v>
      </c>
      <c r="E105" t="s">
        <v>93</v>
      </c>
      <c r="F105" s="6" t="s">
        <v>47</v>
      </c>
      <c r="G105" s="6" t="s">
        <v>56</v>
      </c>
      <c r="H105">
        <v>1</v>
      </c>
    </row>
    <row r="106" spans="1:8" x14ac:dyDescent="0.2">
      <c r="A106" s="6" t="s">
        <v>71</v>
      </c>
      <c r="B106" t="s">
        <v>121</v>
      </c>
      <c r="C106" s="1">
        <v>43809</v>
      </c>
      <c r="D106">
        <v>3</v>
      </c>
      <c r="E106" t="s">
        <v>93</v>
      </c>
      <c r="F106" s="6" t="s">
        <v>47</v>
      </c>
      <c r="G106" s="6" t="s">
        <v>56</v>
      </c>
      <c r="H106">
        <v>0</v>
      </c>
    </row>
    <row r="107" spans="1:8" x14ac:dyDescent="0.2">
      <c r="A107" s="6" t="s">
        <v>72</v>
      </c>
      <c r="B107" t="s">
        <v>122</v>
      </c>
      <c r="C107" s="1">
        <v>43809</v>
      </c>
      <c r="D107">
        <v>3</v>
      </c>
      <c r="E107" t="s">
        <v>93</v>
      </c>
      <c r="F107" s="6" t="s">
        <v>47</v>
      </c>
      <c r="G107" s="6" t="s">
        <v>56</v>
      </c>
      <c r="H107">
        <v>0</v>
      </c>
    </row>
    <row r="108" spans="1:8" x14ac:dyDescent="0.2">
      <c r="A108" s="6" t="s">
        <v>75</v>
      </c>
      <c r="B108" t="s">
        <v>123</v>
      </c>
      <c r="C108" s="1">
        <v>43809</v>
      </c>
      <c r="D108">
        <v>3</v>
      </c>
      <c r="E108" t="s">
        <v>93</v>
      </c>
      <c r="F108" s="6" t="s">
        <v>47</v>
      </c>
      <c r="G108" s="6" t="s">
        <v>56</v>
      </c>
      <c r="H108">
        <v>0</v>
      </c>
    </row>
    <row r="109" spans="1:8" x14ac:dyDescent="0.2">
      <c r="A109" s="6" t="s">
        <v>76</v>
      </c>
      <c r="B109" t="s">
        <v>124</v>
      </c>
      <c r="C109" s="1">
        <v>43809</v>
      </c>
      <c r="D109">
        <v>3</v>
      </c>
      <c r="E109" t="s">
        <v>93</v>
      </c>
      <c r="F109" s="6" t="s">
        <v>47</v>
      </c>
      <c r="G109" s="6" t="s">
        <v>56</v>
      </c>
      <c r="H109">
        <v>0</v>
      </c>
    </row>
    <row r="110" spans="1:8" x14ac:dyDescent="0.2">
      <c r="A110" s="6" t="s">
        <v>77</v>
      </c>
      <c r="B110" t="s">
        <v>125</v>
      </c>
      <c r="C110" s="1">
        <v>43809</v>
      </c>
      <c r="D110">
        <v>3</v>
      </c>
      <c r="E110" t="s">
        <v>93</v>
      </c>
      <c r="F110" s="6" t="s">
        <v>47</v>
      </c>
      <c r="G110" s="6" t="s">
        <v>56</v>
      </c>
      <c r="H110">
        <v>0</v>
      </c>
    </row>
    <row r="111" spans="1:8" x14ac:dyDescent="0.2">
      <c r="A111" s="6" t="s">
        <v>78</v>
      </c>
      <c r="B111" t="s">
        <v>126</v>
      </c>
      <c r="C111" s="1">
        <v>43809</v>
      </c>
      <c r="D111">
        <v>3</v>
      </c>
      <c r="E111" t="s">
        <v>93</v>
      </c>
      <c r="F111" s="6" t="s">
        <v>47</v>
      </c>
      <c r="G111" s="6" t="s">
        <v>56</v>
      </c>
      <c r="H111">
        <v>0</v>
      </c>
    </row>
    <row r="112" spans="1:8" x14ac:dyDescent="0.2">
      <c r="A112" s="6" t="s">
        <v>79</v>
      </c>
      <c r="B112" t="s">
        <v>127</v>
      </c>
      <c r="C112" s="1">
        <v>43809</v>
      </c>
      <c r="D112">
        <v>3</v>
      </c>
      <c r="E112" t="s">
        <v>93</v>
      </c>
      <c r="F112" s="6" t="s">
        <v>47</v>
      </c>
      <c r="G112" s="6" t="s">
        <v>56</v>
      </c>
      <c r="H112">
        <v>0</v>
      </c>
    </row>
    <row r="113" spans="1:8" x14ac:dyDescent="0.2">
      <c r="A113" s="6" t="s">
        <v>80</v>
      </c>
      <c r="B113" t="s">
        <v>128</v>
      </c>
      <c r="C113" s="1">
        <v>43809</v>
      </c>
      <c r="D113">
        <v>3</v>
      </c>
      <c r="E113" t="s">
        <v>93</v>
      </c>
      <c r="F113" s="6" t="s">
        <v>47</v>
      </c>
      <c r="G113" s="6" t="s">
        <v>56</v>
      </c>
      <c r="H113">
        <v>0</v>
      </c>
    </row>
    <row r="114" spans="1:8" x14ac:dyDescent="0.2">
      <c r="A114" s="6" t="s">
        <v>81</v>
      </c>
      <c r="B114" t="s">
        <v>129</v>
      </c>
      <c r="C114" s="1">
        <v>43809</v>
      </c>
      <c r="D114">
        <v>3</v>
      </c>
      <c r="E114" t="s">
        <v>93</v>
      </c>
      <c r="F114" s="6" t="s">
        <v>47</v>
      </c>
      <c r="G114" s="6" t="s">
        <v>56</v>
      </c>
      <c r="H114">
        <v>0</v>
      </c>
    </row>
    <row r="115" spans="1:8" x14ac:dyDescent="0.2">
      <c r="A115" t="s">
        <v>111</v>
      </c>
      <c r="B115" t="s">
        <v>130</v>
      </c>
      <c r="C115" s="1">
        <v>43809</v>
      </c>
      <c r="D115">
        <v>3</v>
      </c>
      <c r="E115" t="s">
        <v>93</v>
      </c>
      <c r="F115" s="6" t="s">
        <v>47</v>
      </c>
      <c r="G115" s="6" t="s">
        <v>56</v>
      </c>
      <c r="H115">
        <v>0</v>
      </c>
    </row>
    <row r="116" spans="1:8" x14ac:dyDescent="0.2">
      <c r="A116" s="6" t="s">
        <v>73</v>
      </c>
      <c r="B116" t="s">
        <v>131</v>
      </c>
      <c r="C116" s="1">
        <v>43809</v>
      </c>
      <c r="D116">
        <v>3</v>
      </c>
      <c r="E116" t="s">
        <v>93</v>
      </c>
      <c r="F116" s="6" t="s">
        <v>54</v>
      </c>
      <c r="G116" s="6" t="s">
        <v>56</v>
      </c>
      <c r="H116">
        <v>0</v>
      </c>
    </row>
    <row r="117" spans="1:8" x14ac:dyDescent="0.2">
      <c r="A117" t="s">
        <v>86</v>
      </c>
      <c r="B117" t="s">
        <v>132</v>
      </c>
      <c r="C117" s="1">
        <v>43809</v>
      </c>
      <c r="D117">
        <v>3</v>
      </c>
      <c r="E117" t="s">
        <v>93</v>
      </c>
      <c r="F117" s="6" t="s">
        <v>54</v>
      </c>
      <c r="G117" s="6" t="s">
        <v>56</v>
      </c>
      <c r="H117">
        <v>0</v>
      </c>
    </row>
    <row r="118" spans="1:8" x14ac:dyDescent="0.2">
      <c r="A118" s="6" t="s">
        <v>60</v>
      </c>
      <c r="B118" t="s">
        <v>133</v>
      </c>
      <c r="C118" s="1">
        <v>43809</v>
      </c>
      <c r="D118">
        <v>3</v>
      </c>
      <c r="E118" t="s">
        <v>93</v>
      </c>
      <c r="F118" s="6" t="s">
        <v>48</v>
      </c>
      <c r="G118" s="6" t="s">
        <v>57</v>
      </c>
      <c r="H118">
        <v>0</v>
      </c>
    </row>
    <row r="119" spans="1:8" x14ac:dyDescent="0.2">
      <c r="A119" s="6" t="s">
        <v>63</v>
      </c>
      <c r="B119" t="s">
        <v>134</v>
      </c>
      <c r="C119" s="1">
        <v>43809</v>
      </c>
      <c r="D119">
        <v>3</v>
      </c>
      <c r="E119" t="s">
        <v>93</v>
      </c>
      <c r="F119" s="6" t="s">
        <v>48</v>
      </c>
      <c r="G119" s="6" t="s">
        <v>57</v>
      </c>
      <c r="H119">
        <v>0</v>
      </c>
    </row>
    <row r="120" spans="1:8" x14ac:dyDescent="0.2">
      <c r="A120" s="6" t="s">
        <v>89</v>
      </c>
      <c r="B120" t="s">
        <v>135</v>
      </c>
      <c r="C120" s="1">
        <v>43809</v>
      </c>
      <c r="D120">
        <v>3</v>
      </c>
      <c r="E120" t="s">
        <v>93</v>
      </c>
      <c r="F120" s="6" t="s">
        <v>48</v>
      </c>
      <c r="G120" s="6" t="s">
        <v>57</v>
      </c>
      <c r="H120">
        <v>0</v>
      </c>
    </row>
    <row r="121" spans="1:8" x14ac:dyDescent="0.2">
      <c r="A121" s="6" t="s">
        <v>70</v>
      </c>
      <c r="B121" t="s">
        <v>136</v>
      </c>
      <c r="C121" s="1">
        <v>43809</v>
      </c>
      <c r="D121">
        <v>3</v>
      </c>
      <c r="E121" t="s">
        <v>93</v>
      </c>
      <c r="F121" s="6" t="s">
        <v>49</v>
      </c>
      <c r="G121" s="6" t="s">
        <v>57</v>
      </c>
      <c r="H121">
        <v>0</v>
      </c>
    </row>
    <row r="122" spans="1:8" x14ac:dyDescent="0.2">
      <c r="A122" s="6" t="s">
        <v>82</v>
      </c>
      <c r="B122" t="s">
        <v>137</v>
      </c>
      <c r="C122" s="1">
        <v>43809</v>
      </c>
      <c r="D122">
        <v>3</v>
      </c>
      <c r="E122" t="s">
        <v>93</v>
      </c>
      <c r="F122" s="6" t="s">
        <v>49</v>
      </c>
      <c r="G122" s="6" t="s">
        <v>57</v>
      </c>
      <c r="H122">
        <v>0</v>
      </c>
    </row>
    <row r="123" spans="1:8" x14ac:dyDescent="0.2">
      <c r="A123" s="6" t="s">
        <v>83</v>
      </c>
      <c r="B123" t="s">
        <v>138</v>
      </c>
      <c r="C123" s="1">
        <v>43809</v>
      </c>
      <c r="D123">
        <v>3</v>
      </c>
      <c r="E123" t="s">
        <v>93</v>
      </c>
      <c r="F123" s="6" t="s">
        <v>52</v>
      </c>
      <c r="G123" s="6" t="s">
        <v>57</v>
      </c>
      <c r="H123">
        <v>0</v>
      </c>
    </row>
    <row r="124" spans="1:8" x14ac:dyDescent="0.2">
      <c r="A124" s="6" t="s">
        <v>84</v>
      </c>
      <c r="B124" t="s">
        <v>139</v>
      </c>
      <c r="C124" s="1">
        <v>43809</v>
      </c>
      <c r="D124">
        <v>3</v>
      </c>
      <c r="E124" t="s">
        <v>93</v>
      </c>
      <c r="F124" s="6" t="s">
        <v>48</v>
      </c>
      <c r="G124" s="6" t="s">
        <v>57</v>
      </c>
      <c r="H124">
        <v>0</v>
      </c>
    </row>
    <row r="125" spans="1:8" x14ac:dyDescent="0.2">
      <c r="A125" s="6" t="s">
        <v>85</v>
      </c>
      <c r="B125" t="s">
        <v>140</v>
      </c>
      <c r="C125" s="1">
        <v>43809</v>
      </c>
      <c r="D125">
        <v>3</v>
      </c>
      <c r="E125" t="s">
        <v>93</v>
      </c>
      <c r="F125" s="6" t="s">
        <v>48</v>
      </c>
      <c r="G125" s="6" t="s">
        <v>57</v>
      </c>
      <c r="H125">
        <v>0</v>
      </c>
    </row>
    <row r="126" spans="1:8" x14ac:dyDescent="0.2">
      <c r="A126" s="6" t="s">
        <v>87</v>
      </c>
      <c r="B126" t="s">
        <v>141</v>
      </c>
      <c r="C126" s="1">
        <v>43809</v>
      </c>
      <c r="D126">
        <v>3</v>
      </c>
      <c r="E126" t="s">
        <v>93</v>
      </c>
      <c r="F126" s="6" t="s">
        <v>50</v>
      </c>
      <c r="G126" s="6" t="s">
        <v>57</v>
      </c>
      <c r="H126">
        <v>0</v>
      </c>
    </row>
    <row r="127" spans="1:8" x14ac:dyDescent="0.2">
      <c r="A127" s="6" t="s">
        <v>88</v>
      </c>
      <c r="B127" t="s">
        <v>142</v>
      </c>
      <c r="C127" s="1">
        <v>43809</v>
      </c>
      <c r="D127">
        <v>3</v>
      </c>
      <c r="E127" t="s">
        <v>93</v>
      </c>
      <c r="F127" s="6" t="s">
        <v>48</v>
      </c>
      <c r="G127" s="6" t="s">
        <v>57</v>
      </c>
      <c r="H127">
        <v>0</v>
      </c>
    </row>
    <row r="128" spans="1:8" x14ac:dyDescent="0.2">
      <c r="A128" t="s">
        <v>68</v>
      </c>
      <c r="B128" t="s">
        <v>143</v>
      </c>
      <c r="C128" s="1">
        <v>43809</v>
      </c>
      <c r="D128">
        <v>3</v>
      </c>
      <c r="E128" t="s">
        <v>93</v>
      </c>
      <c r="F128" s="6" t="s">
        <v>50</v>
      </c>
      <c r="G128" s="6" t="s">
        <v>57</v>
      </c>
      <c r="H128">
        <v>0</v>
      </c>
    </row>
    <row r="129" spans="1:8" x14ac:dyDescent="0.2">
      <c r="A129" s="2" t="s">
        <v>74</v>
      </c>
      <c r="B129" t="s">
        <v>144</v>
      </c>
      <c r="C129" s="1">
        <v>43809</v>
      </c>
      <c r="D129">
        <v>3</v>
      </c>
      <c r="E129" t="s">
        <v>93</v>
      </c>
      <c r="F129" s="6" t="s">
        <v>53</v>
      </c>
      <c r="G129" s="6" t="s">
        <v>57</v>
      </c>
      <c r="H129">
        <v>0</v>
      </c>
    </row>
    <row r="130" spans="1:8" x14ac:dyDescent="0.2">
      <c r="A130" s="6" t="s">
        <v>59</v>
      </c>
      <c r="B130" t="s">
        <v>113</v>
      </c>
      <c r="C130" s="1">
        <v>44342</v>
      </c>
      <c r="D130">
        <v>-3</v>
      </c>
      <c r="E130" t="s">
        <v>94</v>
      </c>
      <c r="F130" s="6" t="s">
        <v>47</v>
      </c>
      <c r="G130" s="6" t="s">
        <v>56</v>
      </c>
      <c r="H130">
        <v>0</v>
      </c>
    </row>
    <row r="131" spans="1:8" x14ac:dyDescent="0.2">
      <c r="A131" s="6" t="s">
        <v>61</v>
      </c>
      <c r="B131" t="s">
        <v>114</v>
      </c>
      <c r="C131" s="1">
        <v>44342</v>
      </c>
      <c r="D131">
        <v>-3</v>
      </c>
      <c r="E131" t="s">
        <v>94</v>
      </c>
      <c r="F131" s="6" t="s">
        <v>47</v>
      </c>
      <c r="G131" s="6" t="s">
        <v>56</v>
      </c>
      <c r="H131">
        <v>0</v>
      </c>
    </row>
    <row r="132" spans="1:8" x14ac:dyDescent="0.2">
      <c r="A132" s="6" t="s">
        <v>62</v>
      </c>
      <c r="B132" t="s">
        <v>115</v>
      </c>
      <c r="C132" s="1">
        <v>44342</v>
      </c>
      <c r="D132">
        <v>-3</v>
      </c>
      <c r="E132" t="s">
        <v>94</v>
      </c>
      <c r="F132" s="6" t="s">
        <v>47</v>
      </c>
      <c r="G132" s="6" t="s">
        <v>56</v>
      </c>
      <c r="H132">
        <v>0</v>
      </c>
    </row>
    <row r="133" spans="1:8" x14ac:dyDescent="0.2">
      <c r="A133" s="6" t="s">
        <v>64</v>
      </c>
      <c r="B133" t="s">
        <v>116</v>
      </c>
      <c r="C133" s="1">
        <v>44342</v>
      </c>
      <c r="D133">
        <v>-3</v>
      </c>
      <c r="E133" t="s">
        <v>94</v>
      </c>
      <c r="F133" s="6" t="s">
        <v>47</v>
      </c>
      <c r="G133" s="6" t="s">
        <v>56</v>
      </c>
      <c r="H133">
        <v>0</v>
      </c>
    </row>
    <row r="134" spans="1:8" x14ac:dyDescent="0.2">
      <c r="A134" s="6" t="s">
        <v>65</v>
      </c>
      <c r="B134" t="s">
        <v>117</v>
      </c>
      <c r="C134" s="1">
        <v>44342</v>
      </c>
      <c r="D134">
        <v>-3</v>
      </c>
      <c r="E134" t="s">
        <v>94</v>
      </c>
      <c r="F134" s="6" t="s">
        <v>47</v>
      </c>
      <c r="G134" s="6" t="s">
        <v>56</v>
      </c>
      <c r="H134">
        <v>0</v>
      </c>
    </row>
    <row r="135" spans="1:8" x14ac:dyDescent="0.2">
      <c r="A135" s="6" t="s">
        <v>66</v>
      </c>
      <c r="B135" t="s">
        <v>118</v>
      </c>
      <c r="C135" s="1">
        <v>44342</v>
      </c>
      <c r="D135">
        <v>-3</v>
      </c>
      <c r="E135" t="s">
        <v>94</v>
      </c>
      <c r="F135" s="6" t="s">
        <v>47</v>
      </c>
      <c r="G135" s="6" t="s">
        <v>56</v>
      </c>
      <c r="H135">
        <v>0</v>
      </c>
    </row>
    <row r="136" spans="1:8" x14ac:dyDescent="0.2">
      <c r="A136" s="6" t="s">
        <v>67</v>
      </c>
      <c r="B136" t="s">
        <v>119</v>
      </c>
      <c r="C136" s="1">
        <v>44342</v>
      </c>
      <c r="D136">
        <v>-3</v>
      </c>
      <c r="E136" t="s">
        <v>94</v>
      </c>
      <c r="F136" s="6" t="s">
        <v>47</v>
      </c>
      <c r="G136" s="6" t="s">
        <v>56</v>
      </c>
      <c r="H136">
        <v>0</v>
      </c>
    </row>
    <row r="137" spans="1:8" x14ac:dyDescent="0.2">
      <c r="A137" s="6" t="s">
        <v>69</v>
      </c>
      <c r="B137" t="s">
        <v>120</v>
      </c>
      <c r="C137" s="1">
        <v>44342</v>
      </c>
      <c r="D137">
        <v>-3</v>
      </c>
      <c r="E137" t="s">
        <v>94</v>
      </c>
      <c r="F137" s="6" t="s">
        <v>47</v>
      </c>
      <c r="G137" s="6" t="s">
        <v>56</v>
      </c>
      <c r="H137">
        <v>0</v>
      </c>
    </row>
    <row r="138" spans="1:8" x14ac:dyDescent="0.2">
      <c r="A138" s="6" t="s">
        <v>71</v>
      </c>
      <c r="B138" t="s">
        <v>121</v>
      </c>
      <c r="C138" s="1">
        <v>44342</v>
      </c>
      <c r="D138">
        <v>-3</v>
      </c>
      <c r="E138" t="s">
        <v>94</v>
      </c>
      <c r="F138" s="6" t="s">
        <v>47</v>
      </c>
      <c r="G138" s="6" t="s">
        <v>56</v>
      </c>
      <c r="H138">
        <v>0</v>
      </c>
    </row>
    <row r="139" spans="1:8" x14ac:dyDescent="0.2">
      <c r="A139" s="6" t="s">
        <v>72</v>
      </c>
      <c r="B139" t="s">
        <v>122</v>
      </c>
      <c r="C139" s="1">
        <v>44342</v>
      </c>
      <c r="D139">
        <v>-3</v>
      </c>
      <c r="E139" t="s">
        <v>94</v>
      </c>
      <c r="F139" s="6" t="s">
        <v>47</v>
      </c>
      <c r="G139" s="6" t="s">
        <v>56</v>
      </c>
      <c r="H139">
        <v>0</v>
      </c>
    </row>
    <row r="140" spans="1:8" x14ac:dyDescent="0.2">
      <c r="A140" s="6" t="s">
        <v>75</v>
      </c>
      <c r="B140" t="s">
        <v>123</v>
      </c>
      <c r="C140" s="1">
        <v>44342</v>
      </c>
      <c r="D140">
        <v>-3</v>
      </c>
      <c r="E140" t="s">
        <v>94</v>
      </c>
      <c r="F140" s="6" t="s">
        <v>47</v>
      </c>
      <c r="G140" s="6" t="s">
        <v>56</v>
      </c>
      <c r="H140">
        <v>0</v>
      </c>
    </row>
    <row r="141" spans="1:8" x14ac:dyDescent="0.2">
      <c r="A141" s="6" t="s">
        <v>76</v>
      </c>
      <c r="B141" t="s">
        <v>124</v>
      </c>
      <c r="C141" s="1">
        <v>44342</v>
      </c>
      <c r="D141">
        <v>-3</v>
      </c>
      <c r="E141" t="s">
        <v>94</v>
      </c>
      <c r="F141" s="6" t="s">
        <v>47</v>
      </c>
      <c r="G141" s="6" t="s">
        <v>56</v>
      </c>
      <c r="H141">
        <v>0</v>
      </c>
    </row>
    <row r="142" spans="1:8" x14ac:dyDescent="0.2">
      <c r="A142" s="6" t="s">
        <v>77</v>
      </c>
      <c r="B142" t="s">
        <v>125</v>
      </c>
      <c r="C142" s="1">
        <v>44342</v>
      </c>
      <c r="D142">
        <v>-3</v>
      </c>
      <c r="E142" t="s">
        <v>94</v>
      </c>
      <c r="F142" s="6" t="s">
        <v>47</v>
      </c>
      <c r="G142" s="6" t="s">
        <v>56</v>
      </c>
      <c r="H142">
        <v>0</v>
      </c>
    </row>
    <row r="143" spans="1:8" x14ac:dyDescent="0.2">
      <c r="A143" s="6" t="s">
        <v>78</v>
      </c>
      <c r="B143" t="s">
        <v>126</v>
      </c>
      <c r="C143" s="1">
        <v>44342</v>
      </c>
      <c r="D143">
        <v>-3</v>
      </c>
      <c r="E143" t="s">
        <v>94</v>
      </c>
      <c r="F143" s="6" t="s">
        <v>47</v>
      </c>
      <c r="G143" s="6" t="s">
        <v>56</v>
      </c>
      <c r="H143">
        <v>0</v>
      </c>
    </row>
    <row r="144" spans="1:8" x14ac:dyDescent="0.2">
      <c r="A144" s="6" t="s">
        <v>79</v>
      </c>
      <c r="B144" t="s">
        <v>127</v>
      </c>
      <c r="C144" s="1">
        <v>44342</v>
      </c>
      <c r="D144">
        <v>-3</v>
      </c>
      <c r="E144" t="s">
        <v>94</v>
      </c>
      <c r="F144" s="6" t="s">
        <v>47</v>
      </c>
      <c r="G144" s="6" t="s">
        <v>56</v>
      </c>
      <c r="H144">
        <v>0</v>
      </c>
    </row>
    <row r="145" spans="1:8" x14ac:dyDescent="0.2">
      <c r="A145" s="6" t="s">
        <v>80</v>
      </c>
      <c r="B145" t="s">
        <v>128</v>
      </c>
      <c r="C145" s="1">
        <v>44342</v>
      </c>
      <c r="D145">
        <v>-3</v>
      </c>
      <c r="E145" t="s">
        <v>94</v>
      </c>
      <c r="F145" s="6" t="s">
        <v>47</v>
      </c>
      <c r="G145" s="6" t="s">
        <v>56</v>
      </c>
      <c r="H145">
        <v>0</v>
      </c>
    </row>
    <row r="146" spans="1:8" x14ac:dyDescent="0.2">
      <c r="A146" s="6" t="s">
        <v>81</v>
      </c>
      <c r="B146" t="s">
        <v>129</v>
      </c>
      <c r="C146" s="1">
        <v>44342</v>
      </c>
      <c r="D146">
        <v>-3</v>
      </c>
      <c r="E146" t="s">
        <v>94</v>
      </c>
      <c r="F146" s="6" t="s">
        <v>47</v>
      </c>
      <c r="G146" s="6" t="s">
        <v>56</v>
      </c>
      <c r="H146">
        <v>0</v>
      </c>
    </row>
    <row r="147" spans="1:8" x14ac:dyDescent="0.2">
      <c r="A147" t="s">
        <v>111</v>
      </c>
      <c r="B147" t="s">
        <v>130</v>
      </c>
      <c r="C147" s="1">
        <v>44342</v>
      </c>
      <c r="D147">
        <v>-3</v>
      </c>
      <c r="E147" t="s">
        <v>94</v>
      </c>
      <c r="F147" s="6" t="s">
        <v>47</v>
      </c>
      <c r="G147" s="6" t="s">
        <v>56</v>
      </c>
      <c r="H147">
        <v>0</v>
      </c>
    </row>
    <row r="148" spans="1:8" x14ac:dyDescent="0.2">
      <c r="A148" s="6" t="s">
        <v>73</v>
      </c>
      <c r="B148" t="s">
        <v>131</v>
      </c>
      <c r="C148" s="1">
        <v>44342</v>
      </c>
      <c r="D148">
        <v>-3</v>
      </c>
      <c r="E148" t="s">
        <v>94</v>
      </c>
      <c r="F148" s="6" t="s">
        <v>54</v>
      </c>
      <c r="G148" s="6" t="s">
        <v>56</v>
      </c>
      <c r="H148">
        <v>0</v>
      </c>
    </row>
    <row r="149" spans="1:8" x14ac:dyDescent="0.2">
      <c r="A149" t="s">
        <v>86</v>
      </c>
      <c r="B149" t="s">
        <v>132</v>
      </c>
      <c r="C149" s="1">
        <v>44342</v>
      </c>
      <c r="D149">
        <v>-3</v>
      </c>
      <c r="E149" t="s">
        <v>94</v>
      </c>
      <c r="F149" s="6" t="s">
        <v>54</v>
      </c>
      <c r="G149" s="6" t="s">
        <v>56</v>
      </c>
      <c r="H149">
        <v>0</v>
      </c>
    </row>
    <row r="150" spans="1:8" x14ac:dyDescent="0.2">
      <c r="A150" s="6" t="s">
        <v>60</v>
      </c>
      <c r="B150" t="s">
        <v>133</v>
      </c>
      <c r="C150" s="1">
        <v>44342</v>
      </c>
      <c r="D150">
        <v>-3</v>
      </c>
      <c r="E150" t="s">
        <v>94</v>
      </c>
      <c r="F150" s="6" t="s">
        <v>48</v>
      </c>
      <c r="G150" s="6" t="s">
        <v>57</v>
      </c>
      <c r="H150">
        <v>0</v>
      </c>
    </row>
    <row r="151" spans="1:8" x14ac:dyDescent="0.2">
      <c r="A151" s="6" t="s">
        <v>63</v>
      </c>
      <c r="B151" t="s">
        <v>134</v>
      </c>
      <c r="C151" s="1">
        <v>44342</v>
      </c>
      <c r="D151">
        <v>-3</v>
      </c>
      <c r="E151" t="s">
        <v>94</v>
      </c>
      <c r="F151" s="6" t="s">
        <v>48</v>
      </c>
      <c r="G151" s="6" t="s">
        <v>57</v>
      </c>
      <c r="H151">
        <v>0</v>
      </c>
    </row>
    <row r="152" spans="1:8" x14ac:dyDescent="0.2">
      <c r="A152" s="6" t="s">
        <v>89</v>
      </c>
      <c r="B152" t="s">
        <v>135</v>
      </c>
      <c r="C152" s="1">
        <v>44342</v>
      </c>
      <c r="D152">
        <v>-3</v>
      </c>
      <c r="E152" t="s">
        <v>94</v>
      </c>
      <c r="F152" s="6" t="s">
        <v>48</v>
      </c>
      <c r="G152" s="6" t="s">
        <v>57</v>
      </c>
      <c r="H152">
        <v>0</v>
      </c>
    </row>
    <row r="153" spans="1:8" x14ac:dyDescent="0.2">
      <c r="A153" s="6" t="s">
        <v>70</v>
      </c>
      <c r="B153" t="s">
        <v>136</v>
      </c>
      <c r="C153" s="1">
        <v>44342</v>
      </c>
      <c r="D153">
        <v>-3</v>
      </c>
      <c r="E153" t="s">
        <v>94</v>
      </c>
      <c r="F153" s="6" t="s">
        <v>49</v>
      </c>
      <c r="G153" s="6" t="s">
        <v>57</v>
      </c>
      <c r="H153">
        <v>0</v>
      </c>
    </row>
    <row r="154" spans="1:8" x14ac:dyDescent="0.2">
      <c r="A154" s="6" t="s">
        <v>82</v>
      </c>
      <c r="B154" t="s">
        <v>137</v>
      </c>
      <c r="C154" s="1">
        <v>44342</v>
      </c>
      <c r="D154">
        <v>-3</v>
      </c>
      <c r="E154" t="s">
        <v>94</v>
      </c>
      <c r="F154" s="6" t="s">
        <v>49</v>
      </c>
      <c r="G154" s="6" t="s">
        <v>57</v>
      </c>
      <c r="H154">
        <v>0</v>
      </c>
    </row>
    <row r="155" spans="1:8" x14ac:dyDescent="0.2">
      <c r="A155" s="6" t="s">
        <v>83</v>
      </c>
      <c r="B155" t="s">
        <v>138</v>
      </c>
      <c r="C155" s="1">
        <v>44342</v>
      </c>
      <c r="D155">
        <v>-3</v>
      </c>
      <c r="E155" t="s">
        <v>94</v>
      </c>
      <c r="F155" s="6" t="s">
        <v>52</v>
      </c>
      <c r="G155" s="6" t="s">
        <v>57</v>
      </c>
      <c r="H155">
        <v>0</v>
      </c>
    </row>
    <row r="156" spans="1:8" x14ac:dyDescent="0.2">
      <c r="A156" s="6" t="s">
        <v>84</v>
      </c>
      <c r="B156" t="s">
        <v>139</v>
      </c>
      <c r="C156" s="1">
        <v>44342</v>
      </c>
      <c r="D156">
        <v>-3</v>
      </c>
      <c r="E156" t="s">
        <v>94</v>
      </c>
      <c r="F156" s="6" t="s">
        <v>48</v>
      </c>
      <c r="G156" s="6" t="s">
        <v>57</v>
      </c>
      <c r="H156">
        <v>0</v>
      </c>
    </row>
    <row r="157" spans="1:8" x14ac:dyDescent="0.2">
      <c r="A157" s="6" t="s">
        <v>85</v>
      </c>
      <c r="B157" t="s">
        <v>140</v>
      </c>
      <c r="C157" s="1">
        <v>44342</v>
      </c>
      <c r="D157">
        <v>-3</v>
      </c>
      <c r="E157" t="s">
        <v>94</v>
      </c>
      <c r="F157" s="6" t="s">
        <v>48</v>
      </c>
      <c r="G157" s="6" t="s">
        <v>57</v>
      </c>
      <c r="H157">
        <v>1</v>
      </c>
    </row>
    <row r="158" spans="1:8" x14ac:dyDescent="0.2">
      <c r="A158" s="6" t="s">
        <v>87</v>
      </c>
      <c r="B158" t="s">
        <v>141</v>
      </c>
      <c r="C158" s="1">
        <v>44342</v>
      </c>
      <c r="D158">
        <v>-3</v>
      </c>
      <c r="E158" t="s">
        <v>94</v>
      </c>
      <c r="F158" s="6" t="s">
        <v>50</v>
      </c>
      <c r="G158" s="6" t="s">
        <v>57</v>
      </c>
      <c r="H158">
        <v>0</v>
      </c>
    </row>
    <row r="159" spans="1:8" x14ac:dyDescent="0.2">
      <c r="A159" s="6" t="s">
        <v>88</v>
      </c>
      <c r="B159" t="s">
        <v>142</v>
      </c>
      <c r="C159" s="1">
        <v>44342</v>
      </c>
      <c r="D159">
        <v>-3</v>
      </c>
      <c r="E159" t="s">
        <v>94</v>
      </c>
      <c r="F159" s="6" t="s">
        <v>48</v>
      </c>
      <c r="G159" s="6" t="s">
        <v>57</v>
      </c>
      <c r="H159">
        <v>0</v>
      </c>
    </row>
    <row r="160" spans="1:8" x14ac:dyDescent="0.2">
      <c r="A160" t="s">
        <v>68</v>
      </c>
      <c r="B160" t="s">
        <v>143</v>
      </c>
      <c r="C160" s="1">
        <v>44342</v>
      </c>
      <c r="D160">
        <v>-3</v>
      </c>
      <c r="E160" t="s">
        <v>94</v>
      </c>
      <c r="F160" s="6" t="s">
        <v>50</v>
      </c>
      <c r="G160" s="6" t="s">
        <v>57</v>
      </c>
      <c r="H160">
        <v>0</v>
      </c>
    </row>
    <row r="161" spans="1:8" x14ac:dyDescent="0.2">
      <c r="A161" s="2" t="s">
        <v>74</v>
      </c>
      <c r="B161" t="s">
        <v>144</v>
      </c>
      <c r="C161" s="1">
        <v>44342</v>
      </c>
      <c r="D161">
        <v>-3</v>
      </c>
      <c r="E161" t="s">
        <v>94</v>
      </c>
      <c r="F161" s="6" t="s">
        <v>53</v>
      </c>
      <c r="G161" s="6" t="s">
        <v>57</v>
      </c>
      <c r="H161">
        <v>0</v>
      </c>
    </row>
    <row r="162" spans="1:8" x14ac:dyDescent="0.2">
      <c r="A162" s="6" t="s">
        <v>59</v>
      </c>
      <c r="B162" t="s">
        <v>113</v>
      </c>
      <c r="C162" s="1">
        <v>42824</v>
      </c>
      <c r="D162">
        <v>3</v>
      </c>
      <c r="E162" t="s">
        <v>95</v>
      </c>
      <c r="F162" s="6" t="s">
        <v>47</v>
      </c>
      <c r="G162" s="6" t="s">
        <v>56</v>
      </c>
      <c r="H162">
        <v>0</v>
      </c>
    </row>
    <row r="163" spans="1:8" x14ac:dyDescent="0.2">
      <c r="A163" s="6" t="s">
        <v>61</v>
      </c>
      <c r="B163" t="s">
        <v>114</v>
      </c>
      <c r="C163" s="1">
        <v>42824</v>
      </c>
      <c r="D163">
        <v>3</v>
      </c>
      <c r="E163" t="s">
        <v>95</v>
      </c>
      <c r="F163" s="6" t="s">
        <v>47</v>
      </c>
      <c r="G163" s="6" t="s">
        <v>56</v>
      </c>
      <c r="H163">
        <v>0</v>
      </c>
    </row>
    <row r="164" spans="1:8" x14ac:dyDescent="0.2">
      <c r="A164" s="6" t="s">
        <v>62</v>
      </c>
      <c r="B164" t="s">
        <v>115</v>
      </c>
      <c r="C164" s="1">
        <v>42824</v>
      </c>
      <c r="D164">
        <v>3</v>
      </c>
      <c r="E164" t="s">
        <v>95</v>
      </c>
      <c r="F164" s="6" t="s">
        <v>47</v>
      </c>
      <c r="G164" s="6" t="s">
        <v>56</v>
      </c>
      <c r="H164">
        <v>0</v>
      </c>
    </row>
    <row r="165" spans="1:8" x14ac:dyDescent="0.2">
      <c r="A165" s="6" t="s">
        <v>64</v>
      </c>
      <c r="B165" t="s">
        <v>116</v>
      </c>
      <c r="C165" s="1">
        <v>42824</v>
      </c>
      <c r="D165">
        <v>3</v>
      </c>
      <c r="E165" t="s">
        <v>95</v>
      </c>
      <c r="F165" s="6" t="s">
        <v>47</v>
      </c>
      <c r="G165" s="6" t="s">
        <v>56</v>
      </c>
      <c r="H165">
        <v>0</v>
      </c>
    </row>
    <row r="166" spans="1:8" x14ac:dyDescent="0.2">
      <c r="A166" s="6" t="s">
        <v>65</v>
      </c>
      <c r="B166" t="s">
        <v>117</v>
      </c>
      <c r="C166" s="1">
        <v>42824</v>
      </c>
      <c r="D166">
        <v>3</v>
      </c>
      <c r="E166" t="s">
        <v>95</v>
      </c>
      <c r="F166" s="6" t="s">
        <v>47</v>
      </c>
      <c r="G166" s="6" t="s">
        <v>56</v>
      </c>
      <c r="H166">
        <v>0</v>
      </c>
    </row>
    <row r="167" spans="1:8" x14ac:dyDescent="0.2">
      <c r="A167" s="6" t="s">
        <v>66</v>
      </c>
      <c r="B167" t="s">
        <v>118</v>
      </c>
      <c r="C167" s="1">
        <v>42824</v>
      </c>
      <c r="D167">
        <v>3</v>
      </c>
      <c r="E167" t="s">
        <v>95</v>
      </c>
      <c r="F167" s="6" t="s">
        <v>47</v>
      </c>
      <c r="G167" s="6" t="s">
        <v>56</v>
      </c>
      <c r="H167">
        <v>0</v>
      </c>
    </row>
    <row r="168" spans="1:8" x14ac:dyDescent="0.2">
      <c r="A168" s="6" t="s">
        <v>67</v>
      </c>
      <c r="B168" t="s">
        <v>119</v>
      </c>
      <c r="C168" s="1">
        <v>42824</v>
      </c>
      <c r="D168">
        <v>3</v>
      </c>
      <c r="E168" t="s">
        <v>95</v>
      </c>
      <c r="F168" s="6" t="s">
        <v>47</v>
      </c>
      <c r="G168" s="6" t="s">
        <v>56</v>
      </c>
      <c r="H168">
        <v>0</v>
      </c>
    </row>
    <row r="169" spans="1:8" x14ac:dyDescent="0.2">
      <c r="A169" s="6" t="s">
        <v>69</v>
      </c>
      <c r="B169" t="s">
        <v>120</v>
      </c>
      <c r="C169" s="1">
        <v>42824</v>
      </c>
      <c r="D169">
        <v>3</v>
      </c>
      <c r="E169" t="s">
        <v>95</v>
      </c>
      <c r="F169" s="6" t="s">
        <v>47</v>
      </c>
      <c r="G169" s="6" t="s">
        <v>56</v>
      </c>
      <c r="H169">
        <v>0</v>
      </c>
    </row>
    <row r="170" spans="1:8" x14ac:dyDescent="0.2">
      <c r="A170" s="6" t="s">
        <v>71</v>
      </c>
      <c r="B170" t="s">
        <v>121</v>
      </c>
      <c r="C170" s="1">
        <v>42824</v>
      </c>
      <c r="D170">
        <v>3</v>
      </c>
      <c r="E170" t="s">
        <v>95</v>
      </c>
      <c r="F170" s="6" t="s">
        <v>47</v>
      </c>
      <c r="G170" s="6" t="s">
        <v>56</v>
      </c>
      <c r="H170">
        <v>0</v>
      </c>
    </row>
    <row r="171" spans="1:8" x14ac:dyDescent="0.2">
      <c r="A171" s="6" t="s">
        <v>72</v>
      </c>
      <c r="B171" t="s">
        <v>122</v>
      </c>
      <c r="C171" s="1">
        <v>42824</v>
      </c>
      <c r="D171">
        <v>3</v>
      </c>
      <c r="E171" t="s">
        <v>95</v>
      </c>
      <c r="F171" s="6" t="s">
        <v>47</v>
      </c>
      <c r="G171" s="6" t="s">
        <v>56</v>
      </c>
      <c r="H171">
        <v>0</v>
      </c>
    </row>
    <row r="172" spans="1:8" x14ac:dyDescent="0.2">
      <c r="A172" s="6" t="s">
        <v>75</v>
      </c>
      <c r="B172" t="s">
        <v>123</v>
      </c>
      <c r="C172" s="1">
        <v>42824</v>
      </c>
      <c r="D172">
        <v>3</v>
      </c>
      <c r="E172" t="s">
        <v>95</v>
      </c>
      <c r="F172" s="6" t="s">
        <v>47</v>
      </c>
      <c r="G172" s="6" t="s">
        <v>56</v>
      </c>
      <c r="H172">
        <v>0</v>
      </c>
    </row>
    <row r="173" spans="1:8" x14ac:dyDescent="0.2">
      <c r="A173" s="6" t="s">
        <v>76</v>
      </c>
      <c r="B173" t="s">
        <v>124</v>
      </c>
      <c r="C173" s="1">
        <v>42824</v>
      </c>
      <c r="D173">
        <v>3</v>
      </c>
      <c r="E173" t="s">
        <v>95</v>
      </c>
      <c r="F173" s="6" t="s">
        <v>47</v>
      </c>
      <c r="G173" s="6" t="s">
        <v>56</v>
      </c>
      <c r="H173">
        <v>0</v>
      </c>
    </row>
    <row r="174" spans="1:8" x14ac:dyDescent="0.2">
      <c r="A174" s="6" t="s">
        <v>77</v>
      </c>
      <c r="B174" t="s">
        <v>125</v>
      </c>
      <c r="C174" s="1">
        <v>42824</v>
      </c>
      <c r="D174">
        <v>3</v>
      </c>
      <c r="E174" t="s">
        <v>95</v>
      </c>
      <c r="F174" s="6" t="s">
        <v>47</v>
      </c>
      <c r="G174" s="6" t="s">
        <v>56</v>
      </c>
      <c r="H174">
        <v>0</v>
      </c>
    </row>
    <row r="175" spans="1:8" x14ac:dyDescent="0.2">
      <c r="A175" s="6" t="s">
        <v>78</v>
      </c>
      <c r="B175" t="s">
        <v>126</v>
      </c>
      <c r="C175" s="1">
        <v>42824</v>
      </c>
      <c r="D175">
        <v>3</v>
      </c>
      <c r="E175" t="s">
        <v>95</v>
      </c>
      <c r="F175" s="6" t="s">
        <v>47</v>
      </c>
      <c r="G175" s="6" t="s">
        <v>56</v>
      </c>
      <c r="H175">
        <v>0</v>
      </c>
    </row>
    <row r="176" spans="1:8" x14ac:dyDescent="0.2">
      <c r="A176" s="6" t="s">
        <v>79</v>
      </c>
      <c r="B176" t="s">
        <v>127</v>
      </c>
      <c r="C176" s="1">
        <v>42824</v>
      </c>
      <c r="D176">
        <v>3</v>
      </c>
      <c r="E176" t="s">
        <v>95</v>
      </c>
      <c r="F176" s="6" t="s">
        <v>47</v>
      </c>
      <c r="G176" s="6" t="s">
        <v>56</v>
      </c>
      <c r="H176">
        <v>0</v>
      </c>
    </row>
    <row r="177" spans="1:8" x14ac:dyDescent="0.2">
      <c r="A177" s="6" t="s">
        <v>80</v>
      </c>
      <c r="B177" t="s">
        <v>128</v>
      </c>
      <c r="C177" s="1">
        <v>42824</v>
      </c>
      <c r="D177">
        <v>3</v>
      </c>
      <c r="E177" t="s">
        <v>95</v>
      </c>
      <c r="F177" s="6" t="s">
        <v>47</v>
      </c>
      <c r="G177" s="6" t="s">
        <v>56</v>
      </c>
      <c r="H177">
        <v>1</v>
      </c>
    </row>
    <row r="178" spans="1:8" x14ac:dyDescent="0.2">
      <c r="A178" s="6" t="s">
        <v>81</v>
      </c>
      <c r="B178" t="s">
        <v>129</v>
      </c>
      <c r="C178" s="1">
        <v>42824</v>
      </c>
      <c r="D178">
        <v>3</v>
      </c>
      <c r="E178" t="s">
        <v>95</v>
      </c>
      <c r="F178" s="6" t="s">
        <v>47</v>
      </c>
      <c r="G178" s="6" t="s">
        <v>56</v>
      </c>
      <c r="H178">
        <v>0</v>
      </c>
    </row>
    <row r="179" spans="1:8" x14ac:dyDescent="0.2">
      <c r="A179" t="s">
        <v>111</v>
      </c>
      <c r="B179" t="s">
        <v>130</v>
      </c>
      <c r="C179" s="1">
        <v>42824</v>
      </c>
      <c r="D179">
        <v>3</v>
      </c>
      <c r="E179" t="s">
        <v>95</v>
      </c>
      <c r="F179" s="6" t="s">
        <v>47</v>
      </c>
      <c r="G179" s="6" t="s">
        <v>56</v>
      </c>
      <c r="H179">
        <v>0</v>
      </c>
    </row>
    <row r="180" spans="1:8" x14ac:dyDescent="0.2">
      <c r="A180" s="6" t="s">
        <v>73</v>
      </c>
      <c r="B180" t="s">
        <v>131</v>
      </c>
      <c r="C180" s="1">
        <v>42824</v>
      </c>
      <c r="D180">
        <v>3</v>
      </c>
      <c r="E180" t="s">
        <v>95</v>
      </c>
      <c r="F180" s="6" t="s">
        <v>54</v>
      </c>
      <c r="G180" s="6" t="s">
        <v>56</v>
      </c>
      <c r="H180">
        <v>0</v>
      </c>
    </row>
    <row r="181" spans="1:8" x14ac:dyDescent="0.2">
      <c r="A181" t="s">
        <v>86</v>
      </c>
      <c r="B181" t="s">
        <v>132</v>
      </c>
      <c r="C181" s="1">
        <v>42824</v>
      </c>
      <c r="D181">
        <v>3</v>
      </c>
      <c r="E181" t="s">
        <v>95</v>
      </c>
      <c r="F181" s="6" t="s">
        <v>54</v>
      </c>
      <c r="G181" s="6" t="s">
        <v>56</v>
      </c>
      <c r="H181">
        <v>0</v>
      </c>
    </row>
    <row r="182" spans="1:8" x14ac:dyDescent="0.2">
      <c r="A182" s="6" t="s">
        <v>60</v>
      </c>
      <c r="B182" t="s">
        <v>133</v>
      </c>
      <c r="C182" s="1">
        <v>42824</v>
      </c>
      <c r="D182">
        <v>3</v>
      </c>
      <c r="E182" t="s">
        <v>95</v>
      </c>
      <c r="F182" s="6" t="s">
        <v>48</v>
      </c>
      <c r="G182" s="6" t="s">
        <v>57</v>
      </c>
      <c r="H182">
        <v>0</v>
      </c>
    </row>
    <row r="183" spans="1:8" x14ac:dyDescent="0.2">
      <c r="A183" s="6" t="s">
        <v>63</v>
      </c>
      <c r="B183" t="s">
        <v>134</v>
      </c>
      <c r="C183" s="1">
        <v>42824</v>
      </c>
      <c r="D183">
        <v>3</v>
      </c>
      <c r="E183" t="s">
        <v>95</v>
      </c>
      <c r="F183" s="6" t="s">
        <v>48</v>
      </c>
      <c r="G183" s="6" t="s">
        <v>57</v>
      </c>
      <c r="H183">
        <v>0</v>
      </c>
    </row>
    <row r="184" spans="1:8" x14ac:dyDescent="0.2">
      <c r="A184" s="6" t="s">
        <v>89</v>
      </c>
      <c r="B184" t="s">
        <v>135</v>
      </c>
      <c r="C184" s="1">
        <v>42824</v>
      </c>
      <c r="D184">
        <v>3</v>
      </c>
      <c r="E184" t="s">
        <v>95</v>
      </c>
      <c r="F184" s="6" t="s">
        <v>48</v>
      </c>
      <c r="G184" s="6" t="s">
        <v>57</v>
      </c>
      <c r="H184">
        <v>0</v>
      </c>
    </row>
    <row r="185" spans="1:8" x14ac:dyDescent="0.2">
      <c r="A185" s="6" t="s">
        <v>70</v>
      </c>
      <c r="B185" t="s">
        <v>136</v>
      </c>
      <c r="C185" s="1">
        <v>42824</v>
      </c>
      <c r="D185">
        <v>3</v>
      </c>
      <c r="E185" t="s">
        <v>95</v>
      </c>
      <c r="F185" s="6" t="s">
        <v>49</v>
      </c>
      <c r="G185" s="6" t="s">
        <v>57</v>
      </c>
      <c r="H185">
        <v>0</v>
      </c>
    </row>
    <row r="186" spans="1:8" x14ac:dyDescent="0.2">
      <c r="A186" s="6" t="s">
        <v>82</v>
      </c>
      <c r="B186" t="s">
        <v>137</v>
      </c>
      <c r="C186" s="1">
        <v>42824</v>
      </c>
      <c r="D186">
        <v>3</v>
      </c>
      <c r="E186" t="s">
        <v>95</v>
      </c>
      <c r="F186" s="6" t="s">
        <v>49</v>
      </c>
      <c r="G186" s="6" t="s">
        <v>57</v>
      </c>
      <c r="H186">
        <v>0</v>
      </c>
    </row>
    <row r="187" spans="1:8" x14ac:dyDescent="0.2">
      <c r="A187" s="6" t="s">
        <v>83</v>
      </c>
      <c r="B187" t="s">
        <v>138</v>
      </c>
      <c r="C187" s="1">
        <v>42824</v>
      </c>
      <c r="D187">
        <v>3</v>
      </c>
      <c r="E187" t="s">
        <v>95</v>
      </c>
      <c r="F187" s="6" t="s">
        <v>52</v>
      </c>
      <c r="G187" s="6" t="s">
        <v>57</v>
      </c>
      <c r="H187">
        <v>0</v>
      </c>
    </row>
    <row r="188" spans="1:8" x14ac:dyDescent="0.2">
      <c r="A188" s="6" t="s">
        <v>84</v>
      </c>
      <c r="B188" t="s">
        <v>139</v>
      </c>
      <c r="C188" s="1">
        <v>42824</v>
      </c>
      <c r="D188">
        <v>3</v>
      </c>
      <c r="E188" t="s">
        <v>95</v>
      </c>
      <c r="F188" s="6" t="s">
        <v>48</v>
      </c>
      <c r="G188" s="6" t="s">
        <v>57</v>
      </c>
      <c r="H188">
        <v>0</v>
      </c>
    </row>
    <row r="189" spans="1:8" x14ac:dyDescent="0.2">
      <c r="A189" s="6" t="s">
        <v>85</v>
      </c>
      <c r="B189" t="s">
        <v>140</v>
      </c>
      <c r="C189" s="1">
        <v>42824</v>
      </c>
      <c r="D189">
        <v>3</v>
      </c>
      <c r="E189" t="s">
        <v>95</v>
      </c>
      <c r="F189" s="6" t="s">
        <v>48</v>
      </c>
      <c r="G189" s="6" t="s">
        <v>57</v>
      </c>
      <c r="H189">
        <v>0</v>
      </c>
    </row>
    <row r="190" spans="1:8" x14ac:dyDescent="0.2">
      <c r="A190" s="6" t="s">
        <v>87</v>
      </c>
      <c r="B190" t="s">
        <v>141</v>
      </c>
      <c r="C190" s="1">
        <v>42824</v>
      </c>
      <c r="D190">
        <v>3</v>
      </c>
      <c r="E190" t="s">
        <v>95</v>
      </c>
      <c r="F190" s="6" t="s">
        <v>50</v>
      </c>
      <c r="G190" s="6" t="s">
        <v>57</v>
      </c>
      <c r="H190">
        <v>0</v>
      </c>
    </row>
    <row r="191" spans="1:8" x14ac:dyDescent="0.2">
      <c r="A191" s="6" t="s">
        <v>88</v>
      </c>
      <c r="B191" t="s">
        <v>142</v>
      </c>
      <c r="C191" s="1">
        <v>42824</v>
      </c>
      <c r="D191">
        <v>3</v>
      </c>
      <c r="E191" t="s">
        <v>95</v>
      </c>
      <c r="F191" s="6" t="s">
        <v>48</v>
      </c>
      <c r="G191" s="6" t="s">
        <v>57</v>
      </c>
      <c r="H191">
        <v>0</v>
      </c>
    </row>
    <row r="192" spans="1:8" x14ac:dyDescent="0.2">
      <c r="A192" t="s">
        <v>68</v>
      </c>
      <c r="B192" t="s">
        <v>143</v>
      </c>
      <c r="C192" s="1">
        <v>42824</v>
      </c>
      <c r="D192">
        <v>3</v>
      </c>
      <c r="E192" t="s">
        <v>95</v>
      </c>
      <c r="F192" s="6" t="s">
        <v>50</v>
      </c>
      <c r="G192" s="6" t="s">
        <v>57</v>
      </c>
      <c r="H192">
        <v>0</v>
      </c>
    </row>
    <row r="193" spans="1:8" x14ac:dyDescent="0.2">
      <c r="A193" s="2" t="s">
        <v>74</v>
      </c>
      <c r="B193" t="s">
        <v>144</v>
      </c>
      <c r="C193" s="1">
        <v>42824</v>
      </c>
      <c r="D193">
        <v>3</v>
      </c>
      <c r="E193" t="s">
        <v>95</v>
      </c>
      <c r="F193" s="6" t="s">
        <v>53</v>
      </c>
      <c r="G193" s="6" t="s">
        <v>57</v>
      </c>
      <c r="H193">
        <v>0</v>
      </c>
    </row>
    <row r="194" spans="1:8" x14ac:dyDescent="0.2">
      <c r="A194" s="6" t="s">
        <v>59</v>
      </c>
      <c r="B194" t="s">
        <v>113</v>
      </c>
      <c r="C194" s="1">
        <v>43189</v>
      </c>
      <c r="D194">
        <v>3</v>
      </c>
      <c r="E194" t="s">
        <v>10</v>
      </c>
      <c r="F194" s="6" t="s">
        <v>47</v>
      </c>
      <c r="G194" s="6" t="s">
        <v>56</v>
      </c>
      <c r="H194">
        <v>0</v>
      </c>
    </row>
    <row r="195" spans="1:8" x14ac:dyDescent="0.2">
      <c r="A195" s="6" t="s">
        <v>61</v>
      </c>
      <c r="B195" t="s">
        <v>114</v>
      </c>
      <c r="C195" s="1">
        <v>43189</v>
      </c>
      <c r="D195">
        <v>3</v>
      </c>
      <c r="E195" t="s">
        <v>10</v>
      </c>
      <c r="F195" s="6" t="s">
        <v>47</v>
      </c>
      <c r="G195" s="6" t="s">
        <v>56</v>
      </c>
      <c r="H195">
        <v>0</v>
      </c>
    </row>
    <row r="196" spans="1:8" x14ac:dyDescent="0.2">
      <c r="A196" s="6" t="s">
        <v>62</v>
      </c>
      <c r="B196" t="s">
        <v>115</v>
      </c>
      <c r="C196" s="1">
        <v>43189</v>
      </c>
      <c r="D196">
        <v>3</v>
      </c>
      <c r="E196" t="s">
        <v>10</v>
      </c>
      <c r="F196" s="6" t="s">
        <v>47</v>
      </c>
      <c r="G196" s="6" t="s">
        <v>56</v>
      </c>
      <c r="H196">
        <v>0</v>
      </c>
    </row>
    <row r="197" spans="1:8" x14ac:dyDescent="0.2">
      <c r="A197" s="6" t="s">
        <v>64</v>
      </c>
      <c r="B197" t="s">
        <v>116</v>
      </c>
      <c r="C197" s="1">
        <v>43189</v>
      </c>
      <c r="D197">
        <v>3</v>
      </c>
      <c r="E197" t="s">
        <v>10</v>
      </c>
      <c r="F197" s="6" t="s">
        <v>47</v>
      </c>
      <c r="G197" s="6" t="s">
        <v>56</v>
      </c>
      <c r="H197">
        <v>0</v>
      </c>
    </row>
    <row r="198" spans="1:8" x14ac:dyDescent="0.2">
      <c r="A198" s="6" t="s">
        <v>65</v>
      </c>
      <c r="B198" t="s">
        <v>117</v>
      </c>
      <c r="C198" s="1">
        <v>43189</v>
      </c>
      <c r="D198">
        <v>3</v>
      </c>
      <c r="E198" t="s">
        <v>10</v>
      </c>
      <c r="F198" s="6" t="s">
        <v>47</v>
      </c>
      <c r="G198" s="6" t="s">
        <v>56</v>
      </c>
      <c r="H198">
        <v>0</v>
      </c>
    </row>
    <row r="199" spans="1:8" x14ac:dyDescent="0.2">
      <c r="A199" s="6" t="s">
        <v>66</v>
      </c>
      <c r="B199" t="s">
        <v>118</v>
      </c>
      <c r="C199" s="1">
        <v>43189</v>
      </c>
      <c r="D199">
        <v>3</v>
      </c>
      <c r="E199" t="s">
        <v>10</v>
      </c>
      <c r="F199" s="6" t="s">
        <v>47</v>
      </c>
      <c r="G199" s="6" t="s">
        <v>56</v>
      </c>
      <c r="H199">
        <v>0</v>
      </c>
    </row>
    <row r="200" spans="1:8" x14ac:dyDescent="0.2">
      <c r="A200" s="6" t="s">
        <v>67</v>
      </c>
      <c r="B200" t="s">
        <v>119</v>
      </c>
      <c r="C200" s="1">
        <v>43189</v>
      </c>
      <c r="D200">
        <v>3</v>
      </c>
      <c r="E200" t="s">
        <v>10</v>
      </c>
      <c r="F200" s="6" t="s">
        <v>47</v>
      </c>
      <c r="G200" s="6" t="s">
        <v>56</v>
      </c>
      <c r="H200">
        <v>0</v>
      </c>
    </row>
    <row r="201" spans="1:8" x14ac:dyDescent="0.2">
      <c r="A201" s="6" t="s">
        <v>69</v>
      </c>
      <c r="B201" t="s">
        <v>120</v>
      </c>
      <c r="C201" s="1">
        <v>43189</v>
      </c>
      <c r="D201">
        <v>3</v>
      </c>
      <c r="E201" t="s">
        <v>10</v>
      </c>
      <c r="F201" s="6" t="s">
        <v>47</v>
      </c>
      <c r="G201" s="6" t="s">
        <v>56</v>
      </c>
      <c r="H201">
        <v>1</v>
      </c>
    </row>
    <row r="202" spans="1:8" x14ac:dyDescent="0.2">
      <c r="A202" s="6" t="s">
        <v>71</v>
      </c>
      <c r="B202" t="s">
        <v>121</v>
      </c>
      <c r="C202" s="1">
        <v>43189</v>
      </c>
      <c r="D202">
        <v>3</v>
      </c>
      <c r="E202" t="s">
        <v>10</v>
      </c>
      <c r="F202" s="6" t="s">
        <v>47</v>
      </c>
      <c r="G202" s="6" t="s">
        <v>56</v>
      </c>
      <c r="H202">
        <v>0</v>
      </c>
    </row>
    <row r="203" spans="1:8" x14ac:dyDescent="0.2">
      <c r="A203" s="6" t="s">
        <v>72</v>
      </c>
      <c r="B203" t="s">
        <v>122</v>
      </c>
      <c r="C203" s="1">
        <v>43189</v>
      </c>
      <c r="D203">
        <v>3</v>
      </c>
      <c r="E203" t="s">
        <v>10</v>
      </c>
      <c r="F203" s="6" t="s">
        <v>47</v>
      </c>
      <c r="G203" s="6" t="s">
        <v>56</v>
      </c>
      <c r="H203">
        <v>0</v>
      </c>
    </row>
    <row r="204" spans="1:8" x14ac:dyDescent="0.2">
      <c r="A204" s="6" t="s">
        <v>75</v>
      </c>
      <c r="B204" t="s">
        <v>123</v>
      </c>
      <c r="C204" s="1">
        <v>43189</v>
      </c>
      <c r="D204">
        <v>3</v>
      </c>
      <c r="E204" t="s">
        <v>10</v>
      </c>
      <c r="F204" s="6" t="s">
        <v>47</v>
      </c>
      <c r="G204" s="6" t="s">
        <v>56</v>
      </c>
      <c r="H204">
        <v>0</v>
      </c>
    </row>
    <row r="205" spans="1:8" x14ac:dyDescent="0.2">
      <c r="A205" s="6" t="s">
        <v>76</v>
      </c>
      <c r="B205" t="s">
        <v>124</v>
      </c>
      <c r="C205" s="1">
        <v>43189</v>
      </c>
      <c r="D205">
        <v>3</v>
      </c>
      <c r="E205" t="s">
        <v>10</v>
      </c>
      <c r="F205" s="6" t="s">
        <v>47</v>
      </c>
      <c r="G205" s="6" t="s">
        <v>56</v>
      </c>
      <c r="H205">
        <v>0</v>
      </c>
    </row>
    <row r="206" spans="1:8" x14ac:dyDescent="0.2">
      <c r="A206" s="6" t="s">
        <v>77</v>
      </c>
      <c r="B206" t="s">
        <v>125</v>
      </c>
      <c r="C206" s="1">
        <v>43189</v>
      </c>
      <c r="D206">
        <v>3</v>
      </c>
      <c r="E206" t="s">
        <v>10</v>
      </c>
      <c r="F206" s="6" t="s">
        <v>47</v>
      </c>
      <c r="G206" s="6" t="s">
        <v>56</v>
      </c>
      <c r="H206">
        <v>0</v>
      </c>
    </row>
    <row r="207" spans="1:8" x14ac:dyDescent="0.2">
      <c r="A207" s="6" t="s">
        <v>78</v>
      </c>
      <c r="B207" t="s">
        <v>126</v>
      </c>
      <c r="C207" s="1">
        <v>43189</v>
      </c>
      <c r="D207">
        <v>3</v>
      </c>
      <c r="E207" t="s">
        <v>10</v>
      </c>
      <c r="F207" s="6" t="s">
        <v>47</v>
      </c>
      <c r="G207" s="6" t="s">
        <v>56</v>
      </c>
      <c r="H207">
        <v>0</v>
      </c>
    </row>
    <row r="208" spans="1:8" x14ac:dyDescent="0.2">
      <c r="A208" s="6" t="s">
        <v>79</v>
      </c>
      <c r="B208" t="s">
        <v>127</v>
      </c>
      <c r="C208" s="1">
        <v>43189</v>
      </c>
      <c r="D208">
        <v>3</v>
      </c>
      <c r="E208" t="s">
        <v>10</v>
      </c>
      <c r="F208" s="6" t="s">
        <v>47</v>
      </c>
      <c r="G208" s="6" t="s">
        <v>56</v>
      </c>
      <c r="H208">
        <v>0</v>
      </c>
    </row>
    <row r="209" spans="1:8" x14ac:dyDescent="0.2">
      <c r="A209" s="6" t="s">
        <v>80</v>
      </c>
      <c r="B209" t="s">
        <v>128</v>
      </c>
      <c r="C209" s="1">
        <v>43189</v>
      </c>
      <c r="D209">
        <v>3</v>
      </c>
      <c r="E209" t="s">
        <v>10</v>
      </c>
      <c r="F209" s="6" t="s">
        <v>47</v>
      </c>
      <c r="G209" s="6" t="s">
        <v>56</v>
      </c>
      <c r="H209">
        <v>0</v>
      </c>
    </row>
    <row r="210" spans="1:8" x14ac:dyDescent="0.2">
      <c r="A210" s="6" t="s">
        <v>81</v>
      </c>
      <c r="B210" t="s">
        <v>129</v>
      </c>
      <c r="C210" s="1">
        <v>43189</v>
      </c>
      <c r="D210">
        <v>3</v>
      </c>
      <c r="E210" t="s">
        <v>10</v>
      </c>
      <c r="F210" s="6" t="s">
        <v>47</v>
      </c>
      <c r="G210" s="6" t="s">
        <v>56</v>
      </c>
      <c r="H210">
        <v>0</v>
      </c>
    </row>
    <row r="211" spans="1:8" x14ac:dyDescent="0.2">
      <c r="A211" t="s">
        <v>111</v>
      </c>
      <c r="B211" t="s">
        <v>130</v>
      </c>
      <c r="C211" s="1">
        <v>43189</v>
      </c>
      <c r="D211">
        <v>3</v>
      </c>
      <c r="E211" t="s">
        <v>10</v>
      </c>
      <c r="F211" s="6" t="s">
        <v>47</v>
      </c>
      <c r="G211" s="6" t="s">
        <v>56</v>
      </c>
      <c r="H211">
        <v>0</v>
      </c>
    </row>
    <row r="212" spans="1:8" x14ac:dyDescent="0.2">
      <c r="A212" s="6" t="s">
        <v>73</v>
      </c>
      <c r="B212" t="s">
        <v>131</v>
      </c>
      <c r="C212" s="1">
        <v>43189</v>
      </c>
      <c r="D212">
        <v>3</v>
      </c>
      <c r="E212" t="s">
        <v>10</v>
      </c>
      <c r="F212" s="6" t="s">
        <v>54</v>
      </c>
      <c r="G212" s="6" t="s">
        <v>56</v>
      </c>
      <c r="H212">
        <v>0</v>
      </c>
    </row>
    <row r="213" spans="1:8" x14ac:dyDescent="0.2">
      <c r="A213" t="s">
        <v>86</v>
      </c>
      <c r="B213" t="s">
        <v>132</v>
      </c>
      <c r="C213" s="1">
        <v>43189</v>
      </c>
      <c r="D213">
        <v>3</v>
      </c>
      <c r="E213" t="s">
        <v>10</v>
      </c>
      <c r="F213" s="6" t="s">
        <v>54</v>
      </c>
      <c r="G213" s="6" t="s">
        <v>56</v>
      </c>
      <c r="H213">
        <v>0</v>
      </c>
    </row>
    <row r="214" spans="1:8" x14ac:dyDescent="0.2">
      <c r="A214" s="6" t="s">
        <v>60</v>
      </c>
      <c r="B214" t="s">
        <v>133</v>
      </c>
      <c r="C214" s="1">
        <v>43189</v>
      </c>
      <c r="D214">
        <v>3</v>
      </c>
      <c r="E214" t="s">
        <v>10</v>
      </c>
      <c r="F214" s="6" t="s">
        <v>48</v>
      </c>
      <c r="G214" s="6" t="s">
        <v>57</v>
      </c>
      <c r="H214">
        <v>0</v>
      </c>
    </row>
    <row r="215" spans="1:8" x14ac:dyDescent="0.2">
      <c r="A215" s="6" t="s">
        <v>63</v>
      </c>
      <c r="B215" t="s">
        <v>134</v>
      </c>
      <c r="C215" s="1">
        <v>43189</v>
      </c>
      <c r="D215">
        <v>3</v>
      </c>
      <c r="E215" t="s">
        <v>10</v>
      </c>
      <c r="F215" s="6" t="s">
        <v>48</v>
      </c>
      <c r="G215" s="6" t="s">
        <v>57</v>
      </c>
      <c r="H215">
        <v>0</v>
      </c>
    </row>
    <row r="216" spans="1:8" x14ac:dyDescent="0.2">
      <c r="A216" s="6" t="s">
        <v>89</v>
      </c>
      <c r="B216" t="s">
        <v>135</v>
      </c>
      <c r="C216" s="1">
        <v>43189</v>
      </c>
      <c r="D216">
        <v>3</v>
      </c>
      <c r="E216" t="s">
        <v>10</v>
      </c>
      <c r="F216" s="6" t="s">
        <v>48</v>
      </c>
      <c r="G216" s="6" t="s">
        <v>57</v>
      </c>
      <c r="H216">
        <v>0</v>
      </c>
    </row>
    <row r="217" spans="1:8" x14ac:dyDescent="0.2">
      <c r="A217" s="6" t="s">
        <v>70</v>
      </c>
      <c r="B217" t="s">
        <v>136</v>
      </c>
      <c r="C217" s="1">
        <v>43189</v>
      </c>
      <c r="D217">
        <v>3</v>
      </c>
      <c r="E217" t="s">
        <v>10</v>
      </c>
      <c r="F217" s="6" t="s">
        <v>49</v>
      </c>
      <c r="G217" s="6" t="s">
        <v>57</v>
      </c>
      <c r="H217">
        <v>0</v>
      </c>
    </row>
    <row r="218" spans="1:8" x14ac:dyDescent="0.2">
      <c r="A218" s="6" t="s">
        <v>82</v>
      </c>
      <c r="B218" t="s">
        <v>137</v>
      </c>
      <c r="C218" s="1">
        <v>43189</v>
      </c>
      <c r="D218">
        <v>3</v>
      </c>
      <c r="E218" t="s">
        <v>10</v>
      </c>
      <c r="F218" s="6" t="s">
        <v>49</v>
      </c>
      <c r="G218" s="6" t="s">
        <v>57</v>
      </c>
      <c r="H218">
        <v>0</v>
      </c>
    </row>
    <row r="219" spans="1:8" x14ac:dyDescent="0.2">
      <c r="A219" s="6" t="s">
        <v>83</v>
      </c>
      <c r="B219" t="s">
        <v>138</v>
      </c>
      <c r="C219" s="1">
        <v>43189</v>
      </c>
      <c r="D219">
        <v>3</v>
      </c>
      <c r="E219" t="s">
        <v>10</v>
      </c>
      <c r="F219" s="6" t="s">
        <v>52</v>
      </c>
      <c r="G219" s="6" t="s">
        <v>57</v>
      </c>
      <c r="H219">
        <v>0</v>
      </c>
    </row>
    <row r="220" spans="1:8" x14ac:dyDescent="0.2">
      <c r="A220" s="6" t="s">
        <v>84</v>
      </c>
      <c r="B220" t="s">
        <v>139</v>
      </c>
      <c r="C220" s="1">
        <v>43189</v>
      </c>
      <c r="D220">
        <v>3</v>
      </c>
      <c r="E220" t="s">
        <v>10</v>
      </c>
      <c r="F220" s="6" t="s">
        <v>48</v>
      </c>
      <c r="G220" s="6" t="s">
        <v>57</v>
      </c>
      <c r="H220">
        <v>0</v>
      </c>
    </row>
    <row r="221" spans="1:8" x14ac:dyDescent="0.2">
      <c r="A221" s="6" t="s">
        <v>85</v>
      </c>
      <c r="B221" t="s">
        <v>140</v>
      </c>
      <c r="C221" s="1">
        <v>43189</v>
      </c>
      <c r="D221">
        <v>3</v>
      </c>
      <c r="E221" t="s">
        <v>10</v>
      </c>
      <c r="F221" s="6" t="s">
        <v>48</v>
      </c>
      <c r="G221" s="6" t="s">
        <v>57</v>
      </c>
      <c r="H221">
        <v>0</v>
      </c>
    </row>
    <row r="222" spans="1:8" x14ac:dyDescent="0.2">
      <c r="A222" s="6" t="s">
        <v>87</v>
      </c>
      <c r="B222" t="s">
        <v>141</v>
      </c>
      <c r="C222" s="1">
        <v>43189</v>
      </c>
      <c r="D222">
        <v>3</v>
      </c>
      <c r="E222" t="s">
        <v>10</v>
      </c>
      <c r="F222" s="6" t="s">
        <v>50</v>
      </c>
      <c r="G222" s="6" t="s">
        <v>57</v>
      </c>
      <c r="H222">
        <v>0</v>
      </c>
    </row>
    <row r="223" spans="1:8" x14ac:dyDescent="0.2">
      <c r="A223" s="6" t="s">
        <v>88</v>
      </c>
      <c r="B223" t="s">
        <v>142</v>
      </c>
      <c r="C223" s="1">
        <v>43189</v>
      </c>
      <c r="D223">
        <v>3</v>
      </c>
      <c r="E223" t="s">
        <v>10</v>
      </c>
      <c r="F223" s="6" t="s">
        <v>48</v>
      </c>
      <c r="G223" s="6" t="s">
        <v>57</v>
      </c>
      <c r="H223">
        <v>0</v>
      </c>
    </row>
    <row r="224" spans="1:8" x14ac:dyDescent="0.2">
      <c r="A224" t="s">
        <v>68</v>
      </c>
      <c r="B224" t="s">
        <v>143</v>
      </c>
      <c r="C224" s="1">
        <v>43189</v>
      </c>
      <c r="D224">
        <v>3</v>
      </c>
      <c r="E224" t="s">
        <v>10</v>
      </c>
      <c r="F224" s="6" t="s">
        <v>50</v>
      </c>
      <c r="G224" s="6" t="s">
        <v>57</v>
      </c>
      <c r="H224">
        <v>0</v>
      </c>
    </row>
    <row r="225" spans="1:8" x14ac:dyDescent="0.2">
      <c r="A225" s="2" t="s">
        <v>74</v>
      </c>
      <c r="B225" t="s">
        <v>144</v>
      </c>
      <c r="C225" s="1">
        <v>43189</v>
      </c>
      <c r="D225">
        <v>3</v>
      </c>
      <c r="E225" t="s">
        <v>10</v>
      </c>
      <c r="F225" s="6" t="s">
        <v>53</v>
      </c>
      <c r="G225" s="6" t="s">
        <v>57</v>
      </c>
      <c r="H225">
        <v>0</v>
      </c>
    </row>
    <row r="226" spans="1:8" x14ac:dyDescent="0.2">
      <c r="A226" s="6" t="s">
        <v>59</v>
      </c>
      <c r="B226" t="s">
        <v>113</v>
      </c>
      <c r="C226" s="1">
        <v>43500</v>
      </c>
      <c r="D226">
        <v>3</v>
      </c>
      <c r="E226" t="s">
        <v>10</v>
      </c>
      <c r="F226" s="6" t="s">
        <v>47</v>
      </c>
      <c r="G226" s="6" t="s">
        <v>56</v>
      </c>
      <c r="H226">
        <v>0</v>
      </c>
    </row>
    <row r="227" spans="1:8" x14ac:dyDescent="0.2">
      <c r="A227" s="6" t="s">
        <v>61</v>
      </c>
      <c r="B227" t="s">
        <v>114</v>
      </c>
      <c r="C227" s="1">
        <v>43500</v>
      </c>
      <c r="D227">
        <v>3</v>
      </c>
      <c r="E227" t="s">
        <v>10</v>
      </c>
      <c r="F227" s="6" t="s">
        <v>47</v>
      </c>
      <c r="G227" s="6" t="s">
        <v>56</v>
      </c>
      <c r="H227">
        <v>0</v>
      </c>
    </row>
    <row r="228" spans="1:8" x14ac:dyDescent="0.2">
      <c r="A228" s="6" t="s">
        <v>62</v>
      </c>
      <c r="B228" t="s">
        <v>115</v>
      </c>
      <c r="C228" s="1">
        <v>43500</v>
      </c>
      <c r="D228">
        <v>3</v>
      </c>
      <c r="E228" t="s">
        <v>10</v>
      </c>
      <c r="F228" s="6" t="s">
        <v>47</v>
      </c>
      <c r="G228" s="6" t="s">
        <v>56</v>
      </c>
      <c r="H228">
        <v>0</v>
      </c>
    </row>
    <row r="229" spans="1:8" x14ac:dyDescent="0.2">
      <c r="A229" s="6" t="s">
        <v>64</v>
      </c>
      <c r="B229" t="s">
        <v>116</v>
      </c>
      <c r="C229" s="1">
        <v>43500</v>
      </c>
      <c r="D229">
        <v>3</v>
      </c>
      <c r="E229" t="s">
        <v>10</v>
      </c>
      <c r="F229" s="6" t="s">
        <v>47</v>
      </c>
      <c r="G229" s="6" t="s">
        <v>56</v>
      </c>
      <c r="H229">
        <v>0</v>
      </c>
    </row>
    <row r="230" spans="1:8" x14ac:dyDescent="0.2">
      <c r="A230" s="6" t="s">
        <v>65</v>
      </c>
      <c r="B230" t="s">
        <v>117</v>
      </c>
      <c r="C230" s="1">
        <v>43500</v>
      </c>
      <c r="D230">
        <v>3</v>
      </c>
      <c r="E230" t="s">
        <v>10</v>
      </c>
      <c r="F230" s="6" t="s">
        <v>47</v>
      </c>
      <c r="G230" s="6" t="s">
        <v>56</v>
      </c>
      <c r="H230">
        <v>0</v>
      </c>
    </row>
    <row r="231" spans="1:8" x14ac:dyDescent="0.2">
      <c r="A231" s="6" t="s">
        <v>66</v>
      </c>
      <c r="B231" t="s">
        <v>118</v>
      </c>
      <c r="C231" s="1">
        <v>43500</v>
      </c>
      <c r="D231">
        <v>3</v>
      </c>
      <c r="E231" t="s">
        <v>10</v>
      </c>
      <c r="F231" s="6" t="s">
        <v>47</v>
      </c>
      <c r="G231" s="6" t="s">
        <v>56</v>
      </c>
      <c r="H231">
        <v>0</v>
      </c>
    </row>
    <row r="232" spans="1:8" x14ac:dyDescent="0.2">
      <c r="A232" s="6" t="s">
        <v>67</v>
      </c>
      <c r="B232" t="s">
        <v>119</v>
      </c>
      <c r="C232" s="1">
        <v>43500</v>
      </c>
      <c r="D232">
        <v>3</v>
      </c>
      <c r="E232" t="s">
        <v>10</v>
      </c>
      <c r="F232" s="6" t="s">
        <v>47</v>
      </c>
      <c r="G232" s="6" t="s">
        <v>56</v>
      </c>
      <c r="H232">
        <v>0</v>
      </c>
    </row>
    <row r="233" spans="1:8" x14ac:dyDescent="0.2">
      <c r="A233" s="6" t="s">
        <v>69</v>
      </c>
      <c r="B233" t="s">
        <v>120</v>
      </c>
      <c r="C233" s="1">
        <v>43500</v>
      </c>
      <c r="D233">
        <v>3</v>
      </c>
      <c r="E233" t="s">
        <v>10</v>
      </c>
      <c r="F233" s="6" t="s">
        <v>47</v>
      </c>
      <c r="G233" s="6" t="s">
        <v>56</v>
      </c>
      <c r="H233">
        <v>1</v>
      </c>
    </row>
    <row r="234" spans="1:8" x14ac:dyDescent="0.2">
      <c r="A234" s="6" t="s">
        <v>71</v>
      </c>
      <c r="B234" t="s">
        <v>121</v>
      </c>
      <c r="C234" s="1">
        <v>43500</v>
      </c>
      <c r="D234">
        <v>3</v>
      </c>
      <c r="E234" t="s">
        <v>10</v>
      </c>
      <c r="F234" s="6" t="s">
        <v>47</v>
      </c>
      <c r="G234" s="6" t="s">
        <v>56</v>
      </c>
      <c r="H234">
        <v>0</v>
      </c>
    </row>
    <row r="235" spans="1:8" x14ac:dyDescent="0.2">
      <c r="A235" s="6" t="s">
        <v>72</v>
      </c>
      <c r="B235" t="s">
        <v>122</v>
      </c>
      <c r="C235" s="1">
        <v>43500</v>
      </c>
      <c r="D235">
        <v>3</v>
      </c>
      <c r="E235" t="s">
        <v>10</v>
      </c>
      <c r="F235" s="6" t="s">
        <v>47</v>
      </c>
      <c r="G235" s="6" t="s">
        <v>56</v>
      </c>
      <c r="H235">
        <v>0</v>
      </c>
    </row>
    <row r="236" spans="1:8" x14ac:dyDescent="0.2">
      <c r="A236" s="6" t="s">
        <v>75</v>
      </c>
      <c r="B236" t="s">
        <v>123</v>
      </c>
      <c r="C236" s="1">
        <v>43500</v>
      </c>
      <c r="D236">
        <v>3</v>
      </c>
      <c r="E236" t="s">
        <v>10</v>
      </c>
      <c r="F236" s="6" t="s">
        <v>47</v>
      </c>
      <c r="G236" s="6" t="s">
        <v>56</v>
      </c>
      <c r="H236">
        <v>0</v>
      </c>
    </row>
    <row r="237" spans="1:8" x14ac:dyDescent="0.2">
      <c r="A237" s="6" t="s">
        <v>76</v>
      </c>
      <c r="B237" t="s">
        <v>124</v>
      </c>
      <c r="C237" s="1">
        <v>43500</v>
      </c>
      <c r="D237">
        <v>3</v>
      </c>
      <c r="E237" t="s">
        <v>10</v>
      </c>
      <c r="F237" s="6" t="s">
        <v>47</v>
      </c>
      <c r="G237" s="6" t="s">
        <v>56</v>
      </c>
      <c r="H237">
        <v>0</v>
      </c>
    </row>
    <row r="238" spans="1:8" x14ac:dyDescent="0.2">
      <c r="A238" s="6" t="s">
        <v>77</v>
      </c>
      <c r="B238" t="s">
        <v>125</v>
      </c>
      <c r="C238" s="1">
        <v>43500</v>
      </c>
      <c r="D238">
        <v>3</v>
      </c>
      <c r="E238" t="s">
        <v>10</v>
      </c>
      <c r="F238" s="6" t="s">
        <v>47</v>
      </c>
      <c r="G238" s="6" t="s">
        <v>56</v>
      </c>
      <c r="H238">
        <v>0</v>
      </c>
    </row>
    <row r="239" spans="1:8" x14ac:dyDescent="0.2">
      <c r="A239" s="6" t="s">
        <v>78</v>
      </c>
      <c r="B239" t="s">
        <v>126</v>
      </c>
      <c r="C239" s="1">
        <v>43500</v>
      </c>
      <c r="D239">
        <v>3</v>
      </c>
      <c r="E239" t="s">
        <v>10</v>
      </c>
      <c r="F239" s="6" t="s">
        <v>47</v>
      </c>
      <c r="G239" s="6" t="s">
        <v>56</v>
      </c>
      <c r="H239">
        <v>0</v>
      </c>
    </row>
    <row r="240" spans="1:8" x14ac:dyDescent="0.2">
      <c r="A240" s="6" t="s">
        <v>79</v>
      </c>
      <c r="B240" t="s">
        <v>127</v>
      </c>
      <c r="C240" s="1">
        <v>43500</v>
      </c>
      <c r="D240">
        <v>3</v>
      </c>
      <c r="E240" t="s">
        <v>10</v>
      </c>
      <c r="F240" s="6" t="s">
        <v>47</v>
      </c>
      <c r="G240" s="6" t="s">
        <v>56</v>
      </c>
      <c r="H240">
        <v>0</v>
      </c>
    </row>
    <row r="241" spans="1:8" x14ac:dyDescent="0.2">
      <c r="A241" s="6" t="s">
        <v>80</v>
      </c>
      <c r="B241" t="s">
        <v>128</v>
      </c>
      <c r="C241" s="1">
        <v>43500</v>
      </c>
      <c r="D241">
        <v>3</v>
      </c>
      <c r="E241" t="s">
        <v>10</v>
      </c>
      <c r="F241" s="6" t="s">
        <v>47</v>
      </c>
      <c r="G241" s="6" t="s">
        <v>56</v>
      </c>
      <c r="H241">
        <v>0</v>
      </c>
    </row>
    <row r="242" spans="1:8" x14ac:dyDescent="0.2">
      <c r="A242" s="6" t="s">
        <v>81</v>
      </c>
      <c r="B242" t="s">
        <v>129</v>
      </c>
      <c r="C242" s="1">
        <v>43500</v>
      </c>
      <c r="D242">
        <v>3</v>
      </c>
      <c r="E242" t="s">
        <v>10</v>
      </c>
      <c r="F242" s="6" t="s">
        <v>47</v>
      </c>
      <c r="G242" s="6" t="s">
        <v>56</v>
      </c>
      <c r="H242">
        <v>0</v>
      </c>
    </row>
    <row r="243" spans="1:8" x14ac:dyDescent="0.2">
      <c r="A243" t="s">
        <v>111</v>
      </c>
      <c r="B243" t="s">
        <v>130</v>
      </c>
      <c r="C243" s="1">
        <v>43500</v>
      </c>
      <c r="D243">
        <v>3</v>
      </c>
      <c r="E243" t="s">
        <v>10</v>
      </c>
      <c r="F243" s="6" t="s">
        <v>47</v>
      </c>
      <c r="G243" s="6" t="s">
        <v>56</v>
      </c>
      <c r="H243">
        <v>0</v>
      </c>
    </row>
    <row r="244" spans="1:8" x14ac:dyDescent="0.2">
      <c r="A244" s="6" t="s">
        <v>73</v>
      </c>
      <c r="B244" t="s">
        <v>131</v>
      </c>
      <c r="C244" s="1">
        <v>43500</v>
      </c>
      <c r="D244">
        <v>3</v>
      </c>
      <c r="E244" t="s">
        <v>10</v>
      </c>
      <c r="F244" s="6" t="s">
        <v>54</v>
      </c>
      <c r="G244" s="6" t="s">
        <v>56</v>
      </c>
      <c r="H244">
        <v>0</v>
      </c>
    </row>
    <row r="245" spans="1:8" x14ac:dyDescent="0.2">
      <c r="A245" t="s">
        <v>86</v>
      </c>
      <c r="B245" t="s">
        <v>132</v>
      </c>
      <c r="C245" s="1">
        <v>43500</v>
      </c>
      <c r="D245">
        <v>3</v>
      </c>
      <c r="E245" t="s">
        <v>10</v>
      </c>
      <c r="F245" s="6" t="s">
        <v>54</v>
      </c>
      <c r="G245" s="6" t="s">
        <v>56</v>
      </c>
      <c r="H245">
        <v>0</v>
      </c>
    </row>
    <row r="246" spans="1:8" x14ac:dyDescent="0.2">
      <c r="A246" s="6" t="s">
        <v>60</v>
      </c>
      <c r="B246" t="s">
        <v>133</v>
      </c>
      <c r="C246" s="1">
        <v>43500</v>
      </c>
      <c r="D246">
        <v>3</v>
      </c>
      <c r="E246" t="s">
        <v>10</v>
      </c>
      <c r="F246" s="6" t="s">
        <v>48</v>
      </c>
      <c r="G246" s="6" t="s">
        <v>57</v>
      </c>
      <c r="H246">
        <v>0</v>
      </c>
    </row>
    <row r="247" spans="1:8" x14ac:dyDescent="0.2">
      <c r="A247" s="6" t="s">
        <v>63</v>
      </c>
      <c r="B247" t="s">
        <v>134</v>
      </c>
      <c r="C247" s="1">
        <v>43500</v>
      </c>
      <c r="D247">
        <v>3</v>
      </c>
      <c r="E247" t="s">
        <v>10</v>
      </c>
      <c r="F247" s="6" t="s">
        <v>48</v>
      </c>
      <c r="G247" s="6" t="s">
        <v>57</v>
      </c>
      <c r="H247">
        <v>0</v>
      </c>
    </row>
    <row r="248" spans="1:8" x14ac:dyDescent="0.2">
      <c r="A248" s="6" t="s">
        <v>89</v>
      </c>
      <c r="B248" t="s">
        <v>135</v>
      </c>
      <c r="C248" s="1">
        <v>43500</v>
      </c>
      <c r="D248">
        <v>3</v>
      </c>
      <c r="E248" t="s">
        <v>10</v>
      </c>
      <c r="F248" s="6" t="s">
        <v>48</v>
      </c>
      <c r="G248" s="6" t="s">
        <v>57</v>
      </c>
      <c r="H248">
        <v>0</v>
      </c>
    </row>
    <row r="249" spans="1:8" x14ac:dyDescent="0.2">
      <c r="A249" s="6" t="s">
        <v>70</v>
      </c>
      <c r="B249" t="s">
        <v>136</v>
      </c>
      <c r="C249" s="1">
        <v>43500</v>
      </c>
      <c r="D249">
        <v>3</v>
      </c>
      <c r="E249" t="s">
        <v>10</v>
      </c>
      <c r="F249" s="6" t="s">
        <v>49</v>
      </c>
      <c r="G249" s="6" t="s">
        <v>57</v>
      </c>
      <c r="H249">
        <v>0</v>
      </c>
    </row>
    <row r="250" spans="1:8" x14ac:dyDescent="0.2">
      <c r="A250" s="6" t="s">
        <v>82</v>
      </c>
      <c r="B250" t="s">
        <v>137</v>
      </c>
      <c r="C250" s="1">
        <v>43500</v>
      </c>
      <c r="D250">
        <v>3</v>
      </c>
      <c r="E250" t="s">
        <v>10</v>
      </c>
      <c r="F250" s="6" t="s">
        <v>49</v>
      </c>
      <c r="G250" s="6" t="s">
        <v>57</v>
      </c>
      <c r="H250">
        <v>0</v>
      </c>
    </row>
    <row r="251" spans="1:8" x14ac:dyDescent="0.2">
      <c r="A251" s="6" t="s">
        <v>83</v>
      </c>
      <c r="B251" t="s">
        <v>138</v>
      </c>
      <c r="C251" s="1">
        <v>43500</v>
      </c>
      <c r="D251">
        <v>3</v>
      </c>
      <c r="E251" t="s">
        <v>10</v>
      </c>
      <c r="F251" s="6" t="s">
        <v>52</v>
      </c>
      <c r="G251" s="6" t="s">
        <v>57</v>
      </c>
      <c r="H251">
        <v>0</v>
      </c>
    </row>
    <row r="252" spans="1:8" x14ac:dyDescent="0.2">
      <c r="A252" s="6" t="s">
        <v>84</v>
      </c>
      <c r="B252" t="s">
        <v>139</v>
      </c>
      <c r="C252" s="1">
        <v>43500</v>
      </c>
      <c r="D252">
        <v>3</v>
      </c>
      <c r="E252" t="s">
        <v>10</v>
      </c>
      <c r="F252" s="6" t="s">
        <v>48</v>
      </c>
      <c r="G252" s="6" t="s">
        <v>57</v>
      </c>
      <c r="H252">
        <v>0</v>
      </c>
    </row>
    <row r="253" spans="1:8" x14ac:dyDescent="0.2">
      <c r="A253" s="6" t="s">
        <v>85</v>
      </c>
      <c r="B253" t="s">
        <v>140</v>
      </c>
      <c r="C253" s="1">
        <v>43500</v>
      </c>
      <c r="D253">
        <v>3</v>
      </c>
      <c r="E253" t="s">
        <v>10</v>
      </c>
      <c r="F253" s="6" t="s">
        <v>48</v>
      </c>
      <c r="G253" s="6" t="s">
        <v>57</v>
      </c>
      <c r="H253">
        <v>0</v>
      </c>
    </row>
    <row r="254" spans="1:8" x14ac:dyDescent="0.2">
      <c r="A254" s="6" t="s">
        <v>87</v>
      </c>
      <c r="B254" t="s">
        <v>141</v>
      </c>
      <c r="C254" s="1">
        <v>43500</v>
      </c>
      <c r="D254">
        <v>3</v>
      </c>
      <c r="E254" t="s">
        <v>10</v>
      </c>
      <c r="F254" s="6" t="s">
        <v>50</v>
      </c>
      <c r="G254" s="6" t="s">
        <v>57</v>
      </c>
      <c r="H254">
        <v>0</v>
      </c>
    </row>
    <row r="255" spans="1:8" x14ac:dyDescent="0.2">
      <c r="A255" s="6" t="s">
        <v>88</v>
      </c>
      <c r="B255" t="s">
        <v>142</v>
      </c>
      <c r="C255" s="1">
        <v>43500</v>
      </c>
      <c r="D255">
        <v>3</v>
      </c>
      <c r="E255" t="s">
        <v>10</v>
      </c>
      <c r="F255" s="6" t="s">
        <v>48</v>
      </c>
      <c r="G255" s="6" t="s">
        <v>57</v>
      </c>
      <c r="H255">
        <v>0</v>
      </c>
    </row>
    <row r="256" spans="1:8" x14ac:dyDescent="0.2">
      <c r="A256" t="s">
        <v>68</v>
      </c>
      <c r="B256" t="s">
        <v>143</v>
      </c>
      <c r="C256" s="1">
        <v>43500</v>
      </c>
      <c r="D256">
        <v>3</v>
      </c>
      <c r="E256" t="s">
        <v>10</v>
      </c>
      <c r="F256" s="6" t="s">
        <v>50</v>
      </c>
      <c r="G256" s="6" t="s">
        <v>57</v>
      </c>
      <c r="H256">
        <v>0</v>
      </c>
    </row>
    <row r="257" spans="1:8" x14ac:dyDescent="0.2">
      <c r="A257" s="2" t="s">
        <v>74</v>
      </c>
      <c r="B257" t="s">
        <v>144</v>
      </c>
      <c r="C257" s="1">
        <v>43500</v>
      </c>
      <c r="D257">
        <v>3</v>
      </c>
      <c r="E257" t="s">
        <v>10</v>
      </c>
      <c r="F257" s="6" t="s">
        <v>53</v>
      </c>
      <c r="G257" s="6" t="s">
        <v>57</v>
      </c>
      <c r="H2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3FA9-D2D0-C946-90FE-3731025E657E}">
  <dimension ref="A1:E21"/>
  <sheetViews>
    <sheetView topLeftCell="K1" workbookViewId="0">
      <selection activeCell="A4" sqref="A4"/>
    </sheetView>
  </sheetViews>
  <sheetFormatPr baseColWidth="10" defaultColWidth="11.5" defaultRowHeight="15" x14ac:dyDescent="0.2"/>
  <cols>
    <col min="1" max="1" width="12.83203125" bestFit="1" customWidth="1"/>
    <col min="3" max="3" width="12.1640625" bestFit="1" customWidth="1"/>
  </cols>
  <sheetData>
    <row r="1" spans="1:5" x14ac:dyDescent="0.2">
      <c r="A1" s="6" t="s">
        <v>107</v>
      </c>
      <c r="B1" s="6" t="s">
        <v>46</v>
      </c>
      <c r="C1" s="6" t="s">
        <v>55</v>
      </c>
      <c r="D1" s="6" t="s">
        <v>110</v>
      </c>
    </row>
    <row r="2" spans="1:5" x14ac:dyDescent="0.2">
      <c r="A2" s="6" t="s">
        <v>59</v>
      </c>
      <c r="B2" s="6" t="s">
        <v>47</v>
      </c>
      <c r="C2" s="6" t="s">
        <v>56</v>
      </c>
      <c r="D2" t="str">
        <f>"011923"</f>
        <v>011923</v>
      </c>
    </row>
    <row r="3" spans="1:5" x14ac:dyDescent="0.2">
      <c r="A3" s="6" t="s">
        <v>61</v>
      </c>
      <c r="B3" s="6" t="s">
        <v>47</v>
      </c>
      <c r="C3" s="6" t="s">
        <v>56</v>
      </c>
      <c r="D3" t="str">
        <f>"001678"</f>
        <v>001678</v>
      </c>
    </row>
    <row r="4" spans="1:5" x14ac:dyDescent="0.2">
      <c r="A4" s="6" t="s">
        <v>62</v>
      </c>
      <c r="B4" s="6" t="s">
        <v>47</v>
      </c>
      <c r="C4" s="6" t="s">
        <v>56</v>
      </c>
      <c r="D4" t="str">
        <f>"014793"</f>
        <v>014793</v>
      </c>
      <c r="E4" s="6"/>
    </row>
    <row r="5" spans="1:5" x14ac:dyDescent="0.2">
      <c r="A5" s="6" t="s">
        <v>64</v>
      </c>
      <c r="B5" s="6" t="s">
        <v>47</v>
      </c>
      <c r="C5" s="6" t="s">
        <v>56</v>
      </c>
      <c r="D5" t="str">
        <f>"002991"</f>
        <v>002991</v>
      </c>
    </row>
    <row r="6" spans="1:5" x14ac:dyDescent="0.2">
      <c r="A6" s="6" t="s">
        <v>65</v>
      </c>
      <c r="B6" s="6" t="s">
        <v>47</v>
      </c>
      <c r="C6" s="6" t="s">
        <v>56</v>
      </c>
      <c r="D6" t="str">
        <f>"008549"</f>
        <v>008549</v>
      </c>
    </row>
    <row r="7" spans="1:5" x14ac:dyDescent="0.2">
      <c r="A7" s="6" t="s">
        <v>66</v>
      </c>
      <c r="B7" s="6" t="s">
        <v>47</v>
      </c>
      <c r="C7" s="6" t="s">
        <v>56</v>
      </c>
      <c r="D7" t="str">
        <f>"032372"</f>
        <v>032372</v>
      </c>
      <c r="E7" s="6"/>
    </row>
    <row r="8" spans="1:5" x14ac:dyDescent="0.2">
      <c r="A8" s="6" t="s">
        <v>67</v>
      </c>
      <c r="B8" s="6" t="s">
        <v>47</v>
      </c>
      <c r="C8" s="6" t="s">
        <v>56</v>
      </c>
      <c r="D8" t="str">
        <f>"014934"</f>
        <v>014934</v>
      </c>
    </row>
    <row r="9" spans="1:5" x14ac:dyDescent="0.2">
      <c r="A9" s="6" t="s">
        <v>69</v>
      </c>
      <c r="B9" s="6" t="s">
        <v>47</v>
      </c>
      <c r="C9" s="6" t="s">
        <v>56</v>
      </c>
      <c r="D9" t="str">
        <f>"004503"</f>
        <v>004503</v>
      </c>
    </row>
    <row r="10" spans="1:5" x14ac:dyDescent="0.2">
      <c r="A10" s="6" t="s">
        <v>71</v>
      </c>
      <c r="B10" s="6" t="s">
        <v>47</v>
      </c>
      <c r="C10" s="6" t="s">
        <v>56</v>
      </c>
      <c r="D10" t="str">
        <f>"001380"</f>
        <v>001380</v>
      </c>
    </row>
    <row r="11" spans="1:5" x14ac:dyDescent="0.2">
      <c r="A11" s="6" t="s">
        <v>72</v>
      </c>
      <c r="B11" s="6" t="s">
        <v>47</v>
      </c>
      <c r="C11" s="6" t="s">
        <v>56</v>
      </c>
      <c r="D11" t="str">
        <f>"001300"</f>
        <v>001300</v>
      </c>
    </row>
    <row r="12" spans="1:5" x14ac:dyDescent="0.2">
      <c r="A12" s="6" t="s">
        <v>75</v>
      </c>
      <c r="B12" s="6" t="s">
        <v>47</v>
      </c>
      <c r="C12" s="6" t="s">
        <v>56</v>
      </c>
      <c r="D12" t="str">
        <f>"007017"</f>
        <v>007017</v>
      </c>
    </row>
    <row r="13" spans="1:5" x14ac:dyDescent="0.2">
      <c r="A13" s="6" t="s">
        <v>76</v>
      </c>
      <c r="B13" s="6" t="s">
        <v>47</v>
      </c>
      <c r="C13" s="6" t="s">
        <v>56</v>
      </c>
      <c r="D13" t="str">
        <f>"186989"</f>
        <v>186989</v>
      </c>
    </row>
    <row r="14" spans="1:5" x14ac:dyDescent="0.2">
      <c r="A14" s="6" t="s">
        <v>77</v>
      </c>
      <c r="B14" s="6" t="s">
        <v>47</v>
      </c>
      <c r="C14" s="6" t="s">
        <v>56</v>
      </c>
      <c r="D14" t="str">
        <f>"007620"</f>
        <v>007620</v>
      </c>
    </row>
    <row r="15" spans="1:5" x14ac:dyDescent="0.2">
      <c r="A15" s="6" t="s">
        <v>78</v>
      </c>
      <c r="B15" s="6" t="s">
        <v>47</v>
      </c>
      <c r="C15" s="6" t="s">
        <v>56</v>
      </c>
      <c r="D15" t="str">
        <f>"008068"</f>
        <v>008068</v>
      </c>
    </row>
    <row r="16" spans="1:5" x14ac:dyDescent="0.2">
      <c r="A16" s="6" t="s">
        <v>79</v>
      </c>
      <c r="B16" s="6" t="s">
        <v>47</v>
      </c>
      <c r="C16" s="6" t="s">
        <v>56</v>
      </c>
      <c r="D16" t="str">
        <f>"011781"</f>
        <v>011781</v>
      </c>
    </row>
    <row r="17" spans="1:4" x14ac:dyDescent="0.2">
      <c r="A17" s="6" t="s">
        <v>80</v>
      </c>
      <c r="B17" s="6" t="s">
        <v>47</v>
      </c>
      <c r="C17" s="6" t="s">
        <v>56</v>
      </c>
      <c r="D17" t="str">
        <f>"142460"</f>
        <v>142460</v>
      </c>
    </row>
    <row r="18" spans="1:4" x14ac:dyDescent="0.2">
      <c r="A18" s="6" t="s">
        <v>81</v>
      </c>
      <c r="B18" s="6" t="s">
        <v>47</v>
      </c>
      <c r="C18" s="6" t="s">
        <v>56</v>
      </c>
      <c r="D18" t="str">
        <f>"170841"</f>
        <v>170841</v>
      </c>
    </row>
    <row r="19" spans="1:4" x14ac:dyDescent="0.2">
      <c r="A19" t="s">
        <v>111</v>
      </c>
      <c r="B19" s="6" t="s">
        <v>47</v>
      </c>
      <c r="C19" s="6" t="s">
        <v>56</v>
      </c>
      <c r="D19" t="str">
        <f>"120093"</f>
        <v>120093</v>
      </c>
    </row>
    <row r="20" spans="1:4" x14ac:dyDescent="0.2">
      <c r="A20" s="6" t="s">
        <v>73</v>
      </c>
      <c r="B20" s="6" t="s">
        <v>54</v>
      </c>
      <c r="C20" s="6" t="s">
        <v>56</v>
      </c>
      <c r="D20" t="str">
        <f>"013994"</f>
        <v>013994</v>
      </c>
    </row>
    <row r="21" spans="1:4" x14ac:dyDescent="0.2">
      <c r="A21" t="s">
        <v>86</v>
      </c>
      <c r="B21" s="6" t="s">
        <v>54</v>
      </c>
      <c r="C21" s="6" t="s">
        <v>56</v>
      </c>
      <c r="D21" t="str">
        <f>"015070"</f>
        <v>015070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5D2A-65E4-A544-A3D0-2914BBF83E94}">
  <dimension ref="A1:F16"/>
  <sheetViews>
    <sheetView workbookViewId="0">
      <selection activeCell="A16" sqref="A16"/>
    </sheetView>
  </sheetViews>
  <sheetFormatPr baseColWidth="10" defaultColWidth="11.5" defaultRowHeight="15" x14ac:dyDescent="0.2"/>
  <cols>
    <col min="4" max="4" width="13.6640625" bestFit="1" customWidth="1"/>
  </cols>
  <sheetData>
    <row r="1" spans="1:6" x14ac:dyDescent="0.2">
      <c r="A1" s="6" t="s">
        <v>107</v>
      </c>
      <c r="B1" s="6" t="s">
        <v>46</v>
      </c>
      <c r="C1" s="6" t="s">
        <v>55</v>
      </c>
      <c r="D1" s="6" t="s">
        <v>96</v>
      </c>
      <c r="E1" s="6" t="s">
        <v>110</v>
      </c>
    </row>
    <row r="2" spans="1:6" x14ac:dyDescent="0.2">
      <c r="A2" s="6" t="s">
        <v>60</v>
      </c>
      <c r="B2" s="6" t="s">
        <v>48</v>
      </c>
      <c r="C2" s="6" t="s">
        <v>57</v>
      </c>
      <c r="D2" s="6" t="s">
        <v>97</v>
      </c>
      <c r="E2" t="str">
        <f>"015508"</f>
        <v>015508</v>
      </c>
      <c r="F2" s="6"/>
    </row>
    <row r="3" spans="1:6" x14ac:dyDescent="0.2">
      <c r="A3" s="6" t="s">
        <v>63</v>
      </c>
      <c r="B3" s="6" t="s">
        <v>48</v>
      </c>
      <c r="C3" s="6" t="s">
        <v>57</v>
      </c>
      <c r="D3" s="6" t="s">
        <v>98</v>
      </c>
      <c r="E3" t="str">
        <f>"013312"</f>
        <v>013312</v>
      </c>
      <c r="F3" s="6"/>
    </row>
    <row r="4" spans="1:6" x14ac:dyDescent="0.2">
      <c r="A4" s="6" t="s">
        <v>89</v>
      </c>
      <c r="B4" s="6" t="s">
        <v>48</v>
      </c>
      <c r="C4" s="6" t="s">
        <v>57</v>
      </c>
      <c r="D4" s="6" t="s">
        <v>99</v>
      </c>
      <c r="E4" t="str">
        <f>"002410"</f>
        <v>002410</v>
      </c>
      <c r="F4" s="6"/>
    </row>
    <row r="5" spans="1:6" x14ac:dyDescent="0.2">
      <c r="A5" s="6" t="s">
        <v>70</v>
      </c>
      <c r="B5" s="6" t="s">
        <v>49</v>
      </c>
      <c r="C5" s="6" t="s">
        <v>57</v>
      </c>
      <c r="D5" s="6" t="s">
        <v>100</v>
      </c>
      <c r="E5" t="str">
        <f>"100373"</f>
        <v>100373</v>
      </c>
      <c r="F5" s="6"/>
    </row>
    <row r="6" spans="1:6" x14ac:dyDescent="0.2">
      <c r="A6" s="6" t="s">
        <v>82</v>
      </c>
      <c r="B6" s="6" t="s">
        <v>49</v>
      </c>
      <c r="C6" s="6" t="s">
        <v>57</v>
      </c>
      <c r="D6" s="6" t="s">
        <v>101</v>
      </c>
      <c r="E6" t="str">
        <f>"100953"</f>
        <v>100953</v>
      </c>
      <c r="F6" s="6"/>
    </row>
    <row r="7" spans="1:6" x14ac:dyDescent="0.2">
      <c r="A7" s="6" t="s">
        <v>83</v>
      </c>
      <c r="B7" s="6" t="s">
        <v>52</v>
      </c>
      <c r="C7" s="6" t="s">
        <v>57</v>
      </c>
      <c r="D7" s="6" t="s">
        <v>102</v>
      </c>
      <c r="E7" t="str">
        <f>"015319"</f>
        <v>015319</v>
      </c>
      <c r="F7" s="6"/>
    </row>
    <row r="8" spans="1:6" x14ac:dyDescent="0.2">
      <c r="A8" s="6" t="s">
        <v>84</v>
      </c>
      <c r="B8" s="6" t="s">
        <v>48</v>
      </c>
      <c r="C8" s="6" t="s">
        <v>57</v>
      </c>
      <c r="D8" s="6" t="s">
        <v>103</v>
      </c>
      <c r="E8" t="str">
        <f>"019565"</f>
        <v>019565</v>
      </c>
      <c r="F8" s="6"/>
    </row>
    <row r="9" spans="1:6" x14ac:dyDescent="0.2">
      <c r="A9" s="6" t="s">
        <v>85</v>
      </c>
      <c r="B9" s="6" t="s">
        <v>48</v>
      </c>
      <c r="C9" s="6" t="s">
        <v>57</v>
      </c>
      <c r="D9" s="6" t="s">
        <v>104</v>
      </c>
      <c r="E9" t="str">
        <f>"012384"</f>
        <v>012384</v>
      </c>
      <c r="F9" s="6"/>
    </row>
    <row r="10" spans="1:6" x14ac:dyDescent="0.2">
      <c r="A10" s="6" t="s">
        <v>87</v>
      </c>
      <c r="B10" s="6" t="s">
        <v>50</v>
      </c>
      <c r="C10" s="6" t="s">
        <v>57</v>
      </c>
      <c r="D10" s="6" t="s">
        <v>105</v>
      </c>
      <c r="E10" t="str">
        <f>"024625"</f>
        <v>024625</v>
      </c>
      <c r="F10" s="6"/>
    </row>
    <row r="11" spans="1:6" x14ac:dyDescent="0.2">
      <c r="A11" s="6" t="s">
        <v>88</v>
      </c>
      <c r="B11" s="6" t="s">
        <v>48</v>
      </c>
      <c r="C11" s="6" t="s">
        <v>57</v>
      </c>
      <c r="D11" s="6" t="s">
        <v>106</v>
      </c>
      <c r="E11" t="str">
        <f>"267407"</f>
        <v>267407</v>
      </c>
      <c r="F11" s="6"/>
    </row>
    <row r="12" spans="1:6" x14ac:dyDescent="0.2">
      <c r="A12" t="s">
        <v>68</v>
      </c>
      <c r="B12" s="6" t="s">
        <v>51</v>
      </c>
      <c r="C12" s="6" t="s">
        <v>57</v>
      </c>
      <c r="D12" s="6" t="s">
        <v>108</v>
      </c>
      <c r="E12" t="str">
        <f>"061616"</f>
        <v>061616</v>
      </c>
      <c r="F12" s="6"/>
    </row>
    <row r="13" spans="1:6" x14ac:dyDescent="0.2">
      <c r="A13" s="2" t="s">
        <v>74</v>
      </c>
      <c r="B13" s="6" t="s">
        <v>53</v>
      </c>
      <c r="C13" s="6" t="s">
        <v>57</v>
      </c>
      <c r="D13" t="s">
        <v>109</v>
      </c>
      <c r="E13" t="str">
        <f>"206457"</f>
        <v>206457</v>
      </c>
      <c r="F13" s="6"/>
    </row>
    <row r="14" spans="1:6" x14ac:dyDescent="0.2">
      <c r="A14" s="6" t="s">
        <v>152</v>
      </c>
      <c r="B14" s="6" t="s">
        <v>49</v>
      </c>
      <c r="C14" s="6" t="s">
        <v>57</v>
      </c>
      <c r="D14" s="6" t="s">
        <v>153</v>
      </c>
      <c r="E14" t="str">
        <f>"100022"</f>
        <v>100022</v>
      </c>
    </row>
    <row r="15" spans="1:6" x14ac:dyDescent="0.2">
      <c r="A15" s="6" t="s">
        <v>154</v>
      </c>
      <c r="B15" s="6" t="s">
        <v>49</v>
      </c>
      <c r="C15" s="6" t="s">
        <v>57</v>
      </c>
      <c r="D15" s="6" t="s">
        <v>156</v>
      </c>
      <c r="E15" t="str">
        <f>"017828"</f>
        <v>017828</v>
      </c>
    </row>
    <row r="16" spans="1:6" x14ac:dyDescent="0.2">
      <c r="A16" s="6" t="s">
        <v>155</v>
      </c>
      <c r="B16" s="6" t="s">
        <v>49</v>
      </c>
      <c r="C16" s="6" t="s">
        <v>57</v>
      </c>
      <c r="D16" s="6" t="s">
        <v>157</v>
      </c>
      <c r="E16" t="str">
        <f>"100737"</f>
        <v>100737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0537-69CE-3640-B6AE-1C36E37C822C}">
  <dimension ref="A1:G32"/>
  <sheetViews>
    <sheetView workbookViewId="0">
      <selection activeCell="A10" sqref="A10:XFD10"/>
    </sheetView>
  </sheetViews>
  <sheetFormatPr baseColWidth="10" defaultColWidth="11.5" defaultRowHeight="15" x14ac:dyDescent="0.2"/>
  <sheetData>
    <row r="1" spans="1:7" x14ac:dyDescent="0.2">
      <c r="A1" s="6" t="s">
        <v>59</v>
      </c>
      <c r="B1" t="str">
        <f>"011923"</f>
        <v>011923</v>
      </c>
      <c r="F1" s="6" t="s">
        <v>47</v>
      </c>
      <c r="G1" s="6" t="s">
        <v>56</v>
      </c>
    </row>
    <row r="2" spans="1:7" x14ac:dyDescent="0.2">
      <c r="A2" s="6" t="s">
        <v>61</v>
      </c>
      <c r="B2" t="str">
        <f>"001678"</f>
        <v>001678</v>
      </c>
      <c r="F2" s="6" t="s">
        <v>47</v>
      </c>
      <c r="G2" s="6" t="s">
        <v>56</v>
      </c>
    </row>
    <row r="3" spans="1:7" x14ac:dyDescent="0.2">
      <c r="A3" s="6" t="s">
        <v>62</v>
      </c>
      <c r="B3" t="str">
        <f>"014793"</f>
        <v>014793</v>
      </c>
      <c r="F3" s="6" t="s">
        <v>47</v>
      </c>
      <c r="G3" s="6" t="s">
        <v>56</v>
      </c>
    </row>
    <row r="4" spans="1:7" x14ac:dyDescent="0.2">
      <c r="A4" s="6" t="s">
        <v>64</v>
      </c>
      <c r="B4" t="str">
        <f>"002991"</f>
        <v>002991</v>
      </c>
      <c r="F4" s="6" t="s">
        <v>47</v>
      </c>
      <c r="G4" s="6" t="s">
        <v>56</v>
      </c>
    </row>
    <row r="5" spans="1:7" x14ac:dyDescent="0.2">
      <c r="A5" s="6" t="s">
        <v>65</v>
      </c>
      <c r="B5" t="str">
        <f>"008549"</f>
        <v>008549</v>
      </c>
      <c r="F5" s="6" t="s">
        <v>47</v>
      </c>
      <c r="G5" s="6" t="s">
        <v>56</v>
      </c>
    </row>
    <row r="6" spans="1:7" x14ac:dyDescent="0.2">
      <c r="A6" s="6" t="s">
        <v>66</v>
      </c>
      <c r="B6" t="str">
        <f>"032372"</f>
        <v>032372</v>
      </c>
      <c r="F6" s="6" t="s">
        <v>47</v>
      </c>
      <c r="G6" s="6" t="s">
        <v>56</v>
      </c>
    </row>
    <row r="7" spans="1:7" x14ac:dyDescent="0.2">
      <c r="A7" s="6" t="s">
        <v>67</v>
      </c>
      <c r="B7" t="str">
        <f>"014934"</f>
        <v>014934</v>
      </c>
      <c r="F7" s="6" t="s">
        <v>47</v>
      </c>
      <c r="G7" s="6" t="s">
        <v>56</v>
      </c>
    </row>
    <row r="8" spans="1:7" x14ac:dyDescent="0.2">
      <c r="A8" s="6" t="s">
        <v>69</v>
      </c>
      <c r="B8" t="str">
        <f>"004503"</f>
        <v>004503</v>
      </c>
      <c r="F8" s="6" t="s">
        <v>47</v>
      </c>
      <c r="G8" s="6" t="s">
        <v>56</v>
      </c>
    </row>
    <row r="9" spans="1:7" x14ac:dyDescent="0.2">
      <c r="A9" s="6" t="s">
        <v>71</v>
      </c>
      <c r="B9" t="str">
        <f>"001380"</f>
        <v>001380</v>
      </c>
      <c r="F9" s="6" t="s">
        <v>47</v>
      </c>
      <c r="G9" s="6" t="s">
        <v>56</v>
      </c>
    </row>
    <row r="10" spans="1:7" x14ac:dyDescent="0.2">
      <c r="A10" s="6" t="s">
        <v>72</v>
      </c>
      <c r="B10" t="str">
        <f>"001300"</f>
        <v>001300</v>
      </c>
      <c r="F10" s="6" t="s">
        <v>47</v>
      </c>
      <c r="G10" s="6" t="s">
        <v>56</v>
      </c>
    </row>
    <row r="11" spans="1:7" x14ac:dyDescent="0.2">
      <c r="A11" s="6" t="s">
        <v>75</v>
      </c>
      <c r="B11" t="str">
        <f>"007017"</f>
        <v>007017</v>
      </c>
      <c r="F11" s="6" t="s">
        <v>47</v>
      </c>
      <c r="G11" s="6" t="s">
        <v>56</v>
      </c>
    </row>
    <row r="12" spans="1:7" x14ac:dyDescent="0.2">
      <c r="A12" s="6" t="s">
        <v>76</v>
      </c>
      <c r="B12" t="str">
        <f>"186989"</f>
        <v>186989</v>
      </c>
      <c r="F12" s="6" t="s">
        <v>47</v>
      </c>
      <c r="G12" s="6" t="s">
        <v>56</v>
      </c>
    </row>
    <row r="13" spans="1:7" x14ac:dyDescent="0.2">
      <c r="A13" s="6" t="s">
        <v>77</v>
      </c>
      <c r="B13" t="str">
        <f>"007620"</f>
        <v>007620</v>
      </c>
      <c r="F13" s="6" t="s">
        <v>47</v>
      </c>
      <c r="G13" s="6" t="s">
        <v>56</v>
      </c>
    </row>
    <row r="14" spans="1:7" x14ac:dyDescent="0.2">
      <c r="A14" s="6" t="s">
        <v>78</v>
      </c>
      <c r="B14" t="str">
        <f>"008068"</f>
        <v>008068</v>
      </c>
      <c r="F14" s="6" t="s">
        <v>47</v>
      </c>
      <c r="G14" s="6" t="s">
        <v>56</v>
      </c>
    </row>
    <row r="15" spans="1:7" x14ac:dyDescent="0.2">
      <c r="A15" s="6" t="s">
        <v>79</v>
      </c>
      <c r="B15" t="str">
        <f>"011781"</f>
        <v>011781</v>
      </c>
      <c r="F15" s="6" t="s">
        <v>47</v>
      </c>
      <c r="G15" s="6" t="s">
        <v>56</v>
      </c>
    </row>
    <row r="16" spans="1:7" x14ac:dyDescent="0.2">
      <c r="A16" s="6" t="s">
        <v>80</v>
      </c>
      <c r="B16" t="str">
        <f>"142460"</f>
        <v>142460</v>
      </c>
      <c r="F16" s="6" t="s">
        <v>47</v>
      </c>
      <c r="G16" s="6" t="s">
        <v>56</v>
      </c>
    </row>
    <row r="17" spans="1:7" x14ac:dyDescent="0.2">
      <c r="A17" s="6" t="s">
        <v>81</v>
      </c>
      <c r="B17" t="str">
        <f>"170841"</f>
        <v>170841</v>
      </c>
      <c r="F17" s="6" t="s">
        <v>47</v>
      </c>
      <c r="G17" s="6" t="s">
        <v>56</v>
      </c>
    </row>
    <row r="18" spans="1:7" x14ac:dyDescent="0.2">
      <c r="A18" t="s">
        <v>111</v>
      </c>
      <c r="B18" t="str">
        <f>"120093"</f>
        <v>120093</v>
      </c>
      <c r="F18" s="6" t="s">
        <v>47</v>
      </c>
      <c r="G18" s="6" t="s">
        <v>56</v>
      </c>
    </row>
    <row r="19" spans="1:7" x14ac:dyDescent="0.2">
      <c r="A19" s="6" t="s">
        <v>73</v>
      </c>
      <c r="B19" t="str">
        <f>"013994"</f>
        <v>013994</v>
      </c>
      <c r="F19" s="6" t="s">
        <v>54</v>
      </c>
      <c r="G19" s="6" t="s">
        <v>56</v>
      </c>
    </row>
    <row r="20" spans="1:7" x14ac:dyDescent="0.2">
      <c r="A20" t="s">
        <v>86</v>
      </c>
      <c r="B20" t="str">
        <f>"015070"</f>
        <v>015070</v>
      </c>
      <c r="F20" s="6" t="s">
        <v>54</v>
      </c>
      <c r="G20" s="6" t="s">
        <v>56</v>
      </c>
    </row>
    <row r="21" spans="1:7" x14ac:dyDescent="0.2">
      <c r="A21" s="6" t="s">
        <v>60</v>
      </c>
      <c r="B21" t="str">
        <f>"015508"</f>
        <v>015508</v>
      </c>
      <c r="F21" s="6" t="s">
        <v>48</v>
      </c>
      <c r="G21" s="6" t="s">
        <v>57</v>
      </c>
    </row>
    <row r="22" spans="1:7" x14ac:dyDescent="0.2">
      <c r="A22" s="6" t="s">
        <v>63</v>
      </c>
      <c r="B22" t="str">
        <f>"013312"</f>
        <v>013312</v>
      </c>
      <c r="F22" s="6" t="s">
        <v>48</v>
      </c>
      <c r="G22" s="6" t="s">
        <v>57</v>
      </c>
    </row>
    <row r="23" spans="1:7" x14ac:dyDescent="0.2">
      <c r="A23" s="6" t="s">
        <v>89</v>
      </c>
      <c r="B23" t="str">
        <f>"002410"</f>
        <v>002410</v>
      </c>
      <c r="F23" s="6" t="s">
        <v>48</v>
      </c>
      <c r="G23" s="6" t="s">
        <v>57</v>
      </c>
    </row>
    <row r="24" spans="1:7" x14ac:dyDescent="0.2">
      <c r="A24" s="6" t="s">
        <v>70</v>
      </c>
      <c r="B24" t="str">
        <f>"100373"</f>
        <v>100373</v>
      </c>
      <c r="F24" s="6" t="s">
        <v>49</v>
      </c>
      <c r="G24" s="6" t="s">
        <v>57</v>
      </c>
    </row>
    <row r="25" spans="1:7" x14ac:dyDescent="0.2">
      <c r="A25" s="6" t="s">
        <v>82</v>
      </c>
      <c r="B25" t="str">
        <f>"100953"</f>
        <v>100953</v>
      </c>
      <c r="F25" s="6" t="s">
        <v>49</v>
      </c>
      <c r="G25" s="6" t="s">
        <v>57</v>
      </c>
    </row>
    <row r="26" spans="1:7" x14ac:dyDescent="0.2">
      <c r="A26" s="6" t="s">
        <v>83</v>
      </c>
      <c r="B26" t="str">
        <f>"015319"</f>
        <v>015319</v>
      </c>
      <c r="F26" s="6" t="s">
        <v>52</v>
      </c>
      <c r="G26" s="6" t="s">
        <v>57</v>
      </c>
    </row>
    <row r="27" spans="1:7" x14ac:dyDescent="0.2">
      <c r="A27" s="6" t="s">
        <v>84</v>
      </c>
      <c r="B27" t="str">
        <f>"019565"</f>
        <v>019565</v>
      </c>
      <c r="F27" s="6" t="s">
        <v>48</v>
      </c>
      <c r="G27" s="6" t="s">
        <v>57</v>
      </c>
    </row>
    <row r="28" spans="1:7" x14ac:dyDescent="0.2">
      <c r="A28" s="6" t="s">
        <v>85</v>
      </c>
      <c r="B28" t="str">
        <f>"012384"</f>
        <v>012384</v>
      </c>
      <c r="F28" s="6" t="s">
        <v>48</v>
      </c>
      <c r="G28" s="6" t="s">
        <v>57</v>
      </c>
    </row>
    <row r="29" spans="1:7" x14ac:dyDescent="0.2">
      <c r="A29" s="6" t="s">
        <v>87</v>
      </c>
      <c r="B29" t="str">
        <f>"024625"</f>
        <v>024625</v>
      </c>
      <c r="F29" s="6" t="s">
        <v>50</v>
      </c>
      <c r="G29" s="6" t="s">
        <v>57</v>
      </c>
    </row>
    <row r="30" spans="1:7" x14ac:dyDescent="0.2">
      <c r="A30" s="6" t="s">
        <v>88</v>
      </c>
      <c r="B30" t="str">
        <f>"267407"</f>
        <v>267407</v>
      </c>
      <c r="F30" s="6" t="s">
        <v>48</v>
      </c>
      <c r="G30" s="6" t="s">
        <v>57</v>
      </c>
    </row>
    <row r="31" spans="1:7" x14ac:dyDescent="0.2">
      <c r="A31" t="s">
        <v>68</v>
      </c>
      <c r="B31" t="str">
        <f>"061616"</f>
        <v>061616</v>
      </c>
      <c r="F31" s="6" t="s">
        <v>51</v>
      </c>
      <c r="G31" s="6" t="s">
        <v>57</v>
      </c>
    </row>
    <row r="32" spans="1:7" x14ac:dyDescent="0.2">
      <c r="A32" s="2" t="s">
        <v>74</v>
      </c>
      <c r="B32" t="str">
        <f>"206457"</f>
        <v>206457</v>
      </c>
      <c r="F32" s="6" t="s">
        <v>53</v>
      </c>
      <c r="G32" s="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Filings</vt:lpstr>
      <vt:lpstr>Decisions</vt:lpstr>
      <vt:lpstr>GVKEY (North America)</vt:lpstr>
      <vt:lpstr>GVKEY (World)</vt:lpstr>
      <vt:lpstr>allfirms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Venmans</dc:creator>
  <cp:lastModifiedBy>Microsoft Office User</cp:lastModifiedBy>
  <dcterms:created xsi:type="dcterms:W3CDTF">2021-06-17T10:51:03Z</dcterms:created>
  <dcterms:modified xsi:type="dcterms:W3CDTF">2022-10-14T13:18:05Z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{EAFD6DD9-1023-4F7D-9B65-E7CCFD40CF17}</vt:lpwstr>
  </property>
</Properties>
</file>