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ropbox\PC\Desktop\share\min-eVOLVER\dpu\calibration\"/>
    </mc:Choice>
  </mc:AlternateContent>
  <xr:revisionPtr revIDLastSave="0" documentId="13_ncr:1_{EC3D4BD4-362E-4265-984C-986A82E05578}" xr6:coauthVersionLast="47" xr6:coauthVersionMax="47" xr10:uidLastSave="{00000000-0000-0000-0000-000000000000}"/>
  <bookViews>
    <workbookView xWindow="-96" yWindow="-96" windowWidth="23232" windowHeight="13992" xr2:uid="{0325145A-0264-8F4F-AF37-56D44ACC9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13" i="1"/>
  <c r="F3" i="1" l="1" a="1"/>
  <c r="F3" i="1" s="1"/>
  <c r="H3" i="1" s="1"/>
  <c r="F8" i="1" a="1"/>
  <c r="F8" i="1" s="1"/>
  <c r="H8" i="1" s="1"/>
  <c r="F19" i="1" a="1"/>
  <c r="F19" i="1" s="1"/>
  <c r="H19" i="1" s="1"/>
  <c r="F24" i="1" a="1"/>
  <c r="F24" i="1" s="1"/>
  <c r="H24" i="1" s="1"/>
  <c r="G6" i="1" l="1"/>
  <c r="G22" i="1"/>
  <c r="G27" i="1"/>
  <c r="G11" i="1"/>
  <c r="F30" i="1" l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<sst xmlns="http://schemas.openxmlformats.org/spreadsheetml/2006/main" count="24" uniqueCount="9">
  <si>
    <t>min-eV</t>
  </si>
  <si>
    <t>Vial</t>
  </si>
  <si>
    <t>Measured Temp</t>
  </si>
  <si>
    <t>ADC Value</t>
  </si>
  <si>
    <t>Slope</t>
  </si>
  <si>
    <t>Y intercept</t>
  </si>
  <si>
    <t>Temperature Command:</t>
  </si>
  <si>
    <t>Set to ( C ):</t>
  </si>
  <si>
    <t>Copy + Paste: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</si>
</sst>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Vial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73732068259788E-2"/>
                  <c:y val="-0.10557298778982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Sheet1!$C$3:$C$6</c:f>
              <c:numCache>
                <c:formatCode>General</c:formatCode>
                <c:ptCount val="4"/>
                <c:pt idx="0">
                  <c:v>31000</c:v>
                </c:pt>
                <c:pt idx="1">
                  <c:v>28000</c:v>
                </c:pt>
                <c:pt idx="2">
                  <c:v>26000</c:v>
                </c:pt>
                <c:pt idx="3">
                  <c:v>25000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27.79</c:v>
                </c:pt>
                <c:pt idx="1">
                  <c:v>32.659999999999997</c:v>
                </c:pt>
                <c:pt idx="2">
                  <c:v>36.07</c:v>
                </c:pt>
                <c:pt idx="3">
                  <c:v>37.65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5-354B-804A-450834C7E83A}"/>
            </c:ext>
          </c:extLst>
        </c:ser>
        <c:ser>
          <c:idx val="1"/>
          <c:order val="1"/>
          <c:tx>
            <c:v>Vial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Sheet1!$C$8:$C$11</c:f>
              <c:numCache>
                <c:formatCode>General</c:formatCode>
                <c:ptCount val="4"/>
                <c:pt idx="0">
                  <c:v>31000</c:v>
                </c:pt>
                <c:pt idx="1">
                  <c:v>28000</c:v>
                </c:pt>
                <c:pt idx="2">
                  <c:v>26000</c:v>
                </c:pt>
                <c:pt idx="3">
                  <c:v>25000</c:v>
                </c:pt>
              </c:numCache>
            </c:numRef>
          </c:xVal>
          <c:yVal>
            <c:numRef>
              <c:f>Sheet1!$D$8:$D$11</c:f>
              <c:numCache>
                <c:formatCode>General</c:formatCode>
                <c:ptCount val="4"/>
                <c:pt idx="0">
                  <c:v>27.71</c:v>
                </c:pt>
                <c:pt idx="1">
                  <c:v>32.700000000000003</c:v>
                </c:pt>
                <c:pt idx="2">
                  <c:v>36.08</c:v>
                </c:pt>
                <c:pt idx="3">
                  <c:v>37.89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C5-354B-804A-450834C7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31680"/>
        <c:axId val="896719616"/>
      </c:scatterChart>
      <c:valAx>
        <c:axId val="896731680"/>
        <c:scaling>
          <c:orientation val="minMax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19616"/>
        <c:crosses val="autoZero"/>
        <c:crossBetween val="midCat"/>
      </c:valAx>
      <c:valAx>
        <c:axId val="8967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Vial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722020022785244"/>
                  <c:y val="-0.158077425049726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Sheet1!$C$19:$C$22</c:f>
              <c:numCache>
                <c:formatCode>General</c:formatCode>
                <c:ptCount val="4"/>
                <c:pt idx="0">
                  <c:v>31000</c:v>
                </c:pt>
                <c:pt idx="1">
                  <c:v>28000</c:v>
                </c:pt>
                <c:pt idx="2">
                  <c:v>26000</c:v>
                </c:pt>
                <c:pt idx="3">
                  <c:v>25000</c:v>
                </c:pt>
              </c:numCache>
            </c:numRef>
          </c:xVal>
          <c:yVal>
            <c:numRef>
              <c:f>Sheet1!$D$19:$D$22</c:f>
              <c:numCache>
                <c:formatCode>General</c:formatCode>
                <c:ptCount val="4"/>
                <c:pt idx="0">
                  <c:v>28.54</c:v>
                </c:pt>
                <c:pt idx="1">
                  <c:v>33.56</c:v>
                </c:pt>
                <c:pt idx="2">
                  <c:v>37</c:v>
                </c:pt>
                <c:pt idx="3">
                  <c:v>38.83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67-3640-8906-A0D79B768B23}"/>
            </c:ext>
          </c:extLst>
        </c:ser>
        <c:ser>
          <c:idx val="1"/>
          <c:order val="1"/>
          <c:tx>
            <c:v>Vial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Sheet1!$C$24:$C$27</c:f>
              <c:numCache>
                <c:formatCode>General</c:formatCode>
                <c:ptCount val="4"/>
                <c:pt idx="0">
                  <c:v>31000</c:v>
                </c:pt>
                <c:pt idx="1">
                  <c:v>28000</c:v>
                </c:pt>
                <c:pt idx="2">
                  <c:v>26000</c:v>
                </c:pt>
                <c:pt idx="3">
                  <c:v>25000</c:v>
                </c:pt>
              </c:numCache>
            </c:numRef>
          </c:xVal>
          <c:yVal>
            <c:numRef>
              <c:f>Sheet1!$D$24:$D$27</c:f>
              <c:numCache>
                <c:formatCode>General</c:formatCode>
                <c:ptCount val="4"/>
                <c:pt idx="0">
                  <c:v>28.54</c:v>
                </c:pt>
                <c:pt idx="1">
                  <c:v>33.43</c:v>
                </c:pt>
                <c:pt idx="2">
                  <c:v>36.950000000000003</c:v>
                </c:pt>
                <c:pt idx="3">
                  <c:v>38.72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67-3640-8906-A0D79B768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31680"/>
        <c:axId val="896719616"/>
      </c:scatterChart>
      <c:valAx>
        <c:axId val="896731680"/>
        <c:scaling>
          <c:orientation val="minMax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19616"/>
        <c:crosses val="autoZero"/>
        <c:crossBetween val="midCat"/>
      </c:valAx>
      <c:valAx>
        <c:axId val="8967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60614</xdr:colOff>
      <xdr:row>0</xdr:row>
      <xdr:rowOff>0</xdr:rowOff>
    </xdr:from>
    <xdr:to>
      <xdr:col>15</xdr:col>
      <xdr:colOff>66964</xdr:colOff>
      <xdr:row>15</xdr:row>
      <xdr:rowOff>2308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E96C3-04D8-4549-8BE6-A2666DCE9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15</xdr:row>
      <xdr:rowOff>139700</xdr:rowOff>
    </xdr:from>
    <xdr:to>
      <xdr:col>15</xdr:col>
      <xdr:colOff>120650</xdr:colOff>
      <xdr:row>32</xdr:row>
      <xdr:rowOff>65808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059E9C-621E-C14F-93A4-DA5E977BA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9AB9-0622-8D4F-BD29-1147171BD2C4}">
  <dimension ref="A2:H30"/>
  <sheetViews>
    <sheetView tabSelected="1" workbookViewId="0">
      <selection activeCell="F30" sqref="F30"/>
    </sheetView>
  </sheetViews>
  <sheetFormatPr defaultColWidth="10.796875" defaultRowHeight="15.6" x14ac:dyDescent="0.6"/>
  <cols>
    <col min="4" max="4" width="14.5" bestFit="1" customWidth="1"/>
    <col min="6" max="6" width="11.34765625" bestFit="1" customWidth="1"/>
    <col min="7" max="7" width="12.6484375" bestFit="1" customWidth="1"/>
    <col min="8" max="8" width="12.84765625" customWidth="1"/>
  </cols>
  <sheetData>
    <row r="2" spans="1:8" x14ac:dyDescent="0.6">
      <c r="A2" s="1" t="s">
        <v>0</v>
      </c>
      <c r="B2" s="1" t="s">
        <v>1</v>
      </c>
      <c r="C2" s="1" t="s">
        <v>3</v>
      </c>
      <c r="D2" s="1" t="s">
        <v>2</v>
      </c>
      <c r="E2" s="1"/>
      <c r="F2" s="3" t="s">
        <v>4</v>
      </c>
      <c r="G2" s="3" t="s">
        <v>5</v>
      </c>
      <c r="H2" s="3"/>
    </row>
    <row r="3" spans="1:8" x14ac:dyDescent="0.6">
      <c r="A3" s="7">
        <v>1</v>
      </c>
      <c r="B3">
        <v>1</v>
      </c>
      <c r="C3">
        <v>31000</v>
      </c>
      <c r="D3">
        <v>27.79</v>
      </c>
      <c r="F3" s="2" cm="1">
        <f t="array" ref="F3:G3">LINEST(D4:D6,C4:C6)</f>
        <v>-1.6692857142857156E-3</v>
      </c>
      <c r="G3" s="4">
        <v>79.417857142857173</v>
      </c>
      <c r="H3" t="str">
        <f>_xlfn.CONCAT(ROUND(F3,5), ", ", ROUND(G3,3))</f>
        <v>-0.00167, 79.418</v>
      </c>
    </row>
    <row r="4" spans="1:8" x14ac:dyDescent="0.6">
      <c r="A4" s="7"/>
      <c r="B4">
        <v>1</v>
      </c>
      <c r="C4">
        <v>28000</v>
      </c>
      <c r="D4">
        <v>32.659999999999997</v>
      </c>
    </row>
    <row r="5" spans="1:8" x14ac:dyDescent="0.6">
      <c r="A5" s="7"/>
      <c r="B5">
        <v>1</v>
      </c>
      <c r="C5">
        <v>26000</v>
      </c>
      <c r="D5">
        <v>36.07</v>
      </c>
      <c r="F5" s="3" t="s">
        <v>7</v>
      </c>
      <c r="G5" s="3" t="s">
        <v>3</v>
      </c>
    </row>
    <row r="6" spans="1:8" x14ac:dyDescent="0.6">
      <c r="A6" s="7"/>
      <c r="B6">
        <v>1</v>
      </c>
      <c r="C6" s="6">
        <v>25000</v>
      </c>
      <c r="D6">
        <v>37.65</v>
      </c>
      <c r="F6">
        <v>37</v>
      </c>
      <c r="G6" s="5">
        <f>(F6-G3) / F3</f>
        <v>25410.783055198972</v>
      </c>
    </row>
    <row r="7" spans="1:8" x14ac:dyDescent="0.6">
      <c r="A7" s="7"/>
    </row>
    <row r="8" spans="1:8" x14ac:dyDescent="0.6">
      <c r="A8" s="7"/>
      <c r="B8">
        <v>2</v>
      </c>
      <c r="C8">
        <v>31000</v>
      </c>
      <c r="D8">
        <v>27.71</v>
      </c>
      <c r="F8" s="2" cm="1">
        <f t="array" ref="F8:G8">LINEST(D9:D11,C9:C11)</f>
        <v>-1.7242857142857134E-3</v>
      </c>
      <c r="G8" s="4">
        <v>80.962857142857118</v>
      </c>
      <c r="H8" t="str">
        <f>_xlfn.CONCAT(ROUND(F8,5), ", ", ROUND(G8,3))</f>
        <v>-0.00172, 80.963</v>
      </c>
    </row>
    <row r="9" spans="1:8" x14ac:dyDescent="0.6">
      <c r="A9" s="7"/>
      <c r="B9">
        <v>2</v>
      </c>
      <c r="C9">
        <v>28000</v>
      </c>
      <c r="D9">
        <v>32.700000000000003</v>
      </c>
    </row>
    <row r="10" spans="1:8" x14ac:dyDescent="0.6">
      <c r="A10" s="7"/>
      <c r="B10">
        <v>2</v>
      </c>
      <c r="C10">
        <v>26000</v>
      </c>
      <c r="D10">
        <v>36.08</v>
      </c>
      <c r="F10" s="3" t="s">
        <v>7</v>
      </c>
      <c r="G10" s="3" t="s">
        <v>3</v>
      </c>
    </row>
    <row r="11" spans="1:8" x14ac:dyDescent="0.6">
      <c r="A11" s="7"/>
      <c r="B11">
        <v>2</v>
      </c>
      <c r="C11" s="6">
        <v>25000</v>
      </c>
      <c r="D11">
        <v>37.89</v>
      </c>
      <c r="F11">
        <v>37</v>
      </c>
      <c r="G11" s="5">
        <f>(F11-G8) / F8</f>
        <v>25496.271748135874</v>
      </c>
    </row>
    <row r="12" spans="1:8" x14ac:dyDescent="0.6">
      <c r="G12" s="2"/>
    </row>
    <row r="13" spans="1:8" x14ac:dyDescent="0.6">
      <c r="D13" s="8" t="s">
        <v>8</v>
      </c>
      <c r="E13" s="8"/>
      <c r="F13" t="str">
        <f>_xlfn.CONCAT("[[",H3, "], ",  "[", H8, "]],")</f>
        <v>[[-0.00167, 79.418], [-0.00172, 80.963]],</v>
      </c>
    </row>
    <row r="14" spans="1:8" x14ac:dyDescent="0.6">
      <c r="D14" s="8" t="s">
        <v>6</v>
      </c>
      <c r="E14" s="8"/>
      <c r="F14" s="2" t="str">
        <f>_xlfn.CONCAT("python3 send_command.py 5555 temp ", ROUND(G6,0), ",", ROUND(G11,0))</f>
        <v>python3 send_command.py 5555 temp 25411,25496</v>
      </c>
    </row>
    <row r="18" spans="1:8" x14ac:dyDescent="0.6">
      <c r="A18" s="1" t="s">
        <v>0</v>
      </c>
      <c r="B18" s="1" t="s">
        <v>1</v>
      </c>
      <c r="C18" s="1" t="s">
        <v>3</v>
      </c>
      <c r="D18" s="1" t="s">
        <v>2</v>
      </c>
      <c r="E18" s="1"/>
      <c r="F18" s="3" t="s">
        <v>4</v>
      </c>
      <c r="G18" s="3" t="s">
        <v>5</v>
      </c>
      <c r="H18" s="3"/>
    </row>
    <row r="19" spans="1:8" x14ac:dyDescent="0.6">
      <c r="A19" s="7">
        <v>2</v>
      </c>
      <c r="B19">
        <v>1</v>
      </c>
      <c r="C19">
        <v>31000</v>
      </c>
      <c r="D19">
        <v>28.54</v>
      </c>
      <c r="F19" s="2" cm="1">
        <f t="array" ref="F19:G19">LINEST(D20:D22,C20:C22)</f>
        <v>-1.7514285714285707E-3</v>
      </c>
      <c r="G19" s="4">
        <v>82.584285714285699</v>
      </c>
      <c r="H19" t="str">
        <f>_xlfn.CONCAT(ROUND(F19,5), ", ", ROUND(G19,5))</f>
        <v>-0.00175, 82.58429</v>
      </c>
    </row>
    <row r="20" spans="1:8" x14ac:dyDescent="0.6">
      <c r="A20" s="7"/>
      <c r="B20">
        <v>1</v>
      </c>
      <c r="C20">
        <v>28000</v>
      </c>
      <c r="D20">
        <v>33.56</v>
      </c>
    </row>
    <row r="21" spans="1:8" x14ac:dyDescent="0.6">
      <c r="A21" s="7"/>
      <c r="B21">
        <v>1</v>
      </c>
      <c r="C21">
        <v>26000</v>
      </c>
      <c r="D21">
        <v>37</v>
      </c>
      <c r="F21" s="3" t="s">
        <v>7</v>
      </c>
      <c r="G21" s="3" t="s">
        <v>3</v>
      </c>
    </row>
    <row r="22" spans="1:8" x14ac:dyDescent="0.6">
      <c r="A22" s="7"/>
      <c r="B22">
        <v>1</v>
      </c>
      <c r="C22" s="6">
        <v>25000</v>
      </c>
      <c r="D22">
        <v>38.83</v>
      </c>
      <c r="F22">
        <v>37</v>
      </c>
      <c r="G22" s="5">
        <f>(F22-G19) / F19</f>
        <v>26026.916802610118</v>
      </c>
    </row>
    <row r="23" spans="1:8" x14ac:dyDescent="0.6">
      <c r="A23" s="7"/>
    </row>
    <row r="24" spans="1:8" x14ac:dyDescent="0.6">
      <c r="A24" s="7"/>
      <c r="B24">
        <v>2</v>
      </c>
      <c r="C24">
        <v>31000</v>
      </c>
      <c r="D24">
        <v>28.54</v>
      </c>
      <c r="F24" s="2" cm="1">
        <f t="array" ref="F24:G24">LINEST(D25:D27,C25:C27)</f>
        <v>-1.7628571428571435E-3</v>
      </c>
      <c r="G24" s="4">
        <v>82.788571428571444</v>
      </c>
      <c r="H24" t="str">
        <f>_xlfn.CONCAT(ROUND(F24,5), ", ", ROUND(G24,5))</f>
        <v>-0.00176, 82.78857</v>
      </c>
    </row>
    <row r="25" spans="1:8" x14ac:dyDescent="0.6">
      <c r="A25" s="7"/>
      <c r="B25">
        <v>2</v>
      </c>
      <c r="C25">
        <v>28000</v>
      </c>
      <c r="D25">
        <v>33.43</v>
      </c>
    </row>
    <row r="26" spans="1:8" x14ac:dyDescent="0.6">
      <c r="A26" s="7"/>
      <c r="B26">
        <v>2</v>
      </c>
      <c r="C26">
        <v>26000</v>
      </c>
      <c r="D26">
        <v>36.950000000000003</v>
      </c>
      <c r="F26" s="3" t="s">
        <v>7</v>
      </c>
      <c r="G26" s="3" t="s">
        <v>3</v>
      </c>
    </row>
    <row r="27" spans="1:8" x14ac:dyDescent="0.6">
      <c r="A27" s="7"/>
      <c r="B27">
        <v>2</v>
      </c>
      <c r="C27" s="6">
        <v>25000</v>
      </c>
      <c r="D27">
        <v>38.72</v>
      </c>
      <c r="F27">
        <v>37</v>
      </c>
      <c r="G27" s="5">
        <f>(F27-G24) / F24</f>
        <v>25974.068071312802</v>
      </c>
    </row>
    <row r="29" spans="1:8" x14ac:dyDescent="0.6">
      <c r="D29" s="8" t="s">
        <v>8</v>
      </c>
      <c r="E29" s="8"/>
      <c r="F29" t="str">
        <f>_xlfn.CONCAT("[[",H19, "], ",  "[", H24, "]],")</f>
        <v>[[-0.00175, 82.58429], [-0.00176, 82.78857]],</v>
      </c>
    </row>
    <row r="30" spans="1:8" x14ac:dyDescent="0.6">
      <c r="D30" s="8" t="s">
        <v>6</v>
      </c>
      <c r="E30" s="8"/>
      <c r="F30" s="2" t="str">
        <f>_xlfn.CONCAT("python3 send_command.py 5556 temp ", ROUND(G22,0), ",", ROUND(G27,0))</f>
        <v>python3 send_command.py 5556 temp 26027,25974</v>
      </c>
    </row>
  </sheetData>
  <mergeCells count="6">
    <mergeCell ref="D30:E30"/>
    <mergeCell ref="A19:A27"/>
    <mergeCell ref="A3:A11"/>
    <mergeCell ref="D29:E29"/>
    <mergeCell ref="D14:E14"/>
    <mergeCell ref="D13:E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eVOLVER</dc:creator>
  <cp:lastModifiedBy>nb</cp:lastModifiedBy>
  <dcterms:created xsi:type="dcterms:W3CDTF">2023-03-03T17:48:12Z</dcterms:created>
  <dcterms:modified xsi:type="dcterms:W3CDTF">2023-03-21T20:13:29Z</dcterms:modified>
</cp:coreProperties>
</file>