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46aa9d978bc39d/Documents/Module 4/Week 1/Day 1 - Excel Basic Functions/Lab/lab_3_conditional-formating/your-code/"/>
    </mc:Choice>
  </mc:AlternateContent>
  <xr:revisionPtr revIDLastSave="38" documentId="13_ncr:1_{8923E855-C02E-4B75-8C58-776D5767F77A}" xr6:coauthVersionLast="47" xr6:coauthVersionMax="47" xr10:uidLastSave="{8B94F838-5474-483F-80B2-73FA5D969A1B}"/>
  <bookViews>
    <workbookView xWindow="-108" yWindow="-108" windowWidth="23256" windowHeight="12456" firstSheet="3" activeTab="3" xr2:uid="{00000000-000D-0000-FFFF-FFFF00000000}"/>
  </bookViews>
  <sheets>
    <sheet name="Exercise 1 solved" sheetId="3" state="hidden" r:id="rId1"/>
    <sheet name="Exercise 2 solved" sheetId="4" state="hidden" r:id="rId2"/>
    <sheet name="Exercise 1" sheetId="1" r:id="rId3"/>
    <sheet name="Exercise 2" sheetId="2" r:id="rId4"/>
  </sheets>
  <definedNames>
    <definedName name="Hourly_Pay_Rate" localSheetId="1">'Exercise 2 solved'!$M$3</definedName>
    <definedName name="Hourly_Pay_Rate">'Exercise 2'!$M$3</definedName>
    <definedName name="Nat_Ins_Rate" localSheetId="1">'Exercise 2 solved'!$M$4</definedName>
    <definedName name="Nat_Ins_Rate">'Exercise 2'!$M$4</definedName>
    <definedName name="Pension_Cont" localSheetId="1">'Exercise 2 solved'!$M$6</definedName>
    <definedName name="Pension_Cont">'Exercise 2'!$M$6</definedName>
    <definedName name="Tax_Rate" localSheetId="1">'Exercise 2 solved'!$M$5</definedName>
    <definedName name="Tax_Rate">'Exercise 2'!$M$5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I4" i="2"/>
  <c r="F16" i="4"/>
  <c r="I16" i="4" s="1"/>
  <c r="I15" i="4"/>
  <c r="H15" i="4"/>
  <c r="G15" i="4"/>
  <c r="I14" i="4"/>
  <c r="H14" i="4"/>
  <c r="G14" i="4"/>
  <c r="J14" i="4" s="1"/>
  <c r="I13" i="4"/>
  <c r="H13" i="4"/>
  <c r="G13" i="4"/>
  <c r="J13" i="4" s="1"/>
  <c r="I12" i="4"/>
  <c r="H12" i="4"/>
  <c r="G12" i="4"/>
  <c r="I11" i="4"/>
  <c r="H11" i="4"/>
  <c r="J11" i="4" s="1"/>
  <c r="G11" i="4"/>
  <c r="I10" i="4"/>
  <c r="H10" i="4"/>
  <c r="G10" i="4"/>
  <c r="J10" i="4" s="1"/>
  <c r="I9" i="4"/>
  <c r="H9" i="4"/>
  <c r="G9" i="4"/>
  <c r="I8" i="4"/>
  <c r="H8" i="4"/>
  <c r="G8" i="4"/>
  <c r="J8" i="4" s="1"/>
  <c r="I7" i="4"/>
  <c r="H7" i="4"/>
  <c r="G7" i="4"/>
  <c r="I6" i="4"/>
  <c r="H6" i="4"/>
  <c r="G6" i="4"/>
  <c r="J6" i="4" s="1"/>
  <c r="I5" i="4"/>
  <c r="H5" i="4"/>
  <c r="G5" i="4"/>
  <c r="I4" i="4"/>
  <c r="H4" i="4"/>
  <c r="G4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4" i="2"/>
  <c r="E5" i="2" s="1"/>
  <c r="G4" i="2"/>
  <c r="H4" i="2"/>
  <c r="G5" i="2"/>
  <c r="H5" i="2"/>
  <c r="I5" i="2"/>
  <c r="G6" i="2"/>
  <c r="J6" i="2" s="1"/>
  <c r="H6" i="2"/>
  <c r="I6" i="2"/>
  <c r="G7" i="2"/>
  <c r="H7" i="2"/>
  <c r="I7" i="2"/>
  <c r="G8" i="2"/>
  <c r="H8" i="2"/>
  <c r="I8" i="2"/>
  <c r="G9" i="2"/>
  <c r="H9" i="2"/>
  <c r="I9" i="2"/>
  <c r="J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J14" i="2"/>
  <c r="G15" i="2"/>
  <c r="H15" i="2"/>
  <c r="I15" i="2"/>
  <c r="F16" i="2"/>
  <c r="I16" i="2" s="1"/>
  <c r="J5" i="4" l="1"/>
  <c r="J7" i="4"/>
  <c r="J15" i="4"/>
  <c r="G16" i="4"/>
  <c r="J9" i="4"/>
  <c r="H16" i="4"/>
  <c r="J12" i="4"/>
  <c r="E16" i="4"/>
  <c r="J4" i="4"/>
  <c r="J8" i="2"/>
  <c r="J13" i="2"/>
  <c r="J10" i="2"/>
  <c r="J12" i="2"/>
  <c r="J11" i="2"/>
  <c r="J5" i="2"/>
  <c r="H16" i="2"/>
  <c r="J7" i="2"/>
  <c r="J15" i="2"/>
  <c r="G16" i="2"/>
  <c r="E6" i="2"/>
  <c r="E7" i="2" s="1"/>
  <c r="E8" i="2" s="1"/>
  <c r="E9" i="2" s="1"/>
  <c r="E10" i="2" s="1"/>
  <c r="E11" i="2" s="1"/>
  <c r="E12" i="2" s="1"/>
  <c r="E13" i="2" s="1"/>
  <c r="E14" i="2" s="1"/>
  <c r="E15" i="2" s="1"/>
  <c r="J16" i="4" l="1"/>
  <c r="E16" i="2"/>
  <c r="J16" i="2"/>
</calcChain>
</file>

<file path=xl/sharedStrings.xml><?xml version="1.0" encoding="utf-8"?>
<sst xmlns="http://schemas.openxmlformats.org/spreadsheetml/2006/main" count="234" uniqueCount="75">
  <si>
    <t>Candidate ID</t>
  </si>
  <si>
    <t>Area</t>
  </si>
  <si>
    <t>Gender</t>
  </si>
  <si>
    <t>Age</t>
  </si>
  <si>
    <t>Result</t>
  </si>
  <si>
    <t>North</t>
  </si>
  <si>
    <t>M</t>
  </si>
  <si>
    <t>South-East</t>
  </si>
  <si>
    <t>Midlands</t>
  </si>
  <si>
    <t>F</t>
  </si>
  <si>
    <t>South-West</t>
  </si>
  <si>
    <t>Scotland</t>
  </si>
  <si>
    <t>Conditional formats in cols</t>
  </si>
  <si>
    <t>Cand nos &lt; 300000</t>
  </si>
  <si>
    <t>Southern candidates</t>
  </si>
  <si>
    <t>Female Candidates</t>
  </si>
  <si>
    <t>Mature candidates (&gt; 40 years) and data bars</t>
  </si>
  <si>
    <t>Top 5%</t>
  </si>
  <si>
    <t>Staff ID</t>
  </si>
  <si>
    <t>Surname</t>
  </si>
  <si>
    <t>Initial</t>
  </si>
  <si>
    <t>Hours Worked</t>
  </si>
  <si>
    <t>Pay</t>
  </si>
  <si>
    <t>Nat Ins</t>
  </si>
  <si>
    <t>Tax</t>
  </si>
  <si>
    <t>Extra remuneration</t>
  </si>
  <si>
    <t>Final Pay</t>
  </si>
  <si>
    <t>Hourly Pay Rate</t>
  </si>
  <si>
    <t>M/111</t>
  </si>
  <si>
    <t>Abbot</t>
  </si>
  <si>
    <t>R</t>
  </si>
  <si>
    <t>Nat Ins Rate</t>
  </si>
  <si>
    <t>M/289</t>
  </si>
  <si>
    <t>Arlington</t>
  </si>
  <si>
    <t>T</t>
  </si>
  <si>
    <t>Tax Rate</t>
  </si>
  <si>
    <t>FFF/112</t>
  </si>
  <si>
    <t>Brown</t>
  </si>
  <si>
    <t>H</t>
  </si>
  <si>
    <t>Pension Cont</t>
  </si>
  <si>
    <t>F/219</t>
  </si>
  <si>
    <t>Davies</t>
  </si>
  <si>
    <t>F/881</t>
  </si>
  <si>
    <t>Davis</t>
  </si>
  <si>
    <t>G</t>
  </si>
  <si>
    <t>BNM/6</t>
  </si>
  <si>
    <t>W</t>
  </si>
  <si>
    <t>F/66</t>
  </si>
  <si>
    <t>Fox</t>
  </si>
  <si>
    <t>S</t>
  </si>
  <si>
    <t>M/557</t>
  </si>
  <si>
    <t>Kelsey</t>
  </si>
  <si>
    <t>A</t>
  </si>
  <si>
    <t>M/44</t>
  </si>
  <si>
    <t>Marsh</t>
  </si>
  <si>
    <t>MFF/191</t>
  </si>
  <si>
    <t>Oliver</t>
  </si>
  <si>
    <t xml:space="preserve">M </t>
  </si>
  <si>
    <t>M/1352</t>
  </si>
  <si>
    <t>Potts</t>
  </si>
  <si>
    <t>B</t>
  </si>
  <si>
    <t>F/336</t>
  </si>
  <si>
    <t>Taylor</t>
  </si>
  <si>
    <t>TOTAL</t>
  </si>
  <si>
    <t>Cond formats in cols:</t>
  </si>
  <si>
    <t>Symbol after "/" equal to 1</t>
  </si>
  <si>
    <t>Lenght &gt; 5</t>
  </si>
  <si>
    <t>last week</t>
  </si>
  <si>
    <t>Top 25%</t>
  </si>
  <si>
    <t>&gt;average</t>
  </si>
  <si>
    <t>color scales: bigger is bad</t>
  </si>
  <si>
    <t>Color scales: bigger is good</t>
  </si>
  <si>
    <t>icom set: &gt;2000;&gt;1000;&lt;1000</t>
  </si>
  <si>
    <t>Cand ID &lt; 300000</t>
  </si>
  <si>
    <t>Mature cand &gt; 40 and data 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</si>
</sst>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£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5" fontId="4" fillId="4" borderId="1" xfId="0" applyNumberFormat="1" applyFont="1" applyFill="1" applyBorder="1"/>
    <xf numFmtId="0" fontId="4" fillId="4" borderId="1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5" fontId="0" fillId="0" borderId="1" xfId="0" applyNumberFormat="1" applyBorder="1"/>
    <xf numFmtId="14" fontId="0" fillId="0" borderId="1" xfId="0" applyNumberFormat="1" applyBorder="1"/>
    <xf numFmtId="164" fontId="0" fillId="5" borderId="1" xfId="0" applyNumberFormat="1" applyFill="1" applyBorder="1"/>
    <xf numFmtId="9" fontId="0" fillId="5" borderId="1" xfId="0" applyNumberFormat="1" applyFill="1" applyBorder="1"/>
    <xf numFmtId="165" fontId="0" fillId="0" borderId="2" xfId="0" applyNumberFormat="1" applyBorder="1"/>
    <xf numFmtId="0" fontId="0" fillId="5" borderId="1" xfId="0" applyFill="1" applyBorder="1"/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165" fontId="0" fillId="0" borderId="0" xfId="0" applyNumberFormat="1"/>
  </cellXfs>
  <cellStyles count="2">
    <cellStyle name="Prozent" xfId="1" builtinId="5"/>
    <cellStyle name="Standard" xfId="0" builtinId="0"/>
  </cellStyles>
  <dxfs count="20">
    <dxf>
      <font>
        <color rgb="FF9C0006"/>
      </font>
      <fill>
        <patternFill patternType="solid">
          <bgColor rgb="FFFFC7CE"/>
        </patternFill>
      </fill>
      <border>
        <left style="dotted">
          <color rgb="FF000000"/>
        </left>
        <bottom style="dotted">
          <color rgb="FF000000"/>
        </bottom>
      </border>
    </dxf>
    <dxf>
      <font>
        <color theme="0"/>
      </font>
      <fill>
        <patternFill patternType="solid">
          <bgColor theme="4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2" tint="-0.249977111117893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 patternType="solid">
          <bgColor theme="4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  <border>
        <left style="dotted">
          <color theme="4"/>
        </left>
        <bottom style="dashDotDot">
          <color rgb="FFFF0000"/>
        </bottom>
      </border>
    </dxf>
    <dxf>
      <font>
        <color theme="0"/>
      </font>
      <fill>
        <patternFill>
          <bgColor theme="4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b/>
        <i/>
        <color rgb="FF7030A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330202</xdr:colOff>
      <xdr:row>1</xdr:row>
      <xdr:rowOff>186266</xdr:rowOff>
    </xdr:from>
    <xdr:to>
      <xdr:col>19</xdr:col>
      <xdr:colOff>40642</xdr:colOff>
      <xdr:row>26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96B94F-0DBF-4C51-A383-7F5463D81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4582" y="369146"/>
          <a:ext cx="3977640" cy="4393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533400</xdr:colOff>
      <xdr:row>2</xdr:row>
      <xdr:rowOff>135466</xdr:rowOff>
    </xdr:from>
    <xdr:to>
      <xdr:col>11</xdr:col>
      <xdr:colOff>228600</xdr:colOff>
      <xdr:row>17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FC160D2-B980-411E-94B4-839DC4C0B3A6}"/>
            </a:ext>
          </a:extLst>
        </xdr:cNvPr>
        <xdr:cNvSpPr txBox="1"/>
      </xdr:nvSpPr>
      <xdr:spPr>
        <a:xfrm>
          <a:off x="5250180" y="501226"/>
          <a:ext cx="2743200" cy="26077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Input all the conditional formatting rules to obtain the same results than in the image on</a:t>
          </a:r>
          <a:r>
            <a:rPr lang="es-ES" sz="1100" baseline="0"/>
            <a:t> the right.</a:t>
          </a:r>
        </a:p>
        <a:p>
          <a:endParaRPr lang="es-ES" sz="1100" baseline="0"/>
        </a:p>
        <a:p>
          <a:r>
            <a:rPr lang="es-ES" sz="1100" baseline="0"/>
            <a:t>Accomplish the conditions proposed on the bottom left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718271</xdr:colOff>
      <xdr:row>18</xdr:row>
      <xdr:rowOff>152398</xdr:rowOff>
    </xdr:from>
    <xdr:ext cx="6900605" cy="2497667"/>
    <xdr:pic>
      <xdr:nvPicPr>
        <xdr:cNvPr id="2" name="Picture 1">
          <a:extLst>
            <a:ext uri="{FF2B5EF4-FFF2-40B4-BE49-F238E27FC236}">
              <a16:creationId xmlns:a16="http://schemas.microsoft.com/office/drawing/2014/main" id="{5BE0D4F6-21A0-4531-ADF7-97000AD3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271" y="3726178"/>
          <a:ext cx="6900605" cy="2497667"/>
        </a:xfrm>
        <a:prstGeom prst="rect">
          <a:avLst/>
        </a:prstGeom>
      </xdr:spPr>
    </xdr:pic>
    <xdr:clientData/>
  </xdr:oneCellAnchor>
  <xdr:twoCellAnchor>
    <xdr:from>
      <xdr:col>9</xdr:col>
      <xdr:colOff>372534</xdr:colOff>
      <xdr:row>21</xdr:row>
      <xdr:rowOff>42333</xdr:rowOff>
    </xdr:from>
    <xdr:to>
      <xdr:col>14</xdr:col>
      <xdr:colOff>186267</xdr:colOff>
      <xdr:row>30</xdr:row>
      <xdr:rowOff>160867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951881-C3DF-40D9-80A2-9DD5F7D12FA8}"/>
            </a:ext>
          </a:extLst>
        </xdr:cNvPr>
        <xdr:cNvSpPr txBox="1"/>
      </xdr:nvSpPr>
      <xdr:spPr>
        <a:xfrm>
          <a:off x="7332134" y="4233333"/>
          <a:ext cx="3403600" cy="1794934"/>
        </a:xfrm>
        <a:prstGeom prst="rect">
          <a:avLst/>
        </a:prstGeom>
        <a:solidFill>
          <a:sysClr val="window" lastClr="FFFFFF"/>
        </a:solidFill>
        <a:ln w="3175" cmpd="sng">
          <a:solidFill>
            <a:sysClr val="windowText" lastClr="0000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Replicate the conditional formatting, as in the image and taking into account the conditions proposed.</a:t>
          </a:r>
        </a:p>
        <a:p>
          <a:endParaRPr lang="es-ES" sz="1100"/>
        </a:p>
        <a:p>
          <a:r>
            <a:rPr lang="es-ES" sz="1100"/>
            <a:t>What happen</a:t>
          </a:r>
          <a:r>
            <a:rPr lang="es-ES" sz="1100" baseline="0"/>
            <a:t> if you change the Nat Ins Rate? and if Tax Rate? and Pension Cont?</a:t>
          </a:r>
        </a:p>
        <a:p>
          <a:endParaRPr lang="es-ES" sz="1100" baseline="0"/>
        </a:p>
        <a:p>
          <a:r>
            <a:rPr lang="es-ES" sz="1100" baseline="0"/>
            <a:t>Extra Bonus: Color this text box in orange and the borders in blue, with a weight of 1 pt, and dashes line. As in the image below</a:t>
          </a:r>
          <a:endParaRPr lang="es-ES" sz="1100"/>
        </a:p>
      </xdr:txBody>
    </xdr:sp>
    <xdr:clientData/>
  </xdr:twoCellAnchor>
  <xdr:oneCellAnchor>
    <xdr:from>
      <xdr:col>12</xdr:col>
      <xdr:colOff>0</xdr:colOff>
      <xdr:row>19</xdr:row>
      <xdr:rowOff>0</xdr:rowOff>
    </xdr:from>
    <xdr:ext cx="3724979" cy="2121592"/>
    <xdr:pic>
      <xdr:nvPicPr>
        <xdr:cNvPr id="4" name="Picture 3">
          <a:extLst>
            <a:ext uri="{FF2B5EF4-FFF2-40B4-BE49-F238E27FC236}">
              <a16:creationId xmlns:a16="http://schemas.microsoft.com/office/drawing/2014/main" id="{1D518E6C-CE85-4ABD-A8EA-50D159020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26880" y="3756660"/>
          <a:ext cx="3724979" cy="212159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330202</xdr:colOff>
      <xdr:row>1</xdr:row>
      <xdr:rowOff>186266</xdr:rowOff>
    </xdr:from>
    <xdr:to>
      <xdr:col>19</xdr:col>
      <xdr:colOff>40642</xdr:colOff>
      <xdr:row>26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A94533-BCB0-FABA-C25C-E7EB6E0DB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2" y="414866"/>
          <a:ext cx="3977640" cy="4478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533400</xdr:colOff>
      <xdr:row>2</xdr:row>
      <xdr:rowOff>135466</xdr:rowOff>
    </xdr:from>
    <xdr:to>
      <xdr:col>11</xdr:col>
      <xdr:colOff>228600</xdr:colOff>
      <xdr:row>17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58CB43A-F525-ED3B-6313-A9FA71AFF465}"/>
            </a:ext>
          </a:extLst>
        </xdr:cNvPr>
        <xdr:cNvSpPr txBox="1"/>
      </xdr:nvSpPr>
      <xdr:spPr>
        <a:xfrm>
          <a:off x="5257800" y="550333"/>
          <a:ext cx="2743200" cy="2658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Input all the conditional formatting rules to obtain the same results than in the image on</a:t>
          </a:r>
          <a:r>
            <a:rPr lang="es-ES" sz="1100" baseline="0"/>
            <a:t> the right.</a:t>
          </a:r>
        </a:p>
        <a:p>
          <a:endParaRPr lang="es-ES" sz="1100" baseline="0"/>
        </a:p>
        <a:p>
          <a:r>
            <a:rPr lang="es-ES" sz="1100" baseline="0"/>
            <a:t>Accomplish the conditions proposed on the bottom left</a:t>
          </a:r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718271</xdr:colOff>
      <xdr:row>18</xdr:row>
      <xdr:rowOff>152398</xdr:rowOff>
    </xdr:from>
    <xdr:ext cx="6900605" cy="2497667"/>
    <xdr:pic>
      <xdr:nvPicPr>
        <xdr:cNvPr id="2" name="Picture 1">
          <a:extLst>
            <a:ext uri="{FF2B5EF4-FFF2-40B4-BE49-F238E27FC236}">
              <a16:creationId xmlns:a16="http://schemas.microsoft.com/office/drawing/2014/main" id="{30A6852D-3DF8-4B20-9153-DAFC18A07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91" y="3444238"/>
          <a:ext cx="6900605" cy="2497667"/>
        </a:xfrm>
        <a:prstGeom prst="rect">
          <a:avLst/>
        </a:prstGeom>
      </xdr:spPr>
    </xdr:pic>
    <xdr:clientData/>
  </xdr:oneCellAnchor>
  <xdr:twoCellAnchor>
    <xdr:from>
      <xdr:col>12</xdr:col>
      <xdr:colOff>0</xdr:colOff>
      <xdr:row>8</xdr:row>
      <xdr:rowOff>0</xdr:rowOff>
    </xdr:from>
    <xdr:to>
      <xdr:col>17</xdr:col>
      <xdr:colOff>355600</xdr:colOff>
      <xdr:row>17</xdr:row>
      <xdr:rowOff>118534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3CEC066-D35A-4C3F-B113-657AD9F28F50}"/>
            </a:ext>
          </a:extLst>
        </xdr:cNvPr>
        <xdr:cNvSpPr txBox="1"/>
      </xdr:nvSpPr>
      <xdr:spPr>
        <a:xfrm>
          <a:off x="7315200" y="1463040"/>
          <a:ext cx="3403600" cy="1764454"/>
        </a:xfrm>
        <a:prstGeom prst="rect">
          <a:avLst/>
        </a:prstGeom>
        <a:solidFill>
          <a:sysClr val="window" lastClr="FFFFFF"/>
        </a:solidFill>
        <a:ln w="3175" cmpd="sng">
          <a:solidFill>
            <a:sysClr val="windowText" lastClr="0000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Replicate the conditional formatting, as in the image and taking into account the conditions proposed.</a:t>
          </a:r>
        </a:p>
        <a:p>
          <a:endParaRPr lang="es-ES" sz="1100"/>
        </a:p>
        <a:p>
          <a:r>
            <a:rPr lang="es-ES" sz="1100"/>
            <a:t>What happen</a:t>
          </a:r>
          <a:r>
            <a:rPr lang="es-ES" sz="1100" baseline="0"/>
            <a:t> if you change the Nat Ins Rate? and if Tax Rate? and Pension Cont?</a:t>
          </a:r>
        </a:p>
        <a:p>
          <a:endParaRPr lang="es-ES" sz="1100" baseline="0"/>
        </a:p>
        <a:p>
          <a:r>
            <a:rPr lang="es-ES" sz="1100" baseline="0"/>
            <a:t>Extra Bonus: Color this text box in orange and the borders in blue, with a weight of 1 pt, and dashes line. As in the image below</a:t>
          </a:r>
          <a:endParaRPr lang="es-ES" sz="1100"/>
        </a:p>
      </xdr:txBody>
    </xdr:sp>
    <xdr:clientData/>
  </xdr:twoCellAnchor>
  <xdr:oneCellAnchor>
    <xdr:from>
      <xdr:col>12</xdr:col>
      <xdr:colOff>0</xdr:colOff>
      <xdr:row>19</xdr:row>
      <xdr:rowOff>0</xdr:rowOff>
    </xdr:from>
    <xdr:ext cx="3724979" cy="2121592"/>
    <xdr:pic>
      <xdr:nvPicPr>
        <xdr:cNvPr id="4" name="Picture 3">
          <a:extLst>
            <a:ext uri="{FF2B5EF4-FFF2-40B4-BE49-F238E27FC236}">
              <a16:creationId xmlns:a16="http://schemas.microsoft.com/office/drawing/2014/main" id="{DA991612-AF29-4862-8808-D41282263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3474720"/>
          <a:ext cx="3724979" cy="212159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FF22-55CA-4639-BBE5-DD10586CE08F}">
  <dimension ref="A3:F37"/>
  <sheetViews>
    <sheetView zoomScale="90" zoomScaleNormal="90" workbookViewId="0">
      <selection activeCell="N3" sqref="N3:Q18"/>
    </sheetView>
  </sheetViews>
  <sheetFormatPr defaultRowHeight="14.45"/>
  <cols>
    <col min="1" max="1" width="10.85546875" customWidth="1"/>
    <col min="2" max="2" width="13.7109375" customWidth="1"/>
    <col min="3" max="3" width="14.85546875" customWidth="1"/>
    <col min="4" max="4" width="8.85546875" style="1"/>
    <col min="5" max="5" width="18" style="1" customWidth="1"/>
    <col min="6" max="6" width="8.85546875" style="2"/>
  </cols>
  <sheetData>
    <row r="3" spans="2:6">
      <c r="B3" s="7" t="s">
        <v>0</v>
      </c>
      <c r="C3" s="6" t="s">
        <v>1</v>
      </c>
      <c r="D3" s="7" t="s">
        <v>2</v>
      </c>
      <c r="E3" s="7" t="s">
        <v>3</v>
      </c>
      <c r="F3" s="8" t="s">
        <v>4</v>
      </c>
    </row>
    <row r="4" spans="2:6">
      <c r="B4" s="4">
        <v>980748</v>
      </c>
      <c r="C4" s="3" t="s">
        <v>5</v>
      </c>
      <c r="D4" s="4" t="s">
        <v>6</v>
      </c>
      <c r="E4" s="4">
        <v>24</v>
      </c>
      <c r="F4" s="5">
        <v>0.87</v>
      </c>
    </row>
    <row r="5" spans="2:6">
      <c r="B5" s="4">
        <v>379829</v>
      </c>
      <c r="C5" s="3" t="s">
        <v>7</v>
      </c>
      <c r="D5" s="4" t="s">
        <v>6</v>
      </c>
      <c r="E5" s="4">
        <v>32</v>
      </c>
      <c r="F5" s="5">
        <v>0.55000000000000004</v>
      </c>
    </row>
    <row r="6" spans="2:6">
      <c r="B6" s="4">
        <v>838293</v>
      </c>
      <c r="C6" s="3" t="s">
        <v>8</v>
      </c>
      <c r="D6" s="4" t="s">
        <v>6</v>
      </c>
      <c r="E6" s="4">
        <v>35</v>
      </c>
      <c r="F6" s="5">
        <v>0.98</v>
      </c>
    </row>
    <row r="7" spans="2:6">
      <c r="B7" s="4">
        <v>384953</v>
      </c>
      <c r="C7" s="3" t="s">
        <v>8</v>
      </c>
      <c r="D7" s="4" t="s">
        <v>9</v>
      </c>
      <c r="E7" s="4">
        <v>27</v>
      </c>
      <c r="F7" s="5">
        <v>0.93</v>
      </c>
    </row>
    <row r="8" spans="2:6">
      <c r="B8" s="4">
        <v>234242</v>
      </c>
      <c r="C8" s="3" t="s">
        <v>5</v>
      </c>
      <c r="D8" s="4" t="s">
        <v>9</v>
      </c>
      <c r="E8" s="4">
        <v>33</v>
      </c>
      <c r="F8" s="5">
        <v>0.78</v>
      </c>
    </row>
    <row r="9" spans="2:6">
      <c r="B9" s="4">
        <v>234625</v>
      </c>
      <c r="C9" s="3" t="s">
        <v>10</v>
      </c>
      <c r="D9" s="4" t="s">
        <v>6</v>
      </c>
      <c r="E9" s="4">
        <v>28</v>
      </c>
      <c r="F9" s="5">
        <v>0.77</v>
      </c>
    </row>
    <row r="10" spans="2:6">
      <c r="B10" s="4">
        <v>546175</v>
      </c>
      <c r="C10" s="3" t="s">
        <v>7</v>
      </c>
      <c r="D10" s="4" t="s">
        <v>9</v>
      </c>
      <c r="E10" s="4">
        <v>35</v>
      </c>
      <c r="F10" s="5">
        <v>0.73</v>
      </c>
    </row>
    <row r="11" spans="2:6">
      <c r="B11" s="4">
        <v>185675</v>
      </c>
      <c r="C11" s="3" t="s">
        <v>11</v>
      </c>
      <c r="D11" s="4" t="s">
        <v>9</v>
      </c>
      <c r="E11" s="4">
        <v>35</v>
      </c>
      <c r="F11" s="5">
        <v>0.55000000000000004</v>
      </c>
    </row>
    <row r="12" spans="2:6">
      <c r="B12" s="4">
        <v>456546</v>
      </c>
      <c r="C12" s="3" t="s">
        <v>5</v>
      </c>
      <c r="D12" s="4" t="s">
        <v>6</v>
      </c>
      <c r="E12" s="4">
        <v>42</v>
      </c>
      <c r="F12" s="5">
        <v>0.73</v>
      </c>
    </row>
    <row r="13" spans="2:6">
      <c r="B13" s="4">
        <v>465464</v>
      </c>
      <c r="C13" s="3" t="s">
        <v>7</v>
      </c>
      <c r="D13" s="4" t="s">
        <v>6</v>
      </c>
      <c r="E13" s="4">
        <v>27</v>
      </c>
      <c r="F13" s="5">
        <v>0.69</v>
      </c>
    </row>
    <row r="14" spans="2:6">
      <c r="B14" s="4">
        <v>745644</v>
      </c>
      <c r="C14" s="3" t="s">
        <v>7</v>
      </c>
      <c r="D14" s="4" t="s">
        <v>9</v>
      </c>
      <c r="E14" s="4">
        <v>26</v>
      </c>
      <c r="F14" s="5">
        <v>0.38</v>
      </c>
    </row>
    <row r="15" spans="2:6">
      <c r="B15" s="4">
        <v>641645</v>
      </c>
      <c r="C15" s="3" t="s">
        <v>11</v>
      </c>
      <c r="D15" s="4" t="s">
        <v>9</v>
      </c>
      <c r="E15" s="4">
        <v>29</v>
      </c>
      <c r="F15" s="5">
        <v>0.97</v>
      </c>
    </row>
    <row r="16" spans="2:6">
      <c r="B16" s="4">
        <v>727654</v>
      </c>
      <c r="C16" s="3" t="s">
        <v>8</v>
      </c>
      <c r="D16" s="4" t="s">
        <v>9</v>
      </c>
      <c r="E16" s="4">
        <v>33</v>
      </c>
      <c r="F16" s="5">
        <v>0.89</v>
      </c>
    </row>
    <row r="17" spans="1:6">
      <c r="B17" s="4">
        <v>345634</v>
      </c>
      <c r="C17" s="3" t="s">
        <v>5</v>
      </c>
      <c r="D17" s="4" t="s">
        <v>9</v>
      </c>
      <c r="E17" s="4">
        <v>30</v>
      </c>
      <c r="F17" s="5">
        <v>0.77</v>
      </c>
    </row>
    <row r="18" spans="1:6">
      <c r="B18" s="4">
        <v>457465</v>
      </c>
      <c r="C18" s="3" t="s">
        <v>5</v>
      </c>
      <c r="D18" s="4" t="s">
        <v>6</v>
      </c>
      <c r="E18" s="4">
        <v>45</v>
      </c>
      <c r="F18" s="5">
        <v>0.57999999999999996</v>
      </c>
    </row>
    <row r="19" spans="1:6">
      <c r="B19" s="4">
        <v>115465</v>
      </c>
      <c r="C19" s="3" t="s">
        <v>10</v>
      </c>
      <c r="D19" s="4" t="s">
        <v>6</v>
      </c>
      <c r="E19" s="4">
        <v>31</v>
      </c>
      <c r="F19" s="5">
        <v>0.61</v>
      </c>
    </row>
    <row r="20" spans="1:6">
      <c r="B20" s="4">
        <v>345464</v>
      </c>
      <c r="C20" s="3" t="s">
        <v>7</v>
      </c>
      <c r="D20" s="4" t="s">
        <v>9</v>
      </c>
      <c r="E20" s="4">
        <v>30</v>
      </c>
      <c r="F20" s="5">
        <v>0.67</v>
      </c>
    </row>
    <row r="21" spans="1:6">
      <c r="B21" s="4">
        <v>896667</v>
      </c>
      <c r="C21" s="3" t="s">
        <v>7</v>
      </c>
      <c r="D21" s="4" t="s">
        <v>9</v>
      </c>
      <c r="E21" s="4">
        <v>27</v>
      </c>
      <c r="F21" s="5">
        <v>0.57999999999999996</v>
      </c>
    </row>
    <row r="22" spans="1:6">
      <c r="B22" s="4">
        <v>654745</v>
      </c>
      <c r="C22" s="3" t="s">
        <v>11</v>
      </c>
      <c r="D22" s="4" t="s">
        <v>6</v>
      </c>
      <c r="E22" s="4">
        <v>27</v>
      </c>
      <c r="F22" s="5">
        <v>0.99</v>
      </c>
    </row>
    <row r="23" spans="1:6">
      <c r="B23" s="4">
        <v>568545</v>
      </c>
      <c r="C23" s="3" t="s">
        <v>8</v>
      </c>
      <c r="D23" s="4" t="s">
        <v>6</v>
      </c>
      <c r="E23" s="4">
        <v>29</v>
      </c>
      <c r="F23" s="5">
        <v>0.92</v>
      </c>
    </row>
    <row r="24" spans="1:6">
      <c r="B24" s="4">
        <v>667563</v>
      </c>
      <c r="C24" s="3" t="s">
        <v>8</v>
      </c>
      <c r="D24" s="4" t="s">
        <v>9</v>
      </c>
      <c r="E24" s="4">
        <v>31</v>
      </c>
      <c r="F24" s="5">
        <v>0.48</v>
      </c>
    </row>
    <row r="25" spans="1:6">
      <c r="B25" s="4">
        <v>346366</v>
      </c>
      <c r="C25" s="3" t="s">
        <v>11</v>
      </c>
      <c r="D25" s="4" t="s">
        <v>9</v>
      </c>
      <c r="E25" s="4">
        <v>33</v>
      </c>
      <c r="F25" s="5">
        <v>0.53</v>
      </c>
    </row>
    <row r="26" spans="1:6">
      <c r="B26" s="4">
        <v>643456</v>
      </c>
      <c r="C26" s="3" t="s">
        <v>10</v>
      </c>
      <c r="D26" s="4" t="s">
        <v>9</v>
      </c>
      <c r="E26" s="4">
        <v>42</v>
      </c>
      <c r="F26" s="5">
        <v>0.86</v>
      </c>
    </row>
    <row r="28" spans="1:6" ht="40.9">
      <c r="A28" s="9" t="s">
        <v>12</v>
      </c>
      <c r="B28" s="10" t="s">
        <v>13</v>
      </c>
      <c r="C28" s="10" t="s">
        <v>14</v>
      </c>
      <c r="D28" s="10" t="s">
        <v>15</v>
      </c>
      <c r="E28" s="10" t="s">
        <v>16</v>
      </c>
      <c r="F28" s="10" t="s">
        <v>17</v>
      </c>
    </row>
    <row r="29" spans="1:6">
      <c r="D29"/>
      <c r="E29"/>
      <c r="F29"/>
    </row>
    <row r="30" spans="1:6">
      <c r="D30"/>
      <c r="E30"/>
      <c r="F30"/>
    </row>
    <row r="31" spans="1:6">
      <c r="D31"/>
      <c r="E31"/>
      <c r="F31"/>
    </row>
    <row r="32" spans="1:6">
      <c r="D32"/>
      <c r="E32"/>
      <c r="F32"/>
    </row>
    <row r="33" customFormat="1"/>
    <row r="34" customFormat="1"/>
    <row r="35" customFormat="1"/>
    <row r="36" customFormat="1"/>
    <row r="37" customFormat="1"/>
  </sheetData>
  <conditionalFormatting sqref="B4:B26">
    <cfRule type="cellIs" dxfId="19" priority="6" operator="lessThan">
      <formula>300000</formula>
    </cfRule>
  </conditionalFormatting>
  <conditionalFormatting sqref="C4:C26">
    <cfRule type="containsText" dxfId="18" priority="5" operator="containsText" text="East">
      <formula>NOT(ISERROR(SEARCH("East",C4)))</formula>
    </cfRule>
  </conditionalFormatting>
  <conditionalFormatting sqref="D4:D26">
    <cfRule type="containsText" dxfId="17" priority="4" operator="containsText" text="F">
      <formula>NOT(ISERROR(SEARCH("F",D4)))</formula>
    </cfRule>
  </conditionalFormatting>
  <conditionalFormatting sqref="E4:E26">
    <cfRule type="cellIs" dxfId="16" priority="2" operator="greaterThan">
      <formula>40</formula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{A6BE32C5-FDFB-4CB9-A484-7DCE77B04C99}</x14:id>
        </ext>
      </extLst>
    </cfRule>
  </conditionalFormatting>
  <conditionalFormatting sqref="F4:F26">
    <cfRule type="top10" dxfId="15" priority="1" percent="1" rank="5"/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BE32C5-FDFB-4CB9-A484-7DCE77B04C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0EE2-AF60-468C-A5D3-7D737F6064A2}">
  <dimension ref="A3:M18"/>
  <sheetViews>
    <sheetView zoomScale="90" zoomScaleNormal="90" workbookViewId="0">
      <selection activeCell="N3" sqref="N3:Q18"/>
    </sheetView>
  </sheetViews>
  <sheetFormatPr defaultRowHeight="14.45"/>
  <cols>
    <col min="1" max="1" width="11" customWidth="1"/>
    <col min="4" max="4" width="7.140625" style="1" customWidth="1"/>
    <col min="5" max="5" width="14.28515625" bestFit="1" customWidth="1"/>
    <col min="6" max="6" width="12.28515625" bestFit="1" customWidth="1"/>
    <col min="7" max="8" width="10" bestFit="1" customWidth="1"/>
    <col min="9" max="9" width="19" bestFit="1" customWidth="1"/>
    <col min="10" max="10" width="15.42578125" customWidth="1"/>
    <col min="11" max="11" width="4.28515625" customWidth="1"/>
    <col min="12" max="12" width="14.85546875" bestFit="1" customWidth="1"/>
  </cols>
  <sheetData>
    <row r="3" spans="2:13">
      <c r="B3" s="25" t="s">
        <v>18</v>
      </c>
      <c r="C3" s="25" t="s">
        <v>19</v>
      </c>
      <c r="D3" s="24" t="s">
        <v>20</v>
      </c>
      <c r="E3" s="23" t="s">
        <v>21</v>
      </c>
      <c r="F3" s="23" t="s">
        <v>22</v>
      </c>
      <c r="G3" s="23" t="s">
        <v>23</v>
      </c>
      <c r="H3" s="23" t="s">
        <v>24</v>
      </c>
      <c r="I3" s="23" t="s">
        <v>25</v>
      </c>
      <c r="J3" s="23" t="s">
        <v>26</v>
      </c>
      <c r="L3" t="s">
        <v>27</v>
      </c>
      <c r="M3" s="22">
        <v>9.8699999999999992</v>
      </c>
    </row>
    <row r="4" spans="2:13">
      <c r="B4" s="3" t="s">
        <v>28</v>
      </c>
      <c r="C4" s="3" t="s">
        <v>29</v>
      </c>
      <c r="D4" s="4" t="s">
        <v>30</v>
      </c>
      <c r="E4" s="18">
        <f ca="1">TODAY()</f>
        <v>45819</v>
      </c>
      <c r="F4" s="17">
        <v>1000</v>
      </c>
      <c r="G4" s="17">
        <f t="shared" ref="G4:G15" si="0">F4*Nat_Ins_Rate</f>
        <v>63</v>
      </c>
      <c r="H4" s="21">
        <f t="shared" ref="H4:H15" si="1">F4*Tax_Rate</f>
        <v>200</v>
      </c>
      <c r="I4" s="17">
        <f t="shared" ref="I4:I16" si="2">F4*Pension_Cont</f>
        <v>38</v>
      </c>
      <c r="J4" s="17">
        <f t="shared" ref="J4:J15" si="3">F4-SUM(G4:I4)</f>
        <v>699</v>
      </c>
      <c r="L4" t="s">
        <v>31</v>
      </c>
      <c r="M4" s="20">
        <v>6.3E-2</v>
      </c>
    </row>
    <row r="5" spans="2:13">
      <c r="B5" s="3" t="s">
        <v>32</v>
      </c>
      <c r="C5" s="3" t="s">
        <v>33</v>
      </c>
      <c r="D5" s="4" t="s">
        <v>34</v>
      </c>
      <c r="E5" s="18">
        <f t="shared" ref="E5:E15" ca="1" si="4">E4-1</f>
        <v>45818</v>
      </c>
      <c r="F5" s="17">
        <v>1500</v>
      </c>
      <c r="G5" s="17">
        <f t="shared" si="0"/>
        <v>94.5</v>
      </c>
      <c r="H5" s="17">
        <f t="shared" si="1"/>
        <v>300</v>
      </c>
      <c r="I5" s="17">
        <f t="shared" si="2"/>
        <v>57</v>
      </c>
      <c r="J5" s="17">
        <f t="shared" si="3"/>
        <v>1048.5</v>
      </c>
      <c r="L5" t="s">
        <v>35</v>
      </c>
      <c r="M5" s="20">
        <v>0.2</v>
      </c>
    </row>
    <row r="6" spans="2:13">
      <c r="B6" s="3" t="s">
        <v>36</v>
      </c>
      <c r="C6" s="3" t="s">
        <v>37</v>
      </c>
      <c r="D6" s="4" t="s">
        <v>38</v>
      </c>
      <c r="E6" s="18">
        <f t="shared" ca="1" si="4"/>
        <v>45817</v>
      </c>
      <c r="F6" s="17">
        <v>1235</v>
      </c>
      <c r="G6" s="17">
        <f t="shared" si="0"/>
        <v>77.805000000000007</v>
      </c>
      <c r="H6" s="17">
        <f t="shared" si="1"/>
        <v>247</v>
      </c>
      <c r="I6" s="17">
        <f t="shared" si="2"/>
        <v>46.93</v>
      </c>
      <c r="J6" s="17">
        <f t="shared" si="3"/>
        <v>863.26499999999999</v>
      </c>
      <c r="L6" t="s">
        <v>39</v>
      </c>
      <c r="M6" s="19">
        <v>3.7999999999999999E-2</v>
      </c>
    </row>
    <row r="7" spans="2:13">
      <c r="B7" s="3" t="s">
        <v>40</v>
      </c>
      <c r="C7" s="3" t="s">
        <v>41</v>
      </c>
      <c r="D7" s="4" t="s">
        <v>9</v>
      </c>
      <c r="E7" s="18">
        <f t="shared" ca="1" si="4"/>
        <v>45816</v>
      </c>
      <c r="F7" s="17">
        <v>1452</v>
      </c>
      <c r="G7" s="17">
        <f t="shared" si="0"/>
        <v>91.475999999999999</v>
      </c>
      <c r="H7" s="17">
        <f t="shared" si="1"/>
        <v>290.40000000000003</v>
      </c>
      <c r="I7" s="17">
        <f t="shared" si="2"/>
        <v>55.176000000000002</v>
      </c>
      <c r="J7" s="17">
        <f t="shared" si="3"/>
        <v>1014.948</v>
      </c>
    </row>
    <row r="8" spans="2:13">
      <c r="B8" s="3" t="s">
        <v>42</v>
      </c>
      <c r="C8" s="3" t="s">
        <v>43</v>
      </c>
      <c r="D8" s="4" t="s">
        <v>44</v>
      </c>
      <c r="E8" s="18">
        <f t="shared" ca="1" si="4"/>
        <v>45815</v>
      </c>
      <c r="F8" s="17">
        <v>5845</v>
      </c>
      <c r="G8" s="17">
        <f t="shared" si="0"/>
        <v>368.23500000000001</v>
      </c>
      <c r="H8" s="17">
        <f t="shared" si="1"/>
        <v>1169</v>
      </c>
      <c r="I8" s="17">
        <f t="shared" si="2"/>
        <v>222.10999999999999</v>
      </c>
      <c r="J8" s="17">
        <f t="shared" si="3"/>
        <v>4085.6549999999997</v>
      </c>
    </row>
    <row r="9" spans="2:13">
      <c r="B9" s="3" t="s">
        <v>45</v>
      </c>
      <c r="C9" s="3" t="s">
        <v>43</v>
      </c>
      <c r="D9" s="4" t="s">
        <v>46</v>
      </c>
      <c r="E9" s="18">
        <f t="shared" ca="1" si="4"/>
        <v>45814</v>
      </c>
      <c r="F9" s="17">
        <v>5000</v>
      </c>
      <c r="G9" s="17">
        <f t="shared" si="0"/>
        <v>315</v>
      </c>
      <c r="H9" s="17">
        <f t="shared" si="1"/>
        <v>1000</v>
      </c>
      <c r="I9" s="17">
        <f t="shared" si="2"/>
        <v>190</v>
      </c>
      <c r="J9" s="17">
        <f t="shared" si="3"/>
        <v>3495</v>
      </c>
    </row>
    <row r="10" spans="2:13">
      <c r="B10" s="3" t="s">
        <v>47</v>
      </c>
      <c r="C10" s="3" t="s">
        <v>48</v>
      </c>
      <c r="D10" s="4" t="s">
        <v>49</v>
      </c>
      <c r="E10" s="18">
        <f t="shared" ca="1" si="4"/>
        <v>45813</v>
      </c>
      <c r="F10" s="17">
        <v>1200</v>
      </c>
      <c r="G10" s="17">
        <f t="shared" si="0"/>
        <v>75.599999999999994</v>
      </c>
      <c r="H10" s="17">
        <f t="shared" si="1"/>
        <v>240</v>
      </c>
      <c r="I10" s="17">
        <f t="shared" si="2"/>
        <v>45.6</v>
      </c>
      <c r="J10" s="17">
        <f t="shared" si="3"/>
        <v>838.8</v>
      </c>
    </row>
    <row r="11" spans="2:13">
      <c r="B11" s="3" t="s">
        <v>50</v>
      </c>
      <c r="C11" s="3" t="s">
        <v>51</v>
      </c>
      <c r="D11" s="4" t="s">
        <v>52</v>
      </c>
      <c r="E11" s="18">
        <f t="shared" ca="1" si="4"/>
        <v>45812</v>
      </c>
      <c r="F11" s="17">
        <v>1320</v>
      </c>
      <c r="G11" s="17">
        <f t="shared" si="0"/>
        <v>83.16</v>
      </c>
      <c r="H11" s="17">
        <f t="shared" si="1"/>
        <v>264</v>
      </c>
      <c r="I11" s="17">
        <f t="shared" si="2"/>
        <v>50.16</v>
      </c>
      <c r="J11" s="17">
        <f t="shared" si="3"/>
        <v>922.68000000000006</v>
      </c>
    </row>
    <row r="12" spans="2:13">
      <c r="B12" s="3" t="s">
        <v>53</v>
      </c>
      <c r="C12" s="3" t="s">
        <v>54</v>
      </c>
      <c r="D12" s="4" t="s">
        <v>38</v>
      </c>
      <c r="E12" s="18">
        <f t="shared" ca="1" si="4"/>
        <v>45811</v>
      </c>
      <c r="F12" s="17">
        <v>1478</v>
      </c>
      <c r="G12" s="17">
        <f t="shared" si="0"/>
        <v>93.114000000000004</v>
      </c>
      <c r="H12" s="17">
        <f t="shared" si="1"/>
        <v>295.60000000000002</v>
      </c>
      <c r="I12" s="17">
        <f t="shared" si="2"/>
        <v>56.164000000000001</v>
      </c>
      <c r="J12" s="17">
        <f t="shared" si="3"/>
        <v>1033.1219999999998</v>
      </c>
    </row>
    <row r="13" spans="2:13">
      <c r="B13" s="3" t="s">
        <v>55</v>
      </c>
      <c r="C13" s="3" t="s">
        <v>56</v>
      </c>
      <c r="D13" s="4" t="s">
        <v>57</v>
      </c>
      <c r="E13" s="18">
        <f t="shared" ca="1" si="4"/>
        <v>45810</v>
      </c>
      <c r="F13" s="17">
        <v>5369</v>
      </c>
      <c r="G13" s="17">
        <f t="shared" si="0"/>
        <v>338.24700000000001</v>
      </c>
      <c r="H13" s="17">
        <f t="shared" si="1"/>
        <v>1073.8</v>
      </c>
      <c r="I13" s="17">
        <f t="shared" si="2"/>
        <v>204.02199999999999</v>
      </c>
      <c r="J13" s="17">
        <f t="shared" si="3"/>
        <v>3752.931</v>
      </c>
    </row>
    <row r="14" spans="2:13">
      <c r="B14" s="3" t="s">
        <v>58</v>
      </c>
      <c r="C14" s="3" t="s">
        <v>59</v>
      </c>
      <c r="D14" s="4" t="s">
        <v>60</v>
      </c>
      <c r="E14" s="18">
        <f t="shared" ca="1" si="4"/>
        <v>45809</v>
      </c>
      <c r="F14" s="17">
        <v>2153</v>
      </c>
      <c r="G14" s="17">
        <f t="shared" si="0"/>
        <v>135.63900000000001</v>
      </c>
      <c r="H14" s="17">
        <f t="shared" si="1"/>
        <v>430.6</v>
      </c>
      <c r="I14" s="17">
        <f t="shared" si="2"/>
        <v>81.813999999999993</v>
      </c>
      <c r="J14" s="17">
        <f t="shared" si="3"/>
        <v>1504.9470000000001</v>
      </c>
    </row>
    <row r="15" spans="2:13">
      <c r="B15" s="3" t="s">
        <v>61</v>
      </c>
      <c r="C15" s="3" t="s">
        <v>62</v>
      </c>
      <c r="D15" s="4" t="s">
        <v>38</v>
      </c>
      <c r="E15" s="18">
        <f t="shared" ca="1" si="4"/>
        <v>45808</v>
      </c>
      <c r="F15" s="17">
        <v>4752</v>
      </c>
      <c r="G15" s="17">
        <f t="shared" si="0"/>
        <v>299.37599999999998</v>
      </c>
      <c r="H15" s="17">
        <f t="shared" si="1"/>
        <v>950.40000000000009</v>
      </c>
      <c r="I15" s="17">
        <f t="shared" si="2"/>
        <v>180.57599999999999</v>
      </c>
      <c r="J15" s="17">
        <f t="shared" si="3"/>
        <v>3321.6480000000001</v>
      </c>
    </row>
    <row r="16" spans="2:13">
      <c r="B16" s="14" t="s">
        <v>63</v>
      </c>
      <c r="C16" s="16"/>
      <c r="D16" s="15"/>
      <c r="E16" s="14">
        <f ca="1">SUM(E4:E15)</f>
        <v>549762</v>
      </c>
      <c r="F16" s="13">
        <f>SUM(F4:F15)</f>
        <v>32304</v>
      </c>
      <c r="G16" s="13">
        <f>SUM(G4:G15)</f>
        <v>2035.1520000000003</v>
      </c>
      <c r="H16" s="13">
        <f>SUM(H4:H15)</f>
        <v>6460.8000000000011</v>
      </c>
      <c r="I16" s="13">
        <f t="shared" si="2"/>
        <v>1227.5519999999999</v>
      </c>
      <c r="J16" s="13">
        <f>SUM(J4:J15)</f>
        <v>22580.495999999999</v>
      </c>
    </row>
    <row r="17" spans="1:10">
      <c r="D17"/>
    </row>
    <row r="18" spans="1:10" ht="36.6" customHeight="1">
      <c r="A18" s="12" t="s">
        <v>64</v>
      </c>
      <c r="B18" s="11" t="s">
        <v>65</v>
      </c>
      <c r="C18" s="11" t="s">
        <v>66</v>
      </c>
      <c r="D18" s="11" t="s">
        <v>38</v>
      </c>
      <c r="E18" s="11" t="s">
        <v>67</v>
      </c>
      <c r="F18" s="11" t="s">
        <v>68</v>
      </c>
      <c r="G18" s="11" t="s">
        <v>69</v>
      </c>
      <c r="H18" s="11" t="s">
        <v>70</v>
      </c>
      <c r="I18" s="11" t="s">
        <v>71</v>
      </c>
      <c r="J18" s="11" t="s">
        <v>72</v>
      </c>
    </row>
  </sheetData>
  <conditionalFormatting sqref="B4:B15">
    <cfRule type="expression" dxfId="14" priority="9" stopIfTrue="1">
      <formula>RIGHT(LEFT(B4,SEARCH("/",B4)+1),1)="1"</formula>
    </cfRule>
  </conditionalFormatting>
  <conditionalFormatting sqref="C4:C15">
    <cfRule type="expression" dxfId="13" priority="8">
      <formula>LEN(C4)&gt;5</formula>
    </cfRule>
  </conditionalFormatting>
  <conditionalFormatting sqref="D4:D15">
    <cfRule type="containsText" dxfId="12" priority="7" operator="containsText" text="H">
      <formula>NOT(ISERROR(SEARCH("H",D4)))</formula>
    </cfRule>
  </conditionalFormatting>
  <conditionalFormatting sqref="E4:E15">
    <cfRule type="timePeriod" dxfId="11" priority="6" timePeriod="lastWeek">
      <formula>AND(TODAY()-ROUNDDOWN(E4,0)&gt;=(WEEKDAY(TODAY())),TODAY()-ROUNDDOWN(E4,0)&lt;(WEEKDAY(TODAY())+7))</formula>
    </cfRule>
  </conditionalFormatting>
  <conditionalFormatting sqref="F4:F15">
    <cfRule type="top10" dxfId="10" priority="5" percent="1" rank="25"/>
  </conditionalFormatting>
  <conditionalFormatting sqref="G4:G15">
    <cfRule type="aboveAverage" dxfId="9" priority="4"/>
  </conditionalFormatting>
  <conditionalFormatting sqref="H4:H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5">
    <cfRule type="iconSet" priority="1">
      <iconSet iconSet="3Arrows">
        <cfvo type="percent" val="0"/>
        <cfvo type="num" val="1000" gte="0"/>
        <cfvo type="num" val="2000" gte="0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37"/>
  <sheetViews>
    <sheetView zoomScale="90" zoomScaleNormal="90" workbookViewId="0">
      <selection activeCell="I23" sqref="I23"/>
    </sheetView>
  </sheetViews>
  <sheetFormatPr defaultRowHeight="14.45"/>
  <cols>
    <col min="1" max="1" width="10.85546875" customWidth="1"/>
    <col min="2" max="2" width="13.7109375" customWidth="1"/>
    <col min="3" max="3" width="14.85546875" customWidth="1"/>
    <col min="4" max="4" width="9.28515625" style="1"/>
    <col min="5" max="5" width="10.85546875" style="1" customWidth="1"/>
    <col min="6" max="6" width="9.28515625" style="2"/>
  </cols>
  <sheetData>
    <row r="3" spans="2:6">
      <c r="B3" s="7" t="s">
        <v>0</v>
      </c>
      <c r="C3" s="6" t="s">
        <v>1</v>
      </c>
      <c r="D3" s="7" t="s">
        <v>2</v>
      </c>
      <c r="E3" s="7" t="s">
        <v>3</v>
      </c>
      <c r="F3" s="8" t="s">
        <v>4</v>
      </c>
    </row>
    <row r="4" spans="2:6">
      <c r="B4" s="4">
        <v>980748</v>
      </c>
      <c r="C4" s="3" t="s">
        <v>5</v>
      </c>
      <c r="D4" s="4" t="s">
        <v>6</v>
      </c>
      <c r="E4" s="4">
        <v>24</v>
      </c>
      <c r="F4" s="5">
        <v>0.87</v>
      </c>
    </row>
    <row r="5" spans="2:6">
      <c r="B5" s="4">
        <v>379829</v>
      </c>
      <c r="C5" s="3" t="s">
        <v>7</v>
      </c>
      <c r="D5" s="4" t="s">
        <v>6</v>
      </c>
      <c r="E5" s="4">
        <v>32</v>
      </c>
      <c r="F5" s="5">
        <v>0.55000000000000004</v>
      </c>
    </row>
    <row r="6" spans="2:6">
      <c r="B6" s="4">
        <v>838293</v>
      </c>
      <c r="C6" s="3" t="s">
        <v>8</v>
      </c>
      <c r="D6" s="4" t="s">
        <v>6</v>
      </c>
      <c r="E6" s="4">
        <v>35</v>
      </c>
      <c r="F6" s="5">
        <v>0.98</v>
      </c>
    </row>
    <row r="7" spans="2:6">
      <c r="B7" s="4">
        <v>384953</v>
      </c>
      <c r="C7" s="3" t="s">
        <v>8</v>
      </c>
      <c r="D7" s="4" t="s">
        <v>9</v>
      </c>
      <c r="E7" s="4">
        <v>27</v>
      </c>
      <c r="F7" s="5">
        <v>0.93</v>
      </c>
    </row>
    <row r="8" spans="2:6">
      <c r="B8" s="4">
        <v>234242</v>
      </c>
      <c r="C8" s="3" t="s">
        <v>5</v>
      </c>
      <c r="D8" s="4" t="s">
        <v>9</v>
      </c>
      <c r="E8" s="4">
        <v>33</v>
      </c>
      <c r="F8" s="5">
        <v>0.78</v>
      </c>
    </row>
    <row r="9" spans="2:6">
      <c r="B9" s="4">
        <v>234625</v>
      </c>
      <c r="C9" s="3" t="s">
        <v>10</v>
      </c>
      <c r="D9" s="4" t="s">
        <v>6</v>
      </c>
      <c r="E9" s="4">
        <v>28</v>
      </c>
      <c r="F9" s="5">
        <v>0.77</v>
      </c>
    </row>
    <row r="10" spans="2:6">
      <c r="B10" s="4">
        <v>546175</v>
      </c>
      <c r="C10" s="3" t="s">
        <v>7</v>
      </c>
      <c r="D10" s="4" t="s">
        <v>9</v>
      </c>
      <c r="E10" s="4">
        <v>35</v>
      </c>
      <c r="F10" s="5">
        <v>0.73</v>
      </c>
    </row>
    <row r="11" spans="2:6">
      <c r="B11" s="4">
        <v>185675</v>
      </c>
      <c r="C11" s="3" t="s">
        <v>11</v>
      </c>
      <c r="D11" s="4" t="s">
        <v>9</v>
      </c>
      <c r="E11" s="4">
        <v>35</v>
      </c>
      <c r="F11" s="5">
        <v>0.55000000000000004</v>
      </c>
    </row>
    <row r="12" spans="2:6">
      <c r="B12" s="4">
        <v>456546</v>
      </c>
      <c r="C12" s="3" t="s">
        <v>5</v>
      </c>
      <c r="D12" s="4" t="s">
        <v>6</v>
      </c>
      <c r="E12" s="4">
        <v>42</v>
      </c>
      <c r="F12" s="5">
        <v>0.73</v>
      </c>
    </row>
    <row r="13" spans="2:6">
      <c r="B13" s="4">
        <v>465464</v>
      </c>
      <c r="C13" s="3" t="s">
        <v>7</v>
      </c>
      <c r="D13" s="4" t="s">
        <v>6</v>
      </c>
      <c r="E13" s="4">
        <v>27</v>
      </c>
      <c r="F13" s="5">
        <v>0.69</v>
      </c>
    </row>
    <row r="14" spans="2:6">
      <c r="B14" s="4">
        <v>745644</v>
      </c>
      <c r="C14" s="3" t="s">
        <v>7</v>
      </c>
      <c r="D14" s="4" t="s">
        <v>9</v>
      </c>
      <c r="E14" s="4">
        <v>26</v>
      </c>
      <c r="F14" s="5">
        <v>0.38</v>
      </c>
    </row>
    <row r="15" spans="2:6">
      <c r="B15" s="4">
        <v>641645</v>
      </c>
      <c r="C15" s="3" t="s">
        <v>11</v>
      </c>
      <c r="D15" s="4" t="s">
        <v>9</v>
      </c>
      <c r="E15" s="4">
        <v>29</v>
      </c>
      <c r="F15" s="5">
        <v>0.97</v>
      </c>
    </row>
    <row r="16" spans="2:6">
      <c r="B16" s="4">
        <v>727654</v>
      </c>
      <c r="C16" s="3" t="s">
        <v>8</v>
      </c>
      <c r="D16" s="4" t="s">
        <v>9</v>
      </c>
      <c r="E16" s="4">
        <v>33</v>
      </c>
      <c r="F16" s="5">
        <v>0.89</v>
      </c>
    </row>
    <row r="17" spans="1:6">
      <c r="B17" s="4">
        <v>345634</v>
      </c>
      <c r="C17" s="3" t="s">
        <v>5</v>
      </c>
      <c r="D17" s="4" t="s">
        <v>9</v>
      </c>
      <c r="E17" s="4">
        <v>30</v>
      </c>
      <c r="F17" s="5">
        <v>0.77</v>
      </c>
    </row>
    <row r="18" spans="1:6">
      <c r="B18" s="4">
        <v>457465</v>
      </c>
      <c r="C18" s="3" t="s">
        <v>5</v>
      </c>
      <c r="D18" s="4" t="s">
        <v>6</v>
      </c>
      <c r="E18" s="4">
        <v>45</v>
      </c>
      <c r="F18" s="5">
        <v>0.57999999999999996</v>
      </c>
    </row>
    <row r="19" spans="1:6">
      <c r="B19" s="4">
        <v>115465</v>
      </c>
      <c r="C19" s="3" t="s">
        <v>10</v>
      </c>
      <c r="D19" s="4" t="s">
        <v>6</v>
      </c>
      <c r="E19" s="4">
        <v>31</v>
      </c>
      <c r="F19" s="5">
        <v>0.61</v>
      </c>
    </row>
    <row r="20" spans="1:6">
      <c r="B20" s="4">
        <v>345464</v>
      </c>
      <c r="C20" s="3" t="s">
        <v>7</v>
      </c>
      <c r="D20" s="4" t="s">
        <v>9</v>
      </c>
      <c r="E20" s="4">
        <v>30</v>
      </c>
      <c r="F20" s="5">
        <v>0.67</v>
      </c>
    </row>
    <row r="21" spans="1:6">
      <c r="B21" s="4">
        <v>896667</v>
      </c>
      <c r="C21" s="3" t="s">
        <v>7</v>
      </c>
      <c r="D21" s="4" t="s">
        <v>9</v>
      </c>
      <c r="E21" s="4">
        <v>27</v>
      </c>
      <c r="F21" s="5">
        <v>0.57999999999999996</v>
      </c>
    </row>
    <row r="22" spans="1:6">
      <c r="B22" s="4">
        <v>654745</v>
      </c>
      <c r="C22" s="3" t="s">
        <v>11</v>
      </c>
      <c r="D22" s="4" t="s">
        <v>6</v>
      </c>
      <c r="E22" s="4">
        <v>27</v>
      </c>
      <c r="F22" s="5">
        <v>0.99</v>
      </c>
    </row>
    <row r="23" spans="1:6">
      <c r="B23" s="4">
        <v>568545</v>
      </c>
      <c r="C23" s="3" t="s">
        <v>8</v>
      </c>
      <c r="D23" s="4" t="s">
        <v>6</v>
      </c>
      <c r="E23" s="4">
        <v>29</v>
      </c>
      <c r="F23" s="5">
        <v>0.92</v>
      </c>
    </row>
    <row r="24" spans="1:6">
      <c r="B24" s="4">
        <v>667563</v>
      </c>
      <c r="C24" s="3" t="s">
        <v>8</v>
      </c>
      <c r="D24" s="4" t="s">
        <v>9</v>
      </c>
      <c r="E24" s="4">
        <v>31</v>
      </c>
      <c r="F24" s="5">
        <v>0.48</v>
      </c>
    </row>
    <row r="25" spans="1:6">
      <c r="B25" s="4">
        <v>346366</v>
      </c>
      <c r="C25" s="3" t="s">
        <v>11</v>
      </c>
      <c r="D25" s="4" t="s">
        <v>9</v>
      </c>
      <c r="E25" s="4">
        <v>33</v>
      </c>
      <c r="F25" s="5">
        <v>0.53</v>
      </c>
    </row>
    <row r="26" spans="1:6">
      <c r="B26" s="4">
        <v>643456</v>
      </c>
      <c r="C26" s="3" t="s">
        <v>10</v>
      </c>
      <c r="D26" s="4" t="s">
        <v>9</v>
      </c>
      <c r="E26" s="4">
        <v>42</v>
      </c>
      <c r="F26" s="5">
        <v>0.86</v>
      </c>
    </row>
    <row r="28" spans="1:6" ht="30.6">
      <c r="A28" s="9" t="s">
        <v>12</v>
      </c>
      <c r="B28" s="10" t="s">
        <v>73</v>
      </c>
      <c r="C28" s="10" t="s">
        <v>14</v>
      </c>
      <c r="D28" s="10" t="s">
        <v>15</v>
      </c>
      <c r="E28" s="10" t="s">
        <v>74</v>
      </c>
      <c r="F28" s="10" t="s">
        <v>17</v>
      </c>
    </row>
    <row r="29" spans="1:6">
      <c r="D29"/>
      <c r="E29"/>
      <c r="F29"/>
    </row>
    <row r="30" spans="1:6">
      <c r="D30"/>
      <c r="E30"/>
      <c r="F30"/>
    </row>
    <row r="31" spans="1:6">
      <c r="D31"/>
      <c r="E31"/>
      <c r="F31"/>
    </row>
    <row r="32" spans="1:6">
      <c r="D32"/>
      <c r="E32"/>
      <c r="F32"/>
    </row>
    <row r="33" customFormat="1"/>
    <row r="34" customFormat="1"/>
    <row r="35" customFormat="1"/>
    <row r="36" customFormat="1"/>
    <row r="37" customFormat="1"/>
  </sheetData>
  <conditionalFormatting sqref="B3:B26">
    <cfRule type="cellIs" dxfId="8" priority="6" operator="lessThan">
      <formula>300000</formula>
    </cfRule>
  </conditionalFormatting>
  <conditionalFormatting sqref="C3:C26">
    <cfRule type="containsText" dxfId="7" priority="5" operator="containsText" text="south">
      <formula>NOT(ISERROR(SEARCH("south",C3)))</formula>
    </cfRule>
  </conditionalFormatting>
  <conditionalFormatting sqref="D3:D26">
    <cfRule type="containsText" dxfId="6" priority="4" operator="containsText" text="F">
      <formula>NOT(ISERROR(SEARCH("F",D3)))</formula>
    </cfRule>
  </conditionalFormatting>
  <conditionalFormatting sqref="E3:E2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{2B6F8658-D9FE-4E77-A7C2-06B92EFFB1FB}</x14:id>
        </ext>
      </extLst>
    </cfRule>
  </conditionalFormatting>
  <conditionalFormatting sqref="F3:F26">
    <cfRule type="top10" dxfId="5" priority="1" percent="1" rank="5"/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6F8658-D9FE-4E77-A7C2-06B92EFFB1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E3BC9-96B0-4DE5-AD9D-A5FC7055046E}">
  <dimension ref="A3:U18"/>
  <sheetViews>
    <sheetView tabSelected="1" zoomScale="90" zoomScaleNormal="90" workbookViewId="0">
      <selection activeCell="D4" sqref="D4:D15"/>
    </sheetView>
  </sheetViews>
  <sheetFormatPr defaultRowHeight="14.45"/>
  <cols>
    <col min="1" max="1" width="11" customWidth="1"/>
    <col min="4" max="4" width="7.140625" style="1" customWidth="1"/>
    <col min="5" max="5" width="14.28515625" bestFit="1" customWidth="1"/>
    <col min="6" max="6" width="12.28515625" bestFit="1" customWidth="1"/>
    <col min="7" max="8" width="10" bestFit="1" customWidth="1"/>
    <col min="9" max="9" width="19" bestFit="1" customWidth="1"/>
    <col min="10" max="10" width="15.42578125" customWidth="1"/>
    <col min="11" max="11" width="4.28515625" customWidth="1"/>
    <col min="12" max="12" width="14.85546875" bestFit="1" customWidth="1"/>
  </cols>
  <sheetData>
    <row r="3" spans="2:21">
      <c r="B3" s="25" t="s">
        <v>18</v>
      </c>
      <c r="C3" s="25" t="s">
        <v>19</v>
      </c>
      <c r="D3" s="24" t="s">
        <v>20</v>
      </c>
      <c r="E3" s="23" t="s">
        <v>21</v>
      </c>
      <c r="F3" s="23" t="s">
        <v>22</v>
      </c>
      <c r="G3" s="23" t="s">
        <v>23</v>
      </c>
      <c r="H3" s="23" t="s">
        <v>24</v>
      </c>
      <c r="I3" s="23" t="s">
        <v>25</v>
      </c>
      <c r="J3" s="23" t="s">
        <v>26</v>
      </c>
      <c r="L3" t="s">
        <v>27</v>
      </c>
      <c r="M3" s="22">
        <v>9.8699999999999992</v>
      </c>
    </row>
    <row r="4" spans="2:21">
      <c r="B4" s="3" t="s">
        <v>28</v>
      </c>
      <c r="C4" s="3" t="s">
        <v>29</v>
      </c>
      <c r="D4" s="4" t="s">
        <v>30</v>
      </c>
      <c r="E4" s="18">
        <f ca="1">TODAY()</f>
        <v>45819</v>
      </c>
      <c r="F4" s="17">
        <v>1000</v>
      </c>
      <c r="G4" s="17">
        <f t="shared" ref="G4:G15" si="0">F4*Nat_Ins_Rate</f>
        <v>63</v>
      </c>
      <c r="H4" s="21">
        <f t="shared" ref="H4:H15" si="1">F4*Tax_Rate</f>
        <v>200</v>
      </c>
      <c r="I4" s="17">
        <f t="shared" ref="I4:I16" si="2">F4*Pension_Cont</f>
        <v>38</v>
      </c>
      <c r="J4" s="17">
        <f t="shared" ref="J4:J15" si="3">F4-SUM(G4:I4)</f>
        <v>699</v>
      </c>
      <c r="L4" t="s">
        <v>31</v>
      </c>
      <c r="M4" s="20">
        <v>6.3E-2</v>
      </c>
    </row>
    <row r="5" spans="2:21">
      <c r="B5" s="3" t="s">
        <v>32</v>
      </c>
      <c r="C5" s="3" t="s">
        <v>33</v>
      </c>
      <c r="D5" s="4" t="s">
        <v>34</v>
      </c>
      <c r="E5" s="18">
        <f t="shared" ref="E5:E15" ca="1" si="4">E4-1</f>
        <v>45818</v>
      </c>
      <c r="F5" s="17">
        <v>1500</v>
      </c>
      <c r="G5" s="17">
        <f t="shared" si="0"/>
        <v>94.5</v>
      </c>
      <c r="H5" s="17">
        <f t="shared" si="1"/>
        <v>300</v>
      </c>
      <c r="I5" s="17">
        <f t="shared" si="2"/>
        <v>57</v>
      </c>
      <c r="J5" s="17">
        <f t="shared" si="3"/>
        <v>1048.5</v>
      </c>
      <c r="L5" t="s">
        <v>35</v>
      </c>
      <c r="M5" s="20">
        <v>0.2</v>
      </c>
    </row>
    <row r="6" spans="2:21">
      <c r="B6" s="3" t="s">
        <v>36</v>
      </c>
      <c r="C6" s="3" t="s">
        <v>37</v>
      </c>
      <c r="D6" s="4" t="s">
        <v>38</v>
      </c>
      <c r="E6" s="18">
        <f t="shared" ca="1" si="4"/>
        <v>45817</v>
      </c>
      <c r="F6" s="17">
        <v>1235</v>
      </c>
      <c r="G6" s="17">
        <f t="shared" si="0"/>
        <v>77.805000000000007</v>
      </c>
      <c r="H6" s="17">
        <f t="shared" si="1"/>
        <v>247</v>
      </c>
      <c r="I6" s="17">
        <f t="shared" si="2"/>
        <v>46.93</v>
      </c>
      <c r="J6" s="17">
        <f t="shared" si="3"/>
        <v>863.26499999999999</v>
      </c>
      <c r="L6" t="s">
        <v>39</v>
      </c>
      <c r="M6" s="19">
        <v>3.7999999999999999E-2</v>
      </c>
    </row>
    <row r="7" spans="2:21">
      <c r="B7" s="3" t="s">
        <v>40</v>
      </c>
      <c r="C7" s="3" t="s">
        <v>41</v>
      </c>
      <c r="D7" s="4" t="s">
        <v>9</v>
      </c>
      <c r="E7" s="18">
        <f t="shared" ca="1" si="4"/>
        <v>45816</v>
      </c>
      <c r="F7" s="17">
        <v>1452</v>
      </c>
      <c r="G7" s="17">
        <f t="shared" si="0"/>
        <v>91.475999999999999</v>
      </c>
      <c r="H7" s="17">
        <f t="shared" si="1"/>
        <v>290.40000000000003</v>
      </c>
      <c r="I7" s="17">
        <f t="shared" si="2"/>
        <v>55.176000000000002</v>
      </c>
      <c r="J7" s="17">
        <f t="shared" si="3"/>
        <v>1014.948</v>
      </c>
    </row>
    <row r="8" spans="2:21">
      <c r="B8" s="3" t="s">
        <v>42</v>
      </c>
      <c r="C8" s="3" t="s">
        <v>43</v>
      </c>
      <c r="D8" s="4" t="s">
        <v>44</v>
      </c>
      <c r="E8" s="18">
        <f t="shared" ca="1" si="4"/>
        <v>45815</v>
      </c>
      <c r="F8" s="17">
        <v>5845</v>
      </c>
      <c r="G8" s="17">
        <f t="shared" si="0"/>
        <v>368.23500000000001</v>
      </c>
      <c r="H8" s="17">
        <f t="shared" si="1"/>
        <v>1169</v>
      </c>
      <c r="I8" s="17">
        <f t="shared" si="2"/>
        <v>222.10999999999999</v>
      </c>
      <c r="J8" s="17">
        <f t="shared" si="3"/>
        <v>4085.6549999999997</v>
      </c>
    </row>
    <row r="9" spans="2:21">
      <c r="B9" s="3" t="s">
        <v>45</v>
      </c>
      <c r="C9" s="3" t="s">
        <v>43</v>
      </c>
      <c r="D9" s="4" t="s">
        <v>46</v>
      </c>
      <c r="E9" s="18">
        <f t="shared" ca="1" si="4"/>
        <v>45814</v>
      </c>
      <c r="F9" s="17">
        <v>5000</v>
      </c>
      <c r="G9" s="17">
        <f t="shared" si="0"/>
        <v>315</v>
      </c>
      <c r="H9" s="17">
        <f t="shared" si="1"/>
        <v>1000</v>
      </c>
      <c r="I9" s="17">
        <f t="shared" si="2"/>
        <v>190</v>
      </c>
      <c r="J9" s="17">
        <f t="shared" si="3"/>
        <v>3495</v>
      </c>
    </row>
    <row r="10" spans="2:21">
      <c r="B10" s="3" t="s">
        <v>47</v>
      </c>
      <c r="C10" s="3" t="s">
        <v>48</v>
      </c>
      <c r="D10" s="4" t="s">
        <v>49</v>
      </c>
      <c r="E10" s="18">
        <f t="shared" ca="1" si="4"/>
        <v>45813</v>
      </c>
      <c r="F10" s="17">
        <v>1200</v>
      </c>
      <c r="G10" s="17">
        <f t="shared" si="0"/>
        <v>75.599999999999994</v>
      </c>
      <c r="H10" s="17">
        <f t="shared" si="1"/>
        <v>240</v>
      </c>
      <c r="I10" s="17">
        <f t="shared" si="2"/>
        <v>45.6</v>
      </c>
      <c r="J10" s="17">
        <f t="shared" si="3"/>
        <v>838.8</v>
      </c>
    </row>
    <row r="11" spans="2:21">
      <c r="B11" s="3" t="s">
        <v>50</v>
      </c>
      <c r="C11" s="3" t="s">
        <v>51</v>
      </c>
      <c r="D11" s="4" t="s">
        <v>52</v>
      </c>
      <c r="E11" s="18">
        <f t="shared" ca="1" si="4"/>
        <v>45812</v>
      </c>
      <c r="F11" s="17">
        <v>1320</v>
      </c>
      <c r="G11" s="17">
        <f t="shared" si="0"/>
        <v>83.16</v>
      </c>
      <c r="H11" s="17">
        <f t="shared" si="1"/>
        <v>264</v>
      </c>
      <c r="I11" s="17">
        <f t="shared" si="2"/>
        <v>50.16</v>
      </c>
      <c r="J11" s="17">
        <f t="shared" si="3"/>
        <v>922.68000000000006</v>
      </c>
    </row>
    <row r="12" spans="2:21">
      <c r="B12" s="3" t="s">
        <v>53</v>
      </c>
      <c r="C12" s="3" t="s">
        <v>54</v>
      </c>
      <c r="D12" s="4" t="s">
        <v>38</v>
      </c>
      <c r="E12" s="18">
        <f t="shared" ca="1" si="4"/>
        <v>45811</v>
      </c>
      <c r="F12" s="17">
        <v>1478</v>
      </c>
      <c r="G12" s="17">
        <f t="shared" si="0"/>
        <v>93.114000000000004</v>
      </c>
      <c r="H12" s="17">
        <f t="shared" si="1"/>
        <v>295.60000000000002</v>
      </c>
      <c r="I12" s="17">
        <f t="shared" si="2"/>
        <v>56.164000000000001</v>
      </c>
      <c r="J12" s="17">
        <f t="shared" si="3"/>
        <v>1033.1219999999998</v>
      </c>
    </row>
    <row r="13" spans="2:21">
      <c r="B13" s="3" t="s">
        <v>55</v>
      </c>
      <c r="C13" s="3" t="s">
        <v>56</v>
      </c>
      <c r="D13" s="4" t="s">
        <v>57</v>
      </c>
      <c r="E13" s="18">
        <f t="shared" ca="1" si="4"/>
        <v>45810</v>
      </c>
      <c r="F13" s="17">
        <v>5369</v>
      </c>
      <c r="G13" s="17">
        <f t="shared" si="0"/>
        <v>338.24700000000001</v>
      </c>
      <c r="H13" s="17">
        <f t="shared" si="1"/>
        <v>1073.8</v>
      </c>
      <c r="I13" s="17">
        <f t="shared" si="2"/>
        <v>204.02199999999999</v>
      </c>
      <c r="J13" s="17">
        <f t="shared" si="3"/>
        <v>3752.931</v>
      </c>
    </row>
    <row r="14" spans="2:21">
      <c r="B14" s="3" t="s">
        <v>58</v>
      </c>
      <c r="C14" s="3" t="s">
        <v>59</v>
      </c>
      <c r="D14" s="4" t="s">
        <v>60</v>
      </c>
      <c r="E14" s="18">
        <f t="shared" ca="1" si="4"/>
        <v>45809</v>
      </c>
      <c r="F14" s="17">
        <v>2153</v>
      </c>
      <c r="G14" s="17">
        <f t="shared" si="0"/>
        <v>135.63900000000001</v>
      </c>
      <c r="H14" s="17">
        <f t="shared" si="1"/>
        <v>430.6</v>
      </c>
      <c r="I14" s="17">
        <f t="shared" si="2"/>
        <v>81.813999999999993</v>
      </c>
      <c r="J14" s="17">
        <f t="shared" si="3"/>
        <v>1504.9470000000001</v>
      </c>
    </row>
    <row r="15" spans="2:21">
      <c r="B15" s="3" t="s">
        <v>61</v>
      </c>
      <c r="C15" s="3" t="s">
        <v>62</v>
      </c>
      <c r="D15" s="4" t="s">
        <v>38</v>
      </c>
      <c r="E15" s="18">
        <f t="shared" ca="1" si="4"/>
        <v>45808</v>
      </c>
      <c r="F15" s="17">
        <v>4752</v>
      </c>
      <c r="G15" s="17">
        <f t="shared" si="0"/>
        <v>299.37599999999998</v>
      </c>
      <c r="H15" s="17">
        <f t="shared" si="1"/>
        <v>950.40000000000009</v>
      </c>
      <c r="I15" s="17">
        <f t="shared" si="2"/>
        <v>180.57599999999999</v>
      </c>
      <c r="J15" s="17">
        <f t="shared" si="3"/>
        <v>3321.6480000000001</v>
      </c>
      <c r="U15" s="26"/>
    </row>
    <row r="16" spans="2:21">
      <c r="B16" s="14" t="s">
        <v>63</v>
      </c>
      <c r="C16" s="16"/>
      <c r="D16" s="15"/>
      <c r="E16" s="14">
        <f ca="1">SUM(E4:E15)</f>
        <v>549762</v>
      </c>
      <c r="F16" s="13">
        <f>SUM(F4:F15)</f>
        <v>32304</v>
      </c>
      <c r="G16" s="13">
        <f>SUM(G4:G15)</f>
        <v>2035.1520000000003</v>
      </c>
      <c r="H16" s="13">
        <f>SUM(H4:H15)</f>
        <v>6460.8000000000011</v>
      </c>
      <c r="I16" s="13">
        <f t="shared" si="2"/>
        <v>1227.5519999999999</v>
      </c>
      <c r="J16" s="13">
        <f>SUM(J4:J15)</f>
        <v>22580.495999999999</v>
      </c>
    </row>
    <row r="17" spans="1:10">
      <c r="D17"/>
      <c r="G17" s="26"/>
    </row>
    <row r="18" spans="1:10" ht="36.6" customHeight="1">
      <c r="A18" s="12" t="s">
        <v>64</v>
      </c>
      <c r="B18" s="11" t="s">
        <v>65</v>
      </c>
      <c r="C18" s="11" t="s">
        <v>66</v>
      </c>
      <c r="D18" s="11" t="s">
        <v>38</v>
      </c>
      <c r="E18" s="11" t="s">
        <v>67</v>
      </c>
      <c r="F18" s="11" t="s">
        <v>68</v>
      </c>
      <c r="G18" s="11" t="s">
        <v>69</v>
      </c>
      <c r="H18" s="11" t="s">
        <v>70</v>
      </c>
      <c r="I18" s="11" t="s">
        <v>71</v>
      </c>
      <c r="J18" s="11" t="s">
        <v>72</v>
      </c>
    </row>
  </sheetData>
  <conditionalFormatting sqref="H4:I1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5">
    <cfRule type="cellIs" dxfId="4" priority="10" operator="greaterThan">
      <formula>169.6</formula>
    </cfRule>
  </conditionalFormatting>
  <conditionalFormatting sqref="F4:F15">
    <cfRule type="top10" dxfId="3" priority="9" percent="1" rank="25"/>
  </conditionalFormatting>
  <conditionalFormatting sqref="J4:J15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J4:J15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J4:J15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4:J15">
    <cfRule type="iconSet" priority="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4:J1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E4:E15">
    <cfRule type="timePeriod" dxfId="2" priority="3" timePeriod="lastWeek">
      <formula>AND(TODAY()-ROUNDDOWN(E4,0)&gt;=(WEEKDAY(TODAY())),TODAY()-ROUNDDOWN(E4,0)&lt;(WEEKDAY(TODAY())+7))</formula>
    </cfRule>
  </conditionalFormatting>
  <conditionalFormatting sqref="C4:C15">
    <cfRule type="expression" dxfId="1" priority="2">
      <formula>LEN(C4)&gt;5</formula>
    </cfRule>
  </conditionalFormatting>
  <conditionalFormatting sqref="D4:D15">
    <cfRule type="containsText" dxfId="0" priority="1" operator="containsText" text="H">
      <formula>NOT(ISERROR(SEARCH("H",D4)))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Jenny Margaret Brown</dc:creator>
  <cp:keywords/>
  <dc:description/>
  <cp:lastModifiedBy>Fee Pieper</cp:lastModifiedBy>
  <cp:revision/>
  <dcterms:created xsi:type="dcterms:W3CDTF">2018-02-12T21:10:54Z</dcterms:created>
  <dcterms:modified xsi:type="dcterms:W3CDTF">2025-06-11T08:14:30Z</dcterms:modified>
  <cp:category/>
  <cp:contentStatus/>
</cp:coreProperties>
</file>