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F538523C-F581-43B0-A535-1568BDBA6B1D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Investimentos" sheetId="2" r:id="rId1"/>
    <sheet name="investimentos2" sheetId="4" r:id="rId2"/>
  </sheets>
  <externalReferences>
    <externalReference r:id="rId3"/>
  </externalReferences>
  <definedNames>
    <definedName name="Aporte" localSheetId="0">Investimentos!$D$18:$D$18</definedName>
    <definedName name="Patrimonio">Investimentos!$D$21:$D$21</definedName>
    <definedName name="Qtd_Anos">Investimentos!$D$19:$D$19</definedName>
    <definedName name="Rendimento_Carteira" localSheetId="0">Investimentos!$D$14:$D$14</definedName>
    <definedName name="Salario">Investimentos!$D$13:$D$13</definedName>
    <definedName name="Taxa_Mensal">Investimentos!$D$20:$D$20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C39" i="2"/>
  <c r="C40" i="2"/>
  <c r="C41" i="2"/>
  <c r="C36" i="2"/>
  <c r="C37" i="2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H4" i="4" s="1"/>
  <c r="C33" i="2" a="1"/>
  <c r="C33" i="2" s="1"/>
  <c r="C29" i="2"/>
  <c r="D29" i="2" s="1" a="1"/>
  <c r="D29" i="2" s="1"/>
  <c r="C28" i="2"/>
  <c r="D28" i="2" s="1" a="1"/>
  <c r="D28" i="2" s="1"/>
  <c r="C27" i="2"/>
  <c r="D27" i="2" s="1" a="1"/>
  <c r="D27" i="2" s="1"/>
  <c r="C26" i="2"/>
  <c r="D26" i="2" s="1" a="1"/>
  <c r="D26" i="2" s="1"/>
  <c r="C25" i="2"/>
  <c r="D25" i="2" s="1" a="1"/>
  <c r="D25" i="2" s="1"/>
  <c r="D21" i="2" a="1"/>
  <c r="D21" i="2" s="1"/>
  <c r="D22" i="2" s="1" a="1"/>
  <c r="D22" i="2" s="1"/>
  <c r="D15" i="2" a="1"/>
  <c r="D15" i="2" s="1"/>
  <c r="D36" i="2" l="1"/>
  <c r="D37" i="2"/>
  <c r="D38" i="2"/>
  <c r="D39" i="2"/>
  <c r="D40" i="2"/>
  <c r="D41" i="2"/>
  <c r="D4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<sst xmlns="http://schemas.openxmlformats.org/spreadsheetml/2006/main" count="73" uniqueCount="37">
  <si>
    <t>Área para imagens</t>
  </si>
  <si>
    <t>Configurações</t>
  </si>
  <si>
    <t>Salário</t>
  </si>
  <si>
    <t>Redimentos Carteira</t>
  </si>
  <si>
    <t>Sugestão de investimento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</si>
  <si>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</si>
  <si>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</si>
  <si>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</si>
  <si>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</si>
  <si>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</si>
  <si>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</si>
  <si>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</si>
  <si>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</si>
  <si>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</si>
  <si>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</si>
  <si>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</si>
  <si>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</si>
  <si>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</si>
  <si>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</si>
  <si>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</si>
  <si>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</si>
  <si>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 xml:space="preserve">Tipo de FII </t>
  </si>
  <si>
    <t>Percentural Sugerido</t>
  </si>
  <si>
    <t>Valores</t>
  </si>
  <si>
    <t>Papel</t>
  </si>
  <si>
    <t>Tijolo</t>
  </si>
  <si>
    <t>Híbridos</t>
  </si>
  <si>
    <t>FOF's</t>
  </si>
  <si>
    <t>Desenvolvimento</t>
  </si>
  <si>
    <t>Hotelarias</t>
  </si>
  <si>
    <t>chave</t>
  </si>
  <si>
    <t>Tipo de perfil</t>
  </si>
  <si>
    <t>%</t>
  </si>
  <si>
    <t>Conservador</t>
  </si>
  <si>
    <t>Palavra-chave:</t>
  </si>
  <si>
    <t>Moderado-Tijolo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</si>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</sst>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&quot;R$&quot;\ #,##0.00"/>
    <numFmt numFmtId="165" formatCode="0.0%"/>
  </numFmts>
  <fonts count="23">
    <font>
      <sz val="11"/>
      <color theme="1"/>
      <name val="Aptos Narrow"/>
      <family val="2"/>
      <scheme val="minor"/>
    </font>
    <font>
      <sz val="11"/>
      <color rgb="FFFFFFFF"/>
      <name val="Century"/>
    </font>
    <font>
      <sz val="11"/>
      <color theme="0"/>
      <name val="Aptos Narrow"/>
      <family val="2"/>
      <scheme val="minor"/>
    </font>
    <font>
      <sz val="26"/>
      <color rgb="FFFFFFFF"/>
      <name val="Century"/>
    </font>
    <font>
      <sz val="20"/>
      <color rgb="FFFFFFFF"/>
      <name val="Century"/>
    </font>
    <font>
      <sz val="11"/>
      <color rgb="FFDA8F14"/>
      <name val="Aptos Narrow"/>
      <family val="2"/>
      <scheme val="minor"/>
    </font>
    <font>
      <sz val="20"/>
      <color rgb="FF452006"/>
      <name val="Century"/>
    </font>
    <font>
      <sz val="12"/>
      <color theme="1"/>
      <name val="Century"/>
    </font>
    <font>
      <sz val="11"/>
      <color theme="1"/>
      <name val="Century"/>
    </font>
    <font>
      <sz val="16"/>
      <color rgb="FFCC8703"/>
      <name val="Century"/>
    </font>
    <font>
      <sz val="11"/>
      <color theme="1" tint="0.249977111117893"/>
      <name val="Century"/>
    </font>
    <font>
      <b/>
      <sz val="11"/>
      <color theme="1" tint="0.249977111117893"/>
      <name val="Century"/>
    </font>
    <font>
      <sz val="11"/>
      <color theme="0"/>
      <name val="Century"/>
    </font>
    <font>
      <sz val="11"/>
      <color theme="1" tint="0.34998626667073579"/>
      <name val="Century"/>
    </font>
    <font>
      <sz val="16"/>
      <color rgb="FF452006"/>
      <name val="Century"/>
    </font>
    <font>
      <b/>
      <sz val="11"/>
      <color rgb="FF000000"/>
      <name val="Century"/>
    </font>
    <font>
      <sz val="12"/>
      <color rgb="FFFFFFFF"/>
      <name val="Century"/>
    </font>
    <font>
      <sz val="12"/>
      <color rgb="FFCC8703"/>
      <name val="Century"/>
    </font>
    <font>
      <b/>
      <sz val="12"/>
      <color theme="1"/>
      <name val="Century"/>
    </font>
    <font>
      <b/>
      <sz val="12"/>
      <color theme="1" tint="0.249977111117893"/>
      <name val="Century"/>
    </font>
    <font>
      <sz val="12"/>
      <color theme="1" tint="0.34998626667073579"/>
      <name val="Century"/>
    </font>
    <font>
      <sz val="12"/>
      <color rgb="FF452006"/>
      <name val="Century"/>
    </font>
    <font>
      <b/>
      <sz val="12"/>
      <color rgb="FF000000"/>
      <name val="Century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B3A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73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C8703"/>
        <bgColor indexed="64"/>
      </patternFill>
    </fill>
    <fill>
      <patternFill patternType="solid">
        <fgColor rgb="FFF7B945"/>
        <bgColor indexed="64"/>
      </patternFill>
    </fill>
    <fill>
      <patternFill patternType="solid">
        <fgColor rgb="FF916410"/>
        <bgColor indexed="64"/>
      </patternFill>
    </fill>
    <fill>
      <patternFill patternType="solid">
        <fgColor rgb="FFF7F7F7"/>
        <bgColor indexed="64"/>
      </patternFill>
    </fill>
  </fills>
  <borders count="44">
    <border>
      <left/>
      <right/>
      <top/>
      <bottom/>
      <diagonal/>
    </border>
    <border>
      <left style="thick">
        <color rgb="FF452006"/>
      </left>
      <right/>
      <top style="thick">
        <color rgb="FF452006"/>
      </top>
      <bottom style="thick">
        <color rgb="FF452006"/>
      </bottom>
      <diagonal/>
    </border>
    <border>
      <left/>
      <right/>
      <top style="thick">
        <color rgb="FF452006"/>
      </top>
      <bottom style="thick">
        <color rgb="FF452006"/>
      </bottom>
      <diagonal/>
    </border>
    <border>
      <left/>
      <right style="thick">
        <color rgb="FF452006"/>
      </right>
      <top style="thick">
        <color rgb="FF452006"/>
      </top>
      <bottom style="thick">
        <color rgb="FF452006"/>
      </bottom>
      <diagonal/>
    </border>
    <border>
      <left style="thick">
        <color rgb="FF452006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4.9989318521683403E-2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 style="thick">
        <color rgb="FF452006"/>
      </right>
      <top/>
      <bottom style="thin">
        <color theme="0" tint="-0.14999847407452621"/>
      </bottom>
      <diagonal/>
    </border>
    <border>
      <left style="thick">
        <color rgb="FF452006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ck">
        <color rgb="FF452006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rgb="FF452006"/>
      </left>
      <right style="thin">
        <color theme="0" tint="-0.249977111117893"/>
      </right>
      <top style="thin">
        <color theme="0" tint="-0.14999847407452621"/>
      </top>
      <bottom style="thick">
        <color rgb="FF452006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14999847407452621"/>
      </top>
      <bottom style="thick">
        <color rgb="FF452006"/>
      </bottom>
      <diagonal/>
    </border>
    <border>
      <left style="thin">
        <color theme="0" tint="-4.9989318521683403E-2"/>
      </left>
      <right style="thick">
        <color rgb="FF452006"/>
      </right>
      <top style="thin">
        <color theme="0" tint="-0.14999847407452621"/>
      </top>
      <bottom style="thick">
        <color rgb="FF452006"/>
      </bottom>
      <diagonal/>
    </border>
    <border>
      <left style="thick">
        <color rgb="FF452006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ck">
        <color rgb="FF452006"/>
      </right>
      <top/>
      <bottom style="thin">
        <color theme="0" tint="-0.14999847407452621"/>
      </bottom>
      <diagonal/>
    </border>
    <border>
      <left style="thick">
        <color rgb="FF452006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ck">
        <color rgb="FF452006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rgb="FF452006"/>
      </left>
      <right/>
      <top style="thin">
        <color theme="0" tint="-0.14999847407452621"/>
      </top>
      <bottom style="thick">
        <color rgb="FF452006"/>
      </bottom>
      <diagonal/>
    </border>
    <border>
      <left/>
      <right/>
      <top style="thin">
        <color theme="0" tint="-0.14999847407452621"/>
      </top>
      <bottom style="thick">
        <color rgb="FF452006"/>
      </bottom>
      <diagonal/>
    </border>
    <border>
      <left/>
      <right style="thick">
        <color rgb="FF452006"/>
      </right>
      <top style="thin">
        <color theme="0" tint="-0.14999847407452621"/>
      </top>
      <bottom style="thick">
        <color rgb="FF452006"/>
      </bottom>
      <diagonal/>
    </border>
    <border>
      <left style="thick">
        <color rgb="FF452006"/>
      </left>
      <right/>
      <top style="thick">
        <color rgb="FF452006"/>
      </top>
      <bottom style="thick">
        <color rgb="FF523815"/>
      </bottom>
      <diagonal/>
    </border>
    <border>
      <left/>
      <right/>
      <top style="thick">
        <color rgb="FF452006"/>
      </top>
      <bottom style="thick">
        <color rgb="FF523815"/>
      </bottom>
      <diagonal/>
    </border>
    <border>
      <left/>
      <right style="thick">
        <color rgb="FF452006"/>
      </right>
      <top style="thick">
        <color rgb="FF452006"/>
      </top>
      <bottom style="thick">
        <color rgb="FF523815"/>
      </bottom>
      <diagonal/>
    </border>
    <border>
      <left style="thin">
        <color theme="2"/>
      </left>
      <right/>
      <top/>
      <bottom style="thin">
        <color theme="0" tint="-0.14999847407452621"/>
      </bottom>
      <diagonal/>
    </border>
    <border>
      <left style="thin">
        <color theme="2"/>
      </left>
      <right style="thick">
        <color rgb="FF452006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ck">
        <color rgb="FF452006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0.14999847407452621"/>
      </top>
      <bottom style="thick">
        <color rgb="FF452006"/>
      </bottom>
      <diagonal/>
    </border>
    <border>
      <left style="thin">
        <color theme="2"/>
      </left>
      <right style="thick">
        <color rgb="FF452006"/>
      </right>
      <top style="thin">
        <color theme="0" tint="-0.14999847407452621"/>
      </top>
      <bottom style="thick">
        <color rgb="FF452006"/>
      </bottom>
      <diagonal/>
    </border>
    <border>
      <left style="medium">
        <color rgb="FF452006"/>
      </left>
      <right/>
      <top style="medium">
        <color rgb="FF452006"/>
      </top>
      <bottom style="medium">
        <color rgb="FF452006"/>
      </bottom>
      <diagonal/>
    </border>
    <border>
      <left/>
      <right/>
      <top style="medium">
        <color rgb="FF452006"/>
      </top>
      <bottom style="medium">
        <color rgb="FF452006"/>
      </bottom>
      <diagonal/>
    </border>
    <border>
      <left/>
      <right style="medium">
        <color rgb="FF452006"/>
      </right>
      <top style="medium">
        <color rgb="FF452006"/>
      </top>
      <bottom style="medium">
        <color rgb="FF452006"/>
      </bottom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/>
      <top/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/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/>
      <diagonal/>
    </border>
    <border>
      <left/>
      <right/>
      <top/>
      <bottom style="thin">
        <color rgb="FFBDBDBD"/>
      </bottom>
      <diagonal/>
    </border>
    <border>
      <left/>
      <right/>
      <top style="thin">
        <color rgb="FFBDBDBD"/>
      </top>
      <bottom style="thin">
        <color rgb="FFBDBDBD"/>
      </bottom>
      <diagonal/>
    </border>
    <border>
      <left/>
      <right/>
      <top style="thin">
        <color rgb="FFBDBDBD"/>
      </top>
      <bottom style="medium">
        <color theme="1" tint="4.9989318521683403E-2"/>
      </bottom>
      <diagonal/>
    </border>
    <border>
      <left/>
      <right/>
      <top style="thin">
        <color rgb="FFBDBDBD"/>
      </top>
      <bottom style="medium">
        <color rgb="FF452006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165" fontId="7" fillId="4" borderId="9" xfId="0" applyNumberFormat="1" applyFont="1" applyFill="1" applyBorder="1" applyAlignment="1">
      <alignment horizontal="center" vertical="center"/>
    </xf>
    <xf numFmtId="164" fontId="7" fillId="4" borderId="1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" fontId="12" fillId="0" borderId="0" xfId="0" applyNumberFormat="1" applyFont="1" applyAlignment="1">
      <alignment vertical="center"/>
    </xf>
    <xf numFmtId="0" fontId="13" fillId="3" borderId="13" xfId="0" applyFont="1" applyFill="1" applyBorder="1" applyAlignment="1">
      <alignment horizontal="left" vertical="center" indent="1"/>
    </xf>
    <xf numFmtId="8" fontId="13" fillId="3" borderId="25" xfId="0" applyNumberFormat="1" applyFont="1" applyFill="1" applyBorder="1" applyAlignment="1">
      <alignment vertical="center"/>
    </xf>
    <xf numFmtId="0" fontId="13" fillId="3" borderId="16" xfId="0" applyFont="1" applyFill="1" applyBorder="1" applyAlignment="1">
      <alignment horizontal="left" vertical="center" indent="1"/>
    </xf>
    <xf numFmtId="8" fontId="13" fillId="3" borderId="27" xfId="0" applyNumberFormat="1" applyFont="1" applyFill="1" applyBorder="1" applyAlignment="1">
      <alignment vertical="center"/>
    </xf>
    <xf numFmtId="0" fontId="13" fillId="3" borderId="19" xfId="0" applyFont="1" applyFill="1" applyBorder="1" applyAlignment="1">
      <alignment horizontal="left" vertical="center" indent="1"/>
    </xf>
    <xf numFmtId="8" fontId="13" fillId="3" borderId="29" xfId="0" applyNumberFormat="1" applyFont="1" applyFill="1" applyBorder="1" applyAlignment="1">
      <alignment vertical="center"/>
    </xf>
    <xf numFmtId="0" fontId="14" fillId="7" borderId="31" xfId="0" applyFont="1" applyFill="1" applyBorder="1" applyAlignment="1">
      <alignment horizontal="left" vertical="center" indent="1"/>
    </xf>
    <xf numFmtId="0" fontId="14" fillId="7" borderId="32" xfId="0" applyFont="1" applyFill="1" applyBorder="1" applyAlignment="1">
      <alignment horizontal="left" vertical="center" indent="1"/>
    </xf>
    <xf numFmtId="0" fontId="8" fillId="8" borderId="0" xfId="0" applyFont="1" applyFill="1" applyAlignment="1">
      <alignment horizontal="left" vertical="center" indent="1"/>
    </xf>
    <xf numFmtId="164" fontId="8" fillId="8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49" fontId="8" fillId="0" borderId="34" xfId="0" applyNumberFormat="1" applyFont="1" applyBorder="1" applyAlignment="1">
      <alignment horizontal="left" vertical="center" indent="2"/>
    </xf>
    <xf numFmtId="9" fontId="8" fillId="0" borderId="35" xfId="0" applyNumberFormat="1" applyFont="1" applyBorder="1" applyAlignment="1">
      <alignment vertical="center"/>
    </xf>
    <xf numFmtId="49" fontId="8" fillId="0" borderId="37" xfId="0" applyNumberFormat="1" applyFont="1" applyBorder="1" applyAlignment="1">
      <alignment horizontal="left" vertical="center" indent="2"/>
    </xf>
    <xf numFmtId="49" fontId="8" fillId="0" borderId="39" xfId="0" applyNumberFormat="1" applyFont="1" applyBorder="1" applyAlignment="1">
      <alignment horizontal="left" vertical="center" indent="2"/>
    </xf>
    <xf numFmtId="0" fontId="15" fillId="9" borderId="0" xfId="0" applyFont="1" applyFill="1" applyAlignment="1">
      <alignment vertical="center"/>
    </xf>
    <xf numFmtId="0" fontId="0" fillId="11" borderId="0" xfId="0" applyFill="1"/>
    <xf numFmtId="9" fontId="0" fillId="12" borderId="0" xfId="0" applyNumberFormat="1" applyFill="1"/>
    <xf numFmtId="0" fontId="10" fillId="3" borderId="16" xfId="0" applyFont="1" applyFill="1" applyBorder="1" applyAlignment="1">
      <alignment horizontal="left" vertical="center" wrapText="1" indent="1"/>
    </xf>
    <xf numFmtId="0" fontId="10" fillId="3" borderId="17" xfId="0" applyFont="1" applyFill="1" applyBorder="1" applyAlignment="1">
      <alignment horizontal="left" vertical="center" wrapText="1" indent="1"/>
    </xf>
    <xf numFmtId="0" fontId="10" fillId="3" borderId="16" xfId="0" applyFont="1" applyFill="1" applyBorder="1" applyAlignment="1">
      <alignment horizontal="left" vertical="center" indent="1"/>
    </xf>
    <xf numFmtId="0" fontId="10" fillId="3" borderId="17" xfId="0" applyFont="1" applyFill="1" applyBorder="1" applyAlignment="1">
      <alignment horizontal="left" vertical="center" indent="1"/>
    </xf>
    <xf numFmtId="0" fontId="11" fillId="6" borderId="16" xfId="0" applyFont="1" applyFill="1" applyBorder="1" applyAlignment="1">
      <alignment horizontal="left" vertical="center" indent="1"/>
    </xf>
    <xf numFmtId="0" fontId="11" fillId="6" borderId="17" xfId="0" applyFont="1" applyFill="1" applyBorder="1" applyAlignment="1">
      <alignment horizontal="left" vertical="center" indent="1"/>
    </xf>
    <xf numFmtId="0" fontId="11" fillId="6" borderId="19" xfId="0" applyFont="1" applyFill="1" applyBorder="1" applyAlignment="1">
      <alignment horizontal="left" vertical="center" indent="1"/>
    </xf>
    <xf numFmtId="0" fontId="11" fillId="6" borderId="20" xfId="0" applyFont="1" applyFill="1" applyBorder="1" applyAlignment="1">
      <alignment horizontal="left" vertical="center" indent="1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 indent="1"/>
    </xf>
    <xf numFmtId="0" fontId="10" fillId="3" borderId="14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left" vertical="center" indent="1"/>
    </xf>
    <xf numFmtId="49" fontId="7" fillId="3" borderId="5" xfId="0" applyNumberFormat="1" applyFont="1" applyFill="1" applyBorder="1" applyAlignment="1">
      <alignment horizontal="left" vertical="center" indent="1"/>
    </xf>
    <xf numFmtId="49" fontId="7" fillId="3" borderId="7" xfId="0" applyNumberFormat="1" applyFont="1" applyFill="1" applyBorder="1" applyAlignment="1">
      <alignment horizontal="left" vertical="center" wrapText="1" indent="1"/>
    </xf>
    <xf numFmtId="49" fontId="7" fillId="3" borderId="8" xfId="0" applyNumberFormat="1" applyFont="1" applyFill="1" applyBorder="1" applyAlignment="1">
      <alignment horizontal="left" vertical="center" wrapText="1" indent="1"/>
    </xf>
    <xf numFmtId="49" fontId="7" fillId="3" borderId="10" xfId="0" applyNumberFormat="1" applyFont="1" applyFill="1" applyBorder="1" applyAlignment="1">
      <alignment horizontal="left" vertical="center" wrapText="1" indent="1"/>
    </xf>
    <xf numFmtId="49" fontId="7" fillId="3" borderId="11" xfId="0" applyNumberFormat="1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9" fontId="8" fillId="0" borderId="35" xfId="0" applyNumberFormat="1" applyFont="1" applyBorder="1" applyAlignment="1">
      <alignment vertical="center" wrapText="1"/>
    </xf>
    <xf numFmtId="0" fontId="0" fillId="8" borderId="0" xfId="0" applyFill="1" applyAlignment="1">
      <alignment horizontal="left" indent="2"/>
    </xf>
    <xf numFmtId="0" fontId="0" fillId="8" borderId="0" xfId="0" applyFill="1" applyAlignment="1">
      <alignment horizontal="left" vertical="center" indent="2"/>
    </xf>
    <xf numFmtId="9" fontId="0" fillId="8" borderId="40" xfId="0" applyNumberFormat="1" applyFill="1" applyBorder="1" applyAlignment="1">
      <alignment horizontal="left" vertical="center" indent="2"/>
    </xf>
    <xf numFmtId="9" fontId="0" fillId="8" borderId="41" xfId="0" applyNumberFormat="1" applyFill="1" applyBorder="1" applyAlignment="1">
      <alignment horizontal="left" vertical="center" indent="2"/>
    </xf>
    <xf numFmtId="9" fontId="0" fillId="8" borderId="42" xfId="0" applyNumberFormat="1" applyFill="1" applyBorder="1" applyAlignment="1">
      <alignment horizontal="left" vertical="center" indent="2"/>
    </xf>
    <xf numFmtId="0" fontId="0" fillId="0" borderId="0" xfId="0" applyFill="1"/>
    <xf numFmtId="0" fontId="0" fillId="0" borderId="40" xfId="0" applyBorder="1" applyAlignment="1">
      <alignment horizontal="left" indent="2"/>
    </xf>
    <xf numFmtId="0" fontId="0" fillId="0" borderId="40" xfId="0" applyBorder="1" applyAlignment="1">
      <alignment horizontal="left" vertical="center" indent="2"/>
    </xf>
    <xf numFmtId="49" fontId="8" fillId="0" borderId="40" xfId="0" applyNumberFormat="1" applyFont="1" applyBorder="1" applyAlignment="1">
      <alignment horizontal="left" vertical="center" indent="4"/>
    </xf>
    <xf numFmtId="0" fontId="0" fillId="0" borderId="41" xfId="0" applyBorder="1" applyAlignment="1">
      <alignment horizontal="left" indent="2"/>
    </xf>
    <xf numFmtId="0" fontId="0" fillId="0" borderId="41" xfId="0" applyBorder="1" applyAlignment="1">
      <alignment horizontal="left" vertical="center" indent="2"/>
    </xf>
    <xf numFmtId="49" fontId="8" fillId="0" borderId="41" xfId="0" applyNumberFormat="1" applyFont="1" applyBorder="1" applyAlignment="1">
      <alignment horizontal="left" vertical="center" indent="4"/>
    </xf>
    <xf numFmtId="0" fontId="0" fillId="0" borderId="43" xfId="0" applyBorder="1" applyAlignment="1">
      <alignment horizontal="left" indent="2"/>
    </xf>
    <xf numFmtId="0" fontId="0" fillId="0" borderId="43" xfId="0" applyBorder="1" applyAlignment="1">
      <alignment horizontal="left" vertical="center" indent="2"/>
    </xf>
    <xf numFmtId="49" fontId="8" fillId="0" borderId="43" xfId="0" applyNumberFormat="1" applyFont="1" applyBorder="1" applyAlignment="1">
      <alignment horizontal="left" vertical="center" indent="4"/>
    </xf>
    <xf numFmtId="0" fontId="0" fillId="13" borderId="0" xfId="0" applyFill="1"/>
    <xf numFmtId="0" fontId="0" fillId="13" borderId="0" xfId="0" applyFill="1" applyAlignment="1">
      <alignment horizontal="right" indent="1"/>
    </xf>
    <xf numFmtId="164" fontId="7" fillId="14" borderId="6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5" borderId="3" xfId="0" applyFont="1" applyFill="1" applyBorder="1" applyAlignment="1">
      <alignment horizontal="left" vertical="center" wrapText="1"/>
    </xf>
    <xf numFmtId="164" fontId="7" fillId="14" borderId="15" xfId="0" applyNumberFormat="1" applyFont="1" applyFill="1" applyBorder="1" applyAlignment="1">
      <alignment horizontal="center" vertical="center"/>
    </xf>
    <xf numFmtId="1" fontId="18" fillId="3" borderId="18" xfId="0" applyNumberFormat="1" applyFont="1" applyFill="1" applyBorder="1" applyAlignment="1">
      <alignment horizontal="center" vertical="center"/>
    </xf>
    <xf numFmtId="10" fontId="18" fillId="3" borderId="18" xfId="0" applyNumberFormat="1" applyFont="1" applyFill="1" applyBorder="1" applyAlignment="1">
      <alignment horizontal="center" vertical="center"/>
    </xf>
    <xf numFmtId="164" fontId="19" fillId="6" borderId="18" xfId="0" applyNumberFormat="1" applyFont="1" applyFill="1" applyBorder="1" applyAlignment="1">
      <alignment horizontal="center" vertical="center"/>
    </xf>
    <xf numFmtId="164" fontId="19" fillId="6" borderId="2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7" fillId="5" borderId="24" xfId="0" applyFont="1" applyFill="1" applyBorder="1" applyAlignment="1">
      <alignment horizontal="center" vertical="center" wrapText="1"/>
    </xf>
    <xf numFmtId="8" fontId="20" fillId="3" borderId="26" xfId="0" applyNumberFormat="1" applyFont="1" applyFill="1" applyBorder="1" applyAlignment="1">
      <alignment vertical="center"/>
    </xf>
    <xf numFmtId="8" fontId="20" fillId="3" borderId="28" xfId="0" applyNumberFormat="1" applyFont="1" applyFill="1" applyBorder="1" applyAlignment="1">
      <alignment vertical="center"/>
    </xf>
    <xf numFmtId="8" fontId="20" fillId="3" borderId="30" xfId="0" applyNumberFormat="1" applyFont="1" applyFill="1" applyBorder="1" applyAlignment="1">
      <alignment vertical="center"/>
    </xf>
    <xf numFmtId="0" fontId="21" fillId="7" borderId="33" xfId="0" applyFont="1" applyFill="1" applyBorder="1" applyAlignment="1">
      <alignment horizontal="left" vertical="center" indent="1"/>
    </xf>
    <xf numFmtId="0" fontId="7" fillId="8" borderId="0" xfId="0" applyFont="1" applyFill="1" applyAlignment="1">
      <alignment vertical="center"/>
    </xf>
    <xf numFmtId="0" fontId="22" fillId="9" borderId="0" xfId="0" applyFont="1" applyFill="1" applyAlignment="1">
      <alignment horizontal="center" vertical="center"/>
    </xf>
    <xf numFmtId="164" fontId="7" fillId="10" borderId="36" xfId="0" applyNumberFormat="1" applyFont="1" applyFill="1" applyBorder="1" applyAlignment="1">
      <alignment vertical="center"/>
    </xf>
    <xf numFmtId="164" fontId="7" fillId="10" borderId="38" xfId="0" applyNumberFormat="1" applyFont="1" applyFill="1" applyBorder="1" applyAlignment="1">
      <alignment vertical="center"/>
    </xf>
    <xf numFmtId="164" fontId="22" fillId="9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7F7"/>
      <color rgb="FF916410"/>
      <color rgb="FFBDBDBD"/>
      <color rgb="FFC48104"/>
      <color rgb="FFCC870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1408349581461463"/>
          <c:y val="7.8141395833618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"/>
              <a:ea typeface="Century"/>
              <a:cs typeface="Century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Investimentos!$C$35</c:f>
              <c:strCache>
                <c:ptCount val="1"/>
                <c:pt idx="0">
                  <c:v>Percentural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Investimentos!$B$36:$B$41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Investimentos!$C$36:$C$41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5-4202-ADD4-4C8E06F0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0575268698636"/>
          <c:y val="0.46176017372974609"/>
          <c:w val="0.20406561262513093"/>
          <c:h val="0.49721347331583554"/>
        </c:manualLayout>
      </c:layout>
      <c:overlay val="0"/>
      <c:spPr>
        <a:noFill/>
        <a:ln>
          <a:solidFill>
            <a:srgbClr val="43AEE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D0D0D"/>
              </a:solidFill>
              <a:latin typeface="Century"/>
              <a:ea typeface="Century"/>
              <a:cs typeface="Century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28575</xdr:rowOff>
    </xdr:from>
    <xdr:to>
      <xdr:col>4</xdr:col>
      <xdr:colOff>428625</xdr:colOff>
      <xdr:row>7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BC0763-9986-4A49-8F05-1FD0FFCA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8575"/>
          <a:ext cx="6410325" cy="1685925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42</xdr:row>
      <xdr:rowOff>161925</xdr:rowOff>
    </xdr:from>
    <xdr:to>
      <xdr:col>3</xdr:col>
      <xdr:colOff>1552575</xdr:colOff>
      <xdr:row>56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38E4C9-C4C9-8743-8D7F-96F43528FC6A}"/>
            </a:ext>
            <a:ext uri="{147F2762-F138-4A5C-976F-8EAC2B608ADB}">
              <a16:predDERef xmlns:a16="http://schemas.microsoft.com/office/drawing/2014/main" pred="{1BBC0763-9986-4A49-8F05-1FD0FFCA3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sselvi01-my.sharepoint.com/personal/8255526_aluno_uniasselvi_com_br/Documents/Tabelas.xlsx" TargetMode="External"/><Relationship Id="rId1" Type="http://schemas.openxmlformats.org/officeDocument/2006/relationships/externalLinkPath" Target="Tabe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7exzZmGxYEC4aqEyk4-BBHXZdGIKMm5AueYsGDAhNup9HOs5J3jWTIIPlLKxYEzV" itemId="01RX5YLPRGYVAZFBVMWNDYWMWLL26D7OFW">
      <xxl21:absoluteUrl r:id="rId2"/>
    </xxl21:alternateUrls>
    <sheetNames>
      <sheetName val="MODELO DE REGISTRO"/>
      <sheetName val="RELAMPAGOxNORMALIZE"/>
      <sheetName val="tabela dinamica"/>
      <sheetName val="%%"/>
      <sheetName val="csv tabelar"/>
      <sheetName val="Investimentos"/>
      <sheetName val="investimentos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chave</v>
          </cell>
          <cell r="B2" t="str">
            <v>Perfil</v>
          </cell>
          <cell r="C2" t="str">
            <v>Tipo de perfil</v>
          </cell>
          <cell r="D2" t="str">
            <v>%</v>
          </cell>
        </row>
        <row r="3">
          <cell r="A3" t="str">
            <v>Conservador-Papel</v>
          </cell>
          <cell r="B3" t="str">
            <v>Conservador</v>
          </cell>
          <cell r="C3" t="str">
            <v>Papel</v>
          </cell>
          <cell r="D3">
            <v>0.3</v>
          </cell>
        </row>
        <row r="4">
          <cell r="A4" t="str">
            <v>Conservador-Tijolo</v>
          </cell>
          <cell r="B4" t="str">
            <v>Conservador</v>
          </cell>
          <cell r="C4" t="str">
            <v>Tijolo</v>
          </cell>
          <cell r="D4">
            <v>0.5</v>
          </cell>
        </row>
        <row r="5">
          <cell r="A5" t="str">
            <v>Conservador-Híbridos</v>
          </cell>
          <cell r="B5" t="str">
            <v>Conservador</v>
          </cell>
          <cell r="C5" t="str">
            <v>Híbridos</v>
          </cell>
          <cell r="D5">
            <v>0.1</v>
          </cell>
        </row>
        <row r="6">
          <cell r="A6" t="str">
            <v>Conservador-FOF's</v>
          </cell>
          <cell r="B6" t="str">
            <v>Conservador</v>
          </cell>
          <cell r="C6" t="str">
            <v>FOF's</v>
          </cell>
          <cell r="D6">
            <v>0.1</v>
          </cell>
        </row>
        <row r="7">
          <cell r="A7" t="str">
            <v>Conservador-Desenvolvimento</v>
          </cell>
          <cell r="B7" t="str">
            <v>Conservador</v>
          </cell>
          <cell r="C7" t="str">
            <v>Desenvolvimento</v>
          </cell>
          <cell r="D7">
            <v>0</v>
          </cell>
        </row>
        <row r="8">
          <cell r="A8" t="str">
            <v>Conservador-Hotelarias</v>
          </cell>
          <cell r="B8" t="str">
            <v>Conservador</v>
          </cell>
          <cell r="C8" t="str">
            <v>Hotelarias</v>
          </cell>
          <cell r="D8">
            <v>0</v>
          </cell>
        </row>
        <row r="9">
          <cell r="A9" t="str">
            <v>Moderado-Papel</v>
          </cell>
          <cell r="B9" t="str">
            <v>Moderado</v>
          </cell>
          <cell r="C9" t="str">
            <v>Papel</v>
          </cell>
          <cell r="D9">
            <v>0.32</v>
          </cell>
        </row>
        <row r="10">
          <cell r="A10" t="str">
            <v>Moderado-Tijolo</v>
          </cell>
          <cell r="B10" t="str">
            <v>Moderado</v>
          </cell>
          <cell r="C10" t="str">
            <v>Tijolo</v>
          </cell>
          <cell r="D10">
            <v>0.4</v>
          </cell>
        </row>
        <row r="11">
          <cell r="A11" t="str">
            <v>Moderado-Híbridos</v>
          </cell>
          <cell r="B11" t="str">
            <v>Moderado</v>
          </cell>
          <cell r="C11" t="str">
            <v>Híbridos</v>
          </cell>
          <cell r="D11">
            <v>0.08</v>
          </cell>
        </row>
        <row r="12">
          <cell r="A12" t="str">
            <v>Moderado-FOF's</v>
          </cell>
          <cell r="B12" t="str">
            <v>Moderado</v>
          </cell>
          <cell r="C12" t="str">
            <v>FOF's</v>
          </cell>
          <cell r="D12">
            <v>0.1</v>
          </cell>
        </row>
        <row r="13">
          <cell r="A13" t="str">
            <v>Moderado-Desenvolvimento</v>
          </cell>
          <cell r="B13" t="str">
            <v>Moderado</v>
          </cell>
          <cell r="C13" t="str">
            <v>Desenvolvimento</v>
          </cell>
          <cell r="D13">
            <v>0.1</v>
          </cell>
        </row>
        <row r="14">
          <cell r="A14" t="str">
            <v>Moderado-Hotelarias</v>
          </cell>
          <cell r="B14" t="str">
            <v>Moderado</v>
          </cell>
          <cell r="C14" t="str">
            <v>Hotelarias</v>
          </cell>
          <cell r="D14">
            <v>0.1</v>
          </cell>
        </row>
        <row r="15">
          <cell r="A15" t="str">
            <v>Agressivo-Papel</v>
          </cell>
          <cell r="B15" t="str">
            <v>Agressivo</v>
          </cell>
          <cell r="C15" t="str">
            <v>Papel</v>
          </cell>
          <cell r="D15">
            <v>0.5</v>
          </cell>
        </row>
        <row r="16">
          <cell r="A16" t="str">
            <v>Agressivo-Tijolo</v>
          </cell>
          <cell r="B16" t="str">
            <v>Agressivo</v>
          </cell>
          <cell r="C16" t="str">
            <v>Tijolo</v>
          </cell>
          <cell r="D16">
            <v>0.1</v>
          </cell>
        </row>
        <row r="17">
          <cell r="A17" t="str">
            <v>Agressivo-Híbridos</v>
          </cell>
          <cell r="B17" t="str">
            <v>Agressivo</v>
          </cell>
          <cell r="C17" t="str">
            <v>Híbridos</v>
          </cell>
          <cell r="D17">
            <v>0.05</v>
          </cell>
        </row>
        <row r="18">
          <cell r="A18" t="str">
            <v>Agressivo-FOF's</v>
          </cell>
          <cell r="B18" t="str">
            <v>Agressivo</v>
          </cell>
          <cell r="C18" t="str">
            <v>FOF's</v>
          </cell>
          <cell r="D18">
            <v>0.05</v>
          </cell>
        </row>
        <row r="19">
          <cell r="A19" t="str">
            <v>Agressivo-Desenvolvimento</v>
          </cell>
          <cell r="B19" t="str">
            <v>Agressivo</v>
          </cell>
          <cell r="C19" t="str">
            <v>Desenvolvimento</v>
          </cell>
          <cell r="D19">
            <v>0.2</v>
          </cell>
        </row>
        <row r="20">
          <cell r="A20" t="str">
            <v>Agressivo-Hotelarias</v>
          </cell>
          <cell r="B20" t="str">
            <v>Agressivo</v>
          </cell>
          <cell r="C20" t="str">
            <v>Hotelarias</v>
          </cell>
          <cell r="D20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0326-20AF-4E06-8C74-129569A05C58}">
  <dimension ref="A1:L42"/>
  <sheetViews>
    <sheetView showGridLines="0" tabSelected="1" topLeftCell="A34" workbookViewId="0">
      <selection activeCell="C32" sqref="C32"/>
    </sheetView>
  </sheetViews>
  <sheetFormatPr defaultColWidth="0" defaultRowHeight="15.75"/>
  <cols>
    <col min="1" max="1" width="9" style="8" customWidth="1"/>
    <col min="2" max="2" width="42.28515625" style="8" customWidth="1"/>
    <col min="3" max="3" width="23.85546875" style="8" customWidth="1"/>
    <col min="4" max="4" width="23.85546875" style="77" customWidth="1"/>
    <col min="5" max="6" width="6.5703125" style="8" customWidth="1"/>
    <col min="7" max="7" width="9" style="8" customWidth="1"/>
    <col min="8" max="9" width="9.140625" hidden="1" customWidth="1"/>
    <col min="10" max="2553" width="0" hidden="1" customWidth="1"/>
  </cols>
  <sheetData>
    <row r="1" spans="1:12">
      <c r="A1" s="1"/>
      <c r="B1" s="1"/>
      <c r="C1" s="1"/>
      <c r="D1" s="70"/>
      <c r="E1" s="1"/>
      <c r="F1" s="1"/>
      <c r="G1" s="1"/>
      <c r="H1" s="2"/>
      <c r="I1" s="2"/>
      <c r="J1" s="2"/>
      <c r="K1" s="2"/>
      <c r="L1" s="2"/>
    </row>
    <row r="2" spans="1:12">
      <c r="A2" s="1"/>
      <c r="B2" s="1"/>
      <c r="C2" s="1"/>
      <c r="D2" s="70"/>
      <c r="E2" s="1"/>
      <c r="F2" s="1"/>
      <c r="G2" s="1"/>
      <c r="H2" s="2"/>
      <c r="I2" s="2"/>
      <c r="J2" s="2"/>
      <c r="K2" s="2"/>
      <c r="L2" s="2"/>
    </row>
    <row r="3" spans="1:12">
      <c r="A3" s="1"/>
      <c r="B3" s="1"/>
      <c r="C3" s="1"/>
      <c r="D3" s="70"/>
      <c r="E3" s="1"/>
      <c r="F3" s="1"/>
      <c r="G3" s="1"/>
      <c r="H3" s="2"/>
      <c r="I3" s="2"/>
      <c r="J3" s="2"/>
      <c r="K3" s="2"/>
      <c r="L3" s="2"/>
    </row>
    <row r="4" spans="1:12">
      <c r="A4" s="1"/>
      <c r="B4" s="1"/>
      <c r="C4" s="1"/>
      <c r="D4" s="70"/>
      <c r="E4" s="1"/>
      <c r="F4" s="1"/>
      <c r="G4" s="1"/>
      <c r="H4" s="2"/>
      <c r="I4" s="2"/>
      <c r="J4" s="2"/>
      <c r="K4" s="2"/>
      <c r="L4" s="2"/>
    </row>
    <row r="5" spans="1:12" ht="33">
      <c r="A5" s="1"/>
      <c r="B5" s="1"/>
      <c r="C5" s="3" t="s">
        <v>0</v>
      </c>
      <c r="D5" s="70"/>
      <c r="E5" s="4"/>
      <c r="F5" s="4"/>
      <c r="G5" s="4"/>
      <c r="J5" s="2"/>
      <c r="K5" s="2"/>
      <c r="L5" s="5"/>
    </row>
    <row r="6" spans="1:12" ht="15" customHeight="1">
      <c r="A6" s="1"/>
      <c r="B6" s="1"/>
      <c r="C6" s="4"/>
      <c r="D6" s="70"/>
      <c r="E6" s="4"/>
      <c r="F6" s="4"/>
      <c r="G6" s="4"/>
      <c r="J6" s="2"/>
      <c r="K6" s="2"/>
      <c r="L6" s="2"/>
    </row>
    <row r="7" spans="1:12">
      <c r="A7" s="1"/>
      <c r="B7" s="1"/>
      <c r="C7" s="1"/>
      <c r="D7" s="70"/>
      <c r="E7" s="1"/>
      <c r="F7" s="1"/>
      <c r="G7" s="1"/>
      <c r="H7" s="2"/>
      <c r="I7" s="2"/>
      <c r="J7" s="2"/>
      <c r="K7" s="2"/>
      <c r="L7" s="2"/>
    </row>
    <row r="8" spans="1:12">
      <c r="A8" s="1"/>
      <c r="B8" s="1"/>
      <c r="C8" s="1"/>
      <c r="D8" s="70"/>
      <c r="E8" s="1"/>
      <c r="F8" s="1"/>
      <c r="G8" s="1"/>
      <c r="H8" s="2"/>
      <c r="I8" s="2"/>
      <c r="J8" s="2"/>
      <c r="K8" s="2"/>
      <c r="L8" s="2"/>
    </row>
    <row r="9" spans="1:12">
      <c r="A9" s="1"/>
      <c r="B9" s="1"/>
      <c r="C9" s="1"/>
      <c r="D9" s="70"/>
      <c r="E9" s="1"/>
      <c r="F9" s="1"/>
      <c r="G9" s="1"/>
      <c r="H9" s="2"/>
      <c r="I9" s="2"/>
      <c r="J9" s="2"/>
      <c r="K9" s="2"/>
      <c r="L9" s="2"/>
    </row>
    <row r="10" spans="1:12">
      <c r="A10" s="1"/>
      <c r="B10" s="1"/>
      <c r="C10" s="1"/>
      <c r="D10" s="70"/>
      <c r="E10" s="1"/>
      <c r="F10" s="1"/>
      <c r="G10" s="1"/>
      <c r="H10" s="2"/>
      <c r="I10" s="2"/>
      <c r="J10" s="2"/>
      <c r="K10" s="2"/>
      <c r="L10" s="2"/>
    </row>
    <row r="11" spans="1:12">
      <c r="A11" s="1"/>
      <c r="B11" s="1"/>
      <c r="C11" s="1"/>
      <c r="D11" s="70"/>
      <c r="E11" s="1"/>
      <c r="F11" s="1"/>
      <c r="G11" s="1"/>
      <c r="H11" s="2"/>
      <c r="I11" s="2"/>
      <c r="J11" s="2"/>
      <c r="K11" s="2"/>
      <c r="L11" s="2"/>
    </row>
    <row r="12" spans="1:12" ht="25.5">
      <c r="A12" s="1"/>
      <c r="B12" s="40" t="s">
        <v>1</v>
      </c>
      <c r="C12" s="41"/>
      <c r="D12" s="42"/>
      <c r="E12" s="1"/>
      <c r="F12" s="1"/>
      <c r="G12" s="1"/>
      <c r="H12" s="2"/>
      <c r="I12" s="2"/>
      <c r="J12" s="2"/>
      <c r="K12" s="2"/>
      <c r="L12" s="2"/>
    </row>
    <row r="13" spans="1:12">
      <c r="A13" s="1"/>
      <c r="B13" s="43" t="s">
        <v>2</v>
      </c>
      <c r="C13" s="44"/>
      <c r="D13" s="69">
        <v>2500</v>
      </c>
      <c r="E13" s="1"/>
      <c r="F13" s="1"/>
      <c r="G13" s="1"/>
      <c r="H13" s="2"/>
      <c r="I13" s="2"/>
      <c r="J13" s="2"/>
      <c r="K13" s="2"/>
      <c r="L13" s="2"/>
    </row>
    <row r="14" spans="1:12">
      <c r="A14" s="1"/>
      <c r="B14" s="45" t="s">
        <v>3</v>
      </c>
      <c r="C14" s="46"/>
      <c r="D14" s="6">
        <v>0.01</v>
      </c>
      <c r="E14" s="1"/>
      <c r="F14" s="1"/>
      <c r="G14" s="1"/>
      <c r="H14" s="2"/>
      <c r="I14" s="2"/>
      <c r="J14" s="2"/>
      <c r="K14" s="2"/>
      <c r="L14" s="2"/>
    </row>
    <row r="15" spans="1:12">
      <c r="A15" s="1"/>
      <c r="B15" s="47" t="s">
        <v>4</v>
      </c>
      <c r="C15" s="48"/>
      <c r="D15" s="7" cm="1">
        <f t="array" ref="D15">Salario*30%</f>
        <v>750</v>
      </c>
      <c r="E15" s="1"/>
      <c r="F15" s="1"/>
      <c r="G15" s="1"/>
      <c r="H15" s="2"/>
      <c r="I15" s="2"/>
      <c r="J15" s="2"/>
      <c r="K15" s="2"/>
      <c r="L15" s="2"/>
    </row>
    <row r="17" spans="1:4" ht="28.5" customHeight="1">
      <c r="B17" s="49" t="s">
        <v>5</v>
      </c>
      <c r="C17" s="50"/>
      <c r="D17" s="71"/>
    </row>
    <row r="18" spans="1:4" ht="16.5" customHeight="1">
      <c r="B18" s="38" t="s">
        <v>6</v>
      </c>
      <c r="C18" s="39"/>
      <c r="D18" s="72">
        <v>750</v>
      </c>
    </row>
    <row r="19" spans="1:4" ht="16.5" customHeight="1">
      <c r="B19" s="28" t="s">
        <v>7</v>
      </c>
      <c r="C19" s="29"/>
      <c r="D19" s="73">
        <v>5</v>
      </c>
    </row>
    <row r="20" spans="1:4" ht="16.5" customHeight="1">
      <c r="B20" s="30" t="s">
        <v>8</v>
      </c>
      <c r="C20" s="31"/>
      <c r="D20" s="74">
        <v>1.0789999999999999E-2</v>
      </c>
    </row>
    <row r="21" spans="1:4" ht="16.5" customHeight="1">
      <c r="B21" s="32" t="s">
        <v>9</v>
      </c>
      <c r="C21" s="33"/>
      <c r="D21" s="75" cm="1">
        <f t="array" ref="D21">FV(Taxa_Mensal,Qtd_Anos*12,Aporte*-1)</f>
        <v>62832.685498865736</v>
      </c>
    </row>
    <row r="22" spans="1:4" ht="16.5" customHeight="1">
      <c r="B22" s="34" t="s">
        <v>10</v>
      </c>
      <c r="C22" s="35"/>
      <c r="D22" s="76" cm="1">
        <f t="array" ref="D22">Patrimonio*Rendimento_Carteira</f>
        <v>628.32685498865737</v>
      </c>
    </row>
    <row r="23" spans="1:4" ht="16.5" customHeight="1"/>
    <row r="24" spans="1:4" ht="31.5" customHeight="1">
      <c r="B24" s="36" t="s">
        <v>11</v>
      </c>
      <c r="C24" s="37"/>
      <c r="D24" s="78" t="s">
        <v>12</v>
      </c>
    </row>
    <row r="25" spans="1:4">
      <c r="A25" s="9">
        <v>2</v>
      </c>
      <c r="B25" s="10" t="s">
        <v>13</v>
      </c>
      <c r="C25" s="11">
        <f>FV($D$20,$A25*12,$D$18*-1)</f>
        <v>20420.720473233912</v>
      </c>
      <c r="D25" s="79" cm="1">
        <f t="array" ref="D25">C25*Rendimento_Carteira</f>
        <v>204.20720473233914</v>
      </c>
    </row>
    <row r="26" spans="1:4">
      <c r="A26" s="9">
        <v>5</v>
      </c>
      <c r="B26" s="12" t="s">
        <v>14</v>
      </c>
      <c r="C26" s="13">
        <f>FV($D$20,$A26*12,$D$18*-1)</f>
        <v>62832.685498865736</v>
      </c>
      <c r="D26" s="80" cm="1">
        <f t="array" ref="D26">C26*Rendimento_Carteira</f>
        <v>628.32685498865737</v>
      </c>
    </row>
    <row r="27" spans="1:4">
      <c r="A27" s="9">
        <v>10</v>
      </c>
      <c r="B27" s="12" t="s">
        <v>15</v>
      </c>
      <c r="C27" s="13">
        <f>FV($D$20,$A27*12,$D$18*-1)</f>
        <v>182463.15939762915</v>
      </c>
      <c r="D27" s="80" cm="1">
        <f t="array" ref="D27">C27*Rendimento_Carteira</f>
        <v>1824.6315939762915</v>
      </c>
    </row>
    <row r="28" spans="1:4">
      <c r="A28" s="9">
        <v>20</v>
      </c>
      <c r="B28" s="12" t="s">
        <v>16</v>
      </c>
      <c r="C28" s="13">
        <f>FV($D$20,$A28*12,$D$18*-1)</f>
        <v>843898.8000728105</v>
      </c>
      <c r="D28" s="80" cm="1">
        <f t="array" ref="D28">C28*Rendimento_Carteira</f>
        <v>8438.9880007281045</v>
      </c>
    </row>
    <row r="29" spans="1:4">
      <c r="A29" s="9">
        <v>30</v>
      </c>
      <c r="B29" s="14" t="s">
        <v>17</v>
      </c>
      <c r="C29" s="15">
        <f>FV($D$20,$A29*12,$D$18*-1)</f>
        <v>3241627.2412535357</v>
      </c>
      <c r="D29" s="81" cm="1">
        <f t="array" ref="D29">C29*Rendimento_Carteira</f>
        <v>32416.27241253536</v>
      </c>
    </row>
    <row r="32" spans="1:4" ht="20.25">
      <c r="B32" s="16" t="s">
        <v>18</v>
      </c>
      <c r="C32" s="17" t="s">
        <v>19</v>
      </c>
      <c r="D32" s="82"/>
    </row>
    <row r="33" spans="2:4">
      <c r="B33" s="18" t="s">
        <v>20</v>
      </c>
      <c r="C33" s="19" cm="1">
        <f t="array" ref="C33">Aporte</f>
        <v>750</v>
      </c>
      <c r="D33" s="83"/>
    </row>
    <row r="35" spans="2:4">
      <c r="B35" s="20" t="s">
        <v>21</v>
      </c>
      <c r="C35" s="20" t="s">
        <v>22</v>
      </c>
      <c r="D35" s="84" t="s">
        <v>23</v>
      </c>
    </row>
    <row r="36" spans="2:4">
      <c r="B36" s="21" t="s">
        <v>24</v>
      </c>
      <c r="C36" s="22">
        <f>VLOOKUP($C$32&amp;"-"&amp;B36,[1]investimentos2!$A$2:$D$20,4,FALSE)</f>
        <v>0.32</v>
      </c>
      <c r="D36" s="85">
        <f>C36*$C$33</f>
        <v>240</v>
      </c>
    </row>
    <row r="37" spans="2:4">
      <c r="B37" s="23" t="s">
        <v>25</v>
      </c>
      <c r="C37" s="51">
        <f>VLOOKUP($C$32&amp;"-"&amp;B37,investimentos2!$A$2:$D$20,4,FALSE)</f>
        <v>0.35</v>
      </c>
      <c r="D37" s="86">
        <f t="shared" ref="D37:D42" si="0">C37*$C$33</f>
        <v>262.5</v>
      </c>
    </row>
    <row r="38" spans="2:4">
      <c r="B38" s="23" t="s">
        <v>26</v>
      </c>
      <c r="C38" s="51">
        <f>VLOOKUP($C$32&amp;"-"&amp;B38,investimentos2!$A$2:$D$20,4,FALSE)</f>
        <v>0.08</v>
      </c>
      <c r="D38" s="86">
        <f t="shared" si="0"/>
        <v>60</v>
      </c>
    </row>
    <row r="39" spans="2:4">
      <c r="B39" s="23" t="s">
        <v>27</v>
      </c>
      <c r="C39" s="51">
        <f>VLOOKUP($C$32&amp;"-"&amp;B39,investimentos2!$A$2:$D$20,4,FALSE)</f>
        <v>0.05</v>
      </c>
      <c r="D39" s="86">
        <f t="shared" si="0"/>
        <v>37.5</v>
      </c>
    </row>
    <row r="40" spans="2:4">
      <c r="B40" s="23" t="s">
        <v>28</v>
      </c>
      <c r="C40" s="51">
        <f>VLOOKUP($C$32&amp;"-"&amp;B40,investimentos2!$A$2:$D$20,4,FALSE)</f>
        <v>0.1</v>
      </c>
      <c r="D40" s="86">
        <f t="shared" si="0"/>
        <v>75</v>
      </c>
    </row>
    <row r="41" spans="2:4">
      <c r="B41" s="24" t="s">
        <v>29</v>
      </c>
      <c r="C41" s="51">
        <f>VLOOKUP($C$32&amp;"-"&amp;B41,investimentos2!$A$2:$D$20,4,FALSE)</f>
        <v>0.1</v>
      </c>
      <c r="D41" s="86">
        <f t="shared" si="0"/>
        <v>75</v>
      </c>
    </row>
    <row r="42" spans="2:4">
      <c r="B42" s="25"/>
      <c r="C42" s="25"/>
      <c r="D42" s="87">
        <f>SUM(D36:D41)</f>
        <v>750</v>
      </c>
    </row>
  </sheetData>
  <mergeCells count="11">
    <mergeCell ref="B18:C18"/>
    <mergeCell ref="B12:D12"/>
    <mergeCell ref="B13:C13"/>
    <mergeCell ref="B14:C14"/>
    <mergeCell ref="B15:C15"/>
    <mergeCell ref="B17:C17"/>
    <mergeCell ref="B19:C19"/>
    <mergeCell ref="B20:C20"/>
    <mergeCell ref="B21:C21"/>
    <mergeCell ref="B22:C22"/>
    <mergeCell ref="B24:C24"/>
  </mergeCells>
  <dataValidations count="1">
    <dataValidation type="list" allowBlank="1" showInputMessage="1" showErrorMessage="1" sqref="C32" xr:uid="{9EB14CB0-36BD-4D9F-9308-0332EB47F012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720B-74C8-4A22-8665-DB0DF5CE6F9B}">
  <dimension ref="A2:H20"/>
  <sheetViews>
    <sheetView showGridLines="0" workbookViewId="0">
      <selection activeCell="H15" sqref="H15"/>
    </sheetView>
  </sheetViews>
  <sheetFormatPr defaultColWidth="0" defaultRowHeight="15"/>
  <cols>
    <col min="1" max="1" width="29.85546875" bestFit="1" customWidth="1"/>
    <col min="2" max="2" width="14.42578125" bestFit="1" customWidth="1"/>
    <col min="3" max="3" width="23.140625" customWidth="1"/>
    <col min="4" max="6" width="9.140625" customWidth="1"/>
    <col min="7" max="7" width="18.28515625" customWidth="1"/>
    <col min="8" max="8" width="14.85546875" customWidth="1"/>
    <col min="9" max="14" width="9.140625" customWidth="1"/>
  </cols>
  <sheetData>
    <row r="2" spans="1:8">
      <c r="A2" s="52" t="s">
        <v>30</v>
      </c>
      <c r="B2" s="53" t="s">
        <v>18</v>
      </c>
      <c r="C2" s="53" t="s">
        <v>31</v>
      </c>
      <c r="D2" s="53" t="s">
        <v>32</v>
      </c>
    </row>
    <row r="3" spans="1:8">
      <c r="A3" s="58" t="str">
        <f>B3&amp;"-"&amp;C3</f>
        <v>Conservador-Papel</v>
      </c>
      <c r="B3" s="59" t="s">
        <v>33</v>
      </c>
      <c r="C3" s="60" t="s">
        <v>24</v>
      </c>
      <c r="D3" s="54">
        <v>0.3</v>
      </c>
      <c r="G3" s="67" t="s">
        <v>34</v>
      </c>
      <c r="H3" s="68" t="s">
        <v>32</v>
      </c>
    </row>
    <row r="4" spans="1:8">
      <c r="A4" s="61" t="str">
        <f t="shared" ref="A4:A20" si="0">B4&amp;"-"&amp;C4</f>
        <v>Conservador-Tijolo</v>
      </c>
      <c r="B4" s="62" t="s">
        <v>33</v>
      </c>
      <c r="C4" s="63" t="s">
        <v>25</v>
      </c>
      <c r="D4" s="55">
        <v>0.5</v>
      </c>
      <c r="G4" s="26" t="s">
        <v>35</v>
      </c>
      <c r="H4" s="27">
        <f>VLOOKUP(G4,$A$2:$D$20,4,FALSE)</f>
        <v>0.35</v>
      </c>
    </row>
    <row r="5" spans="1:8">
      <c r="A5" s="61" t="str">
        <f t="shared" si="0"/>
        <v>Conservador-Híbridos</v>
      </c>
      <c r="B5" s="62" t="s">
        <v>33</v>
      </c>
      <c r="C5" s="63" t="s">
        <v>26</v>
      </c>
      <c r="D5" s="55">
        <v>0.1</v>
      </c>
    </row>
    <row r="6" spans="1:8">
      <c r="A6" s="61" t="str">
        <f t="shared" si="0"/>
        <v>Conservador-FOF's</v>
      </c>
      <c r="B6" s="62" t="s">
        <v>33</v>
      </c>
      <c r="C6" s="63" t="s">
        <v>27</v>
      </c>
      <c r="D6" s="55">
        <v>0.1</v>
      </c>
    </row>
    <row r="7" spans="1:8">
      <c r="A7" s="61" t="str">
        <f t="shared" si="0"/>
        <v>Conservador-Desenvolvimento</v>
      </c>
      <c r="B7" s="62" t="s">
        <v>33</v>
      </c>
      <c r="C7" s="63" t="s">
        <v>28</v>
      </c>
      <c r="D7" s="55">
        <v>0</v>
      </c>
      <c r="G7" s="57"/>
    </row>
    <row r="8" spans="1:8">
      <c r="A8" s="64" t="str">
        <f t="shared" si="0"/>
        <v>Conservador-Hotelarias</v>
      </c>
      <c r="B8" s="65" t="s">
        <v>33</v>
      </c>
      <c r="C8" s="66" t="s">
        <v>29</v>
      </c>
      <c r="D8" s="56">
        <v>0</v>
      </c>
    </row>
    <row r="9" spans="1:8">
      <c r="A9" s="58" t="str">
        <f t="shared" si="0"/>
        <v>Moderado-Papel</v>
      </c>
      <c r="B9" s="58" t="s">
        <v>19</v>
      </c>
      <c r="C9" s="60" t="s">
        <v>24</v>
      </c>
      <c r="D9" s="54">
        <v>0.32</v>
      </c>
    </row>
    <row r="10" spans="1:8">
      <c r="A10" s="61" t="str">
        <f t="shared" si="0"/>
        <v>Moderado-Tijolo</v>
      </c>
      <c r="B10" s="61" t="s">
        <v>19</v>
      </c>
      <c r="C10" s="63" t="s">
        <v>25</v>
      </c>
      <c r="D10" s="55">
        <v>0.35</v>
      </c>
    </row>
    <row r="11" spans="1:8">
      <c r="A11" s="61" t="str">
        <f t="shared" si="0"/>
        <v>Moderado-Híbridos</v>
      </c>
      <c r="B11" s="61" t="s">
        <v>19</v>
      </c>
      <c r="C11" s="63" t="s">
        <v>26</v>
      </c>
      <c r="D11" s="55">
        <v>0.08</v>
      </c>
    </row>
    <row r="12" spans="1:8">
      <c r="A12" s="61" t="str">
        <f t="shared" si="0"/>
        <v>Moderado-FOF's</v>
      </c>
      <c r="B12" s="61" t="s">
        <v>19</v>
      </c>
      <c r="C12" s="63" t="s">
        <v>27</v>
      </c>
      <c r="D12" s="55">
        <v>0.05</v>
      </c>
    </row>
    <row r="13" spans="1:8">
      <c r="A13" s="61" t="str">
        <f t="shared" si="0"/>
        <v>Moderado-Desenvolvimento</v>
      </c>
      <c r="B13" s="61" t="s">
        <v>19</v>
      </c>
      <c r="C13" s="63" t="s">
        <v>28</v>
      </c>
      <c r="D13" s="55">
        <v>0.1</v>
      </c>
    </row>
    <row r="14" spans="1:8">
      <c r="A14" s="64" t="str">
        <f t="shared" si="0"/>
        <v>Moderado-Hotelarias</v>
      </c>
      <c r="B14" s="64" t="s">
        <v>19</v>
      </c>
      <c r="C14" s="66" t="s">
        <v>29</v>
      </c>
      <c r="D14" s="56">
        <v>0.1</v>
      </c>
    </row>
    <row r="15" spans="1:8">
      <c r="A15" s="58" t="str">
        <f>B15&amp;"-"&amp;C15</f>
        <v>Agressivo-Papel</v>
      </c>
      <c r="B15" s="58" t="s">
        <v>36</v>
      </c>
      <c r="C15" s="60" t="s">
        <v>24</v>
      </c>
      <c r="D15" s="54">
        <v>0.5</v>
      </c>
    </row>
    <row r="16" spans="1:8">
      <c r="A16" s="61" t="str">
        <f t="shared" si="0"/>
        <v>Agressivo-Tijolo</v>
      </c>
      <c r="B16" s="61" t="s">
        <v>36</v>
      </c>
      <c r="C16" s="63" t="s">
        <v>25</v>
      </c>
      <c r="D16" s="55">
        <v>0.1</v>
      </c>
    </row>
    <row r="17" spans="1:4">
      <c r="A17" s="61" t="str">
        <f t="shared" si="0"/>
        <v>Agressivo-Híbridos</v>
      </c>
      <c r="B17" s="61" t="s">
        <v>36</v>
      </c>
      <c r="C17" s="63" t="s">
        <v>26</v>
      </c>
      <c r="D17" s="55">
        <v>0.05</v>
      </c>
    </row>
    <row r="18" spans="1:4">
      <c r="A18" s="61" t="str">
        <f t="shared" si="0"/>
        <v>Agressivo-FOF's</v>
      </c>
      <c r="B18" s="61" t="s">
        <v>36</v>
      </c>
      <c r="C18" s="63" t="s">
        <v>27</v>
      </c>
      <c r="D18" s="55">
        <v>0.05</v>
      </c>
    </row>
    <row r="19" spans="1:4">
      <c r="A19" s="61" t="str">
        <f t="shared" si="0"/>
        <v>Agressivo-Desenvolvimento</v>
      </c>
      <c r="B19" s="61" t="s">
        <v>36</v>
      </c>
      <c r="C19" s="63" t="s">
        <v>28</v>
      </c>
      <c r="D19" s="55">
        <v>0.2</v>
      </c>
    </row>
    <row r="20" spans="1:4">
      <c r="A20" s="64" t="str">
        <f t="shared" si="0"/>
        <v>Agressivo-Hotelarias</v>
      </c>
      <c r="B20" s="64" t="s">
        <v>36</v>
      </c>
      <c r="C20" s="66" t="s">
        <v>29</v>
      </c>
      <c r="D20" s="5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2025-06-18T16:43:53Z</dcterms:created>
  <dcterms:modified xsi:type="dcterms:W3CDTF">2025-06-18T17:24:01Z</dcterms:modified>
  <cp:category/>
  <cp:contentStatus/>
</cp:coreProperties>
</file>