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equ\Documents\GitHub\BEP\BEP\"/>
    </mc:Choice>
  </mc:AlternateContent>
  <xr:revisionPtr revIDLastSave="0" documentId="8_{5B2BE3A3-FD24-4558-A0CF-31A067D237E3}" xr6:coauthVersionLast="45" xr6:coauthVersionMax="45" xr10:uidLastSave="{00000000-0000-0000-0000-000000000000}"/>
  <bookViews>
    <workbookView xWindow="-120" yWindow="-120" windowWidth="29040" windowHeight="15840" activeTab="1" xr2:uid="{F95DA856-8800-4DBC-A4BE-C8B7731327AE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4" i="1" l="1"/>
  <c r="L19" i="1"/>
  <c r="L18" i="1"/>
  <c r="N14" i="1" s="1"/>
  <c r="N15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3" i="1"/>
  <c r="J20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3" i="1"/>
  <c r="K19" i="1"/>
  <c r="K20" i="1"/>
  <c r="K21" i="1"/>
  <c r="K22" i="1"/>
  <c r="K23" i="1"/>
  <c r="J21" i="1"/>
  <c r="J23" i="1"/>
  <c r="J19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J18" i="1"/>
  <c r="K3" i="1"/>
  <c r="J17" i="1"/>
  <c r="J16" i="1"/>
  <c r="J15" i="1"/>
  <c r="J14" i="1"/>
  <c r="J13" i="1"/>
  <c r="J12" i="1"/>
  <c r="J11" i="1"/>
  <c r="J4" i="1"/>
  <c r="J5" i="1"/>
  <c r="J6" i="1"/>
  <c r="J7" i="1"/>
  <c r="J8" i="1"/>
  <c r="J9" i="1"/>
  <c r="J10" i="1"/>
  <c r="J3" i="1"/>
</calcChain>
</file>

<file path=xl/sharedStrings.xml><?xml version="1.0" encoding="utf-8"?>
<sst xmlns="http://schemas.openxmlformats.org/spreadsheetml/2006/main" count="11" uniqueCount="11">
  <si>
    <t>Load (Ohms)</t>
  </si>
  <si>
    <t>Voltage (V)</t>
  </si>
  <si>
    <t>Current (A)</t>
  </si>
  <si>
    <t>Frequency (Hz)</t>
  </si>
  <si>
    <t>Angular velocity (rpm)</t>
  </si>
  <si>
    <t># coils</t>
  </si>
  <si>
    <t>Power (mW)</t>
  </si>
  <si>
    <t>v=ir</t>
  </si>
  <si>
    <t>i=v/r</t>
  </si>
  <si>
    <t>est. Voltage</t>
  </si>
  <si>
    <t>k_t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</si>
</sst>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L"/>
              <a:t>Power vs. Load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Sheet1!$F$4:$F$23</c:f>
              <c:numCache>
                <c:formatCode>0</c:formatCode>
                <c:ptCount val="20"/>
                <c:pt idx="0">
                  <c:v>1002800</c:v>
                </c:pt>
                <c:pt idx="1">
                  <c:v>332800</c:v>
                </c:pt>
                <c:pt idx="2">
                  <c:v>102800</c:v>
                </c:pt>
                <c:pt idx="3">
                  <c:v>49800</c:v>
                </c:pt>
                <c:pt idx="4">
                  <c:v>24800</c:v>
                </c:pt>
                <c:pt idx="5">
                  <c:v>10000</c:v>
                </c:pt>
                <c:pt idx="6">
                  <c:v>4700</c:v>
                </c:pt>
                <c:pt idx="7">
                  <c:v>3300</c:v>
                </c:pt>
                <c:pt idx="8">
                  <c:v>2200</c:v>
                </c:pt>
                <c:pt idx="9">
                  <c:v>1000</c:v>
                </c:pt>
                <c:pt idx="10">
                  <c:v>680</c:v>
                </c:pt>
                <c:pt idx="11">
                  <c:v>470</c:v>
                </c:pt>
                <c:pt idx="12">
                  <c:v>330</c:v>
                </c:pt>
                <c:pt idx="13">
                  <c:v>220</c:v>
                </c:pt>
                <c:pt idx="14">
                  <c:v>100</c:v>
                </c:pt>
                <c:pt idx="15">
                  <c:v>47</c:v>
                </c:pt>
                <c:pt idx="16">
                  <c:v>10</c:v>
                </c:pt>
                <c:pt idx="17" formatCode="0.00">
                  <c:v>4.7</c:v>
                </c:pt>
                <c:pt idx="18" formatCode="0.00">
                  <c:v>1.5</c:v>
                </c:pt>
                <c:pt idx="19" formatCode="0.00">
                  <c:v>0</c:v>
                </c:pt>
              </c:numCache>
            </c:numRef>
          </c:xVal>
          <c:yVal>
            <c:numRef>
              <c:f>Sheet1!$K$4:$K$23</c:f>
              <c:numCache>
                <c:formatCode>General</c:formatCode>
                <c:ptCount val="20"/>
                <c:pt idx="0">
                  <c:v>8.0920000000000002E-3</c:v>
                </c:pt>
                <c:pt idx="1">
                  <c:v>3.1489999999999997E-2</c:v>
                </c:pt>
                <c:pt idx="2">
                  <c:v>0.11253000000000001</c:v>
                </c:pt>
                <c:pt idx="3">
                  <c:v>0.22110000000000005</c:v>
                </c:pt>
                <c:pt idx="4">
                  <c:v>0.50634000000000012</c:v>
                </c:pt>
                <c:pt idx="5">
                  <c:v>0.97499999999999998</c:v>
                </c:pt>
                <c:pt idx="6">
                  <c:v>2.0100000000000002</c:v>
                </c:pt>
                <c:pt idx="7">
                  <c:v>2.6136000000000004</c:v>
                </c:pt>
                <c:pt idx="8">
                  <c:v>4.1715</c:v>
                </c:pt>
                <c:pt idx="9">
                  <c:v>5.4</c:v>
                </c:pt>
                <c:pt idx="10">
                  <c:v>7.6499999999999995</c:v>
                </c:pt>
                <c:pt idx="11">
                  <c:v>9.36</c:v>
                </c:pt>
                <c:pt idx="12">
                  <c:v>12.96</c:v>
                </c:pt>
                <c:pt idx="13">
                  <c:v>8.76</c:v>
                </c:pt>
                <c:pt idx="14">
                  <c:v>3.15</c:v>
                </c:pt>
                <c:pt idx="15">
                  <c:v>1.19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C5-40AA-B8CA-88801BA2B6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563416"/>
        <c:axId val="215561448"/>
      </c:scatterChart>
      <c:valAx>
        <c:axId val="21556341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L"/>
                  <a:t>Load resistance (Ohm)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15561448"/>
        <c:crosses val="autoZero"/>
        <c:crossBetween val="midCat"/>
      </c:valAx>
      <c:valAx>
        <c:axId val="215561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L"/>
                  <a:t>Power (mW)</a:t>
                </a:r>
                <a:endParaRPr lang="nl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15563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L"/>
              <a:t>Power vs. Angular</a:t>
            </a:r>
            <a:r>
              <a:rPr lang="en-NL" baseline="0"/>
              <a:t> velocity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Sheet1!$K$2</c:f>
              <c:strCache>
                <c:ptCount val="1"/>
                <c:pt idx="0">
                  <c:v>Power (mW)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Sheet1!$J$3:$J$19</c:f>
              <c:numCache>
                <c:formatCode>0</c:formatCode>
                <c:ptCount val="17"/>
                <c:pt idx="0">
                  <c:v>1260</c:v>
                </c:pt>
                <c:pt idx="1">
                  <c:v>1230</c:v>
                </c:pt>
                <c:pt idx="2">
                  <c:v>1320</c:v>
                </c:pt>
                <c:pt idx="3">
                  <c:v>1410</c:v>
                </c:pt>
                <c:pt idx="4">
                  <c:v>1350</c:v>
                </c:pt>
                <c:pt idx="5">
                  <c:v>1340</c:v>
                </c:pt>
                <c:pt idx="6">
                  <c:v>1360</c:v>
                </c:pt>
                <c:pt idx="7">
                  <c:v>1260</c:v>
                </c:pt>
                <c:pt idx="8">
                  <c:v>1260</c:v>
                </c:pt>
                <c:pt idx="9">
                  <c:v>1250</c:v>
                </c:pt>
                <c:pt idx="10">
                  <c:v>1120</c:v>
                </c:pt>
                <c:pt idx="11">
                  <c:v>1070</c:v>
                </c:pt>
                <c:pt idx="12">
                  <c:v>1050</c:v>
                </c:pt>
                <c:pt idx="13">
                  <c:v>920</c:v>
                </c:pt>
                <c:pt idx="14">
                  <c:v>720</c:v>
                </c:pt>
                <c:pt idx="15">
                  <c:v>320</c:v>
                </c:pt>
                <c:pt idx="16">
                  <c:v>160</c:v>
                </c:pt>
              </c:numCache>
            </c:numRef>
          </c:xVal>
          <c:yVal>
            <c:numRef>
              <c:f>Sheet1!$K$3:$K$19</c:f>
              <c:numCache>
                <c:formatCode>General</c:formatCode>
                <c:ptCount val="17"/>
                <c:pt idx="0">
                  <c:v>0</c:v>
                </c:pt>
                <c:pt idx="1">
                  <c:v>8.0920000000000002E-3</c:v>
                </c:pt>
                <c:pt idx="2">
                  <c:v>3.1489999999999997E-2</c:v>
                </c:pt>
                <c:pt idx="3">
                  <c:v>0.11253000000000001</c:v>
                </c:pt>
                <c:pt idx="4">
                  <c:v>0.22110000000000005</c:v>
                </c:pt>
                <c:pt idx="5">
                  <c:v>0.50634000000000012</c:v>
                </c:pt>
                <c:pt idx="6">
                  <c:v>0.97499999999999998</c:v>
                </c:pt>
                <c:pt idx="7">
                  <c:v>2.0100000000000002</c:v>
                </c:pt>
                <c:pt idx="8">
                  <c:v>2.6136000000000004</c:v>
                </c:pt>
                <c:pt idx="9">
                  <c:v>4.1715</c:v>
                </c:pt>
                <c:pt idx="10">
                  <c:v>5.4</c:v>
                </c:pt>
                <c:pt idx="11">
                  <c:v>7.6499999999999995</c:v>
                </c:pt>
                <c:pt idx="12">
                  <c:v>9.36</c:v>
                </c:pt>
                <c:pt idx="13">
                  <c:v>12.96</c:v>
                </c:pt>
                <c:pt idx="14">
                  <c:v>8.76</c:v>
                </c:pt>
                <c:pt idx="15">
                  <c:v>3.15</c:v>
                </c:pt>
                <c:pt idx="16">
                  <c:v>1.19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17-49A1-A332-7BF7E09DC7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3555568"/>
        <c:axId val="533553600"/>
      </c:scatterChart>
      <c:valAx>
        <c:axId val="533555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L"/>
                  <a:t>Angular velocity (rpm)</a:t>
                </a:r>
                <a:endParaRPr lang="nl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33553600"/>
        <c:crosses val="autoZero"/>
        <c:crossBetween val="midCat"/>
      </c:valAx>
      <c:valAx>
        <c:axId val="53355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L"/>
                  <a:t>Power</a:t>
                </a:r>
                <a:r>
                  <a:rPr lang="en-NL" baseline="0"/>
                  <a:t> (mW)</a:t>
                </a:r>
                <a:endParaRPr lang="nl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33555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</xdr:colOff>
      <xdr:row>2</xdr:row>
      <xdr:rowOff>15240</xdr:rowOff>
    </xdr:from>
    <xdr:to>
      <xdr:col>8</xdr:col>
      <xdr:colOff>308610</xdr:colOff>
      <xdr:row>16</xdr:row>
      <xdr:rowOff>87630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676446-85CD-4433-B83F-84F368B338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</xdr:row>
      <xdr:rowOff>0</xdr:rowOff>
    </xdr:from>
    <xdr:to>
      <xdr:col>16</xdr:col>
      <xdr:colOff>310515</xdr:colOff>
      <xdr:row>16</xdr:row>
      <xdr:rowOff>72390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47376EB-6FC3-495C-9649-716BDEF118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E4431-2A3A-4509-91B4-41CDE98B96BE}">
  <dimension ref="D2:N34"/>
  <sheetViews>
    <sheetView topLeftCell="B1" zoomScale="103" workbookViewId="0">
      <selection activeCell="L25" sqref="L25"/>
    </sheetView>
  </sheetViews>
  <sheetFormatPr defaultRowHeight="15" x14ac:dyDescent="0.25"/>
  <cols>
    <col min="1" max="3" width="9.140625" style="1"/>
    <col min="4" max="4" width="16.85546875" style="1" customWidth="1"/>
    <col min="5" max="5" width="16" style="1" customWidth="1"/>
    <col min="6" max="6" width="15.5703125" style="2" bestFit="1" customWidth="1"/>
    <col min="7" max="7" width="10.85546875" style="3" bestFit="1" customWidth="1"/>
    <col min="8" max="8" width="11" style="4" bestFit="1" customWidth="1"/>
    <col min="9" max="9" width="13.7109375" style="2" customWidth="1"/>
    <col min="10" max="10" width="19.5703125" style="2" customWidth="1"/>
    <col min="11" max="11" width="12.140625" style="1" bestFit="1" customWidth="1"/>
    <col min="12" max="12" width="11" style="1" bestFit="1" customWidth="1"/>
    <col min="13" max="16384" width="9.140625" style="1"/>
  </cols>
  <sheetData>
    <row r="2" spans="4:14" x14ac:dyDescent="0.25">
      <c r="E2" s="1" t="s">
        <v>9</v>
      </c>
      <c r="F2" s="2" t="s">
        <v>0</v>
      </c>
      <c r="G2" s="3" t="s">
        <v>2</v>
      </c>
      <c r="H2" s="4" t="s">
        <v>1</v>
      </c>
      <c r="I2" s="2" t="s">
        <v>3</v>
      </c>
      <c r="J2" s="2" t="s">
        <v>4</v>
      </c>
      <c r="K2" s="1" t="s">
        <v>6</v>
      </c>
      <c r="L2" s="1" t="s">
        <v>10</v>
      </c>
    </row>
    <row r="3" spans="4:14" x14ac:dyDescent="0.25">
      <c r="D3" s="1" t="s">
        <v>5</v>
      </c>
      <c r="E3" s="1">
        <f>H3/(22.2+F3)</f>
        <v>3.1499999999300702E-12</v>
      </c>
      <c r="F3" s="2">
        <v>1000000000000</v>
      </c>
      <c r="G3" s="3">
        <v>0</v>
      </c>
      <c r="H3" s="4">
        <v>3.15</v>
      </c>
      <c r="I3" s="2">
        <v>126</v>
      </c>
      <c r="J3" s="2">
        <f>I3*60/$D$4</f>
        <v>1260</v>
      </c>
      <c r="K3" s="1">
        <f>G3*H3*1000</f>
        <v>0</v>
      </c>
      <c r="L3" s="1">
        <f>H3/J3 * 1000</f>
        <v>2.5</v>
      </c>
    </row>
    <row r="4" spans="4:14" x14ac:dyDescent="0.25">
      <c r="D4" s="1">
        <v>6</v>
      </c>
      <c r="E4" s="3">
        <f t="shared" ref="E4:E23" si="0">H4/(22.2+F4)</f>
        <v>2.8818667955296563E-6</v>
      </c>
      <c r="F4" s="2">
        <v>1002800</v>
      </c>
      <c r="G4" s="3">
        <v>2.7999999999999999E-6</v>
      </c>
      <c r="H4" s="4">
        <v>2.89</v>
      </c>
      <c r="I4" s="2">
        <v>123</v>
      </c>
      <c r="J4" s="2">
        <f t="shared" ref="J4:J23" si="1">I4*60/$D$4</f>
        <v>1230</v>
      </c>
      <c r="K4" s="1">
        <f>G4*H4*1000</f>
        <v>8.0920000000000002E-3</v>
      </c>
      <c r="L4" s="1">
        <f t="shared" ref="L4:L23" si="2">H4/J4 * 1000</f>
        <v>2.3495934959349594</v>
      </c>
    </row>
    <row r="5" spans="4:14" x14ac:dyDescent="0.25">
      <c r="E5" s="3">
        <f t="shared" si="0"/>
        <v>1.0065434337012375E-5</v>
      </c>
      <c r="F5" s="2">
        <v>332800</v>
      </c>
      <c r="G5" s="3">
        <v>9.3999999999999998E-6</v>
      </c>
      <c r="H5" s="4">
        <v>3.35</v>
      </c>
      <c r="I5" s="2">
        <v>132</v>
      </c>
      <c r="J5" s="2">
        <f t="shared" si="1"/>
        <v>1320</v>
      </c>
      <c r="K5" s="1">
        <f t="shared" ref="K4:K23" si="3">G5*H5*1000</f>
        <v>3.1489999999999997E-2</v>
      </c>
      <c r="L5" s="1">
        <f t="shared" si="2"/>
        <v>2.5378787878787876</v>
      </c>
    </row>
    <row r="6" spans="4:14" x14ac:dyDescent="0.25">
      <c r="E6" s="3">
        <f t="shared" si="0"/>
        <v>3.316404434061905E-5</v>
      </c>
      <c r="F6" s="2">
        <v>102800</v>
      </c>
      <c r="G6" s="3">
        <v>3.3000000000000003E-5</v>
      </c>
      <c r="H6" s="4">
        <v>3.41</v>
      </c>
      <c r="I6" s="2">
        <v>141</v>
      </c>
      <c r="J6" s="2">
        <f t="shared" si="1"/>
        <v>1410</v>
      </c>
      <c r="K6" s="1">
        <f t="shared" si="3"/>
        <v>0.11253000000000001</v>
      </c>
      <c r="L6" s="1">
        <f t="shared" si="2"/>
        <v>2.4184397163120566</v>
      </c>
    </row>
    <row r="7" spans="4:14" x14ac:dyDescent="0.25">
      <c r="E7" s="3">
        <f t="shared" si="0"/>
        <v>6.7239102247592444E-5</v>
      </c>
      <c r="F7" s="2">
        <v>49800</v>
      </c>
      <c r="G7" s="3">
        <v>6.6000000000000005E-5</v>
      </c>
      <c r="H7" s="4">
        <v>3.35</v>
      </c>
      <c r="I7" s="2">
        <v>135</v>
      </c>
      <c r="J7" s="2">
        <f t="shared" si="1"/>
        <v>1350</v>
      </c>
      <c r="K7" s="1">
        <f t="shared" si="3"/>
        <v>0.22110000000000005</v>
      </c>
      <c r="L7" s="1">
        <f t="shared" si="2"/>
        <v>2.4814814814814818</v>
      </c>
    </row>
    <row r="8" spans="4:14" x14ac:dyDescent="0.25">
      <c r="D8" s="1" t="s">
        <v>7</v>
      </c>
      <c r="E8" s="3">
        <f t="shared" si="0"/>
        <v>1.401970816446568E-4</v>
      </c>
      <c r="F8" s="2">
        <v>24800</v>
      </c>
      <c r="G8" s="3">
        <v>1.4550000000000001E-4</v>
      </c>
      <c r="H8" s="4">
        <v>3.48</v>
      </c>
      <c r="I8" s="2">
        <v>134</v>
      </c>
      <c r="J8" s="2">
        <f t="shared" si="1"/>
        <v>1340</v>
      </c>
      <c r="K8" s="1">
        <f t="shared" si="3"/>
        <v>0.50634000000000012</v>
      </c>
      <c r="L8" s="1">
        <f t="shared" si="2"/>
        <v>2.5970149253731343</v>
      </c>
    </row>
    <row r="9" spans="4:14" x14ac:dyDescent="0.25">
      <c r="D9" s="1" t="s">
        <v>8</v>
      </c>
      <c r="E9" s="3">
        <f t="shared" si="0"/>
        <v>3.2428009818203583E-4</v>
      </c>
      <c r="F9" s="2">
        <v>10000</v>
      </c>
      <c r="G9" s="3">
        <v>2.9999999999999997E-4</v>
      </c>
      <c r="H9" s="4">
        <v>3.25</v>
      </c>
      <c r="I9" s="2">
        <v>136</v>
      </c>
      <c r="J9" s="2">
        <f t="shared" si="1"/>
        <v>1360</v>
      </c>
      <c r="K9" s="1">
        <f t="shared" si="3"/>
        <v>0.97499999999999998</v>
      </c>
      <c r="L9" s="1">
        <f t="shared" si="2"/>
        <v>2.3897058823529416</v>
      </c>
    </row>
    <row r="10" spans="4:14" x14ac:dyDescent="0.25">
      <c r="E10" s="3">
        <f t="shared" si="0"/>
        <v>6.3529710728050485E-4</v>
      </c>
      <c r="F10" s="2">
        <v>4700</v>
      </c>
      <c r="G10" s="3">
        <v>6.7000000000000002E-4</v>
      </c>
      <c r="H10" s="4">
        <v>3</v>
      </c>
      <c r="I10" s="2">
        <v>126</v>
      </c>
      <c r="J10" s="2">
        <f t="shared" si="1"/>
        <v>1260</v>
      </c>
      <c r="K10" s="1">
        <f t="shared" si="3"/>
        <v>2.0100000000000002</v>
      </c>
      <c r="L10" s="1">
        <f t="shared" si="2"/>
        <v>2.3809523809523814</v>
      </c>
    </row>
    <row r="11" spans="4:14" x14ac:dyDescent="0.25">
      <c r="E11" s="3">
        <f t="shared" si="0"/>
        <v>8.9398591294925062E-4</v>
      </c>
      <c r="F11" s="2">
        <v>3300</v>
      </c>
      <c r="G11" s="3">
        <v>8.8000000000000003E-4</v>
      </c>
      <c r="H11" s="4">
        <v>2.97</v>
      </c>
      <c r="I11" s="2">
        <v>126</v>
      </c>
      <c r="J11" s="2">
        <f t="shared" si="1"/>
        <v>1260</v>
      </c>
      <c r="K11" s="1">
        <f t="shared" si="3"/>
        <v>2.6136000000000004</v>
      </c>
      <c r="L11" s="1">
        <f t="shared" si="2"/>
        <v>2.3571428571428572</v>
      </c>
    </row>
    <row r="12" spans="4:14" x14ac:dyDescent="0.25">
      <c r="E12" s="3">
        <f t="shared" si="0"/>
        <v>1.3905139051390515E-3</v>
      </c>
      <c r="F12" s="2">
        <v>2200</v>
      </c>
      <c r="G12" s="3">
        <v>1.3500000000000001E-3</v>
      </c>
      <c r="H12" s="4">
        <v>3.09</v>
      </c>
      <c r="I12" s="2">
        <v>125</v>
      </c>
      <c r="J12" s="2">
        <f t="shared" si="1"/>
        <v>1250</v>
      </c>
      <c r="K12" s="1">
        <f t="shared" si="3"/>
        <v>4.1715</v>
      </c>
      <c r="L12" s="1">
        <f t="shared" si="2"/>
        <v>2.472</v>
      </c>
    </row>
    <row r="13" spans="4:14" x14ac:dyDescent="0.25">
      <c r="E13" s="3">
        <f t="shared" si="0"/>
        <v>2.6413617687341029E-3</v>
      </c>
      <c r="F13" s="2">
        <v>1000</v>
      </c>
      <c r="G13" s="3">
        <v>2E-3</v>
      </c>
      <c r="H13" s="4">
        <v>2.7</v>
      </c>
      <c r="I13" s="2">
        <v>112</v>
      </c>
      <c r="J13" s="2">
        <f t="shared" si="1"/>
        <v>1120</v>
      </c>
      <c r="K13" s="1">
        <f t="shared" si="3"/>
        <v>5.4</v>
      </c>
      <c r="L13" s="1">
        <f t="shared" si="2"/>
        <v>2.410714285714286</v>
      </c>
    </row>
    <row r="14" spans="4:14" x14ac:dyDescent="0.25">
      <c r="E14" s="3">
        <f t="shared" si="0"/>
        <v>3.6314440330390196E-3</v>
      </c>
      <c r="F14" s="2">
        <v>680</v>
      </c>
      <c r="G14" s="3">
        <v>3.0000000000000001E-3</v>
      </c>
      <c r="H14" s="4">
        <v>2.5499999999999998</v>
      </c>
      <c r="I14" s="2">
        <v>107</v>
      </c>
      <c r="J14" s="2">
        <f t="shared" si="1"/>
        <v>1070</v>
      </c>
      <c r="K14" s="1">
        <f t="shared" si="3"/>
        <v>7.6499999999999995</v>
      </c>
      <c r="L14" s="1">
        <f t="shared" si="2"/>
        <v>2.3831775700934581</v>
      </c>
      <c r="N14" s="1">
        <f>AVERAGE(L3:L23)</f>
        <v>2.3140309809730626</v>
      </c>
    </row>
    <row r="15" spans="4:14" x14ac:dyDescent="0.25">
      <c r="E15" s="3">
        <f t="shared" si="0"/>
        <v>4.7541649735879724E-3</v>
      </c>
      <c r="F15" s="2">
        <v>470</v>
      </c>
      <c r="G15" s="3">
        <v>4.0000000000000001E-3</v>
      </c>
      <c r="H15" s="4">
        <v>2.34</v>
      </c>
      <c r="I15" s="2">
        <v>105</v>
      </c>
      <c r="J15" s="2">
        <f t="shared" si="1"/>
        <v>1050</v>
      </c>
      <c r="K15" s="1">
        <f t="shared" si="3"/>
        <v>9.36</v>
      </c>
      <c r="L15" s="1">
        <f t="shared" si="2"/>
        <v>2.2285714285714282</v>
      </c>
      <c r="N15" s="1">
        <f>_xlfn.STDEV.P(L3:L23)</f>
        <v>0.25996418945232125</v>
      </c>
    </row>
    <row r="16" spans="4:14" x14ac:dyDescent="0.25">
      <c r="E16" s="3">
        <f t="shared" si="0"/>
        <v>6.1328790459965936E-3</v>
      </c>
      <c r="F16" s="2">
        <v>330</v>
      </c>
      <c r="G16" s="3">
        <v>6.0000000000000001E-3</v>
      </c>
      <c r="H16" s="4">
        <v>2.16</v>
      </c>
      <c r="I16" s="2">
        <v>92</v>
      </c>
      <c r="J16" s="2">
        <f t="shared" si="1"/>
        <v>920</v>
      </c>
      <c r="K16" s="1">
        <f t="shared" si="3"/>
        <v>12.96</v>
      </c>
      <c r="L16" s="1">
        <f t="shared" si="2"/>
        <v>2.347826086956522</v>
      </c>
    </row>
    <row r="17" spans="5:12" x14ac:dyDescent="0.25">
      <c r="E17" s="3">
        <f t="shared" si="0"/>
        <v>6.028075970272502E-3</v>
      </c>
      <c r="F17" s="2">
        <v>220</v>
      </c>
      <c r="G17" s="3">
        <v>6.0000000000000001E-3</v>
      </c>
      <c r="H17" s="4">
        <v>1.46</v>
      </c>
      <c r="I17" s="2">
        <v>72</v>
      </c>
      <c r="J17" s="2">
        <f t="shared" si="1"/>
        <v>720</v>
      </c>
      <c r="K17" s="1">
        <f t="shared" si="3"/>
        <v>8.76</v>
      </c>
      <c r="L17" s="1">
        <f t="shared" si="2"/>
        <v>2.0277777777777777</v>
      </c>
    </row>
    <row r="18" spans="5:12" x14ac:dyDescent="0.25">
      <c r="E18" s="3">
        <f t="shared" si="0"/>
        <v>5.1554828150572832E-3</v>
      </c>
      <c r="F18" s="2">
        <v>100</v>
      </c>
      <c r="G18" s="3">
        <v>5.0000000000000001E-3</v>
      </c>
      <c r="H18" s="4">
        <v>0.63</v>
      </c>
      <c r="I18" s="2">
        <v>32</v>
      </c>
      <c r="J18" s="2">
        <f t="shared" si="1"/>
        <v>320</v>
      </c>
      <c r="K18" s="1">
        <f t="shared" si="3"/>
        <v>3.15</v>
      </c>
      <c r="L18" s="1">
        <f t="shared" si="2"/>
        <v>1.96875</v>
      </c>
    </row>
    <row r="19" spans="5:12" x14ac:dyDescent="0.25">
      <c r="E19" s="3">
        <f t="shared" si="0"/>
        <v>3.4393063583815025E-3</v>
      </c>
      <c r="F19" s="2">
        <v>47</v>
      </c>
      <c r="G19" s="3">
        <v>5.0000000000000001E-3</v>
      </c>
      <c r="H19" s="4">
        <v>0.23799999999999999</v>
      </c>
      <c r="I19" s="2">
        <v>16</v>
      </c>
      <c r="J19" s="2">
        <f t="shared" si="1"/>
        <v>160</v>
      </c>
      <c r="K19" s="1">
        <f>G19*H19*1000</f>
        <v>1.19</v>
      </c>
      <c r="L19" s="1">
        <f t="shared" si="2"/>
        <v>1.4874999999999998</v>
      </c>
    </row>
    <row r="20" spans="5:12" x14ac:dyDescent="0.25">
      <c r="E20" s="3">
        <f t="shared" si="0"/>
        <v>0</v>
      </c>
      <c r="F20" s="2">
        <v>10</v>
      </c>
      <c r="G20" s="3">
        <v>0</v>
      </c>
      <c r="H20" s="4">
        <v>0</v>
      </c>
      <c r="I20" s="2">
        <v>0</v>
      </c>
      <c r="J20" s="2">
        <f t="shared" si="1"/>
        <v>0</v>
      </c>
      <c r="K20" s="1">
        <f>G21*H20*1000</f>
        <v>0</v>
      </c>
    </row>
    <row r="21" spans="5:12" x14ac:dyDescent="0.25">
      <c r="E21" s="3">
        <f t="shared" si="0"/>
        <v>0</v>
      </c>
      <c r="F21" s="4">
        <v>4.7</v>
      </c>
      <c r="G21" s="3">
        <v>0</v>
      </c>
      <c r="H21" s="1">
        <v>0</v>
      </c>
      <c r="I21" s="1">
        <v>0</v>
      </c>
      <c r="J21" s="2">
        <f t="shared" si="1"/>
        <v>0</v>
      </c>
      <c r="K21" s="1" t="e">
        <f>#REF!*H21*1000</f>
        <v>#REF!</v>
      </c>
    </row>
    <row r="22" spans="5:12" x14ac:dyDescent="0.25">
      <c r="E22" s="3">
        <f t="shared" si="0"/>
        <v>0</v>
      </c>
      <c r="F22" s="4">
        <v>1.5</v>
      </c>
      <c r="G22" s="3">
        <v>0</v>
      </c>
      <c r="H22" s="4">
        <v>0</v>
      </c>
      <c r="K22" s="1">
        <f t="shared" si="3"/>
        <v>0</v>
      </c>
    </row>
    <row r="23" spans="5:12" x14ac:dyDescent="0.25">
      <c r="E23" s="3">
        <f t="shared" si="0"/>
        <v>0</v>
      </c>
      <c r="F23" s="4">
        <v>0</v>
      </c>
      <c r="G23" s="3">
        <v>0</v>
      </c>
      <c r="H23" s="4">
        <v>0</v>
      </c>
      <c r="I23" s="2">
        <v>0</v>
      </c>
      <c r="J23" s="2">
        <f t="shared" si="1"/>
        <v>0</v>
      </c>
      <c r="K23" s="1">
        <f t="shared" si="3"/>
        <v>0</v>
      </c>
    </row>
    <row r="24" spans="5:12" x14ac:dyDescent="0.25">
      <c r="F24" s="4"/>
    </row>
    <row r="25" spans="5:12" x14ac:dyDescent="0.25">
      <c r="F25" s="4"/>
    </row>
    <row r="26" spans="5:12" x14ac:dyDescent="0.25">
      <c r="F26" s="4"/>
    </row>
    <row r="27" spans="5:12" x14ac:dyDescent="0.25">
      <c r="F27" s="4"/>
    </row>
    <row r="28" spans="5:12" x14ac:dyDescent="0.25">
      <c r="F28" s="4"/>
    </row>
    <row r="29" spans="5:12" x14ac:dyDescent="0.25">
      <c r="F29" s="4"/>
    </row>
    <row r="30" spans="5:12" x14ac:dyDescent="0.25">
      <c r="F30" s="4"/>
    </row>
    <row r="31" spans="5:12" x14ac:dyDescent="0.25">
      <c r="F31" s="4"/>
    </row>
    <row r="32" spans="5:12" x14ac:dyDescent="0.25">
      <c r="F32" s="4"/>
    </row>
    <row r="33" spans="6:6" x14ac:dyDescent="0.25">
      <c r="F33" s="4"/>
    </row>
    <row r="34" spans="6:6" x14ac:dyDescent="0.25">
      <c r="F34" s="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66733-C040-4D9C-93DE-CFC2ED8EA00D}">
  <dimension ref="A1"/>
  <sheetViews>
    <sheetView tabSelected="1" workbookViewId="0">
      <selection activeCell="J26" sqref="J26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Quinten Doornbos</dc:creator>
  <cp:lastModifiedBy>Quinten Doornbos</cp:lastModifiedBy>
  <dcterms:created xsi:type="dcterms:W3CDTF">2020-05-15T10:15:17Z</dcterms:created>
  <dcterms:modified xsi:type="dcterms:W3CDTF">2020-05-16T19:30:54Z</dcterms:modified>
</cp:coreProperties>
</file>