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martinez\OneDrive - Grant Thornton CR\Documentos\UiPath\Webinar D104\"/>
    </mc:Choice>
  </mc:AlternateContent>
  <xr:revisionPtr revIDLastSave="0" documentId="13_ncr:1_{CF7ED5EF-D5B9-447D-ABDA-C1760B465957}" xr6:coauthVersionLast="44" xr6:coauthVersionMax="44" xr10:uidLastSave="{00000000-0000-0000-0000-000000000000}"/>
  <bookViews>
    <workbookView xWindow="-120" yWindow="-120" windowWidth="20730" windowHeight="11160" activeTab="3" xr2:uid="{0BBD3B95-F33C-4BD2-BB25-E64A3DAFEE0E}"/>
  </bookViews>
  <sheets>
    <sheet name="Ejercicio" sheetId="4" r:id="rId1"/>
    <sheet name="D-104 IVA_1" sheetId="1" r:id="rId2"/>
    <sheet name="Consolidado" sheetId="3" r:id="rId3"/>
    <sheet name="Resumen_Compañia" sheetId="5" r:id="rId4"/>
    <sheet name="List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6" i="3" l="1"/>
  <c r="C258" i="3"/>
  <c r="B215" i="3"/>
  <c r="B214" i="3"/>
  <c r="B213" i="3"/>
  <c r="B208" i="3"/>
  <c r="B207" i="3"/>
  <c r="B211" i="3"/>
  <c r="B210" i="3"/>
  <c r="B217" i="3"/>
  <c r="E214" i="3"/>
  <c r="E213" i="3"/>
  <c r="E217" i="3"/>
  <c r="G217" i="3"/>
  <c r="G216" i="3"/>
  <c r="G213" i="3"/>
  <c r="G210" i="3"/>
  <c r="G207" i="3"/>
  <c r="F207" i="3"/>
  <c r="E207" i="3"/>
  <c r="F210" i="3"/>
  <c r="E210" i="3"/>
  <c r="F213" i="3"/>
  <c r="F217" i="3"/>
  <c r="D213" i="3"/>
  <c r="D210" i="3"/>
  <c r="D207" i="3"/>
  <c r="D217" i="3"/>
  <c r="C213" i="3"/>
  <c r="C210" i="3"/>
  <c r="C207" i="3"/>
  <c r="C217" i="3"/>
  <c r="E168" i="3"/>
  <c r="D168" i="3"/>
  <c r="A170" i="3"/>
  <c r="C168" i="3"/>
  <c r="B167" i="3"/>
  <c r="G158" i="3"/>
  <c r="G159" i="3"/>
  <c r="G160" i="3"/>
  <c r="G161" i="3"/>
  <c r="F158" i="3"/>
  <c r="F159" i="3"/>
  <c r="F160" i="3"/>
  <c r="F161" i="3"/>
  <c r="E158" i="3"/>
  <c r="E159" i="3"/>
  <c r="E160" i="3"/>
  <c r="E161" i="3"/>
  <c r="D158" i="3"/>
  <c r="D159" i="3"/>
  <c r="D160" i="3"/>
  <c r="D161" i="3"/>
  <c r="C158" i="3"/>
  <c r="C159" i="3"/>
  <c r="C160" i="3"/>
  <c r="C161" i="3"/>
  <c r="B161" i="3"/>
  <c r="B160" i="3"/>
  <c r="B159" i="3"/>
  <c r="B158" i="3"/>
  <c r="B134" i="3"/>
  <c r="B62" i="3"/>
  <c r="B51" i="3"/>
  <c r="J14" i="4"/>
  <c r="I14" i="4"/>
  <c r="H14" i="4"/>
  <c r="G14" i="4"/>
  <c r="F14" i="4"/>
  <c r="D14" i="4"/>
  <c r="B14" i="4"/>
  <c r="F119" i="1"/>
  <c r="E119" i="1"/>
  <c r="D119" i="1"/>
  <c r="C119" i="1"/>
  <c r="B119" i="1"/>
  <c r="G116" i="1"/>
  <c r="G117" i="1"/>
  <c r="G118" i="1"/>
  <c r="G119" i="1"/>
  <c r="C113" i="1"/>
  <c r="B125" i="1"/>
  <c r="B116" i="1"/>
  <c r="E118" i="1"/>
  <c r="B118" i="1"/>
  <c r="B117" i="1"/>
  <c r="B70" i="1"/>
  <c r="B59" i="1"/>
  <c r="D13" i="4"/>
  <c r="F13" i="4"/>
  <c r="I13" i="4"/>
  <c r="K13" i="4"/>
  <c r="J13" i="4"/>
  <c r="D12" i="4"/>
  <c r="F12" i="4"/>
  <c r="I12" i="4"/>
  <c r="K12" i="4"/>
  <c r="J12" i="4"/>
  <c r="D11" i="4"/>
  <c r="F11" i="4"/>
  <c r="I11" i="4"/>
  <c r="K11" i="4"/>
  <c r="J11" i="4"/>
  <c r="D10" i="4"/>
  <c r="F10" i="4"/>
  <c r="I10" i="4"/>
  <c r="K10" i="4"/>
  <c r="J10" i="4"/>
  <c r="D9" i="4"/>
  <c r="F9" i="4"/>
  <c r="I9" i="4"/>
  <c r="K9" i="4"/>
  <c r="J9" i="4"/>
  <c r="D8" i="4"/>
  <c r="F8" i="4"/>
  <c r="I8" i="4"/>
  <c r="K8" i="4"/>
  <c r="J8" i="4"/>
  <c r="D2" i="4"/>
  <c r="D3" i="4"/>
  <c r="H2" i="4"/>
  <c r="D7" i="4"/>
  <c r="F7" i="4"/>
  <c r="I7" i="4"/>
  <c r="J7" i="4"/>
  <c r="K7" i="4"/>
  <c r="I2" i="4"/>
  <c r="I3" i="4"/>
  <c r="H3" i="4"/>
  <c r="G2" i="4"/>
  <c r="G3" i="4"/>
  <c r="B3" i="4"/>
  <c r="C47" i="1"/>
  <c r="D39" i="1"/>
  <c r="C36" i="1"/>
  <c r="C28" i="1"/>
  <c r="C17" i="1"/>
  <c r="G222" i="3"/>
  <c r="G220" i="3"/>
  <c r="D231" i="3"/>
  <c r="C231" i="3"/>
  <c r="B231" i="3"/>
  <c r="D228" i="3"/>
  <c r="C228" i="3"/>
  <c r="B228" i="3"/>
  <c r="D225" i="3"/>
  <c r="C225" i="3"/>
  <c r="B225" i="3"/>
  <c r="XEZ193" i="3"/>
  <c r="XEZ192" i="3"/>
  <c r="XEZ191" i="3"/>
  <c r="XEZ190" i="3"/>
  <c r="XEZ189" i="3"/>
  <c r="C187" i="3"/>
  <c r="C184" i="3"/>
  <c r="C179" i="3"/>
  <c r="C176" i="3"/>
  <c r="C173" i="3"/>
  <c r="F168" i="3"/>
  <c r="B168" i="3"/>
  <c r="G167" i="3"/>
  <c r="G166" i="3"/>
  <c r="G165" i="3"/>
  <c r="C155" i="3"/>
  <c r="D102" i="3"/>
  <c r="C94" i="3"/>
  <c r="C65" i="3"/>
  <c r="F57" i="3"/>
  <c r="E57" i="3"/>
  <c r="C57" i="3"/>
  <c r="B57" i="3"/>
  <c r="C46" i="3"/>
  <c r="C28" i="3"/>
  <c r="C20" i="3"/>
  <c r="C9" i="3"/>
  <c r="B235" i="3"/>
  <c r="C235" i="3"/>
  <c r="D235" i="3"/>
  <c r="G168" i="3"/>
  <c r="C163" i="3"/>
  <c r="C153" i="3"/>
  <c r="C172" i="3"/>
  <c r="C55" i="3"/>
  <c r="C7" i="3"/>
  <c r="C6" i="3"/>
  <c r="C26" i="2"/>
  <c r="C25" i="2"/>
  <c r="C24" i="2"/>
  <c r="C23" i="2"/>
  <c r="C22" i="2"/>
  <c r="C21" i="2"/>
  <c r="C20" i="2"/>
  <c r="C19" i="2"/>
  <c r="C18" i="2"/>
  <c r="C17" i="2"/>
  <c r="C16" i="2"/>
  <c r="C15" i="2"/>
  <c r="C151" i="3"/>
  <c r="C272" i="3"/>
  <c r="C268" i="3"/>
  <c r="XEZ147" i="1"/>
  <c r="XEZ148" i="1"/>
  <c r="XEZ149" i="1"/>
  <c r="XEZ150" i="1"/>
  <c r="XEZ151" i="1"/>
  <c r="C145" i="1"/>
  <c r="C142" i="1"/>
  <c r="C137" i="1"/>
  <c r="C134" i="1"/>
  <c r="C131" i="1"/>
  <c r="G125" i="1"/>
  <c r="G124" i="1"/>
  <c r="G123" i="1"/>
  <c r="F126" i="1"/>
  <c r="E126" i="1"/>
  <c r="C126" i="1"/>
  <c r="B126" i="1"/>
  <c r="C102" i="1"/>
  <c r="C73" i="1"/>
  <c r="C54" i="1"/>
  <c r="F65" i="1"/>
  <c r="E65" i="1"/>
  <c r="C65" i="1"/>
  <c r="B65" i="1"/>
  <c r="G204" i="3"/>
  <c r="C131" i="3"/>
  <c r="C130" i="1"/>
  <c r="G126" i="1"/>
  <c r="C121" i="1"/>
  <c r="C63" i="1"/>
  <c r="C15" i="1"/>
  <c r="C14" i="1"/>
  <c r="C3" i="2"/>
  <c r="G8" i="2"/>
  <c r="G7" i="2"/>
  <c r="G6" i="2"/>
  <c r="G5" i="2"/>
  <c r="G4" i="2"/>
  <c r="G3" i="2"/>
  <c r="C4" i="2"/>
  <c r="C5" i="2"/>
  <c r="C6" i="2"/>
  <c r="C7" i="2"/>
  <c r="C8" i="2"/>
  <c r="C9" i="2"/>
  <c r="C10" i="2"/>
  <c r="C11" i="2"/>
  <c r="C12" i="2"/>
  <c r="C13" i="2"/>
  <c r="C14" i="2"/>
  <c r="C111" i="1"/>
  <c r="C109" i="1"/>
  <c r="G203" i="3"/>
  <c r="C260" i="3"/>
  <c r="C274" i="3"/>
  <c r="C270" i="3"/>
  <c r="C288" i="3"/>
  <c r="C292" i="3"/>
</calcChain>
</file>

<file path=xl/sharedStrings.xml><?xml version="1.0" encoding="utf-8"?>
<sst xmlns="http://schemas.openxmlformats.org/spreadsheetml/2006/main" count="590" uniqueCount="229">
  <si>
    <t>D-104 - Declaración Jurada del Impuesto al Valor Agregado</t>
  </si>
  <si>
    <t>02-Periodo</t>
  </si>
  <si>
    <t>04-Cedula</t>
  </si>
  <si>
    <t>05 - Rectificativa </t>
  </si>
  <si>
    <t>06-Nombre o razón social</t>
  </si>
  <si>
    <t>Actividades económicas</t>
  </si>
  <si>
    <t>Ventas del periodo</t>
  </si>
  <si>
    <t>Total de ventas sujetas, exentas y no sujetas</t>
  </si>
  <si>
    <t>Detalle</t>
  </si>
  <si>
    <t>Afectas 13%</t>
  </si>
  <si>
    <t>Afectas 8%</t>
  </si>
  <si>
    <t>Afectas 4%</t>
  </si>
  <si>
    <t>Afectas 1%</t>
  </si>
  <si>
    <t>Venta de medicamentos, materias primas, insumos, maquinaria, equipo y reactivos para su producción</t>
  </si>
  <si>
    <t>Venta de primas de seguro personales</t>
  </si>
  <si>
    <t>Venta de bienes y servicios que hagan las instituciones estatales de educación superior y otras autorizadas</t>
  </si>
  <si>
    <t>Venta de otros servicios de educación privada no acreditados por el MEP y/o CONESUP</t>
  </si>
  <si>
    <t>Afectas 2%</t>
  </si>
  <si>
    <t>Venta de boletos o pasajes aéreos</t>
  </si>
  <si>
    <t>Vuelos Nacionales</t>
  </si>
  <si>
    <t>Vuelos Internacionales</t>
  </si>
  <si>
    <t>Servicios de salud privados</t>
  </si>
  <si>
    <t>Servicios de Ingenieria, arquitectura, topografía y construcción de obra civil</t>
  </si>
  <si>
    <t>Servicios turísticos inscritos ante el Instituto Costarricense de Turismo</t>
  </si>
  <si>
    <t>Servicios de recolección, clasificación y almacenamiento de bienes reciclables y reutilizables, inscritos ante la Administración Tributaria y el Ministerio de Salud</t>
  </si>
  <si>
    <t>Bienes</t>
  </si>
  <si>
    <t>Bienes de capital</t>
  </si>
  <si>
    <t>Servicios</t>
  </si>
  <si>
    <t>Uso o consumo personal de mercancias y servicios</t>
  </si>
  <si>
    <t>Transferencias sin contraprestación a terceros</t>
  </si>
  <si>
    <t>Total otros rubros a incluir en la base imponible</t>
  </si>
  <si>
    <t>Incrementos en la base imponible por recaudación a nivel de mayorista, importador y fabricante (ventas a nivel de fábrica y aduana)</t>
  </si>
  <si>
    <t>Devoluciones a proveedores</t>
  </si>
  <si>
    <t>Servicios adquiridos desde el exterior</t>
  </si>
  <si>
    <t>Exportaciones de bienes</t>
  </si>
  <si>
    <t>Exportacion de servicios</t>
  </si>
  <si>
    <t>Venta local de bienes</t>
  </si>
  <si>
    <t>Servicios prestados a nivel local</t>
  </si>
  <si>
    <t>Créditos para descuento de facturas y arrendamientos financieros u operativos en función financiera</t>
  </si>
  <si>
    <t>Arrendamientos destinados a viviendas y accesorios, así como los lugares de culto religioso</t>
  </si>
  <si>
    <t>Arrendamientos utilizados por micro y pequeñas empresas</t>
  </si>
  <si>
    <t>Suministro de energía eléctrica residencial no mayor a 280 KWh</t>
  </si>
  <si>
    <t>Venta o entrega de agua residencial no mayor a 30m3</t>
  </si>
  <si>
    <t>Autoconsumo de bienes y servicios sin aplicación de créditos total o parcial previamente</t>
  </si>
  <si>
    <t>Venta de sillas de ruedas y similares, equipo ortopédico, prótesis y equipo médico</t>
  </si>
  <si>
    <t>Venta de bienes y servicios a instituciones públicas y privadas exentas</t>
  </si>
  <si>
    <t>Aranceles por matrícula y créditos de cursos en universidades públicas y servicios de educación privada autorizados por el MEP y/o CONESUP</t>
  </si>
  <si>
    <t>Servicios de transporte terrestre de pasajeros y cabotaje de personas con concesión</t>
  </si>
  <si>
    <t>Venta, arrendamiento y leasing de autobuses y embarcarciones</t>
  </si>
  <si>
    <t>Comisiones por el servicio de subasta ganadera y transacción de animales vivos en dichas subastas</t>
  </si>
  <si>
    <t>Venta, comercialización y matanza de animales vivos (semovientes) de industria pecuaria</t>
  </si>
  <si>
    <t>Ventas autorizadas sin impuesto (órdenes especiales y otros transitorios)</t>
  </si>
  <si>
    <t>A clientes autorizados por la Dirección General de Hacienda</t>
  </si>
  <si>
    <t>A clientes autorizados por la Dirección General de Tributación</t>
  </si>
  <si>
    <t>A clientes exonerados por ley especial</t>
  </si>
  <si>
    <t>Venta de bienes y servicios relacionados a la canasta básica tributaria exentos el 1er año de la ley</t>
  </si>
  <si>
    <t>Servicios de Ingenieria, arquitectura, topografía y construcción de obra civil con planos visados antes del 1 de octubre de 2019</t>
  </si>
  <si>
    <t>Bienes y servicios a la Caja Costarricense de Seguro Social</t>
  </si>
  <si>
    <t>Bienes y servicios a las corporaciones municipales</t>
  </si>
  <si>
    <t>Otras Ventas no sujetas</t>
  </si>
  <si>
    <t>Compras del periodo</t>
  </si>
  <si>
    <t>Total de compras con y sin derecho a crédito fiscal</t>
  </si>
  <si>
    <t>Bienes de Capital</t>
  </si>
  <si>
    <t>Subtotales</t>
  </si>
  <si>
    <t>Bienes y servicios exentos</t>
  </si>
  <si>
    <t>  Locales</t>
  </si>
  <si>
    <t>  Importados</t>
  </si>
  <si>
    <t>Bienes y servicios no sujetos</t>
  </si>
  <si>
    <t>    Locales</t>
  </si>
  <si>
    <t>    Importados</t>
  </si>
  <si>
    <t>Bienes y servicios no relacionados directamente con la actividad</t>
  </si>
  <si>
    <t>Compras autorizadas sin impuesto (órdenes especiales)</t>
  </si>
  <si>
    <t>    Autorizadas por la Dirección General de Hacienda</t>
  </si>
  <si>
    <t>    Autorizadas por la Dirección General de Tributación</t>
  </si>
  <si>
    <t>Autorizadas por Ley especial</t>
  </si>
  <si>
    <t>N° Ley      (?)</t>
  </si>
  <si>
    <t>Artículo      (?)</t>
  </si>
  <si>
    <t>Total</t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</si>
  <si>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</si>
  <si>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</si>
  <si>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</si>
  <si>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</si>
  <si>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</si>
  <si>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</si>
  <si>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</si>
  <si>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</si>
  <si>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</si>
  <si>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</si>
  <si>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</si>
  <si>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</si>
  <si>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</si>
  <si>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</si>
  <si>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Periodo</t>
  </si>
  <si>
    <t>Actividades Económicas</t>
  </si>
  <si>
    <t>SERVICIOS DE GRUA</t>
  </si>
  <si>
    <t>Código</t>
  </si>
  <si>
    <t>ALQUILER DE LOCALES COMERCIALES Y CENTROS COMERCIALES</t>
  </si>
  <si>
    <t>BUFFETE DE ABOGADO, NOTARIO, ASESOR LEGAL</t>
  </si>
  <si>
    <t>ACTVIDAD DE CONTABILIDAD (CONTADORES), TENEDURIA DE LIBROS,AUDITORIA Y ASESOR FISCAL</t>
  </si>
  <si>
    <t>PROFESOR POR CUENTA PROPIA</t>
  </si>
  <si>
    <t>SERVICOS DE MEDICO GENERAL</t>
  </si>
  <si>
    <t>Ventas sujetas (Base Imponible)</t>
  </si>
  <si>
    <t>Bienes y servicios afectos al 1%</t>
  </si>
  <si>
    <t>Bloqueada en años 1 y 2</t>
  </si>
  <si>
    <t>Bienes y servicios afectos al 2%</t>
  </si>
  <si>
    <t>Bienes y servicios afectos al 4%</t>
  </si>
  <si>
    <t>Servicios afectos al 8%</t>
  </si>
  <si>
    <t>Bienes y servicios afectos al 13%</t>
  </si>
  <si>
    <t>Otros rubros a incluir en la base imponible</t>
  </si>
  <si>
    <t>Bloqueada</t>
  </si>
  <si>
    <t>Bloqueadas</t>
  </si>
  <si>
    <t>Ventas exentas (Art.8)</t>
  </si>
  <si>
    <t>Ventas no sujetas (Art.9)</t>
  </si>
  <si>
    <t>Bienes y servicios del artículo 19 de la ley N°9635</t>
  </si>
  <si>
    <t>Inciso(si aplica)   (?)</t>
  </si>
  <si>
    <t>Casinos y juegos de azar</t>
  </si>
  <si>
    <t>Juegos de azar</t>
  </si>
  <si>
    <t>Ver Consolidado de Ventas</t>
  </si>
  <si>
    <t>Venta de bienes usados</t>
  </si>
  <si>
    <t>Bienes adquiridos a quien no fuera contribuyente o que no tuvo derecho a crédito</t>
  </si>
  <si>
    <t>Modalidad especial</t>
  </si>
  <si>
    <t xml:space="preserve">Bienes  </t>
  </si>
  <si>
    <t>Venta de bienes y servicios relacionados a la canasta básica tributaria</t>
  </si>
  <si>
    <t>Venta de bienes y servicios agropecuarios incluidos en la canasta básica tributaria</t>
  </si>
  <si>
    <t>Venta de materias primas e insumos según inciso 3, subinciso c del artículo 11</t>
  </si>
  <si>
    <t>Casino</t>
  </si>
  <si>
    <t>Valor de lo apostado</t>
  </si>
  <si>
    <t>Número de mesas de juego</t>
  </si>
  <si>
    <t>Número de máquinas tragamonedas</t>
  </si>
  <si>
    <t>Precio de venta</t>
  </si>
  <si>
    <t>Precio de compra</t>
  </si>
  <si>
    <t>Diferencia</t>
  </si>
  <si>
    <t>Tipo de bien</t>
  </si>
  <si>
    <t>Total de ventas netas</t>
  </si>
  <si>
    <t>Factor</t>
  </si>
  <si>
    <t>Impuesto Valor Agregado (IVA)</t>
  </si>
  <si>
    <t>Total de impuesto al Valor Agregado (IVA)</t>
  </si>
  <si>
    <t>Impuesto por ventas  y transacciones sujetas</t>
  </si>
  <si>
    <t>Impuesto generado por operaciones gravadas</t>
  </si>
  <si>
    <t>Ver Consolidado de Compras</t>
  </si>
  <si>
    <t>Créditos fiscales generados por compras</t>
  </si>
  <si>
    <t>Total de créditos del periodo</t>
  </si>
  <si>
    <t>Créditos aplicables por transacciones y operaciones sujetas por tarifas</t>
  </si>
  <si>
    <t>Créditos por compra de bienes</t>
  </si>
  <si>
    <t>Locales</t>
  </si>
  <si>
    <t>Importados</t>
  </si>
  <si>
    <t>Crédito por adquisición de bienes de capital</t>
  </si>
  <si>
    <t>Crédito por adquisición de servicios</t>
  </si>
  <si>
    <t>Crédito por devoluciones sobre ventas y en consignación</t>
  </si>
  <si>
    <t>Créditos fiscales aplicables por transacciones destinadas indistintamente a operaciones sin derecho y con derecho a crédito de una sola tarifa</t>
  </si>
  <si>
    <t>Estimación y liquidación anual de la proporcionalidad</t>
  </si>
  <si>
    <t>Determinación del Impuesto por operaciones gravadas del periodo</t>
  </si>
  <si>
    <t>Total de créditos</t>
  </si>
  <si>
    <t>Devolución de créditos</t>
  </si>
  <si>
    <t>Saldo a favor</t>
  </si>
  <si>
    <t>Impuesto neto del periodo (saldo deudor)</t>
  </si>
  <si>
    <t>Saldo a favor en aplicación del porcentaje de la liquidación final</t>
  </si>
  <si>
    <t>Saldo deudor en aplicación del porcentaje de la liquidación final</t>
  </si>
  <si>
    <t>Saldo final</t>
  </si>
  <si>
    <t>Impuesto final</t>
  </si>
  <si>
    <t>Liqudación de la deuda tributaria</t>
  </si>
  <si>
    <t>Retenciones pagos a cuenta del impuesto</t>
  </si>
  <si>
    <t>Saldo a favor de periodos anteriores</t>
  </si>
  <si>
    <t>Solicito compensar con crédito a mi favor  por el monto de:</t>
  </si>
  <si>
    <t>Total de deuda tributaria</t>
  </si>
  <si>
    <t>Intereses</t>
  </si>
  <si>
    <t>Total de deuda por pagar</t>
  </si>
  <si>
    <t>Venta de productos veterinarios, insumos agropecuarios y pesca</t>
  </si>
  <si>
    <t>Porcentaje a aplicar</t>
  </si>
  <si>
    <t>Créditos por compras locales de bienes y servicios e importaciones utilizados indistintamente en operaciones sujetas, no sujetas o exenta</t>
  </si>
  <si>
    <t>Compras con IVA soportado acreditable</t>
  </si>
  <si>
    <t>Compras de bienes y servicios locales</t>
  </si>
  <si>
    <t>Importaciones de bienes y adquisición de servicios del exterior</t>
  </si>
  <si>
    <t>Compras sin IVA soportado y/o con IVA soportado no acreditable</t>
  </si>
  <si>
    <t>741203ACTVIDAD DE CONTABILIDAD (CONTADORES), TENEDURIA DE LIBROS,AUDITORIA Y ASESOR FISCAL</t>
  </si>
  <si>
    <r>
      <t>  </t>
    </r>
    <r>
      <rPr>
        <b/>
        <sz val="10"/>
        <rFont val="Times New Roman"/>
        <family val="1"/>
      </rPr>
      <t>?</t>
    </r>
  </si>
  <si>
    <r>
      <t> </t>
    </r>
    <r>
      <rPr>
        <b/>
        <sz val="10"/>
        <rFont val="Times New Roman"/>
        <family val="1"/>
      </rPr>
      <t>?</t>
    </r>
  </si>
  <si>
    <r>
      <t>  </t>
    </r>
    <r>
      <rPr>
        <b/>
        <sz val="10"/>
        <color theme="1"/>
        <rFont val="Times New Roman"/>
        <family val="1"/>
      </rPr>
      <t>?</t>
    </r>
  </si>
  <si>
    <t>Bienes usados</t>
  </si>
  <si>
    <t>¿Se aplicó créditos con las reglas de proporcionalidad? Indique "Si, si adicionalmente, esta declaración corresponde a la del mes de diciembre o a la última por haberse desincrito como contribuyente ante la Administración Tributaria. Caso contrario, debe marcar "No".</t>
  </si>
  <si>
    <t>Estimación del porcentaje final de la regla de proporcionalidad</t>
  </si>
  <si>
    <t>Monto anual de ventas con derecho a crédito fiscal aplicados</t>
  </si>
  <si>
    <t>Monto anual de ventas con derecho y sin derecho a crédito fiscal</t>
  </si>
  <si>
    <t>Porcentaje a aplicar como liquidación final</t>
  </si>
  <si>
    <t>Liquidación final de la regla de la proporcionalidad</t>
  </si>
  <si>
    <t>Crédito fiscal anual sobre el que se aplica el porcentaje de proporcionalidad</t>
  </si>
  <si>
    <t>Crédito fiscal generado por aplicación final del porcentaje de proporcionalidad</t>
  </si>
  <si>
    <t>Crédito aplicado de enero a la fecha de la liquidación final según regla de proporcionalidad</t>
  </si>
  <si>
    <t>Impuesto generado en operaciones gravables</t>
  </si>
  <si>
    <t xml:space="preserve"> </t>
  </si>
  <si>
    <t>Operaciones</t>
  </si>
  <si>
    <t>Monto</t>
  </si>
  <si>
    <t>¿Forma Parte del Cálculo?</t>
  </si>
  <si>
    <t>Base para Cálculo</t>
  </si>
  <si>
    <t>Tipo Crédito</t>
  </si>
  <si>
    <t>Tarifa</t>
  </si>
  <si>
    <t>IVA</t>
  </si>
  <si>
    <t>Proporción</t>
  </si>
  <si>
    <t>Tasa promedio</t>
  </si>
  <si>
    <t>Venta de servicios profesionales (tarifa plena)</t>
  </si>
  <si>
    <t>Sí</t>
  </si>
  <si>
    <t>Pleno</t>
  </si>
  <si>
    <t>Total de operaciones</t>
  </si>
  <si>
    <t>Erogaciones Asignadas Directamente</t>
  </si>
  <si>
    <t>Cálculo de Crédito Fiscal</t>
  </si>
  <si>
    <t>IVA pagado</t>
  </si>
  <si>
    <t>Crédito Pleno</t>
  </si>
  <si>
    <t>Crédito 4%</t>
  </si>
  <si>
    <t>Crédito 2%</t>
  </si>
  <si>
    <t>Crédito Total</t>
  </si>
  <si>
    <t>Costo</t>
  </si>
  <si>
    <t>Tasa Anual de Prorrateo</t>
  </si>
  <si>
    <t>Total adquisiciones</t>
  </si>
  <si>
    <t>Alquileres</t>
  </si>
  <si>
    <t>Seguros</t>
  </si>
  <si>
    <t>Capacitaciones profesionales</t>
  </si>
  <si>
    <t>Suministros de oficina</t>
  </si>
  <si>
    <t>Importación de servicios-Servicios de TI</t>
  </si>
  <si>
    <t>Bienes de Capital- Computadoras</t>
  </si>
  <si>
    <t>Suminisros de limpieza</t>
  </si>
  <si>
    <t>Junio2020</t>
  </si>
  <si>
    <t>Nombre_Empresa</t>
  </si>
  <si>
    <t>Actividad</t>
  </si>
  <si>
    <t>Nombre_Pestaña</t>
  </si>
  <si>
    <t>Gran Thornton</t>
  </si>
  <si>
    <t>D-104 IVA_1</t>
  </si>
  <si>
    <t>D-104 IVA_2</t>
  </si>
  <si>
    <t>D-104 IVA_3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</si>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</sst>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12"/>
      <color theme="1"/>
      <name val="Cambria"/>
      <family val="2"/>
    </font>
    <font>
      <b/>
      <sz val="10"/>
      <color rgb="FF7030A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7030A0"/>
      <name val="Times New Roman"/>
      <family val="1"/>
    </font>
    <font>
      <b/>
      <sz val="10"/>
      <color theme="0"/>
      <name val="Times New Roman"/>
      <family val="1"/>
    </font>
    <font>
      <sz val="10"/>
      <color rgb="FF333333"/>
      <name val="Times New Roman"/>
      <family val="1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B17ED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3" fontId="5" fillId="3" borderId="0" xfId="1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43" fontId="5" fillId="3" borderId="1" xfId="1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 indent="2"/>
    </xf>
    <xf numFmtId="3" fontId="5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2"/>
    </xf>
    <xf numFmtId="0" fontId="8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3" fontId="5" fillId="4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center" vertical="center" wrapText="1"/>
    </xf>
    <xf numFmtId="43" fontId="5" fillId="3" borderId="7" xfId="1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 indent="3"/>
    </xf>
    <xf numFmtId="0" fontId="8" fillId="4" borderId="0" xfId="0" applyFont="1" applyFill="1" applyAlignment="1">
      <alignment horizontal="left" vertical="center" wrapText="1"/>
    </xf>
    <xf numFmtId="43" fontId="5" fillId="4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43" fontId="5" fillId="4" borderId="0" xfId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3" fontId="5" fillId="4" borderId="3" xfId="1" applyFont="1" applyFill="1" applyBorder="1" applyAlignment="1">
      <alignment horizontal="center" vertical="center" wrapText="1"/>
    </xf>
    <xf numFmtId="43" fontId="5" fillId="4" borderId="4" xfId="1" applyFont="1" applyFill="1" applyBorder="1" applyAlignment="1">
      <alignment horizontal="center" vertical="center" wrapText="1"/>
    </xf>
    <xf numFmtId="43" fontId="5" fillId="3" borderId="1" xfId="1" applyFont="1" applyFill="1" applyBorder="1" applyAlignment="1">
      <alignment horizontal="center" vertical="center" wrapText="1"/>
    </xf>
    <xf numFmtId="43" fontId="5" fillId="3" borderId="0" xfId="1" applyFont="1" applyFill="1" applyAlignment="1">
      <alignment vertical="center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2" applyFont="1" applyBorder="1" applyAlignment="1">
      <alignment vertical="center"/>
    </xf>
    <xf numFmtId="0" fontId="5" fillId="0" borderId="0" xfId="2" applyFont="1" applyBorder="1"/>
    <xf numFmtId="0" fontId="5" fillId="0" borderId="0" xfId="2" applyFont="1" applyBorder="1" applyAlignment="1">
      <alignment vertical="center"/>
    </xf>
    <xf numFmtId="0" fontId="5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left" vertical="center"/>
    </xf>
    <xf numFmtId="43" fontId="5" fillId="3" borderId="2" xfId="1" applyFont="1" applyFill="1" applyBorder="1" applyAlignment="1">
      <alignment vertical="center" wrapText="1"/>
    </xf>
    <xf numFmtId="9" fontId="5" fillId="3" borderId="0" xfId="1" applyNumberFormat="1" applyFont="1" applyFill="1" applyAlignment="1">
      <alignment vertical="center"/>
    </xf>
    <xf numFmtId="0" fontId="13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horizontal="center" vertical="center" wrapText="1"/>
    </xf>
    <xf numFmtId="0" fontId="14" fillId="0" borderId="0" xfId="2" applyFont="1" applyAlignment="1">
      <alignment vertical="center"/>
    </xf>
    <xf numFmtId="10" fontId="14" fillId="0" borderId="0" xfId="5" applyNumberFormat="1" applyFont="1" applyAlignment="1">
      <alignment vertical="center"/>
    </xf>
    <xf numFmtId="0" fontId="14" fillId="0" borderId="7" xfId="2" applyFont="1" applyBorder="1" applyAlignment="1">
      <alignment vertical="center"/>
    </xf>
    <xf numFmtId="43" fontId="14" fillId="6" borderId="7" xfId="1" applyFont="1" applyFill="1" applyBorder="1" applyAlignment="1">
      <alignment horizontal="center" vertical="center"/>
    </xf>
    <xf numFmtId="3" fontId="14" fillId="0" borderId="7" xfId="2" applyNumberFormat="1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9" fontId="14" fillId="0" borderId="7" xfId="3" applyFont="1" applyBorder="1" applyAlignment="1">
      <alignment horizontal="center" vertical="center"/>
    </xf>
    <xf numFmtId="43" fontId="14" fillId="0" borderId="7" xfId="1" applyFont="1" applyBorder="1" applyAlignment="1">
      <alignment horizontal="center" vertical="center"/>
    </xf>
    <xf numFmtId="10" fontId="14" fillId="0" borderId="7" xfId="3" applyNumberFormat="1" applyFont="1" applyBorder="1" applyAlignment="1">
      <alignment horizontal="center" vertical="center"/>
    </xf>
    <xf numFmtId="43" fontId="14" fillId="0" borderId="0" xfId="1" applyFont="1" applyAlignment="1">
      <alignment horizontal="center" vertical="center"/>
    </xf>
    <xf numFmtId="3" fontId="14" fillId="0" borderId="0" xfId="2" applyNumberFormat="1" applyFont="1" applyAlignment="1">
      <alignment vertical="center"/>
    </xf>
    <xf numFmtId="0" fontId="15" fillId="0" borderId="7" xfId="2" applyFont="1" applyBorder="1" applyAlignment="1">
      <alignment vertical="center"/>
    </xf>
    <xf numFmtId="43" fontId="15" fillId="0" borderId="7" xfId="1" applyFont="1" applyBorder="1" applyAlignment="1">
      <alignment horizontal="center" vertical="center"/>
    </xf>
    <xf numFmtId="3" fontId="15" fillId="0" borderId="7" xfId="2" applyNumberFormat="1" applyFont="1" applyBorder="1" applyAlignment="1">
      <alignment horizontal="center" vertical="center"/>
    </xf>
    <xf numFmtId="10" fontId="15" fillId="0" borderId="7" xfId="2" applyNumberFormat="1" applyFont="1" applyBorder="1" applyAlignment="1">
      <alignment horizontal="center" vertical="center"/>
    </xf>
    <xf numFmtId="10" fontId="15" fillId="7" borderId="7" xfId="3" applyNumberFormat="1" applyFont="1" applyFill="1" applyBorder="1" applyAlignment="1">
      <alignment horizontal="center" vertical="center"/>
    </xf>
    <xf numFmtId="9" fontId="14" fillId="0" borderId="0" xfId="3" applyFont="1" applyAlignment="1">
      <alignment horizontal="center" vertical="center"/>
    </xf>
    <xf numFmtId="3" fontId="14" fillId="0" borderId="0" xfId="2" applyNumberFormat="1" applyFont="1" applyAlignment="1">
      <alignment horizontal="center" vertical="center"/>
    </xf>
    <xf numFmtId="0" fontId="13" fillId="2" borderId="7" xfId="2" applyFont="1" applyFill="1" applyBorder="1" applyAlignment="1">
      <alignment horizontal="centerContinuous" vertical="center"/>
    </xf>
    <xf numFmtId="0" fontId="15" fillId="8" borderId="7" xfId="2" applyFont="1" applyFill="1" applyBorder="1" applyAlignment="1">
      <alignment horizontal="center" vertical="center" wrapText="1"/>
    </xf>
    <xf numFmtId="3" fontId="13" fillId="2" borderId="7" xfId="2" applyNumberFormat="1" applyFont="1" applyFill="1" applyBorder="1" applyAlignment="1">
      <alignment horizontal="center" vertical="center"/>
    </xf>
    <xf numFmtId="0" fontId="14" fillId="0" borderId="0" xfId="2" applyFont="1"/>
    <xf numFmtId="43" fontId="14" fillId="0" borderId="0" xfId="1" applyFont="1" applyAlignment="1">
      <alignment vertical="center"/>
    </xf>
    <xf numFmtId="4" fontId="14" fillId="0" borderId="0" xfId="2" applyNumberFormat="1" applyFont="1" applyAlignment="1">
      <alignment vertical="center"/>
    </xf>
    <xf numFmtId="43" fontId="5" fillId="3" borderId="1" xfId="0" applyNumberFormat="1" applyFont="1" applyFill="1" applyBorder="1" applyAlignment="1">
      <alignment vertical="center" wrapText="1"/>
    </xf>
    <xf numFmtId="43" fontId="5" fillId="0" borderId="7" xfId="1" applyFont="1" applyFill="1" applyBorder="1" applyAlignment="1">
      <alignment vertical="center"/>
    </xf>
    <xf numFmtId="0" fontId="10" fillId="4" borderId="0" xfId="0" applyFont="1" applyFill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43" fontId="7" fillId="2" borderId="0" xfId="1" applyFont="1" applyFill="1" applyAlignment="1">
      <alignment horizontal="center" vertical="center"/>
    </xf>
    <xf numFmtId="43" fontId="5" fillId="3" borderId="0" xfId="1" applyFont="1" applyFill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indent="2"/>
    </xf>
    <xf numFmtId="0" fontId="5" fillId="0" borderId="0" xfId="0" applyFont="1" applyAlignment="1">
      <alignment horizontal="center" vertical="center" wrapText="1"/>
    </xf>
    <xf numFmtId="16" fontId="0" fillId="0" borderId="0" xfId="0" quotePrefix="1" applyNumberFormat="1"/>
  </cellXfs>
  <cellStyles count="6">
    <cellStyle name="Millares" xfId="1" builtinId="3"/>
    <cellStyle name="Normal" xfId="0" builtinId="0"/>
    <cellStyle name="Normal 2" xfId="2" xr:uid="{A48B9E40-4426-41B1-81F7-74A6A5E5D5BD}"/>
    <cellStyle name="Percent 2" xfId="3" xr:uid="{F8D92801-C401-4886-A26B-4A02A80435C9}"/>
    <cellStyle name="Porcentaje" xfId="5" builtinId="5"/>
    <cellStyle name="Porcentaje 2" xfId="4" xr:uid="{D862089B-DF36-417C-A925-E19929139004}"/>
  </cellStyles>
  <dxfs count="0"/>
  <tableStyles count="0" defaultTableStyle="TableStyleMedium2" defaultPivotStyle="PivotStyleLight16"/>
  <colors>
    <mruColors>
      <color rgb="FF125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trlProps/ctrlProp1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emf"/><Relationship Id="rId1" Type="http://schemas.openxmlformats.org/officeDocument/2006/relationships/image" Target="../media/image1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1466850</xdr:colOff>
          <xdr:row>3</xdr:row>
          <xdr:rowOff>361950</xdr:rowOff>
        </xdr:from>
        <xdr:to>
          <xdr:col>0</xdr:col>
          <xdr:colOff>1771650</xdr:colOff>
          <xdr:row>5</xdr:row>
          <xdr:rowOff>57150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127</xdr:row>
      <xdr:rowOff>66676</xdr:rowOff>
    </xdr:from>
    <xdr:to>
      <xdr:col>3</xdr:col>
      <xdr:colOff>542925</xdr:colOff>
      <xdr:row>128</xdr:row>
      <xdr:rowOff>133350</xdr:rowOff>
    </xdr:to>
    <xdr:sp macro="" textlink="">
      <xdr:nvSpPr>
        <xdr:cNvPr id="89" name="Rectángulo: esquinas redondeadas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5229225" y="3724276"/>
          <a:ext cx="895350" cy="247649"/>
        </a:xfrm>
        <a:prstGeom prst="round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Validar</a:t>
          </a:r>
        </a:p>
      </xdr:txBody>
    </xdr:sp>
    <xdr:clientData/>
  </xdr:twoCellAnchor>
  <xdr:twoCellAnchor>
    <xdr:from>
      <xdr:col>2</xdr:col>
      <xdr:colOff>438150</xdr:colOff>
      <xdr:row>142</xdr:row>
      <xdr:rowOff>171450</xdr:rowOff>
    </xdr:from>
    <xdr:to>
      <xdr:col>3</xdr:col>
      <xdr:colOff>571500</xdr:colOff>
      <xdr:row>144</xdr:row>
      <xdr:rowOff>57149</xdr:rowOff>
    </xdr:to>
    <xdr:sp macro="" textlink="">
      <xdr:nvSpPr>
        <xdr:cNvPr id="90" name="Rectángulo: esquinas redondeadas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5257800" y="6381750"/>
          <a:ext cx="1133475" cy="247649"/>
        </a:xfrm>
        <a:prstGeom prst="round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Validar</a:t>
          </a:r>
        </a:p>
      </xdr:txBody>
    </xdr:sp>
    <xdr:clientData/>
  </xdr:twoCellAnchor>
  <xdr:twoCellAnchor>
    <xdr:from>
      <xdr:col>1</xdr:col>
      <xdr:colOff>607220</xdr:colOff>
      <xdr:row>236</xdr:row>
      <xdr:rowOff>47625</xdr:rowOff>
    </xdr:from>
    <xdr:to>
      <xdr:col>2</xdr:col>
      <xdr:colOff>740570</xdr:colOff>
      <xdr:row>238</xdr:row>
      <xdr:rowOff>11904</xdr:rowOff>
    </xdr:to>
    <xdr:sp macro="" textlink="">
      <xdr:nvSpPr>
        <xdr:cNvPr id="80" name="Rectángulo: esquinas redondeadas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5822158" y="15823406"/>
          <a:ext cx="1431131" cy="273842"/>
        </a:xfrm>
        <a:prstGeom prst="round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Validar</a:t>
          </a:r>
        </a:p>
      </xdr:txBody>
    </xdr:sp>
    <xdr:clientData/>
  </xdr:twoCellAnchor>
  <xdr:twoCellAnchor>
    <xdr:from>
      <xdr:col>2</xdr:col>
      <xdr:colOff>666750</xdr:colOff>
      <xdr:row>276</xdr:row>
      <xdr:rowOff>47626</xdr:rowOff>
    </xdr:from>
    <xdr:to>
      <xdr:col>3</xdr:col>
      <xdr:colOff>800100</xdr:colOff>
      <xdr:row>277</xdr:row>
      <xdr:rowOff>138111</xdr:rowOff>
    </xdr:to>
    <xdr:sp macro="" textlink="">
      <xdr:nvSpPr>
        <xdr:cNvPr id="76" name="Rectángulo: esquinas redondeadas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5881688" y="15871032"/>
          <a:ext cx="1431131" cy="245267"/>
        </a:xfrm>
        <a:prstGeom prst="round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Validar</a:t>
          </a:r>
        </a:p>
      </xdr:txBody>
    </xdr:sp>
    <xdr:clientData/>
  </xdr:twoCellAnchor>
  <xdr:twoCellAnchor>
    <xdr:from>
      <xdr:col>2</xdr:col>
      <xdr:colOff>271657</xdr:colOff>
      <xdr:row>109</xdr:row>
      <xdr:rowOff>67064</xdr:rowOff>
    </xdr:from>
    <xdr:to>
      <xdr:col>3</xdr:col>
      <xdr:colOff>403307</xdr:colOff>
      <xdr:row>110</xdr:row>
      <xdr:rowOff>133737</xdr:rowOff>
    </xdr:to>
    <xdr:sp macro="" textlink="">
      <xdr:nvSpPr>
        <xdr:cNvPr id="64" name="Rectángulo: esquinas redondeadas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6748657" y="2103033"/>
          <a:ext cx="1429431" cy="245267"/>
        </a:xfrm>
        <a:prstGeom prst="round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Validar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2198</xdr:colOff>
          <xdr:row>379</xdr:row>
          <xdr:rowOff>130419</xdr:rowOff>
        </xdr:from>
        <xdr:to>
          <xdr:col>2</xdr:col>
          <xdr:colOff>1185496</xdr:colOff>
          <xdr:row>381</xdr:row>
          <xdr:rowOff>103310</xdr:rowOff>
        </xdr:to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2198</xdr:colOff>
          <xdr:row>379</xdr:row>
          <xdr:rowOff>130419</xdr:rowOff>
        </xdr:from>
        <xdr:to>
          <xdr:col>2</xdr:col>
          <xdr:colOff>1185496</xdr:colOff>
          <xdr:row>381</xdr:row>
          <xdr:rowOff>103310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2198</xdr:colOff>
          <xdr:row>379</xdr:row>
          <xdr:rowOff>130419</xdr:rowOff>
        </xdr:from>
        <xdr:to>
          <xdr:col>2</xdr:col>
          <xdr:colOff>1185496</xdr:colOff>
          <xdr:row>381</xdr:row>
          <xdr:rowOff>103310</xdr:rowOff>
        </xdr:to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2198</xdr:colOff>
          <xdr:row>379</xdr:row>
          <xdr:rowOff>130419</xdr:rowOff>
        </xdr:from>
        <xdr:to>
          <xdr:col>2</xdr:col>
          <xdr:colOff>1185496</xdr:colOff>
          <xdr:row>381</xdr:row>
          <xdr:rowOff>103310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2198</xdr:colOff>
          <xdr:row>379</xdr:row>
          <xdr:rowOff>130419</xdr:rowOff>
        </xdr:from>
        <xdr:to>
          <xdr:col>2</xdr:col>
          <xdr:colOff>1185496</xdr:colOff>
          <xdr:row>381</xdr:row>
          <xdr:rowOff>103310</xdr:rowOff>
        </xdr:to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2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2198</xdr:colOff>
          <xdr:row>379</xdr:row>
          <xdr:rowOff>130419</xdr:rowOff>
        </xdr:from>
        <xdr:to>
          <xdr:col>2</xdr:col>
          <xdr:colOff>1185496</xdr:colOff>
          <xdr:row>381</xdr:row>
          <xdr:rowOff>103310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2198</xdr:colOff>
          <xdr:row>379</xdr:row>
          <xdr:rowOff>130419</xdr:rowOff>
        </xdr:from>
        <xdr:to>
          <xdr:col>2</xdr:col>
          <xdr:colOff>1185496</xdr:colOff>
          <xdr:row>381</xdr:row>
          <xdr:rowOff>103310</xdr:rowOff>
        </xdr:to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2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3226-661D-4816-B0E5-CB5C9F138204}">
  <dimension ref="A1:K46"/>
  <sheetViews>
    <sheetView workbookViewId="0">
      <selection sqref="A1:I14"/>
    </sheetView>
  </sheetViews>
  <sheetFormatPr baseColWidth="10" defaultColWidth="14.85546875" defaultRowHeight="14.25" x14ac:dyDescent="0.2"/>
  <cols>
    <col min="1" max="1" width="57.28515625" style="90" bestFit="1" customWidth="1"/>
    <col min="2" max="2" width="16.28515625" style="90" bestFit="1" customWidth="1"/>
    <col min="3" max="8" width="15.42578125" style="90" customWidth="1"/>
    <col min="9" max="9" width="16.7109375" style="90" bestFit="1" customWidth="1"/>
    <col min="10" max="11" width="15.42578125" style="90" customWidth="1"/>
    <col min="12" max="16384" width="14.85546875" style="90"/>
  </cols>
  <sheetData>
    <row r="1" spans="1:11" ht="30" x14ac:dyDescent="0.2">
      <c r="A1" s="88" t="s">
        <v>190</v>
      </c>
      <c r="B1" s="88" t="s">
        <v>191</v>
      </c>
      <c r="C1" s="89" t="s">
        <v>192</v>
      </c>
      <c r="D1" s="89" t="s">
        <v>193</v>
      </c>
      <c r="E1" s="89" t="s">
        <v>194</v>
      </c>
      <c r="F1" s="88" t="s">
        <v>195</v>
      </c>
      <c r="G1" s="88" t="s">
        <v>196</v>
      </c>
      <c r="H1" s="88" t="s">
        <v>197</v>
      </c>
      <c r="I1" s="88" t="s">
        <v>198</v>
      </c>
    </row>
    <row r="2" spans="1:11" x14ac:dyDescent="0.2">
      <c r="A2" s="92" t="s">
        <v>199</v>
      </c>
      <c r="B2" s="93">
        <v>18000000</v>
      </c>
      <c r="C2" s="94" t="s">
        <v>200</v>
      </c>
      <c r="D2" s="94">
        <f>IF(C2="Sí",B2,0)</f>
        <v>18000000</v>
      </c>
      <c r="E2" s="95" t="s">
        <v>201</v>
      </c>
      <c r="F2" s="96">
        <v>0.13</v>
      </c>
      <c r="G2" s="97">
        <f>+F2*B2</f>
        <v>2340000</v>
      </c>
      <c r="H2" s="98">
        <f>D2/$D$3</f>
        <v>1</v>
      </c>
      <c r="I2" s="98">
        <f>+F2*H2</f>
        <v>0.13</v>
      </c>
      <c r="J2" s="99"/>
    </row>
    <row r="3" spans="1:11" ht="15" x14ac:dyDescent="0.2">
      <c r="A3" s="101" t="s">
        <v>202</v>
      </c>
      <c r="B3" s="102">
        <f>SUM(B2:B2)</f>
        <v>18000000</v>
      </c>
      <c r="C3" s="103"/>
      <c r="D3" s="103">
        <f>SUM(D2:D2)</f>
        <v>18000000</v>
      </c>
      <c r="E3" s="101"/>
      <c r="F3" s="96"/>
      <c r="G3" s="102">
        <f>SUM(G2:G2)</f>
        <v>2340000</v>
      </c>
      <c r="H3" s="104">
        <f>SUM(H2:H2)</f>
        <v>1</v>
      </c>
      <c r="I3" s="105">
        <f>SUM(I2:I2)</f>
        <v>0.13</v>
      </c>
      <c r="J3" s="91"/>
    </row>
    <row r="4" spans="1:11" x14ac:dyDescent="0.2">
      <c r="B4" s="106"/>
      <c r="C4" s="107"/>
      <c r="D4" s="107"/>
      <c r="E4" s="107"/>
      <c r="F4" s="107"/>
      <c r="G4" s="107"/>
    </row>
    <row r="5" spans="1:11" ht="15" x14ac:dyDescent="0.2">
      <c r="A5" s="108" t="s">
        <v>203</v>
      </c>
      <c r="B5" s="108"/>
      <c r="C5" s="108"/>
      <c r="D5" s="108"/>
      <c r="F5" s="108" t="s">
        <v>204</v>
      </c>
      <c r="G5" s="108"/>
      <c r="H5" s="108"/>
      <c r="I5" s="108"/>
      <c r="J5" s="108"/>
      <c r="K5" s="108"/>
    </row>
    <row r="6" spans="1:11" ht="30" x14ac:dyDescent="0.2">
      <c r="A6" s="109" t="s">
        <v>8</v>
      </c>
      <c r="B6" s="109" t="s">
        <v>191</v>
      </c>
      <c r="C6" s="109" t="s">
        <v>195</v>
      </c>
      <c r="D6" s="109" t="s">
        <v>205</v>
      </c>
      <c r="F6" s="109" t="s">
        <v>206</v>
      </c>
      <c r="G6" s="109" t="s">
        <v>207</v>
      </c>
      <c r="H6" s="109" t="s">
        <v>208</v>
      </c>
      <c r="I6" s="109" t="s">
        <v>209</v>
      </c>
      <c r="J6" s="109" t="s">
        <v>210</v>
      </c>
      <c r="K6" s="109" t="s">
        <v>211</v>
      </c>
    </row>
    <row r="7" spans="1:11" ht="15" x14ac:dyDescent="0.2">
      <c r="A7" s="92" t="s">
        <v>216</v>
      </c>
      <c r="B7" s="94">
        <v>1000000</v>
      </c>
      <c r="C7" s="96">
        <v>0.13</v>
      </c>
      <c r="D7" s="94">
        <f t="shared" ref="D7:D8" si="0">B7*C7</f>
        <v>130000</v>
      </c>
      <c r="F7" s="94">
        <f t="shared" ref="F7:F13" si="1">+D7</f>
        <v>130000</v>
      </c>
      <c r="G7" s="94">
        <v>0</v>
      </c>
      <c r="H7" s="94">
        <v>0</v>
      </c>
      <c r="I7" s="103">
        <f t="shared" ref="I7" si="2">SUM(F7:H7)</f>
        <v>130000</v>
      </c>
      <c r="J7" s="103">
        <f t="shared" ref="J7" si="3">D7-I7</f>
        <v>0</v>
      </c>
      <c r="K7" s="105">
        <f t="shared" ref="K7" si="4">I7/D7</f>
        <v>1</v>
      </c>
    </row>
    <row r="8" spans="1:11" ht="15" x14ac:dyDescent="0.2">
      <c r="A8" s="92" t="s">
        <v>219</v>
      </c>
      <c r="B8" s="94">
        <v>800000</v>
      </c>
      <c r="C8" s="96">
        <v>0.01</v>
      </c>
      <c r="D8" s="94">
        <f t="shared" si="0"/>
        <v>8000</v>
      </c>
      <c r="F8" s="94">
        <f t="shared" si="1"/>
        <v>8000</v>
      </c>
      <c r="G8" s="94">
        <v>0</v>
      </c>
      <c r="H8" s="94">
        <v>0</v>
      </c>
      <c r="I8" s="103">
        <f t="shared" ref="I8:I13" si="5">SUM(F8:H8)</f>
        <v>8000</v>
      </c>
      <c r="J8" s="103">
        <f t="shared" ref="J8:J13" si="6">D8-I8</f>
        <v>0</v>
      </c>
      <c r="K8" s="105">
        <f t="shared" ref="K8:K13" si="7">I8/D8</f>
        <v>1</v>
      </c>
    </row>
    <row r="9" spans="1:11" ht="15" x14ac:dyDescent="0.2">
      <c r="A9" s="92" t="s">
        <v>213</v>
      </c>
      <c r="B9" s="94">
        <v>5000000</v>
      </c>
      <c r="C9" s="96">
        <v>0.13</v>
      </c>
      <c r="D9" s="94">
        <f t="shared" ref="D9:D13" si="8">B9*C9</f>
        <v>650000</v>
      </c>
      <c r="F9" s="94">
        <f t="shared" si="1"/>
        <v>650000</v>
      </c>
      <c r="G9" s="94">
        <v>0</v>
      </c>
      <c r="H9" s="94">
        <v>0</v>
      </c>
      <c r="I9" s="103">
        <f t="shared" si="5"/>
        <v>650000</v>
      </c>
      <c r="J9" s="103">
        <f t="shared" si="6"/>
        <v>0</v>
      </c>
      <c r="K9" s="105">
        <f t="shared" si="7"/>
        <v>1</v>
      </c>
    </row>
    <row r="10" spans="1:11" ht="15" x14ac:dyDescent="0.2">
      <c r="A10" s="92" t="s">
        <v>214</v>
      </c>
      <c r="B10" s="94">
        <v>1000000</v>
      </c>
      <c r="C10" s="96">
        <v>0.13</v>
      </c>
      <c r="D10" s="94">
        <f t="shared" si="8"/>
        <v>130000</v>
      </c>
      <c r="F10" s="94">
        <f t="shared" si="1"/>
        <v>130000</v>
      </c>
      <c r="G10" s="94">
        <v>0</v>
      </c>
      <c r="H10" s="94">
        <v>0</v>
      </c>
      <c r="I10" s="103">
        <f t="shared" si="5"/>
        <v>130000</v>
      </c>
      <c r="J10" s="103">
        <f t="shared" si="6"/>
        <v>0</v>
      </c>
      <c r="K10" s="105">
        <f t="shared" si="7"/>
        <v>1</v>
      </c>
    </row>
    <row r="11" spans="1:11" ht="15" x14ac:dyDescent="0.2">
      <c r="A11" s="92" t="s">
        <v>218</v>
      </c>
      <c r="B11" s="94">
        <v>4500000</v>
      </c>
      <c r="C11" s="96">
        <v>0.13</v>
      </c>
      <c r="D11" s="94">
        <f t="shared" si="8"/>
        <v>585000</v>
      </c>
      <c r="F11" s="94">
        <f t="shared" si="1"/>
        <v>585000</v>
      </c>
      <c r="G11" s="94">
        <v>0</v>
      </c>
      <c r="H11" s="94">
        <v>0</v>
      </c>
      <c r="I11" s="103">
        <f t="shared" si="5"/>
        <v>585000</v>
      </c>
      <c r="J11" s="103">
        <f t="shared" si="6"/>
        <v>0</v>
      </c>
      <c r="K11" s="105">
        <f t="shared" si="7"/>
        <v>1</v>
      </c>
    </row>
    <row r="12" spans="1:11" ht="15" x14ac:dyDescent="0.2">
      <c r="A12" s="92" t="s">
        <v>217</v>
      </c>
      <c r="B12" s="94">
        <v>2000000</v>
      </c>
      <c r="C12" s="96">
        <v>0.13</v>
      </c>
      <c r="D12" s="94">
        <f t="shared" si="8"/>
        <v>260000</v>
      </c>
      <c r="F12" s="94">
        <f t="shared" si="1"/>
        <v>260000</v>
      </c>
      <c r="G12" s="94">
        <v>0</v>
      </c>
      <c r="H12" s="94">
        <v>0</v>
      </c>
      <c r="I12" s="103">
        <f t="shared" si="5"/>
        <v>260000</v>
      </c>
      <c r="J12" s="103">
        <f t="shared" si="6"/>
        <v>0</v>
      </c>
      <c r="K12" s="105">
        <f t="shared" si="7"/>
        <v>1</v>
      </c>
    </row>
    <row r="13" spans="1:11" ht="15" x14ac:dyDescent="0.2">
      <c r="A13" s="92" t="s">
        <v>215</v>
      </c>
      <c r="B13" s="94">
        <v>1200000</v>
      </c>
      <c r="C13" s="96">
        <v>0.02</v>
      </c>
      <c r="D13" s="94">
        <f t="shared" si="8"/>
        <v>24000</v>
      </c>
      <c r="F13" s="94">
        <f t="shared" si="1"/>
        <v>24000</v>
      </c>
      <c r="G13" s="94">
        <v>0</v>
      </c>
      <c r="H13" s="94">
        <v>0</v>
      </c>
      <c r="I13" s="103">
        <f t="shared" si="5"/>
        <v>24000</v>
      </c>
      <c r="J13" s="103">
        <f t="shared" si="6"/>
        <v>0</v>
      </c>
      <c r="K13" s="105">
        <f t="shared" si="7"/>
        <v>1</v>
      </c>
    </row>
    <row r="14" spans="1:11" ht="15" x14ac:dyDescent="0.2">
      <c r="A14" s="101" t="s">
        <v>212</v>
      </c>
      <c r="B14" s="103">
        <f>SUM(B7:B13)</f>
        <v>15500000</v>
      </c>
      <c r="C14" s="95"/>
      <c r="D14" s="103">
        <f>SUM(D7:D13)</f>
        <v>1787000</v>
      </c>
      <c r="F14" s="103">
        <f>SUM(F7:F13)</f>
        <v>1787000</v>
      </c>
      <c r="G14" s="103">
        <f>SUM(G7:G13)</f>
        <v>0</v>
      </c>
      <c r="H14" s="103">
        <f>SUM(H7:H13)</f>
        <v>0</v>
      </c>
      <c r="I14" s="110">
        <f>SUM(I7:I13)</f>
        <v>1787000</v>
      </c>
      <c r="J14" s="110">
        <f>SUM(J7:J13)</f>
        <v>0</v>
      </c>
      <c r="K14" s="111"/>
    </row>
    <row r="15" spans="1:11" x14ac:dyDescent="0.2">
      <c r="B15" s="100"/>
      <c r="C15" s="100"/>
      <c r="D15" s="100"/>
      <c r="E15" s="100"/>
    </row>
    <row r="16" spans="1:11" x14ac:dyDescent="0.2">
      <c r="B16" s="100"/>
      <c r="C16" s="100"/>
      <c r="D16" s="100"/>
      <c r="E16" s="100"/>
      <c r="F16" s="112"/>
    </row>
    <row r="17" spans="2:10" x14ac:dyDescent="0.2">
      <c r="B17" s="100"/>
      <c r="C17" s="100"/>
      <c r="D17" s="100"/>
      <c r="E17" s="100"/>
      <c r="G17" s="113"/>
    </row>
    <row r="18" spans="2:10" x14ac:dyDescent="0.2">
      <c r="B18" s="100"/>
      <c r="C18" s="100"/>
      <c r="D18" s="100"/>
      <c r="E18" s="100"/>
    </row>
    <row r="19" spans="2:10" x14ac:dyDescent="0.2">
      <c r="B19" s="100"/>
      <c r="C19" s="100"/>
      <c r="D19" s="100"/>
      <c r="E19" s="100"/>
    </row>
    <row r="20" spans="2:10" x14ac:dyDescent="0.2">
      <c r="B20" s="100"/>
      <c r="C20" s="100"/>
      <c r="D20" s="100"/>
      <c r="E20" s="100"/>
      <c r="J20" s="91"/>
    </row>
    <row r="21" spans="2:10" x14ac:dyDescent="0.2">
      <c r="B21" s="100"/>
      <c r="C21" s="100"/>
      <c r="D21" s="100"/>
      <c r="E21" s="100"/>
    </row>
    <row r="22" spans="2:10" x14ac:dyDescent="0.2">
      <c r="B22" s="100"/>
      <c r="C22" s="100"/>
      <c r="D22" s="100"/>
      <c r="E22" s="100"/>
    </row>
    <row r="23" spans="2:10" x14ac:dyDescent="0.2">
      <c r="B23" s="100"/>
      <c r="C23" s="100"/>
      <c r="D23" s="100"/>
      <c r="E23" s="100"/>
    </row>
    <row r="24" spans="2:10" x14ac:dyDescent="0.2">
      <c r="B24" s="100"/>
      <c r="C24" s="100"/>
      <c r="D24" s="100"/>
      <c r="E24" s="100"/>
    </row>
    <row r="25" spans="2:10" x14ac:dyDescent="0.2">
      <c r="B25" s="100"/>
      <c r="C25" s="100"/>
      <c r="D25" s="100"/>
      <c r="E25" s="100"/>
    </row>
    <row r="26" spans="2:10" x14ac:dyDescent="0.2">
      <c r="B26" s="100"/>
      <c r="C26" s="100"/>
      <c r="D26" s="100"/>
      <c r="E26" s="100"/>
    </row>
    <row r="27" spans="2:10" x14ac:dyDescent="0.2">
      <c r="B27" s="100"/>
      <c r="C27" s="100"/>
      <c r="D27" s="100"/>
      <c r="E27" s="100"/>
    </row>
    <row r="28" spans="2:10" x14ac:dyDescent="0.2">
      <c r="B28" s="100"/>
      <c r="C28" s="100"/>
      <c r="D28" s="100"/>
      <c r="E28" s="100"/>
    </row>
    <row r="29" spans="2:10" x14ac:dyDescent="0.2">
      <c r="B29" s="100"/>
      <c r="C29" s="100"/>
      <c r="D29" s="100"/>
      <c r="E29" s="100"/>
    </row>
    <row r="30" spans="2:10" x14ac:dyDescent="0.2">
      <c r="B30" s="100"/>
      <c r="C30" s="100"/>
      <c r="D30" s="100"/>
      <c r="E30" s="100"/>
    </row>
    <row r="31" spans="2:10" x14ac:dyDescent="0.2">
      <c r="B31" s="100"/>
      <c r="C31" s="100"/>
      <c r="D31" s="100"/>
      <c r="E31" s="100"/>
    </row>
    <row r="32" spans="2:10" x14ac:dyDescent="0.2">
      <c r="B32" s="100"/>
      <c r="C32" s="100"/>
      <c r="D32" s="100"/>
      <c r="E32" s="100"/>
    </row>
    <row r="33" spans="2:5" x14ac:dyDescent="0.2">
      <c r="B33" s="100"/>
      <c r="C33" s="100"/>
      <c r="D33" s="100"/>
      <c r="E33" s="100"/>
    </row>
    <row r="34" spans="2:5" x14ac:dyDescent="0.2">
      <c r="B34" s="100"/>
      <c r="C34" s="100"/>
      <c r="D34" s="100"/>
      <c r="E34" s="100"/>
    </row>
    <row r="35" spans="2:5" x14ac:dyDescent="0.2">
      <c r="B35" s="100"/>
      <c r="C35" s="100"/>
      <c r="D35" s="100"/>
      <c r="E35" s="100"/>
    </row>
    <row r="36" spans="2:5" x14ac:dyDescent="0.2">
      <c r="B36" s="100"/>
      <c r="C36" s="100"/>
      <c r="D36" s="100"/>
      <c r="E36" s="100"/>
    </row>
    <row r="37" spans="2:5" x14ac:dyDescent="0.2">
      <c r="B37" s="100"/>
      <c r="C37" s="100"/>
      <c r="D37" s="100"/>
      <c r="E37" s="100"/>
    </row>
    <row r="38" spans="2:5" x14ac:dyDescent="0.2">
      <c r="B38" s="100"/>
      <c r="C38" s="100"/>
      <c r="D38" s="100"/>
      <c r="E38" s="100"/>
    </row>
    <row r="39" spans="2:5" x14ac:dyDescent="0.2">
      <c r="B39" s="100"/>
      <c r="C39" s="100"/>
      <c r="D39" s="100"/>
      <c r="E39" s="100"/>
    </row>
    <row r="40" spans="2:5" x14ac:dyDescent="0.2">
      <c r="B40" s="100"/>
      <c r="C40" s="100"/>
      <c r="D40" s="100"/>
      <c r="E40" s="100"/>
    </row>
    <row r="41" spans="2:5" x14ac:dyDescent="0.2">
      <c r="B41" s="100"/>
      <c r="C41" s="100"/>
      <c r="D41" s="100"/>
      <c r="E41" s="100"/>
    </row>
    <row r="42" spans="2:5" x14ac:dyDescent="0.2">
      <c r="B42" s="100"/>
      <c r="C42" s="100"/>
      <c r="D42" s="100"/>
      <c r="E42" s="100"/>
    </row>
    <row r="43" spans="2:5" x14ac:dyDescent="0.2">
      <c r="B43" s="100"/>
      <c r="C43" s="100"/>
      <c r="D43" s="100"/>
      <c r="E43" s="100"/>
    </row>
    <row r="44" spans="2:5" x14ac:dyDescent="0.2">
      <c r="B44" s="100"/>
      <c r="C44" s="100"/>
      <c r="D44" s="100"/>
      <c r="E44" s="100"/>
    </row>
    <row r="45" spans="2:5" x14ac:dyDescent="0.2">
      <c r="B45" s="100"/>
      <c r="C45" s="100"/>
      <c r="D45" s="100"/>
      <c r="E45" s="100"/>
    </row>
    <row r="46" spans="2:5" x14ac:dyDescent="0.2">
      <c r="B46" s="100"/>
      <c r="C46" s="100"/>
      <c r="D46" s="100"/>
      <c r="E46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28B8-4555-4533-B217-343F7A061A33}">
  <sheetPr codeName="Hoja1"/>
  <dimension ref="A1:XEZ156"/>
  <sheetViews>
    <sheetView showGridLines="0" zoomScale="120" zoomScaleNormal="120" workbookViewId="0">
      <selection activeCell="A10" sqref="A10"/>
    </sheetView>
  </sheetViews>
  <sheetFormatPr baseColWidth="10" defaultColWidth="67.140625" defaultRowHeight="12.75" outlineLevelRow="5" x14ac:dyDescent="0.2"/>
  <cols>
    <col min="1" max="1" width="58.7109375" style="11" bestFit="1" customWidth="1"/>
    <col min="2" max="2" width="15.5703125" style="11" customWidth="1"/>
    <col min="3" max="3" width="21.7109375" style="11" customWidth="1"/>
    <col min="4" max="4" width="23.7109375" style="11" bestFit="1" customWidth="1"/>
    <col min="5" max="5" width="25.7109375" style="11" customWidth="1"/>
    <col min="6" max="6" width="24.140625" style="11" customWidth="1"/>
    <col min="7" max="7" width="14.85546875" style="27" bestFit="1" customWidth="1"/>
    <col min="8" max="8" width="3.85546875" style="11" customWidth="1"/>
    <col min="9" max="10" width="67.140625" style="12"/>
    <col min="11" max="11" width="5.85546875" style="12" customWidth="1"/>
    <col min="12" max="16384" width="67.140625" style="12"/>
  </cols>
  <sheetData>
    <row r="1" spans="1:9" ht="15" customHeight="1" x14ac:dyDescent="0.2">
      <c r="A1" s="127" t="s">
        <v>0</v>
      </c>
      <c r="B1" s="127"/>
      <c r="C1" s="127"/>
      <c r="D1" s="10"/>
      <c r="E1" s="10"/>
      <c r="F1" s="10"/>
      <c r="G1" s="10"/>
    </row>
    <row r="2" spans="1:9" ht="15" customHeight="1" x14ac:dyDescent="0.2">
      <c r="A2" s="13"/>
      <c r="B2" s="13"/>
      <c r="C2" s="13"/>
      <c r="D2" s="10"/>
      <c r="E2" s="10"/>
      <c r="F2" s="10"/>
      <c r="G2" s="10"/>
    </row>
    <row r="3" spans="1:9" x14ac:dyDescent="0.2">
      <c r="A3" s="14" t="s">
        <v>1</v>
      </c>
      <c r="B3" s="15" t="s">
        <v>220</v>
      </c>
      <c r="C3" s="16"/>
      <c r="D3" s="16"/>
      <c r="E3" s="16"/>
      <c r="F3" s="16"/>
      <c r="G3" s="17"/>
    </row>
    <row r="4" spans="1:9" x14ac:dyDescent="0.2">
      <c r="A4" s="14" t="s">
        <v>2</v>
      </c>
      <c r="B4" s="15"/>
      <c r="C4" s="16"/>
      <c r="D4" s="16"/>
      <c r="E4" s="16"/>
      <c r="F4" s="16"/>
      <c r="G4" s="17"/>
    </row>
    <row r="5" spans="1:9" x14ac:dyDescent="0.2">
      <c r="A5" s="14" t="s">
        <v>3</v>
      </c>
      <c r="B5" s="16"/>
      <c r="C5" s="16"/>
      <c r="D5" s="16"/>
      <c r="E5" s="16"/>
      <c r="F5" s="16"/>
      <c r="G5" s="17"/>
    </row>
    <row r="6" spans="1:9" x14ac:dyDescent="0.2">
      <c r="A6" s="14" t="s">
        <v>4</v>
      </c>
      <c r="B6" s="15"/>
      <c r="C6" s="16"/>
      <c r="D6" s="16"/>
      <c r="E6" s="16"/>
      <c r="F6" s="16"/>
      <c r="G6" s="17"/>
    </row>
    <row r="7" spans="1:9" x14ac:dyDescent="0.2">
      <c r="A7" s="16"/>
      <c r="B7" s="16"/>
      <c r="C7" s="16"/>
      <c r="D7" s="16"/>
      <c r="E7" s="16"/>
      <c r="F7" s="16"/>
      <c r="G7" s="17"/>
    </row>
    <row r="8" spans="1:9" x14ac:dyDescent="0.2">
      <c r="A8" s="128" t="s">
        <v>5</v>
      </c>
      <c r="B8" s="128"/>
      <c r="C8" s="128"/>
      <c r="D8" s="128"/>
      <c r="E8" s="128"/>
      <c r="F8" s="128"/>
      <c r="G8" s="128"/>
    </row>
    <row r="9" spans="1:9" x14ac:dyDescent="0.2">
      <c r="A9" s="18"/>
      <c r="B9" s="18"/>
      <c r="C9" s="18"/>
      <c r="D9" s="18"/>
      <c r="E9" s="18"/>
      <c r="F9" s="18"/>
      <c r="G9" s="19"/>
      <c r="I9" s="11"/>
    </row>
    <row r="10" spans="1:9" ht="25.5" x14ac:dyDescent="0.2">
      <c r="A10" s="15" t="s">
        <v>174</v>
      </c>
      <c r="B10" s="17"/>
      <c r="C10" s="18"/>
      <c r="D10" s="18"/>
      <c r="E10" s="18"/>
      <c r="F10" s="18"/>
      <c r="G10" s="19"/>
      <c r="H10" s="12"/>
    </row>
    <row r="11" spans="1:9" x14ac:dyDescent="0.2">
      <c r="A11" s="20"/>
      <c r="B11" s="20"/>
      <c r="C11" s="20"/>
      <c r="D11" s="20"/>
      <c r="E11" s="20"/>
      <c r="F11" s="20"/>
      <c r="G11" s="21"/>
      <c r="H11" s="22"/>
    </row>
    <row r="12" spans="1:9" ht="15" customHeight="1" x14ac:dyDescent="0.2">
      <c r="A12" s="23" t="s">
        <v>6</v>
      </c>
      <c r="B12" s="23"/>
      <c r="C12" s="23"/>
      <c r="D12" s="23"/>
      <c r="E12" s="20"/>
      <c r="F12" s="20"/>
      <c r="G12" s="24"/>
    </row>
    <row r="13" spans="1:9" x14ac:dyDescent="0.2">
      <c r="A13" s="23"/>
      <c r="B13" s="23"/>
      <c r="C13" s="23"/>
      <c r="D13" s="23"/>
      <c r="E13" s="23"/>
      <c r="F13" s="23"/>
      <c r="G13" s="24"/>
    </row>
    <row r="14" spans="1:9" ht="15" customHeight="1" x14ac:dyDescent="0.2">
      <c r="A14" s="14" t="s">
        <v>7</v>
      </c>
      <c r="C14" s="25">
        <f>+C15+C73+C102</f>
        <v>20000000</v>
      </c>
      <c r="D14" s="26"/>
      <c r="E14" s="20"/>
      <c r="F14" s="20"/>
      <c r="H14" s="12"/>
    </row>
    <row r="15" spans="1:9" ht="15" customHeight="1" x14ac:dyDescent="0.2">
      <c r="A15" s="28" t="s">
        <v>101</v>
      </c>
      <c r="C15" s="25">
        <f>+C17+C28+C36+C47+C54+C63</f>
        <v>20000000</v>
      </c>
      <c r="D15" s="29"/>
      <c r="E15" s="20"/>
      <c r="F15" s="20"/>
      <c r="G15" s="30"/>
      <c r="H15" s="12"/>
    </row>
    <row r="16" spans="1:9" outlineLevel="1" x14ac:dyDescent="0.2">
      <c r="A16" s="29"/>
      <c r="B16" s="31"/>
      <c r="C16" s="31"/>
      <c r="D16" s="29"/>
      <c r="E16" s="12"/>
      <c r="F16" s="12"/>
      <c r="G16" s="30"/>
      <c r="H16" s="12"/>
    </row>
    <row r="17" spans="1:7" s="12" customFormat="1" outlineLevel="1" x14ac:dyDescent="0.2">
      <c r="A17" s="28" t="s">
        <v>102</v>
      </c>
      <c r="B17" s="11"/>
      <c r="C17" s="25">
        <f>+F19+F22+F25+F26</f>
        <v>0</v>
      </c>
      <c r="D17" s="29"/>
      <c r="E17" s="20"/>
      <c r="F17" s="20"/>
      <c r="G17" s="30"/>
    </row>
    <row r="18" spans="1:7" s="12" customFormat="1" hidden="1" outlineLevel="2" x14ac:dyDescent="0.2">
      <c r="A18" s="32" t="s">
        <v>8</v>
      </c>
      <c r="B18" s="32" t="s">
        <v>9</v>
      </c>
      <c r="C18" s="32" t="s">
        <v>10</v>
      </c>
      <c r="D18" s="32"/>
      <c r="E18" s="32" t="s">
        <v>17</v>
      </c>
      <c r="F18" s="32" t="s">
        <v>12</v>
      </c>
      <c r="G18" s="27"/>
    </row>
    <row r="19" spans="1:7" s="12" customFormat="1" hidden="1" outlineLevel="2" x14ac:dyDescent="0.2">
      <c r="A19" s="33" t="s">
        <v>122</v>
      </c>
      <c r="B19" s="34"/>
      <c r="C19" s="35" t="s">
        <v>109</v>
      </c>
      <c r="D19" s="34"/>
      <c r="E19" s="34"/>
      <c r="F19" s="36"/>
      <c r="G19" s="27"/>
    </row>
    <row r="20" spans="1:7" s="12" customFormat="1" hidden="1" outlineLevel="3" x14ac:dyDescent="0.2">
      <c r="A20" s="37" t="s">
        <v>121</v>
      </c>
      <c r="B20" s="34"/>
      <c r="C20" s="35"/>
      <c r="D20" s="34"/>
      <c r="E20" s="34"/>
      <c r="F20" s="36"/>
      <c r="G20" s="27"/>
    </row>
    <row r="21" spans="1:7" s="12" customFormat="1" hidden="1" outlineLevel="3" x14ac:dyDescent="0.2">
      <c r="A21" s="37" t="s">
        <v>27</v>
      </c>
      <c r="B21" s="34"/>
      <c r="C21" s="35"/>
      <c r="D21" s="34"/>
      <c r="E21" s="34"/>
      <c r="F21" s="36"/>
      <c r="G21" s="27"/>
    </row>
    <row r="22" spans="1:7" s="12" customFormat="1" ht="25.5" hidden="1" outlineLevel="2" collapsed="1" x14ac:dyDescent="0.2">
      <c r="A22" s="33" t="s">
        <v>123</v>
      </c>
      <c r="B22" s="34"/>
      <c r="C22" s="35" t="s">
        <v>109</v>
      </c>
      <c r="D22" s="34"/>
      <c r="E22" s="34"/>
      <c r="F22" s="36"/>
      <c r="G22" s="27"/>
    </row>
    <row r="23" spans="1:7" s="12" customFormat="1" hidden="1" outlineLevel="3" x14ac:dyDescent="0.2">
      <c r="A23" s="37" t="s">
        <v>121</v>
      </c>
      <c r="B23" s="34"/>
      <c r="C23" s="35" t="s">
        <v>109</v>
      </c>
      <c r="D23" s="34"/>
      <c r="E23" s="34"/>
      <c r="F23" s="36"/>
      <c r="G23" s="27"/>
    </row>
    <row r="24" spans="1:7" s="12" customFormat="1" hidden="1" outlineLevel="3" x14ac:dyDescent="0.2">
      <c r="A24" s="37" t="s">
        <v>27</v>
      </c>
      <c r="B24" s="34"/>
      <c r="C24" s="35" t="s">
        <v>109</v>
      </c>
      <c r="D24" s="34"/>
      <c r="E24" s="34"/>
      <c r="F24" s="36"/>
      <c r="G24" s="27"/>
    </row>
    <row r="25" spans="1:7" s="12" customFormat="1" ht="25.5" hidden="1" outlineLevel="2" collapsed="1" x14ac:dyDescent="0.2">
      <c r="A25" s="33" t="s">
        <v>124</v>
      </c>
      <c r="B25" s="34"/>
      <c r="C25" s="35" t="s">
        <v>109</v>
      </c>
      <c r="D25" s="34"/>
      <c r="E25" s="34"/>
      <c r="F25" s="36"/>
      <c r="G25" s="27"/>
    </row>
    <row r="26" spans="1:7" s="12" customFormat="1" hidden="1" outlineLevel="2" x14ac:dyDescent="0.2">
      <c r="A26" s="33" t="s">
        <v>167</v>
      </c>
      <c r="B26" s="34"/>
      <c r="C26" s="35" t="s">
        <v>109</v>
      </c>
      <c r="D26" s="34"/>
      <c r="E26" s="34"/>
      <c r="F26" s="36"/>
      <c r="G26" s="27"/>
    </row>
    <row r="27" spans="1:7" s="12" customFormat="1" outlineLevel="1" collapsed="1" x14ac:dyDescent="0.2">
      <c r="A27" s="29"/>
      <c r="B27" s="31"/>
      <c r="C27" s="31"/>
      <c r="D27" s="29"/>
      <c r="G27" s="27"/>
    </row>
    <row r="28" spans="1:7" s="12" customFormat="1" outlineLevel="1" x14ac:dyDescent="0.2">
      <c r="A28" s="28" t="s">
        <v>104</v>
      </c>
      <c r="B28" s="11"/>
      <c r="C28" s="25">
        <f>+E31+E32+E33+E34</f>
        <v>0</v>
      </c>
      <c r="D28" s="29"/>
      <c r="E28" s="31"/>
      <c r="F28" s="31"/>
      <c r="G28" s="30"/>
    </row>
    <row r="29" spans="1:7" s="12" customFormat="1" outlineLevel="1" x14ac:dyDescent="0.2">
      <c r="A29" s="28"/>
      <c r="B29" s="28"/>
      <c r="C29" s="28"/>
      <c r="D29" s="29"/>
      <c r="E29" s="31"/>
      <c r="F29" s="31"/>
      <c r="G29" s="30"/>
    </row>
    <row r="30" spans="1:7" s="12" customFormat="1" hidden="1" outlineLevel="2" x14ac:dyDescent="0.2">
      <c r="A30" s="32" t="s">
        <v>8</v>
      </c>
      <c r="B30" s="32" t="s">
        <v>9</v>
      </c>
      <c r="C30" s="32" t="s">
        <v>10</v>
      </c>
      <c r="D30" s="32"/>
      <c r="E30" s="32" t="s">
        <v>17</v>
      </c>
      <c r="F30" s="32" t="s">
        <v>12</v>
      </c>
      <c r="G30" s="27"/>
    </row>
    <row r="31" spans="1:7" s="12" customFormat="1" ht="25.5" hidden="1" outlineLevel="2" x14ac:dyDescent="0.2">
      <c r="A31" s="33" t="s">
        <v>13</v>
      </c>
      <c r="B31" s="34"/>
      <c r="C31" s="35" t="s">
        <v>109</v>
      </c>
      <c r="D31" s="34"/>
      <c r="E31" s="38">
        <v>0</v>
      </c>
      <c r="F31" s="34"/>
      <c r="G31" s="39" t="s">
        <v>175</v>
      </c>
    </row>
    <row r="32" spans="1:7" s="12" customFormat="1" hidden="1" outlineLevel="2" x14ac:dyDescent="0.2">
      <c r="A32" s="33" t="s">
        <v>14</v>
      </c>
      <c r="B32" s="34"/>
      <c r="C32" s="35" t="s">
        <v>109</v>
      </c>
      <c r="D32" s="34"/>
      <c r="E32" s="40"/>
      <c r="F32" s="34"/>
      <c r="G32" s="39" t="s">
        <v>175</v>
      </c>
    </row>
    <row r="33" spans="1:8" ht="25.5" hidden="1" outlineLevel="2" x14ac:dyDescent="0.2">
      <c r="A33" s="33" t="s">
        <v>15</v>
      </c>
      <c r="B33" s="34"/>
      <c r="C33" s="35" t="s">
        <v>109</v>
      </c>
      <c r="D33" s="34"/>
      <c r="E33" s="40"/>
      <c r="F33" s="34"/>
      <c r="G33" s="39" t="s">
        <v>175</v>
      </c>
      <c r="H33" s="12"/>
    </row>
    <row r="34" spans="1:8" ht="25.5" hidden="1" outlineLevel="2" x14ac:dyDescent="0.2">
      <c r="A34" s="33" t="s">
        <v>16</v>
      </c>
      <c r="B34" s="34"/>
      <c r="C34" s="35" t="s">
        <v>109</v>
      </c>
      <c r="D34" s="34"/>
      <c r="E34" s="40"/>
      <c r="F34" s="34"/>
      <c r="G34" s="39" t="s">
        <v>175</v>
      </c>
      <c r="H34" s="12"/>
    </row>
    <row r="35" spans="1:8" outlineLevel="1" collapsed="1" x14ac:dyDescent="0.2">
      <c r="A35" s="41"/>
      <c r="B35" s="41"/>
      <c r="C35" s="41"/>
    </row>
    <row r="36" spans="1:8" outlineLevel="1" x14ac:dyDescent="0.2">
      <c r="A36" s="28" t="s">
        <v>105</v>
      </c>
      <c r="C36" s="25">
        <f>+D39+D42</f>
        <v>0</v>
      </c>
      <c r="D36" s="29"/>
      <c r="E36" s="31"/>
      <c r="F36" s="31"/>
      <c r="G36" s="30"/>
      <c r="H36" s="31"/>
    </row>
    <row r="37" spans="1:8" outlineLevel="1" x14ac:dyDescent="0.2">
      <c r="A37" s="28"/>
      <c r="B37" s="28"/>
      <c r="C37" s="28"/>
      <c r="D37" s="29"/>
      <c r="E37" s="31"/>
      <c r="F37" s="31"/>
      <c r="G37" s="30"/>
      <c r="H37" s="31"/>
    </row>
    <row r="38" spans="1:8" hidden="1" outlineLevel="2" x14ac:dyDescent="0.2">
      <c r="A38" s="32" t="s">
        <v>8</v>
      </c>
      <c r="B38" s="32" t="s">
        <v>9</v>
      </c>
      <c r="C38" s="32" t="s">
        <v>10</v>
      </c>
      <c r="D38" s="32"/>
      <c r="E38" s="32" t="s">
        <v>17</v>
      </c>
      <c r="F38" s="32" t="s">
        <v>12</v>
      </c>
      <c r="H38" s="12"/>
    </row>
    <row r="39" spans="1:8" hidden="1" outlineLevel="2" x14ac:dyDescent="0.2">
      <c r="A39" s="42" t="s">
        <v>18</v>
      </c>
      <c r="B39" s="43"/>
      <c r="C39" s="35" t="s">
        <v>110</v>
      </c>
      <c r="D39" s="86">
        <f>+D40+D41</f>
        <v>0</v>
      </c>
      <c r="E39" s="43"/>
      <c r="F39" s="43"/>
      <c r="G39" s="45" t="s">
        <v>175</v>
      </c>
      <c r="H39" s="12"/>
    </row>
    <row r="40" spans="1:8" hidden="1" outlineLevel="3" x14ac:dyDescent="0.2">
      <c r="A40" s="46" t="s">
        <v>19</v>
      </c>
      <c r="B40" s="34"/>
      <c r="C40" s="35" t="s">
        <v>110</v>
      </c>
      <c r="D40" s="36"/>
      <c r="E40" s="34"/>
      <c r="F40" s="34"/>
      <c r="G40" s="47" t="s">
        <v>175</v>
      </c>
      <c r="H40" s="12"/>
    </row>
    <row r="41" spans="1:8" hidden="1" outlineLevel="3" x14ac:dyDescent="0.2">
      <c r="A41" s="46" t="s">
        <v>20</v>
      </c>
      <c r="B41" s="34"/>
      <c r="C41" s="35" t="s">
        <v>110</v>
      </c>
      <c r="D41" s="36"/>
      <c r="E41" s="34"/>
      <c r="F41" s="34"/>
      <c r="G41" s="47" t="s">
        <v>175</v>
      </c>
      <c r="H41" s="12"/>
    </row>
    <row r="42" spans="1:8" hidden="1" outlineLevel="2" x14ac:dyDescent="0.2">
      <c r="A42" s="33" t="s">
        <v>21</v>
      </c>
      <c r="B42" s="34"/>
      <c r="C42" s="35" t="s">
        <v>110</v>
      </c>
      <c r="D42" s="36">
        <v>0</v>
      </c>
      <c r="E42" s="34"/>
      <c r="F42" s="34"/>
      <c r="G42" s="47" t="s">
        <v>175</v>
      </c>
      <c r="H42" s="12"/>
    </row>
    <row r="43" spans="1:8" ht="25.5" hidden="1" outlineLevel="2" x14ac:dyDescent="0.2">
      <c r="A43" s="33" t="s">
        <v>22</v>
      </c>
      <c r="B43" s="34"/>
      <c r="C43" s="35" t="s">
        <v>110</v>
      </c>
      <c r="D43" s="35"/>
      <c r="E43" s="34"/>
      <c r="F43" s="34"/>
      <c r="G43" s="47" t="s">
        <v>175</v>
      </c>
      <c r="H43" s="12"/>
    </row>
    <row r="44" spans="1:8" hidden="1" outlineLevel="2" x14ac:dyDescent="0.2">
      <c r="A44" s="33" t="s">
        <v>23</v>
      </c>
      <c r="B44" s="34"/>
      <c r="C44" s="35" t="s">
        <v>110</v>
      </c>
      <c r="D44" s="35"/>
      <c r="E44" s="34"/>
      <c r="F44" s="34"/>
      <c r="G44" s="47" t="s">
        <v>175</v>
      </c>
      <c r="H44" s="12"/>
    </row>
    <row r="45" spans="1:8" ht="38.25" hidden="1" outlineLevel="2" x14ac:dyDescent="0.2">
      <c r="A45" s="33" t="s">
        <v>24</v>
      </c>
      <c r="B45" s="34"/>
      <c r="C45" s="35" t="s">
        <v>110</v>
      </c>
      <c r="D45" s="35"/>
      <c r="E45" s="34"/>
      <c r="F45" s="34"/>
      <c r="G45" s="47" t="s">
        <v>175</v>
      </c>
      <c r="H45" s="12"/>
    </row>
    <row r="46" spans="1:8" outlineLevel="1" collapsed="1" x14ac:dyDescent="0.2">
      <c r="A46" s="41"/>
      <c r="B46" s="41"/>
      <c r="C46" s="41"/>
    </row>
    <row r="47" spans="1:8" outlineLevel="1" x14ac:dyDescent="0.2">
      <c r="A47" s="28" t="s">
        <v>106</v>
      </c>
      <c r="C47" s="25">
        <f>+C50+C51+C52</f>
        <v>0</v>
      </c>
      <c r="D47" s="31"/>
      <c r="G47" s="30"/>
    </row>
    <row r="48" spans="1:8" outlineLevel="1" x14ac:dyDescent="0.2">
      <c r="A48" s="41"/>
      <c r="B48" s="41"/>
      <c r="C48" s="41"/>
      <c r="H48" s="41"/>
    </row>
    <row r="49" spans="1:8" hidden="1" outlineLevel="2" x14ac:dyDescent="0.2">
      <c r="A49" s="32" t="s">
        <v>8</v>
      </c>
      <c r="B49" s="32" t="s">
        <v>9</v>
      </c>
      <c r="C49" s="32" t="s">
        <v>10</v>
      </c>
      <c r="D49" s="32"/>
      <c r="E49" s="32" t="s">
        <v>17</v>
      </c>
      <c r="F49" s="32" t="s">
        <v>12</v>
      </c>
      <c r="H49" s="41"/>
    </row>
    <row r="50" spans="1:8" ht="25.5" hidden="1" outlineLevel="2" x14ac:dyDescent="0.2">
      <c r="A50" s="33" t="s">
        <v>22</v>
      </c>
      <c r="B50" s="34"/>
      <c r="C50" s="48"/>
      <c r="D50" s="34"/>
      <c r="E50" s="34"/>
      <c r="F50" s="34"/>
      <c r="G50" s="47" t="s">
        <v>175</v>
      </c>
      <c r="H50" s="41"/>
    </row>
    <row r="51" spans="1:8" hidden="1" outlineLevel="2" x14ac:dyDescent="0.2">
      <c r="A51" s="33" t="s">
        <v>23</v>
      </c>
      <c r="B51" s="34"/>
      <c r="C51" s="48"/>
      <c r="D51" s="34"/>
      <c r="E51" s="34"/>
      <c r="F51" s="34"/>
      <c r="G51" s="47" t="s">
        <v>175</v>
      </c>
      <c r="H51" s="41"/>
    </row>
    <row r="52" spans="1:8" ht="38.25" hidden="1" outlineLevel="2" x14ac:dyDescent="0.2">
      <c r="A52" s="33" t="s">
        <v>24</v>
      </c>
      <c r="B52" s="34"/>
      <c r="C52" s="48"/>
      <c r="D52" s="34"/>
      <c r="E52" s="34"/>
      <c r="F52" s="34"/>
      <c r="G52" s="47" t="s">
        <v>175</v>
      </c>
      <c r="H52" s="41"/>
    </row>
    <row r="53" spans="1:8" outlineLevel="1" collapsed="1" x14ac:dyDescent="0.2">
      <c r="A53" s="41"/>
      <c r="B53" s="41"/>
      <c r="C53" s="41"/>
      <c r="H53" s="41"/>
    </row>
    <row r="54" spans="1:8" outlineLevel="1" x14ac:dyDescent="0.2">
      <c r="A54" s="28" t="s">
        <v>107</v>
      </c>
      <c r="C54" s="25">
        <f>+B57+B58+B59+B60+B61</f>
        <v>18000000</v>
      </c>
      <c r="E54" s="31"/>
      <c r="F54" s="31"/>
      <c r="G54" s="30"/>
    </row>
    <row r="55" spans="1:8" outlineLevel="1" x14ac:dyDescent="0.2">
      <c r="A55" s="41"/>
      <c r="B55" s="41"/>
      <c r="C55" s="41"/>
      <c r="H55" s="41"/>
    </row>
    <row r="56" spans="1:8" outlineLevel="2" x14ac:dyDescent="0.2">
      <c r="A56" s="32" t="s">
        <v>8</v>
      </c>
      <c r="B56" s="32" t="s">
        <v>9</v>
      </c>
      <c r="C56" s="32" t="s">
        <v>10</v>
      </c>
      <c r="D56" s="32"/>
      <c r="E56" s="32" t="s">
        <v>17</v>
      </c>
      <c r="F56" s="32" t="s">
        <v>12</v>
      </c>
      <c r="H56" s="12"/>
    </row>
    <row r="57" spans="1:8" outlineLevel="2" x14ac:dyDescent="0.2">
      <c r="A57" s="33" t="s">
        <v>25</v>
      </c>
      <c r="B57" s="38"/>
      <c r="C57" s="35" t="s">
        <v>103</v>
      </c>
      <c r="D57" s="34"/>
      <c r="E57" s="34"/>
      <c r="F57" s="34"/>
      <c r="G57" s="39" t="s">
        <v>175</v>
      </c>
      <c r="H57" s="12"/>
    </row>
    <row r="58" spans="1:8" outlineLevel="2" x14ac:dyDescent="0.2">
      <c r="A58" s="33" t="s">
        <v>26</v>
      </c>
      <c r="B58" s="40"/>
      <c r="C58" s="35" t="s">
        <v>103</v>
      </c>
      <c r="D58" s="34"/>
      <c r="E58" s="34"/>
      <c r="F58" s="34"/>
      <c r="G58" s="39" t="s">
        <v>175</v>
      </c>
      <c r="H58" s="12"/>
    </row>
    <row r="59" spans="1:8" outlineLevel="2" x14ac:dyDescent="0.2">
      <c r="A59" s="33" t="s">
        <v>27</v>
      </c>
      <c r="B59" s="114">
        <f>+Ejercicio!B2</f>
        <v>18000000</v>
      </c>
      <c r="C59" s="35" t="s">
        <v>103</v>
      </c>
      <c r="D59" s="34"/>
      <c r="E59" s="34"/>
      <c r="F59" s="34"/>
      <c r="G59" s="39" t="s">
        <v>175</v>
      </c>
      <c r="H59" s="12"/>
    </row>
    <row r="60" spans="1:8" outlineLevel="2" x14ac:dyDescent="0.2">
      <c r="A60" s="33" t="s">
        <v>28</v>
      </c>
      <c r="B60" s="40"/>
      <c r="C60" s="35" t="s">
        <v>103</v>
      </c>
      <c r="D60" s="34"/>
      <c r="E60" s="34"/>
      <c r="F60" s="34"/>
      <c r="G60" s="39" t="s">
        <v>175</v>
      </c>
      <c r="H60" s="12"/>
    </row>
    <row r="61" spans="1:8" outlineLevel="2" x14ac:dyDescent="0.2">
      <c r="A61" s="33" t="s">
        <v>29</v>
      </c>
      <c r="B61" s="40"/>
      <c r="C61" s="35"/>
      <c r="D61" s="34"/>
      <c r="E61" s="34"/>
      <c r="F61" s="34"/>
      <c r="G61" s="39" t="s">
        <v>175</v>
      </c>
      <c r="H61" s="12"/>
    </row>
    <row r="62" spans="1:8" outlineLevel="1" x14ac:dyDescent="0.2">
      <c r="A62" s="41"/>
      <c r="B62" s="41"/>
      <c r="C62" s="41"/>
    </row>
    <row r="63" spans="1:8" outlineLevel="1" x14ac:dyDescent="0.2">
      <c r="A63" s="28" t="s">
        <v>108</v>
      </c>
      <c r="C63" s="25">
        <f>+B65+C65+D65+E65+F65</f>
        <v>2000000</v>
      </c>
      <c r="E63" s="31"/>
      <c r="F63" s="31"/>
      <c r="G63" s="30"/>
    </row>
    <row r="64" spans="1:8" outlineLevel="1" x14ac:dyDescent="0.2">
      <c r="A64" s="41"/>
      <c r="B64" s="41"/>
      <c r="C64" s="41"/>
      <c r="H64" s="41"/>
    </row>
    <row r="65" spans="1:8" outlineLevel="5" x14ac:dyDescent="0.2">
      <c r="A65" s="49" t="s">
        <v>30</v>
      </c>
      <c r="B65" s="50">
        <f>+B68+B69+B70</f>
        <v>2000000</v>
      </c>
      <c r="C65" s="50">
        <f t="shared" ref="C65:F65" si="0">+C68+C69+C70</f>
        <v>0</v>
      </c>
      <c r="D65" s="50"/>
      <c r="E65" s="50">
        <f t="shared" si="0"/>
        <v>0</v>
      </c>
      <c r="F65" s="50">
        <f t="shared" si="0"/>
        <v>0</v>
      </c>
      <c r="G65" s="47" t="s">
        <v>176</v>
      </c>
      <c r="H65" s="12"/>
    </row>
    <row r="66" spans="1:8" outlineLevel="5" x14ac:dyDescent="0.2">
      <c r="A66" s="12"/>
      <c r="B66" s="12"/>
      <c r="C66" s="12"/>
      <c r="D66" s="12"/>
      <c r="E66" s="12"/>
      <c r="F66" s="12"/>
      <c r="H66" s="12"/>
    </row>
    <row r="67" spans="1:8" outlineLevel="5" x14ac:dyDescent="0.2">
      <c r="A67" s="32" t="s">
        <v>8</v>
      </c>
      <c r="B67" s="32" t="s">
        <v>9</v>
      </c>
      <c r="C67" s="32" t="s">
        <v>10</v>
      </c>
      <c r="D67" s="32"/>
      <c r="E67" s="32" t="s">
        <v>17</v>
      </c>
      <c r="F67" s="32" t="s">
        <v>12</v>
      </c>
    </row>
    <row r="68" spans="1:8" ht="25.5" outlineLevel="5" x14ac:dyDescent="0.2">
      <c r="A68" s="51" t="s">
        <v>31</v>
      </c>
      <c r="B68" s="52"/>
      <c r="C68" s="52"/>
      <c r="D68" s="52"/>
      <c r="E68" s="52"/>
      <c r="F68" s="34"/>
      <c r="G68" s="47" t="s">
        <v>175</v>
      </c>
      <c r="H68" s="12"/>
    </row>
    <row r="69" spans="1:8" outlineLevel="5" x14ac:dyDescent="0.2">
      <c r="A69" s="51" t="s">
        <v>32</v>
      </c>
      <c r="B69" s="52"/>
      <c r="C69" s="52"/>
      <c r="D69" s="52"/>
      <c r="E69" s="52"/>
      <c r="F69" s="34"/>
      <c r="G69" s="47" t="s">
        <v>175</v>
      </c>
      <c r="H69" s="12"/>
    </row>
    <row r="70" spans="1:8" outlineLevel="5" x14ac:dyDescent="0.2">
      <c r="A70" s="51" t="s">
        <v>33</v>
      </c>
      <c r="B70" s="53">
        <f>+Ejercicio!B12</f>
        <v>2000000</v>
      </c>
      <c r="C70" s="52"/>
      <c r="D70" s="52"/>
      <c r="E70" s="52"/>
      <c r="F70" s="34"/>
      <c r="G70" s="47" t="s">
        <v>175</v>
      </c>
      <c r="H70" s="12"/>
    </row>
    <row r="71" spans="1:8" outlineLevel="4" x14ac:dyDescent="0.2">
      <c r="A71" s="54"/>
      <c r="B71" s="55"/>
      <c r="C71" s="55"/>
      <c r="D71" s="55"/>
      <c r="E71" s="55"/>
      <c r="F71" s="56"/>
      <c r="G71" s="57"/>
      <c r="H71" s="12"/>
    </row>
    <row r="72" spans="1:8" x14ac:dyDescent="0.2">
      <c r="A72" s="41"/>
      <c r="B72" s="41"/>
      <c r="C72" s="41"/>
    </row>
    <row r="73" spans="1:8" ht="14.25" customHeight="1" x14ac:dyDescent="0.2">
      <c r="A73" s="28" t="s">
        <v>111</v>
      </c>
      <c r="C73" s="25">
        <f>+SUM(C74:C91)</f>
        <v>0</v>
      </c>
      <c r="D73" s="29"/>
    </row>
    <row r="74" spans="1:8" hidden="1" outlineLevel="1" x14ac:dyDescent="0.2">
      <c r="A74" s="119" t="s">
        <v>34</v>
      </c>
      <c r="B74" s="119"/>
      <c r="C74" s="58"/>
      <c r="D74" s="59"/>
      <c r="H74" s="12"/>
    </row>
    <row r="75" spans="1:8" hidden="1" outlineLevel="1" x14ac:dyDescent="0.2">
      <c r="A75" s="119" t="s">
        <v>35</v>
      </c>
      <c r="B75" s="119"/>
      <c r="C75" s="58"/>
      <c r="D75" s="59"/>
      <c r="H75" s="12"/>
    </row>
    <row r="76" spans="1:8" hidden="1" outlineLevel="1" x14ac:dyDescent="0.2">
      <c r="A76" s="119" t="s">
        <v>36</v>
      </c>
      <c r="B76" s="119"/>
      <c r="C76" s="58"/>
      <c r="D76" s="59"/>
      <c r="H76" s="12"/>
    </row>
    <row r="77" spans="1:8" hidden="1" outlineLevel="1" x14ac:dyDescent="0.2">
      <c r="A77" s="119" t="s">
        <v>37</v>
      </c>
      <c r="B77" s="119"/>
      <c r="C77" s="58"/>
      <c r="D77" s="59"/>
      <c r="H77" s="12"/>
    </row>
    <row r="78" spans="1:8" hidden="1" outlineLevel="1" x14ac:dyDescent="0.2">
      <c r="A78" s="119" t="s">
        <v>38</v>
      </c>
      <c r="B78" s="119"/>
      <c r="C78" s="58"/>
      <c r="D78" s="59"/>
      <c r="H78" s="12"/>
    </row>
    <row r="79" spans="1:8" hidden="1" outlineLevel="1" x14ac:dyDescent="0.2">
      <c r="A79" s="119" t="s">
        <v>39</v>
      </c>
      <c r="B79" s="119"/>
      <c r="C79" s="58"/>
      <c r="D79" s="59"/>
      <c r="H79" s="12"/>
    </row>
    <row r="80" spans="1:8" hidden="1" outlineLevel="1" x14ac:dyDescent="0.2">
      <c r="A80" s="119" t="s">
        <v>40</v>
      </c>
      <c r="B80" s="119"/>
      <c r="C80" s="58"/>
      <c r="D80" s="59"/>
      <c r="H80" s="12"/>
    </row>
    <row r="81" spans="1:7" s="12" customFormat="1" hidden="1" outlineLevel="1" x14ac:dyDescent="0.2">
      <c r="A81" s="119" t="s">
        <v>41</v>
      </c>
      <c r="B81" s="119"/>
      <c r="C81" s="58"/>
      <c r="D81" s="59"/>
      <c r="E81" s="11"/>
      <c r="F81" s="11"/>
      <c r="G81" s="27"/>
    </row>
    <row r="82" spans="1:7" s="12" customFormat="1" hidden="1" outlineLevel="1" x14ac:dyDescent="0.2">
      <c r="A82" s="119" t="s">
        <v>42</v>
      </c>
      <c r="B82" s="119"/>
      <c r="C82" s="58"/>
      <c r="D82" s="59"/>
      <c r="E82" s="11"/>
      <c r="F82" s="11"/>
      <c r="G82" s="27"/>
    </row>
    <row r="83" spans="1:7" s="12" customFormat="1" hidden="1" outlineLevel="1" x14ac:dyDescent="0.2">
      <c r="A83" s="119" t="s">
        <v>43</v>
      </c>
      <c r="B83" s="119"/>
      <c r="C83" s="58"/>
      <c r="D83" s="59"/>
      <c r="E83" s="11"/>
      <c r="F83" s="11"/>
      <c r="G83" s="27"/>
    </row>
    <row r="84" spans="1:7" s="12" customFormat="1" hidden="1" outlineLevel="1" x14ac:dyDescent="0.2">
      <c r="A84" s="119" t="s">
        <v>44</v>
      </c>
      <c r="B84" s="119"/>
      <c r="C84" s="58"/>
      <c r="D84" s="59"/>
      <c r="E84" s="11"/>
      <c r="F84" s="11"/>
      <c r="G84" s="27"/>
    </row>
    <row r="85" spans="1:7" s="12" customFormat="1" hidden="1" outlineLevel="1" x14ac:dyDescent="0.2">
      <c r="A85" s="119" t="s">
        <v>45</v>
      </c>
      <c r="B85" s="119"/>
      <c r="C85" s="58"/>
      <c r="D85" s="59"/>
      <c r="E85" s="11"/>
      <c r="F85" s="11"/>
      <c r="G85" s="27"/>
    </row>
    <row r="86" spans="1:7" s="12" customFormat="1" hidden="1" outlineLevel="1" x14ac:dyDescent="0.2">
      <c r="A86" s="119" t="s">
        <v>46</v>
      </c>
      <c r="B86" s="119"/>
      <c r="C86" s="58"/>
      <c r="D86" s="59"/>
      <c r="E86" s="11"/>
      <c r="F86" s="11"/>
      <c r="G86" s="27"/>
    </row>
    <row r="87" spans="1:7" s="12" customFormat="1" hidden="1" outlineLevel="1" x14ac:dyDescent="0.2">
      <c r="A87" s="119" t="s">
        <v>47</v>
      </c>
      <c r="B87" s="119"/>
      <c r="C87" s="58"/>
      <c r="D87" s="59"/>
      <c r="E87" s="11"/>
      <c r="F87" s="11"/>
      <c r="G87" s="27"/>
    </row>
    <row r="88" spans="1:7" s="12" customFormat="1" hidden="1" outlineLevel="1" x14ac:dyDescent="0.2">
      <c r="A88" s="119" t="s">
        <v>48</v>
      </c>
      <c r="B88" s="119"/>
      <c r="C88" s="58"/>
      <c r="D88" s="59"/>
      <c r="E88" s="11"/>
      <c r="F88" s="11"/>
      <c r="G88" s="27"/>
    </row>
    <row r="89" spans="1:7" s="12" customFormat="1" hidden="1" outlineLevel="1" x14ac:dyDescent="0.2">
      <c r="A89" s="119" t="s">
        <v>49</v>
      </c>
      <c r="B89" s="119"/>
      <c r="C89" s="58"/>
      <c r="D89" s="59"/>
      <c r="E89" s="11"/>
      <c r="F89" s="11"/>
      <c r="G89" s="27"/>
    </row>
    <row r="90" spans="1:7" s="12" customFormat="1" hidden="1" outlineLevel="1" x14ac:dyDescent="0.2">
      <c r="A90" s="119" t="s">
        <v>50</v>
      </c>
      <c r="B90" s="119"/>
      <c r="C90" s="58"/>
      <c r="D90" s="59"/>
      <c r="E90" s="11"/>
      <c r="F90" s="11"/>
      <c r="G90" s="27"/>
    </row>
    <row r="91" spans="1:7" s="12" customFormat="1" hidden="1" outlineLevel="1" x14ac:dyDescent="0.2">
      <c r="A91" s="119" t="s">
        <v>51</v>
      </c>
      <c r="B91" s="119"/>
      <c r="C91" s="58"/>
      <c r="D91" s="59"/>
      <c r="E91" s="11"/>
      <c r="F91" s="11"/>
      <c r="G91" s="27"/>
    </row>
    <row r="92" spans="1:7" s="12" customFormat="1" hidden="1" outlineLevel="3" x14ac:dyDescent="0.2">
      <c r="A92" s="120" t="s">
        <v>52</v>
      </c>
      <c r="B92" s="120"/>
      <c r="C92" s="58"/>
      <c r="D92" s="59"/>
      <c r="E92" s="11"/>
      <c r="F92" s="11"/>
      <c r="G92" s="27"/>
    </row>
    <row r="93" spans="1:7" s="12" customFormat="1" hidden="1" outlineLevel="3" x14ac:dyDescent="0.2">
      <c r="A93" s="120" t="s">
        <v>53</v>
      </c>
      <c r="B93" s="120"/>
      <c r="C93" s="58"/>
      <c r="D93" s="59"/>
      <c r="E93" s="11"/>
      <c r="F93" s="11"/>
      <c r="G93" s="27"/>
    </row>
    <row r="94" spans="1:7" s="12" customFormat="1" hidden="1" outlineLevel="3" x14ac:dyDescent="0.2">
      <c r="A94" s="120" t="s">
        <v>54</v>
      </c>
      <c r="B94" s="120"/>
      <c r="C94" s="58"/>
      <c r="D94" s="59"/>
      <c r="E94" s="11"/>
      <c r="F94" s="11"/>
      <c r="G94" s="27"/>
    </row>
    <row r="95" spans="1:7" s="12" customFormat="1" hidden="1" outlineLevel="3" x14ac:dyDescent="0.2">
      <c r="A95" s="120" t="s">
        <v>55</v>
      </c>
      <c r="B95" s="120"/>
      <c r="C95" s="58"/>
      <c r="D95" s="59"/>
      <c r="E95" s="11"/>
      <c r="F95" s="11"/>
      <c r="G95" s="27"/>
    </row>
    <row r="96" spans="1:7" s="12" customFormat="1" hidden="1" outlineLevel="3" x14ac:dyDescent="0.2">
      <c r="A96" s="120" t="s">
        <v>56</v>
      </c>
      <c r="B96" s="120"/>
      <c r="C96" s="58"/>
      <c r="D96" s="59"/>
      <c r="E96" s="11"/>
      <c r="F96" s="11"/>
      <c r="G96" s="27"/>
    </row>
    <row r="97" spans="1:8" hidden="1" outlineLevel="3" x14ac:dyDescent="0.2">
      <c r="A97" s="120" t="s">
        <v>23</v>
      </c>
      <c r="B97" s="120"/>
      <c r="C97" s="58"/>
      <c r="D97" s="59"/>
      <c r="H97" s="12"/>
    </row>
    <row r="98" spans="1:8" hidden="1" outlineLevel="3" x14ac:dyDescent="0.2">
      <c r="A98" s="120" t="s">
        <v>24</v>
      </c>
      <c r="B98" s="120"/>
      <c r="C98" s="58"/>
      <c r="D98" s="59"/>
      <c r="H98" s="12"/>
    </row>
    <row r="99" spans="1:8" hidden="1" outlineLevel="2" collapsed="1" x14ac:dyDescent="0.2">
      <c r="A99" s="60"/>
      <c r="B99" s="60"/>
      <c r="C99" s="59"/>
      <c r="D99" s="59"/>
      <c r="H99" s="12"/>
    </row>
    <row r="100" spans="1:8" hidden="1" outlineLevel="2" x14ac:dyDescent="0.2">
      <c r="A100" s="60"/>
      <c r="B100" s="60"/>
      <c r="C100" s="60"/>
      <c r="D100" s="59"/>
      <c r="H100" s="12"/>
    </row>
    <row r="101" spans="1:8" collapsed="1" x14ac:dyDescent="0.2">
      <c r="A101" s="41"/>
      <c r="B101" s="41"/>
      <c r="C101" s="41"/>
    </row>
    <row r="102" spans="1:8" ht="14.25" customHeight="1" x14ac:dyDescent="0.2">
      <c r="A102" s="28" t="s">
        <v>112</v>
      </c>
      <c r="C102" s="25">
        <f>+C103+C104+C105</f>
        <v>0</v>
      </c>
      <c r="D102" s="29"/>
    </row>
    <row r="103" spans="1:8" hidden="1" outlineLevel="1" x14ac:dyDescent="0.2">
      <c r="A103" s="117" t="s">
        <v>57</v>
      </c>
      <c r="B103" s="117"/>
      <c r="C103" s="58"/>
      <c r="D103" s="61"/>
    </row>
    <row r="104" spans="1:8" hidden="1" outlineLevel="1" x14ac:dyDescent="0.2">
      <c r="A104" s="117" t="s">
        <v>58</v>
      </c>
      <c r="B104" s="117"/>
      <c r="C104" s="58"/>
      <c r="D104" s="61"/>
    </row>
    <row r="105" spans="1:8" hidden="1" outlineLevel="1" x14ac:dyDescent="0.2">
      <c r="A105" s="117" t="s">
        <v>59</v>
      </c>
      <c r="B105" s="117"/>
      <c r="C105" s="58"/>
      <c r="D105" s="61"/>
    </row>
    <row r="106" spans="1:8" collapsed="1" x14ac:dyDescent="0.2">
      <c r="A106" s="16"/>
      <c r="B106" s="16"/>
      <c r="C106" s="16"/>
      <c r="D106" s="16"/>
      <c r="E106" s="16"/>
      <c r="F106" s="16"/>
      <c r="G106" s="16"/>
    </row>
    <row r="107" spans="1:8" ht="15" customHeight="1" x14ac:dyDescent="0.2">
      <c r="A107" s="118"/>
      <c r="B107" s="118"/>
      <c r="C107" s="118"/>
      <c r="D107" s="23"/>
      <c r="G107" s="23"/>
    </row>
    <row r="108" spans="1:8" x14ac:dyDescent="0.2">
      <c r="A108" s="41"/>
      <c r="B108" s="41"/>
      <c r="C108" s="41"/>
    </row>
    <row r="109" spans="1:8" ht="15" customHeight="1" x14ac:dyDescent="0.2">
      <c r="A109" s="14" t="s">
        <v>61</v>
      </c>
      <c r="C109" s="25">
        <f>+C111+C130</f>
        <v>15500000</v>
      </c>
      <c r="D109" s="26"/>
    </row>
    <row r="110" spans="1:8" x14ac:dyDescent="0.2">
      <c r="A110" s="41"/>
      <c r="B110" s="41"/>
      <c r="H110" s="41"/>
    </row>
    <row r="111" spans="1:8" ht="14.25" customHeight="1" x14ac:dyDescent="0.2">
      <c r="A111" s="79" t="s">
        <v>170</v>
      </c>
      <c r="C111" s="25">
        <f>+C113+C121</f>
        <v>15500000</v>
      </c>
      <c r="D111" s="26"/>
    </row>
    <row r="112" spans="1:8" x14ac:dyDescent="0.2">
      <c r="A112" s="41"/>
      <c r="H112" s="41"/>
    </row>
    <row r="113" spans="1:8" outlineLevel="1" x14ac:dyDescent="0.2">
      <c r="A113" s="28" t="s">
        <v>171</v>
      </c>
      <c r="C113" s="25">
        <f>+G119</f>
        <v>13500000</v>
      </c>
      <c r="D113" s="26"/>
      <c r="E113" s="116"/>
      <c r="F113" s="116"/>
      <c r="G113" s="28"/>
    </row>
    <row r="114" spans="1:8" outlineLevel="1" x14ac:dyDescent="0.2">
      <c r="A114" s="41"/>
      <c r="B114" s="41"/>
      <c r="H114" s="41"/>
    </row>
    <row r="115" spans="1:8" outlineLevel="2" x14ac:dyDescent="0.2">
      <c r="A115" s="32" t="s">
        <v>8</v>
      </c>
      <c r="B115" s="32" t="s">
        <v>9</v>
      </c>
      <c r="C115" s="32" t="s">
        <v>10</v>
      </c>
      <c r="D115" s="32"/>
      <c r="E115" s="32" t="s">
        <v>17</v>
      </c>
      <c r="F115" s="32" t="s">
        <v>12</v>
      </c>
      <c r="G115" s="32" t="s">
        <v>77</v>
      </c>
      <c r="H115" s="17" t="s">
        <v>177</v>
      </c>
    </row>
    <row r="116" spans="1:8" outlineLevel="2" x14ac:dyDescent="0.2">
      <c r="A116" s="51" t="s">
        <v>25</v>
      </c>
      <c r="B116" s="62">
        <f>+Ejercicio!B7+Ejercicio!B8</f>
        <v>1800000</v>
      </c>
      <c r="C116" s="62"/>
      <c r="D116" s="62"/>
      <c r="E116" s="62"/>
      <c r="F116" s="62"/>
      <c r="G116" s="62">
        <f>SUM(B116:F116)</f>
        <v>1800000</v>
      </c>
      <c r="H116" s="17" t="s">
        <v>177</v>
      </c>
    </row>
    <row r="117" spans="1:8" outlineLevel="2" x14ac:dyDescent="0.2">
      <c r="A117" s="51" t="s">
        <v>62</v>
      </c>
      <c r="B117" s="62">
        <f>+Ejercicio!B11</f>
        <v>4500000</v>
      </c>
      <c r="C117" s="62"/>
      <c r="D117" s="62"/>
      <c r="E117" s="62"/>
      <c r="F117" s="62"/>
      <c r="G117" s="62">
        <f>SUM(B117:F117)</f>
        <v>4500000</v>
      </c>
      <c r="H117" s="17" t="s">
        <v>177</v>
      </c>
    </row>
    <row r="118" spans="1:8" outlineLevel="2" x14ac:dyDescent="0.2">
      <c r="A118" s="51" t="s">
        <v>27</v>
      </c>
      <c r="B118" s="62">
        <f>+Ejercicio!B9+Ejercicio!B10</f>
        <v>6000000</v>
      </c>
      <c r="C118" s="62"/>
      <c r="D118" s="62"/>
      <c r="E118" s="62">
        <f>+Ejercicio!B13</f>
        <v>1200000</v>
      </c>
      <c r="F118" s="62"/>
      <c r="G118" s="62">
        <f>SUM(B118:F118)</f>
        <v>7200000</v>
      </c>
      <c r="H118" s="17" t="s">
        <v>177</v>
      </c>
    </row>
    <row r="119" spans="1:8" outlineLevel="2" x14ac:dyDescent="0.2">
      <c r="A119" s="49" t="s">
        <v>63</v>
      </c>
      <c r="B119" s="62">
        <f>SUM(B116:B118)</f>
        <v>12300000</v>
      </c>
      <c r="C119" s="62">
        <f t="shared" ref="C119:F119" si="1">SUM(C116:C118)</f>
        <v>0</v>
      </c>
      <c r="D119" s="62">
        <f t="shared" si="1"/>
        <v>0</v>
      </c>
      <c r="E119" s="62">
        <f t="shared" si="1"/>
        <v>1200000</v>
      </c>
      <c r="F119" s="62">
        <f t="shared" si="1"/>
        <v>0</v>
      </c>
      <c r="G119" s="62">
        <f>SUM(G116:G118)</f>
        <v>13500000</v>
      </c>
      <c r="H119" s="17" t="s">
        <v>177</v>
      </c>
    </row>
    <row r="120" spans="1:8" outlineLevel="1" x14ac:dyDescent="0.2">
      <c r="A120" s="41"/>
      <c r="B120" s="41"/>
      <c r="C120" s="41"/>
    </row>
    <row r="121" spans="1:8" outlineLevel="1" x14ac:dyDescent="0.2">
      <c r="A121" s="28" t="s">
        <v>172</v>
      </c>
      <c r="C121" s="25">
        <f>+G126</f>
        <v>2000000</v>
      </c>
      <c r="D121" s="28"/>
      <c r="E121" s="116"/>
      <c r="F121" s="116"/>
      <c r="G121" s="28"/>
    </row>
    <row r="122" spans="1:8" outlineLevel="2" x14ac:dyDescent="0.2">
      <c r="A122" s="32" t="s">
        <v>8</v>
      </c>
      <c r="B122" s="32" t="s">
        <v>9</v>
      </c>
      <c r="C122" s="32" t="s">
        <v>10</v>
      </c>
      <c r="D122" s="32"/>
      <c r="E122" s="32" t="s">
        <v>17</v>
      </c>
      <c r="F122" s="32" t="s">
        <v>12</v>
      </c>
      <c r="G122" s="32" t="s">
        <v>77</v>
      </c>
      <c r="H122" s="63" t="s">
        <v>175</v>
      </c>
    </row>
    <row r="123" spans="1:8" outlineLevel="2" x14ac:dyDescent="0.2">
      <c r="A123" s="51" t="s">
        <v>25</v>
      </c>
      <c r="B123" s="62"/>
      <c r="C123" s="62"/>
      <c r="D123" s="62"/>
      <c r="E123" s="62"/>
      <c r="F123" s="62"/>
      <c r="G123" s="62">
        <f t="shared" ref="G123:G125" si="2">SUM(B123:F123)</f>
        <v>0</v>
      </c>
      <c r="H123" s="63" t="s">
        <v>175</v>
      </c>
    </row>
    <row r="124" spans="1:8" outlineLevel="2" x14ac:dyDescent="0.2">
      <c r="A124" s="51" t="s">
        <v>62</v>
      </c>
      <c r="B124" s="62"/>
      <c r="C124" s="62"/>
      <c r="D124" s="62"/>
      <c r="E124" s="62"/>
      <c r="F124" s="62"/>
      <c r="G124" s="62">
        <f t="shared" si="2"/>
        <v>0</v>
      </c>
      <c r="H124" s="63" t="s">
        <v>175</v>
      </c>
    </row>
    <row r="125" spans="1:8" outlineLevel="2" x14ac:dyDescent="0.2">
      <c r="A125" s="51" t="s">
        <v>27</v>
      </c>
      <c r="B125" s="62">
        <f>+Ejercicio!B12</f>
        <v>2000000</v>
      </c>
      <c r="C125" s="62"/>
      <c r="D125" s="62"/>
      <c r="E125" s="62"/>
      <c r="F125" s="62"/>
      <c r="G125" s="62">
        <f t="shared" si="2"/>
        <v>2000000</v>
      </c>
      <c r="H125" s="63" t="s">
        <v>175</v>
      </c>
    </row>
    <row r="126" spans="1:8" outlineLevel="2" x14ac:dyDescent="0.2">
      <c r="A126" s="49" t="s">
        <v>63</v>
      </c>
      <c r="B126" s="62">
        <f>+SUM(B123:B125)</f>
        <v>2000000</v>
      </c>
      <c r="C126" s="62">
        <f t="shared" ref="C126" si="3">+SUM(C123:C125)</f>
        <v>0</v>
      </c>
      <c r="D126" s="62"/>
      <c r="E126" s="62">
        <f t="shared" ref="E126" si="4">+SUM(E123:E125)</f>
        <v>0</v>
      </c>
      <c r="F126" s="62">
        <f t="shared" ref="F126" si="5">+SUM(F123:F125)</f>
        <v>0</v>
      </c>
      <c r="G126" s="62">
        <f t="shared" ref="G126" si="6">+SUM(G123:G125)</f>
        <v>2000000</v>
      </c>
      <c r="H126" s="63" t="s">
        <v>175</v>
      </c>
    </row>
    <row r="127" spans="1:8" outlineLevel="1" x14ac:dyDescent="0.2">
      <c r="A127" s="64"/>
      <c r="B127" s="65"/>
      <c r="C127" s="65"/>
      <c r="D127" s="65"/>
      <c r="E127" s="65"/>
      <c r="F127" s="65"/>
      <c r="G127" s="65"/>
      <c r="H127" s="63"/>
    </row>
    <row r="128" spans="1:8" outlineLevel="1" x14ac:dyDescent="0.2">
      <c r="A128" s="41"/>
      <c r="B128" s="41"/>
      <c r="C128" s="41"/>
    </row>
    <row r="129" spans="1:8" x14ac:dyDescent="0.2">
      <c r="A129" s="41"/>
      <c r="B129" s="41"/>
      <c r="C129" s="41"/>
    </row>
    <row r="130" spans="1:8" ht="14.25" customHeight="1" x14ac:dyDescent="0.2">
      <c r="A130" s="79" t="s">
        <v>173</v>
      </c>
      <c r="C130" s="25">
        <f>+C131+C134+C137+C142+C145</f>
        <v>0</v>
      </c>
      <c r="D130" s="26"/>
    </row>
    <row r="131" spans="1:8" hidden="1" outlineLevel="1" x14ac:dyDescent="0.2">
      <c r="A131" s="117" t="s">
        <v>64</v>
      </c>
      <c r="B131" s="117"/>
      <c r="C131" s="58">
        <f>+C132+C133</f>
        <v>0</v>
      </c>
      <c r="D131" s="26"/>
      <c r="E131" s="27"/>
      <c r="F131" s="12"/>
      <c r="G131" s="12"/>
      <c r="H131" s="12"/>
    </row>
    <row r="132" spans="1:8" hidden="1" outlineLevel="2" x14ac:dyDescent="0.2">
      <c r="A132" s="117" t="s">
        <v>65</v>
      </c>
      <c r="B132" s="117"/>
      <c r="C132" s="58">
        <v>0</v>
      </c>
      <c r="D132" s="26"/>
      <c r="E132" s="27"/>
      <c r="F132" s="12"/>
      <c r="G132" s="12"/>
      <c r="H132" s="12"/>
    </row>
    <row r="133" spans="1:8" hidden="1" outlineLevel="2" x14ac:dyDescent="0.2">
      <c r="A133" s="117" t="s">
        <v>66</v>
      </c>
      <c r="B133" s="117"/>
      <c r="C133" s="58"/>
      <c r="D133" s="26"/>
      <c r="E133" s="27"/>
      <c r="F133" s="12"/>
      <c r="G133" s="12"/>
      <c r="H133" s="12"/>
    </row>
    <row r="134" spans="1:8" hidden="1" outlineLevel="1" collapsed="1" x14ac:dyDescent="0.2">
      <c r="A134" s="117" t="s">
        <v>67</v>
      </c>
      <c r="B134" s="117"/>
      <c r="C134" s="58">
        <f>+C135+C136</f>
        <v>0</v>
      </c>
      <c r="D134" s="26"/>
      <c r="E134" s="27"/>
      <c r="F134" s="12"/>
      <c r="G134" s="12"/>
      <c r="H134" s="12"/>
    </row>
    <row r="135" spans="1:8" hidden="1" outlineLevel="2" x14ac:dyDescent="0.2">
      <c r="A135" s="117" t="s">
        <v>68</v>
      </c>
      <c r="B135" s="117"/>
      <c r="C135" s="58">
        <v>0</v>
      </c>
      <c r="D135" s="26"/>
      <c r="E135" s="27"/>
      <c r="F135" s="12"/>
      <c r="G135" s="12"/>
      <c r="H135" s="12"/>
    </row>
    <row r="136" spans="1:8" hidden="1" outlineLevel="2" x14ac:dyDescent="0.2">
      <c r="A136" s="117" t="s">
        <v>69</v>
      </c>
      <c r="B136" s="117"/>
      <c r="C136" s="58"/>
      <c r="D136" s="26"/>
      <c r="E136" s="27"/>
      <c r="F136" s="12"/>
      <c r="G136" s="12"/>
      <c r="H136" s="12"/>
    </row>
    <row r="137" spans="1:8" hidden="1" outlineLevel="1" collapsed="1" x14ac:dyDescent="0.2">
      <c r="A137" s="117" t="s">
        <v>70</v>
      </c>
      <c r="B137" s="117"/>
      <c r="C137" s="58">
        <f>+C138+C139</f>
        <v>0</v>
      </c>
      <c r="D137" s="26"/>
      <c r="E137" s="27"/>
      <c r="F137" s="12"/>
      <c r="G137" s="12"/>
      <c r="H137" s="12"/>
    </row>
    <row r="138" spans="1:8" hidden="1" outlineLevel="2" x14ac:dyDescent="0.2">
      <c r="A138" s="117" t="s">
        <v>68</v>
      </c>
      <c r="B138" s="117"/>
      <c r="C138" s="58"/>
      <c r="D138" s="26"/>
      <c r="E138" s="27"/>
      <c r="F138" s="12"/>
      <c r="G138" s="12"/>
      <c r="H138" s="12"/>
    </row>
    <row r="139" spans="1:8" hidden="1" outlineLevel="2" x14ac:dyDescent="0.2">
      <c r="A139" s="117" t="s">
        <v>69</v>
      </c>
      <c r="B139" s="117"/>
      <c r="C139" s="58"/>
      <c r="D139" s="26"/>
      <c r="E139" s="27"/>
      <c r="F139" s="12"/>
      <c r="G139" s="12"/>
      <c r="H139" s="12"/>
    </row>
    <row r="140" spans="1:8" hidden="1" outlineLevel="1" collapsed="1" x14ac:dyDescent="0.2">
      <c r="A140" s="66"/>
      <c r="B140" s="66"/>
      <c r="C140" s="26"/>
      <c r="D140" s="26"/>
      <c r="E140" s="27"/>
      <c r="F140" s="12"/>
      <c r="G140" s="12"/>
      <c r="H140" s="12"/>
    </row>
    <row r="141" spans="1:8" hidden="1" outlineLevel="1" x14ac:dyDescent="0.2">
      <c r="A141" s="125" t="s">
        <v>113</v>
      </c>
      <c r="B141" s="126"/>
      <c r="C141" s="58"/>
      <c r="D141" s="26"/>
      <c r="E141" s="27"/>
      <c r="H141" s="12"/>
    </row>
    <row r="142" spans="1:8" hidden="1" outlineLevel="2" x14ac:dyDescent="0.2">
      <c r="A142" s="67" t="s">
        <v>71</v>
      </c>
      <c r="B142" s="68"/>
      <c r="C142" s="58">
        <f>+C143+C144+C145</f>
        <v>0</v>
      </c>
      <c r="D142" s="26"/>
      <c r="E142" s="27"/>
      <c r="F142" s="12"/>
      <c r="G142" s="12"/>
      <c r="H142" s="12"/>
    </row>
    <row r="143" spans="1:8" hidden="1" outlineLevel="2" x14ac:dyDescent="0.2">
      <c r="A143" s="123" t="s">
        <v>72</v>
      </c>
      <c r="B143" s="124"/>
      <c r="C143" s="58"/>
      <c r="D143" s="26"/>
      <c r="E143" s="27"/>
      <c r="F143" s="12"/>
      <c r="G143" s="12"/>
      <c r="H143" s="12"/>
    </row>
    <row r="144" spans="1:8" hidden="1" outlineLevel="2" x14ac:dyDescent="0.2">
      <c r="A144" s="123" t="s">
        <v>73</v>
      </c>
      <c r="B144" s="124"/>
      <c r="C144" s="58"/>
      <c r="D144" s="26"/>
      <c r="E144" s="27"/>
      <c r="F144" s="12"/>
      <c r="G144" s="12"/>
      <c r="H144" s="12"/>
    </row>
    <row r="145" spans="1:8 16380:16380" hidden="1" outlineLevel="2" x14ac:dyDescent="0.2">
      <c r="A145" s="121" t="s">
        <v>74</v>
      </c>
      <c r="B145" s="122"/>
      <c r="C145" s="58">
        <f>+SUM(D147:D151)</f>
        <v>0</v>
      </c>
      <c r="D145" s="26"/>
      <c r="E145" s="27"/>
      <c r="F145" s="12"/>
      <c r="G145" s="12"/>
      <c r="H145" s="12"/>
    </row>
    <row r="146" spans="1:8 16380:16380" hidden="1" outlineLevel="3" x14ac:dyDescent="0.2">
      <c r="A146" s="69" t="s">
        <v>75</v>
      </c>
      <c r="B146" s="69" t="s">
        <v>76</v>
      </c>
      <c r="C146" s="69" t="s">
        <v>114</v>
      </c>
      <c r="D146" s="69"/>
      <c r="F146" s="27"/>
      <c r="G146" s="11"/>
      <c r="H146" s="12"/>
    </row>
    <row r="147" spans="1:8 16380:16380" hidden="1" outlineLevel="3" x14ac:dyDescent="0.2">
      <c r="A147" s="34"/>
      <c r="B147" s="34"/>
      <c r="C147" s="34"/>
      <c r="D147" s="34"/>
      <c r="F147" s="27"/>
      <c r="G147" s="11"/>
      <c r="H147" s="12"/>
      <c r="XEZ147" s="12">
        <f>SUM(A147:XEY147)</f>
        <v>0</v>
      </c>
    </row>
    <row r="148" spans="1:8 16380:16380" hidden="1" outlineLevel="3" x14ac:dyDescent="0.2">
      <c r="A148" s="34"/>
      <c r="B148" s="34"/>
      <c r="C148" s="34"/>
      <c r="D148" s="34"/>
      <c r="F148" s="27"/>
      <c r="G148" s="11"/>
      <c r="H148" s="12"/>
      <c r="XEZ148" s="12">
        <f>SUM(A148:XEY148)</f>
        <v>0</v>
      </c>
    </row>
    <row r="149" spans="1:8 16380:16380" hidden="1" outlineLevel="3" x14ac:dyDescent="0.2">
      <c r="A149" s="34"/>
      <c r="B149" s="34"/>
      <c r="C149" s="34"/>
      <c r="D149" s="34"/>
      <c r="F149" s="27"/>
      <c r="G149" s="11"/>
      <c r="H149" s="12"/>
      <c r="XEZ149" s="12">
        <f>SUM(A149:XEY149)</f>
        <v>0</v>
      </c>
    </row>
    <row r="150" spans="1:8 16380:16380" hidden="1" outlineLevel="3" x14ac:dyDescent="0.2">
      <c r="A150" s="34"/>
      <c r="B150" s="34"/>
      <c r="C150" s="34"/>
      <c r="D150" s="34"/>
      <c r="F150" s="27"/>
      <c r="G150" s="11"/>
      <c r="H150" s="12"/>
      <c r="XEZ150" s="12">
        <f>SUM(A150:XEY150)</f>
        <v>0</v>
      </c>
    </row>
    <row r="151" spans="1:8 16380:16380" hidden="1" outlineLevel="3" x14ac:dyDescent="0.2">
      <c r="A151" s="34"/>
      <c r="B151" s="34"/>
      <c r="C151" s="34"/>
      <c r="D151" s="34"/>
      <c r="F151" s="27"/>
      <c r="G151" s="11"/>
      <c r="H151" s="12"/>
      <c r="XEZ151" s="12">
        <f>SUM(A151:XEY151)</f>
        <v>0</v>
      </c>
    </row>
    <row r="152" spans="1:8 16380:16380" hidden="1" outlineLevel="2" collapsed="1" x14ac:dyDescent="0.2"/>
    <row r="153" spans="1:8 16380:16380" hidden="1" outlineLevel="2" x14ac:dyDescent="0.2">
      <c r="A153" s="70"/>
    </row>
    <row r="154" spans="1:8 16380:16380" hidden="1" outlineLevel="1" collapsed="1" x14ac:dyDescent="0.2">
      <c r="A154" s="70"/>
    </row>
    <row r="155" spans="1:8 16380:16380" hidden="1" outlineLevel="1" x14ac:dyDescent="0.2"/>
    <row r="156" spans="1:8 16380:16380" collapsed="1" x14ac:dyDescent="0.2"/>
  </sheetData>
  <mergeCells count="46">
    <mergeCell ref="A1:C1"/>
    <mergeCell ref="A8:G8"/>
    <mergeCell ref="A87:B87"/>
    <mergeCell ref="A88:B88"/>
    <mergeCell ref="A89:B89"/>
    <mergeCell ref="A74:B74"/>
    <mergeCell ref="A75:B75"/>
    <mergeCell ref="A76:B76"/>
    <mergeCell ref="A77:B77"/>
    <mergeCell ref="A78:B78"/>
    <mergeCell ref="A79:B79"/>
    <mergeCell ref="A80:B80"/>
    <mergeCell ref="A90:B90"/>
    <mergeCell ref="A81:B81"/>
    <mergeCell ref="A82:B82"/>
    <mergeCell ref="A83:B83"/>
    <mergeCell ref="A84:B84"/>
    <mergeCell ref="A85:B85"/>
    <mergeCell ref="A86:B86"/>
    <mergeCell ref="A145:B145"/>
    <mergeCell ref="A144:B144"/>
    <mergeCell ref="A141:B141"/>
    <mergeCell ref="A139:B139"/>
    <mergeCell ref="A133:B133"/>
    <mergeCell ref="A134:B134"/>
    <mergeCell ref="A135:B135"/>
    <mergeCell ref="A136:B136"/>
    <mergeCell ref="A138:B138"/>
    <mergeCell ref="A137:B137"/>
    <mergeCell ref="A143:B143"/>
    <mergeCell ref="A132:B132"/>
    <mergeCell ref="A131:B131"/>
    <mergeCell ref="A94:B94"/>
    <mergeCell ref="A95:B95"/>
    <mergeCell ref="A96:B96"/>
    <mergeCell ref="A97:B97"/>
    <mergeCell ref="A98:B98"/>
    <mergeCell ref="A103:B103"/>
    <mergeCell ref="A104:B104"/>
    <mergeCell ref="E121:F121"/>
    <mergeCell ref="E113:F113"/>
    <mergeCell ref="A105:B105"/>
    <mergeCell ref="A107:C107"/>
    <mergeCell ref="A91:B91"/>
    <mergeCell ref="A92:B92"/>
    <mergeCell ref="A93:B93"/>
  </mergeCells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8" r:id="rId4" name="Check Box 24">
              <controlPr defaultSize="0" autoFill="0" autoLine="0" autoPict="0">
                <anchor moveWithCells="1">
                  <from>
                    <xdr:col>0</xdr:col>
                    <xdr:colOff>1466850</xdr:colOff>
                    <xdr:row>3</xdr:row>
                    <xdr:rowOff>361950</xdr:rowOff>
                  </from>
                  <to>
                    <xdr:col>0</xdr:col>
                    <xdr:colOff>1771650</xdr:colOff>
                    <xdr:row>5</xdr:row>
                    <xdr:rowOff>57150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2838B5-F704-4FCE-9371-51B9729DB6D9}">
          <x14:formula1>
            <xm:f>Listas!$C$3:$C$100</xm:f>
          </x14:formula1>
          <xm:sqref>B3</xm:sqref>
        </x14:dataValidation>
        <x14:dataValidation type="list" allowBlank="1" showInputMessage="1" showErrorMessage="1" xr:uid="{6C15ED7A-0F97-4913-87DD-4C1B28F48AE0}">
          <x14:formula1>
            <xm:f>Listas!$G$3:$G$8</xm:f>
          </x14:formula1>
          <xm:sqref>A10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E7FF-A3D4-46EE-9ABD-4EA40D421A94}">
  <sheetPr codeName="Hoja1"/>
  <dimension ref="A2:XEZ292"/>
  <sheetViews>
    <sheetView showGridLines="0" zoomScaleNormal="100" workbookViewId="0">
      <selection activeCell="D55" sqref="D55"/>
    </sheetView>
  </sheetViews>
  <sheetFormatPr baseColWidth="10" defaultColWidth="11.42578125" defaultRowHeight="12.75" outlineLevelRow="6" x14ac:dyDescent="0.2"/>
  <cols>
    <col min="1" max="1" width="61.5703125" style="71" customWidth="1"/>
    <col min="2" max="2" width="13" style="71" bestFit="1" customWidth="1"/>
    <col min="3" max="3" width="18.42578125" style="71" bestFit="1" customWidth="1"/>
    <col min="4" max="4" width="16" style="71" customWidth="1"/>
    <col min="5" max="5" width="13.42578125" style="71" bestFit="1" customWidth="1"/>
    <col min="6" max="6" width="15.28515625" style="71" bestFit="1" customWidth="1"/>
    <col min="7" max="7" width="13.42578125" style="71" bestFit="1" customWidth="1"/>
    <col min="8" max="8" width="15.28515625" style="71" bestFit="1" customWidth="1"/>
    <col min="9" max="16384" width="11.42578125" style="71"/>
  </cols>
  <sheetData>
    <row r="2" spans="1:8" x14ac:dyDescent="0.2">
      <c r="A2" s="132" t="s">
        <v>117</v>
      </c>
      <c r="B2" s="132"/>
      <c r="C2" s="132"/>
      <c r="D2" s="132"/>
      <c r="E2" s="132"/>
      <c r="F2" s="132"/>
      <c r="G2" s="132"/>
      <c r="H2" s="132"/>
    </row>
    <row r="3" spans="1:8" x14ac:dyDescent="0.2">
      <c r="A3" s="72"/>
      <c r="B3" s="72"/>
      <c r="C3" s="72"/>
      <c r="D3" s="72"/>
      <c r="E3" s="72"/>
      <c r="F3" s="72"/>
      <c r="G3" s="72"/>
      <c r="H3" s="72"/>
    </row>
    <row r="4" spans="1:8" s="12" customFormat="1" ht="15" customHeight="1" outlineLevel="1" x14ac:dyDescent="0.2">
      <c r="A4" s="23" t="s">
        <v>6</v>
      </c>
      <c r="B4" s="23"/>
      <c r="C4" s="23"/>
      <c r="D4" s="23"/>
      <c r="E4" s="20"/>
      <c r="F4" s="20"/>
      <c r="G4" s="24"/>
      <c r="H4" s="11"/>
    </row>
    <row r="5" spans="1:8" s="12" customFormat="1" outlineLevel="1" x14ac:dyDescent="0.2">
      <c r="A5" s="23"/>
      <c r="B5" s="23"/>
      <c r="C5" s="23"/>
      <c r="D5" s="23"/>
      <c r="E5" s="23"/>
      <c r="F5" s="23"/>
      <c r="G5" s="24"/>
      <c r="H5" s="11"/>
    </row>
    <row r="6" spans="1:8" s="12" customFormat="1" ht="15" customHeight="1" outlineLevel="1" x14ac:dyDescent="0.2">
      <c r="A6" s="14" t="s">
        <v>7</v>
      </c>
      <c r="B6" s="11"/>
      <c r="C6" s="25">
        <f>+C7+C65+C94</f>
        <v>20000000</v>
      </c>
      <c r="D6" s="26"/>
      <c r="E6" s="20"/>
      <c r="F6" s="20"/>
      <c r="G6" s="27"/>
    </row>
    <row r="7" spans="1:8" s="12" customFormat="1" ht="15" customHeight="1" outlineLevel="1" x14ac:dyDescent="0.2">
      <c r="A7" s="28" t="s">
        <v>101</v>
      </c>
      <c r="B7" s="11"/>
      <c r="C7" s="25">
        <f>+C9+C20+C28+C39+C46+C55</f>
        <v>20000000</v>
      </c>
      <c r="D7" s="29"/>
      <c r="E7" s="20"/>
      <c r="F7" s="20"/>
      <c r="G7" s="30"/>
    </row>
    <row r="8" spans="1:8" s="12" customFormat="1" outlineLevel="2" x14ac:dyDescent="0.2">
      <c r="A8" s="29"/>
      <c r="B8" s="31"/>
      <c r="C8" s="31"/>
      <c r="D8" s="29"/>
      <c r="G8" s="30"/>
    </row>
    <row r="9" spans="1:8" s="12" customFormat="1" outlineLevel="2" x14ac:dyDescent="0.2">
      <c r="A9" s="28" t="s">
        <v>102</v>
      </c>
      <c r="B9" s="11"/>
      <c r="C9" s="25">
        <f>+F11+F14+F17+F18</f>
        <v>0</v>
      </c>
      <c r="D9" s="29"/>
      <c r="E9" s="20"/>
      <c r="F9" s="20"/>
      <c r="G9" s="30"/>
    </row>
    <row r="10" spans="1:8" s="12" customFormat="1" hidden="1" outlineLevel="3" x14ac:dyDescent="0.2">
      <c r="A10" s="32" t="s">
        <v>8</v>
      </c>
      <c r="B10" s="32" t="s">
        <v>9</v>
      </c>
      <c r="C10" s="32" t="s">
        <v>10</v>
      </c>
      <c r="D10" s="32"/>
      <c r="E10" s="32" t="s">
        <v>17</v>
      </c>
      <c r="F10" s="32" t="s">
        <v>12</v>
      </c>
      <c r="G10" s="27"/>
    </row>
    <row r="11" spans="1:8" s="12" customFormat="1" hidden="1" outlineLevel="3" x14ac:dyDescent="0.2">
      <c r="A11" s="33" t="s">
        <v>122</v>
      </c>
      <c r="B11" s="34"/>
      <c r="C11" s="35" t="s">
        <v>109</v>
      </c>
      <c r="D11" s="34"/>
      <c r="E11" s="34"/>
      <c r="F11" s="36"/>
      <c r="G11" s="27"/>
    </row>
    <row r="12" spans="1:8" s="12" customFormat="1" hidden="1" outlineLevel="4" x14ac:dyDescent="0.2">
      <c r="A12" s="37" t="s">
        <v>121</v>
      </c>
      <c r="B12" s="34"/>
      <c r="C12" s="35"/>
      <c r="D12" s="34"/>
      <c r="E12" s="34"/>
      <c r="F12" s="36"/>
      <c r="G12" s="27"/>
    </row>
    <row r="13" spans="1:8" s="12" customFormat="1" hidden="1" outlineLevel="4" x14ac:dyDescent="0.2">
      <c r="A13" s="37" t="s">
        <v>27</v>
      </c>
      <c r="B13" s="34"/>
      <c r="C13" s="35"/>
      <c r="D13" s="34"/>
      <c r="E13" s="34"/>
      <c r="F13" s="36"/>
      <c r="G13" s="27"/>
    </row>
    <row r="14" spans="1:8" s="12" customFormat="1" ht="25.5" hidden="1" outlineLevel="3" collapsed="1" x14ac:dyDescent="0.2">
      <c r="A14" s="33" t="s">
        <v>123</v>
      </c>
      <c r="B14" s="34"/>
      <c r="C14" s="35" t="s">
        <v>109</v>
      </c>
      <c r="D14" s="34"/>
      <c r="E14" s="34"/>
      <c r="F14" s="36"/>
      <c r="G14" s="27"/>
    </row>
    <row r="15" spans="1:8" s="12" customFormat="1" hidden="1" outlineLevel="4" x14ac:dyDescent="0.2">
      <c r="A15" s="37" t="s">
        <v>121</v>
      </c>
      <c r="B15" s="34"/>
      <c r="C15" s="35" t="s">
        <v>109</v>
      </c>
      <c r="D15" s="34"/>
      <c r="E15" s="34"/>
      <c r="F15" s="36"/>
      <c r="G15" s="27"/>
    </row>
    <row r="16" spans="1:8" s="12" customFormat="1" hidden="1" outlineLevel="4" x14ac:dyDescent="0.2">
      <c r="A16" s="37" t="s">
        <v>27</v>
      </c>
      <c r="B16" s="34"/>
      <c r="C16" s="35" t="s">
        <v>109</v>
      </c>
      <c r="D16" s="34"/>
      <c r="E16" s="34"/>
      <c r="F16" s="36"/>
      <c r="G16" s="27"/>
    </row>
    <row r="17" spans="1:8" s="12" customFormat="1" hidden="1" outlineLevel="3" collapsed="1" x14ac:dyDescent="0.2">
      <c r="A17" s="33" t="s">
        <v>124</v>
      </c>
      <c r="B17" s="34"/>
      <c r="C17" s="35" t="s">
        <v>109</v>
      </c>
      <c r="D17" s="34"/>
      <c r="E17" s="34"/>
      <c r="F17" s="36"/>
      <c r="G17" s="27"/>
    </row>
    <row r="18" spans="1:8" s="12" customFormat="1" hidden="1" outlineLevel="3" x14ac:dyDescent="0.2">
      <c r="A18" s="33" t="s">
        <v>167</v>
      </c>
      <c r="B18" s="34"/>
      <c r="C18" s="35" t="s">
        <v>109</v>
      </c>
      <c r="D18" s="34"/>
      <c r="E18" s="34"/>
      <c r="F18" s="36"/>
      <c r="G18" s="27"/>
    </row>
    <row r="19" spans="1:8" s="12" customFormat="1" outlineLevel="2" collapsed="1" x14ac:dyDescent="0.2">
      <c r="A19" s="29"/>
      <c r="B19" s="31"/>
      <c r="C19" s="31"/>
      <c r="D19" s="29"/>
      <c r="G19" s="27"/>
    </row>
    <row r="20" spans="1:8" s="12" customFormat="1" outlineLevel="2" x14ac:dyDescent="0.2">
      <c r="A20" s="28" t="s">
        <v>104</v>
      </c>
      <c r="B20" s="11"/>
      <c r="C20" s="25">
        <f>+E23+E24+E25+E26</f>
        <v>0</v>
      </c>
      <c r="D20" s="29"/>
      <c r="E20" s="31"/>
      <c r="F20" s="31"/>
      <c r="G20" s="30"/>
    </row>
    <row r="21" spans="1:8" s="12" customFormat="1" outlineLevel="2" x14ac:dyDescent="0.2">
      <c r="A21" s="28"/>
      <c r="B21" s="28"/>
      <c r="C21" s="28"/>
      <c r="D21" s="29"/>
      <c r="E21" s="31"/>
      <c r="F21" s="31"/>
      <c r="G21" s="30"/>
    </row>
    <row r="22" spans="1:8" s="12" customFormat="1" hidden="1" outlineLevel="3" x14ac:dyDescent="0.2">
      <c r="A22" s="32" t="s">
        <v>8</v>
      </c>
      <c r="B22" s="32" t="s">
        <v>9</v>
      </c>
      <c r="C22" s="32" t="s">
        <v>10</v>
      </c>
      <c r="D22" s="32"/>
      <c r="E22" s="32" t="s">
        <v>17</v>
      </c>
      <c r="F22" s="32" t="s">
        <v>12</v>
      </c>
      <c r="G22" s="27"/>
    </row>
    <row r="23" spans="1:8" s="12" customFormat="1" ht="25.5" hidden="1" outlineLevel="3" x14ac:dyDescent="0.2">
      <c r="A23" s="33" t="s">
        <v>13</v>
      </c>
      <c r="B23" s="34"/>
      <c r="C23" s="35" t="s">
        <v>109</v>
      </c>
      <c r="D23" s="34"/>
      <c r="E23" s="38">
        <v>0</v>
      </c>
      <c r="F23" s="34"/>
      <c r="G23" s="39" t="s">
        <v>175</v>
      </c>
    </row>
    <row r="24" spans="1:8" s="12" customFormat="1" hidden="1" outlineLevel="3" x14ac:dyDescent="0.2">
      <c r="A24" s="33" t="s">
        <v>14</v>
      </c>
      <c r="B24" s="34"/>
      <c r="C24" s="35" t="s">
        <v>109</v>
      </c>
      <c r="D24" s="34"/>
      <c r="E24" s="40"/>
      <c r="F24" s="34"/>
      <c r="G24" s="39" t="s">
        <v>175</v>
      </c>
    </row>
    <row r="25" spans="1:8" s="12" customFormat="1" ht="25.5" hidden="1" outlineLevel="3" x14ac:dyDescent="0.2">
      <c r="A25" s="33" t="s">
        <v>15</v>
      </c>
      <c r="B25" s="34"/>
      <c r="C25" s="35" t="s">
        <v>109</v>
      </c>
      <c r="D25" s="34"/>
      <c r="E25" s="40"/>
      <c r="F25" s="34"/>
      <c r="G25" s="39" t="s">
        <v>175</v>
      </c>
    </row>
    <row r="26" spans="1:8" s="12" customFormat="1" ht="25.5" hidden="1" outlineLevel="3" x14ac:dyDescent="0.2">
      <c r="A26" s="33" t="s">
        <v>16</v>
      </c>
      <c r="B26" s="34"/>
      <c r="C26" s="35" t="s">
        <v>109</v>
      </c>
      <c r="D26" s="34"/>
      <c r="E26" s="40"/>
      <c r="F26" s="34"/>
      <c r="G26" s="39" t="s">
        <v>175</v>
      </c>
    </row>
    <row r="27" spans="1:8" s="12" customFormat="1" outlineLevel="2" collapsed="1" x14ac:dyDescent="0.2">
      <c r="A27" s="41"/>
      <c r="B27" s="41"/>
      <c r="C27" s="41"/>
      <c r="D27" s="11"/>
      <c r="E27" s="11"/>
      <c r="F27" s="11"/>
      <c r="G27" s="27"/>
      <c r="H27" s="11"/>
    </row>
    <row r="28" spans="1:8" s="12" customFormat="1" outlineLevel="2" x14ac:dyDescent="0.2">
      <c r="A28" s="28" t="s">
        <v>105</v>
      </c>
      <c r="B28" s="11"/>
      <c r="C28" s="25">
        <f>+D31+D32+D33+D34</f>
        <v>0</v>
      </c>
      <c r="D28" s="29"/>
      <c r="E28" s="31"/>
      <c r="F28" s="31"/>
      <c r="G28" s="30"/>
      <c r="H28" s="31"/>
    </row>
    <row r="29" spans="1:8" s="12" customFormat="1" outlineLevel="2" x14ac:dyDescent="0.2">
      <c r="A29" s="28"/>
      <c r="B29" s="28"/>
      <c r="C29" s="28"/>
      <c r="D29" s="29"/>
      <c r="E29" s="31"/>
      <c r="F29" s="31"/>
      <c r="G29" s="30"/>
      <c r="H29" s="31"/>
    </row>
    <row r="30" spans="1:8" s="12" customFormat="1" hidden="1" outlineLevel="3" x14ac:dyDescent="0.2">
      <c r="A30" s="32" t="s">
        <v>8</v>
      </c>
      <c r="B30" s="32" t="s">
        <v>9</v>
      </c>
      <c r="C30" s="32" t="s">
        <v>10</v>
      </c>
      <c r="D30" s="32"/>
      <c r="E30" s="32" t="s">
        <v>17</v>
      </c>
      <c r="F30" s="32" t="s">
        <v>12</v>
      </c>
      <c r="G30" s="27"/>
    </row>
    <row r="31" spans="1:8" s="12" customFormat="1" hidden="1" outlineLevel="3" x14ac:dyDescent="0.2">
      <c r="A31" s="42" t="s">
        <v>18</v>
      </c>
      <c r="B31" s="43"/>
      <c r="C31" s="35" t="s">
        <v>110</v>
      </c>
      <c r="D31" s="44"/>
      <c r="E31" s="43"/>
      <c r="F31" s="43"/>
      <c r="G31" s="45" t="s">
        <v>175</v>
      </c>
    </row>
    <row r="32" spans="1:8" s="12" customFormat="1" hidden="1" outlineLevel="4" x14ac:dyDescent="0.2">
      <c r="A32" s="46" t="s">
        <v>19</v>
      </c>
      <c r="B32" s="34"/>
      <c r="C32" s="35" t="s">
        <v>110</v>
      </c>
      <c r="D32" s="40"/>
      <c r="E32" s="34"/>
      <c r="F32" s="34"/>
      <c r="G32" s="47" t="s">
        <v>175</v>
      </c>
    </row>
    <row r="33" spans="1:8" s="12" customFormat="1" hidden="1" outlineLevel="4" x14ac:dyDescent="0.2">
      <c r="A33" s="46" t="s">
        <v>20</v>
      </c>
      <c r="B33" s="34"/>
      <c r="C33" s="35" t="s">
        <v>110</v>
      </c>
      <c r="D33" s="40"/>
      <c r="E33" s="34"/>
      <c r="F33" s="34"/>
      <c r="G33" s="47" t="s">
        <v>175</v>
      </c>
    </row>
    <row r="34" spans="1:8" s="12" customFormat="1" hidden="1" outlineLevel="3" collapsed="1" x14ac:dyDescent="0.2">
      <c r="A34" s="33" t="s">
        <v>21</v>
      </c>
      <c r="B34" s="34"/>
      <c r="C34" s="35" t="s">
        <v>110</v>
      </c>
      <c r="D34" s="38"/>
      <c r="E34" s="34"/>
      <c r="F34" s="34"/>
      <c r="G34" s="47" t="s">
        <v>175</v>
      </c>
    </row>
    <row r="35" spans="1:8" s="12" customFormat="1" hidden="1" outlineLevel="3" x14ac:dyDescent="0.2">
      <c r="A35" s="33" t="s">
        <v>22</v>
      </c>
      <c r="B35" s="34"/>
      <c r="C35" s="35" t="s">
        <v>110</v>
      </c>
      <c r="D35" s="35"/>
      <c r="E35" s="34"/>
      <c r="F35" s="34"/>
      <c r="G35" s="47" t="s">
        <v>175</v>
      </c>
    </row>
    <row r="36" spans="1:8" s="12" customFormat="1" hidden="1" outlineLevel="3" x14ac:dyDescent="0.2">
      <c r="A36" s="33" t="s">
        <v>23</v>
      </c>
      <c r="B36" s="34"/>
      <c r="C36" s="35" t="s">
        <v>110</v>
      </c>
      <c r="D36" s="35"/>
      <c r="E36" s="34"/>
      <c r="F36" s="34"/>
      <c r="G36" s="47" t="s">
        <v>175</v>
      </c>
    </row>
    <row r="37" spans="1:8" s="12" customFormat="1" ht="38.25" hidden="1" outlineLevel="3" x14ac:dyDescent="0.2">
      <c r="A37" s="33" t="s">
        <v>24</v>
      </c>
      <c r="B37" s="34"/>
      <c r="C37" s="35" t="s">
        <v>110</v>
      </c>
      <c r="D37" s="35"/>
      <c r="E37" s="34"/>
      <c r="F37" s="34"/>
      <c r="G37" s="47" t="s">
        <v>175</v>
      </c>
    </row>
    <row r="38" spans="1:8" s="12" customFormat="1" outlineLevel="2" collapsed="1" x14ac:dyDescent="0.2">
      <c r="A38" s="41"/>
      <c r="B38" s="41"/>
      <c r="C38" s="41"/>
      <c r="D38" s="11"/>
      <c r="E38" s="11"/>
      <c r="F38" s="11"/>
      <c r="G38" s="27"/>
      <c r="H38" s="11"/>
    </row>
    <row r="39" spans="1:8" s="12" customFormat="1" outlineLevel="2" x14ac:dyDescent="0.2">
      <c r="A39" s="28" t="s">
        <v>106</v>
      </c>
      <c r="B39" s="11"/>
      <c r="C39" s="25">
        <v>0</v>
      </c>
      <c r="D39" s="31"/>
      <c r="E39" s="11"/>
      <c r="F39" s="11"/>
      <c r="G39" s="30"/>
      <c r="H39" s="11"/>
    </row>
    <row r="40" spans="1:8" s="12" customFormat="1" outlineLevel="2" x14ac:dyDescent="0.2">
      <c r="A40" s="41"/>
      <c r="B40" s="41"/>
      <c r="C40" s="41"/>
      <c r="D40" s="11"/>
      <c r="E40" s="11"/>
      <c r="F40" s="11"/>
      <c r="G40" s="27"/>
      <c r="H40" s="41"/>
    </row>
    <row r="41" spans="1:8" s="12" customFormat="1" hidden="1" outlineLevel="3" x14ac:dyDescent="0.2">
      <c r="A41" s="32" t="s">
        <v>8</v>
      </c>
      <c r="B41" s="32" t="s">
        <v>9</v>
      </c>
      <c r="C41" s="32" t="s">
        <v>10</v>
      </c>
      <c r="D41" s="32"/>
      <c r="E41" s="32" t="s">
        <v>17</v>
      </c>
      <c r="F41" s="32" t="s">
        <v>12</v>
      </c>
      <c r="G41" s="27"/>
      <c r="H41" s="41"/>
    </row>
    <row r="42" spans="1:8" s="12" customFormat="1" hidden="1" outlineLevel="3" x14ac:dyDescent="0.2">
      <c r="A42" s="33" t="s">
        <v>22</v>
      </c>
      <c r="B42" s="34"/>
      <c r="C42" s="48"/>
      <c r="D42" s="34"/>
      <c r="E42" s="34"/>
      <c r="F42" s="34"/>
      <c r="G42" s="47" t="s">
        <v>175</v>
      </c>
      <c r="H42" s="41"/>
    </row>
    <row r="43" spans="1:8" s="12" customFormat="1" hidden="1" outlineLevel="3" x14ac:dyDescent="0.2">
      <c r="A43" s="33" t="s">
        <v>23</v>
      </c>
      <c r="B43" s="34"/>
      <c r="C43" s="48"/>
      <c r="D43" s="34"/>
      <c r="E43" s="34"/>
      <c r="F43" s="34"/>
      <c r="G43" s="47" t="s">
        <v>175</v>
      </c>
      <c r="H43" s="41"/>
    </row>
    <row r="44" spans="1:8" s="12" customFormat="1" ht="38.25" hidden="1" outlineLevel="3" x14ac:dyDescent="0.2">
      <c r="A44" s="33" t="s">
        <v>24</v>
      </c>
      <c r="B44" s="34"/>
      <c r="C44" s="48"/>
      <c r="D44" s="34"/>
      <c r="E44" s="34"/>
      <c r="F44" s="34"/>
      <c r="G44" s="47" t="s">
        <v>175</v>
      </c>
      <c r="H44" s="41"/>
    </row>
    <row r="45" spans="1:8" s="12" customFormat="1" outlineLevel="2" collapsed="1" x14ac:dyDescent="0.2">
      <c r="A45" s="41"/>
      <c r="B45" s="41"/>
      <c r="C45" s="41"/>
      <c r="D45" s="11"/>
      <c r="E45" s="11"/>
      <c r="F45" s="11"/>
      <c r="G45" s="27"/>
      <c r="H45" s="41"/>
    </row>
    <row r="46" spans="1:8" s="12" customFormat="1" outlineLevel="2" x14ac:dyDescent="0.2">
      <c r="A46" s="28" t="s">
        <v>107</v>
      </c>
      <c r="B46" s="11"/>
      <c r="C46" s="25">
        <f>+B49+B50+B51+B52+B53</f>
        <v>18000000</v>
      </c>
      <c r="D46" s="11"/>
      <c r="E46" s="31"/>
      <c r="F46" s="31"/>
      <c r="G46" s="30"/>
      <c r="H46" s="11"/>
    </row>
    <row r="47" spans="1:8" s="12" customFormat="1" outlineLevel="2" x14ac:dyDescent="0.2">
      <c r="A47" s="41"/>
      <c r="B47" s="41"/>
      <c r="C47" s="41"/>
      <c r="D47" s="11"/>
      <c r="E47" s="11"/>
      <c r="F47" s="11"/>
      <c r="G47" s="27"/>
      <c r="H47" s="41"/>
    </row>
    <row r="48" spans="1:8" s="12" customFormat="1" hidden="1" outlineLevel="3" x14ac:dyDescent="0.2">
      <c r="A48" s="32" t="s">
        <v>8</v>
      </c>
      <c r="B48" s="32" t="s">
        <v>9</v>
      </c>
      <c r="C48" s="32" t="s">
        <v>10</v>
      </c>
      <c r="D48" s="32"/>
      <c r="E48" s="32" t="s">
        <v>17</v>
      </c>
      <c r="F48" s="32" t="s">
        <v>12</v>
      </c>
      <c r="G48" s="27"/>
    </row>
    <row r="49" spans="1:8" s="12" customFormat="1" ht="25.5" hidden="1" outlineLevel="3" x14ac:dyDescent="0.2">
      <c r="A49" s="33" t="s">
        <v>25</v>
      </c>
      <c r="B49" s="38"/>
      <c r="C49" s="35" t="s">
        <v>103</v>
      </c>
      <c r="D49" s="34"/>
      <c r="E49" s="34"/>
      <c r="F49" s="34"/>
      <c r="G49" s="39" t="s">
        <v>175</v>
      </c>
    </row>
    <row r="50" spans="1:8" s="12" customFormat="1" ht="25.5" hidden="1" outlineLevel="3" x14ac:dyDescent="0.2">
      <c r="A50" s="33" t="s">
        <v>26</v>
      </c>
      <c r="B50" s="40"/>
      <c r="C50" s="35" t="s">
        <v>103</v>
      </c>
      <c r="D50" s="34"/>
      <c r="E50" s="34"/>
      <c r="F50" s="34"/>
      <c r="G50" s="39" t="s">
        <v>175</v>
      </c>
    </row>
    <row r="51" spans="1:8" s="12" customFormat="1" ht="25.5" hidden="1" outlineLevel="3" x14ac:dyDescent="0.2">
      <c r="A51" s="33" t="s">
        <v>27</v>
      </c>
      <c r="B51" s="114">
        <f>+'D-104 IVA_1'!B59</f>
        <v>18000000</v>
      </c>
      <c r="C51" s="35" t="s">
        <v>103</v>
      </c>
      <c r="D51" s="34"/>
      <c r="E51" s="34"/>
      <c r="F51" s="34"/>
      <c r="G51" s="39" t="s">
        <v>175</v>
      </c>
    </row>
    <row r="52" spans="1:8" s="12" customFormat="1" ht="25.5" hidden="1" outlineLevel="3" x14ac:dyDescent="0.2">
      <c r="A52" s="33" t="s">
        <v>28</v>
      </c>
      <c r="B52" s="40"/>
      <c r="C52" s="35" t="s">
        <v>103</v>
      </c>
      <c r="D52" s="34"/>
      <c r="E52" s="34"/>
      <c r="F52" s="34"/>
      <c r="G52" s="39" t="s">
        <v>175</v>
      </c>
    </row>
    <row r="53" spans="1:8" s="12" customFormat="1" hidden="1" outlineLevel="3" x14ac:dyDescent="0.2">
      <c r="A53" s="33" t="s">
        <v>29</v>
      </c>
      <c r="B53" s="40"/>
      <c r="C53" s="35"/>
      <c r="D53" s="34"/>
      <c r="E53" s="34"/>
      <c r="F53" s="34"/>
      <c r="G53" s="39" t="s">
        <v>175</v>
      </c>
    </row>
    <row r="54" spans="1:8" s="12" customFormat="1" outlineLevel="2" collapsed="1" x14ac:dyDescent="0.2">
      <c r="A54" s="41"/>
      <c r="B54" s="41"/>
      <c r="C54" s="41"/>
      <c r="D54" s="11"/>
      <c r="E54" s="11"/>
      <c r="F54" s="11"/>
      <c r="G54" s="27"/>
      <c r="H54" s="11"/>
    </row>
    <row r="55" spans="1:8" s="12" customFormat="1" outlineLevel="2" x14ac:dyDescent="0.2">
      <c r="A55" s="28" t="s">
        <v>108</v>
      </c>
      <c r="B55" s="11"/>
      <c r="C55" s="25">
        <f>+B57+C57+D57+E57+F57</f>
        <v>2000000</v>
      </c>
      <c r="D55" s="11"/>
      <c r="E55" s="31"/>
      <c r="F55" s="31"/>
      <c r="G55" s="30"/>
      <c r="H55" s="11"/>
    </row>
    <row r="56" spans="1:8" s="12" customFormat="1" outlineLevel="2" x14ac:dyDescent="0.2">
      <c r="A56" s="41"/>
      <c r="B56" s="41"/>
      <c r="C56" s="41"/>
      <c r="D56" s="11"/>
      <c r="E56" s="11"/>
      <c r="F56" s="11"/>
      <c r="G56" s="27"/>
      <c r="H56" s="41"/>
    </row>
    <row r="57" spans="1:8" s="12" customFormat="1" hidden="1" outlineLevel="6" x14ac:dyDescent="0.2">
      <c r="A57" s="49" t="s">
        <v>30</v>
      </c>
      <c r="B57" s="50">
        <f>+B60+B61+B62</f>
        <v>2000000</v>
      </c>
      <c r="C57" s="50">
        <f t="shared" ref="C57:F57" si="0">+C60+C61+C62</f>
        <v>0</v>
      </c>
      <c r="D57" s="50"/>
      <c r="E57" s="50">
        <f t="shared" si="0"/>
        <v>0</v>
      </c>
      <c r="F57" s="50">
        <f t="shared" si="0"/>
        <v>0</v>
      </c>
      <c r="G57" s="47" t="s">
        <v>176</v>
      </c>
    </row>
    <row r="58" spans="1:8" s="12" customFormat="1" hidden="1" outlineLevel="6" x14ac:dyDescent="0.2">
      <c r="G58" s="27"/>
    </row>
    <row r="59" spans="1:8" s="12" customFormat="1" hidden="1" outlineLevel="6" x14ac:dyDescent="0.2">
      <c r="A59" s="32" t="s">
        <v>8</v>
      </c>
      <c r="B59" s="32" t="s">
        <v>9</v>
      </c>
      <c r="C59" s="32" t="s">
        <v>10</v>
      </c>
      <c r="D59" s="32"/>
      <c r="E59" s="32" t="s">
        <v>17</v>
      </c>
      <c r="F59" s="32" t="s">
        <v>12</v>
      </c>
      <c r="G59" s="27"/>
      <c r="H59" s="11"/>
    </row>
    <row r="60" spans="1:8" s="12" customFormat="1" ht="25.5" hidden="1" outlineLevel="6" x14ac:dyDescent="0.2">
      <c r="A60" s="51" t="s">
        <v>31</v>
      </c>
      <c r="B60" s="52"/>
      <c r="C60" s="52"/>
      <c r="D60" s="52"/>
      <c r="E60" s="52"/>
      <c r="F60" s="34"/>
      <c r="G60" s="47" t="s">
        <v>175</v>
      </c>
    </row>
    <row r="61" spans="1:8" s="12" customFormat="1" hidden="1" outlineLevel="6" x14ac:dyDescent="0.2">
      <c r="A61" s="51" t="s">
        <v>32</v>
      </c>
      <c r="B61" s="52"/>
      <c r="C61" s="52"/>
      <c r="D61" s="52"/>
      <c r="E61" s="52"/>
      <c r="F61" s="34"/>
      <c r="G61" s="47" t="s">
        <v>175</v>
      </c>
    </row>
    <row r="62" spans="1:8" s="12" customFormat="1" hidden="1" outlineLevel="6" x14ac:dyDescent="0.2">
      <c r="A62" s="51" t="s">
        <v>33</v>
      </c>
      <c r="B62" s="53">
        <f>+'D-104 IVA_1'!B70</f>
        <v>2000000</v>
      </c>
      <c r="C62" s="52"/>
      <c r="D62" s="52"/>
      <c r="E62" s="52"/>
      <c r="F62" s="34"/>
      <c r="G62" s="47" t="s">
        <v>175</v>
      </c>
    </row>
    <row r="63" spans="1:8" s="12" customFormat="1" outlineLevel="5" collapsed="1" x14ac:dyDescent="0.2">
      <c r="A63" s="54"/>
      <c r="B63" s="55"/>
      <c r="C63" s="55"/>
      <c r="D63" s="55"/>
      <c r="E63" s="55"/>
      <c r="F63" s="56"/>
      <c r="G63" s="57"/>
    </row>
    <row r="64" spans="1:8" s="12" customFormat="1" outlineLevel="1" x14ac:dyDescent="0.2">
      <c r="A64" s="41"/>
      <c r="B64" s="41"/>
      <c r="C64" s="41"/>
      <c r="D64" s="11"/>
      <c r="E64" s="11"/>
      <c r="F64" s="11"/>
      <c r="G64" s="27"/>
      <c r="H64" s="11"/>
    </row>
    <row r="65" spans="1:8" s="12" customFormat="1" ht="14.25" customHeight="1" outlineLevel="1" x14ac:dyDescent="0.2">
      <c r="A65" s="28" t="s">
        <v>111</v>
      </c>
      <c r="B65" s="11"/>
      <c r="C65" s="25">
        <f>+SUM(C66:C83)</f>
        <v>0</v>
      </c>
      <c r="D65" s="29"/>
      <c r="E65" s="11"/>
      <c r="F65" s="11"/>
      <c r="G65" s="27"/>
      <c r="H65" s="11"/>
    </row>
    <row r="66" spans="1:8" s="12" customFormat="1" hidden="1" outlineLevel="2" x14ac:dyDescent="0.2">
      <c r="A66" s="119" t="s">
        <v>34</v>
      </c>
      <c r="B66" s="119"/>
      <c r="C66" s="58"/>
      <c r="D66" s="59"/>
      <c r="E66" s="11"/>
      <c r="F66" s="11"/>
      <c r="G66" s="27"/>
    </row>
    <row r="67" spans="1:8" s="12" customFormat="1" hidden="1" outlineLevel="2" x14ac:dyDescent="0.2">
      <c r="A67" s="119" t="s">
        <v>35</v>
      </c>
      <c r="B67" s="119"/>
      <c r="C67" s="58"/>
      <c r="D67" s="59"/>
      <c r="E67" s="11"/>
      <c r="F67" s="11"/>
      <c r="G67" s="27"/>
    </row>
    <row r="68" spans="1:8" s="12" customFormat="1" hidden="1" outlineLevel="2" x14ac:dyDescent="0.2">
      <c r="A68" s="119" t="s">
        <v>36</v>
      </c>
      <c r="B68" s="119"/>
      <c r="C68" s="58"/>
      <c r="D68" s="59"/>
      <c r="E68" s="11"/>
      <c r="F68" s="11"/>
      <c r="G68" s="27"/>
    </row>
    <row r="69" spans="1:8" s="12" customFormat="1" hidden="1" outlineLevel="2" x14ac:dyDescent="0.2">
      <c r="A69" s="119" t="s">
        <v>37</v>
      </c>
      <c r="B69" s="119"/>
      <c r="C69" s="58"/>
      <c r="D69" s="59"/>
      <c r="E69" s="11"/>
      <c r="F69" s="11"/>
      <c r="G69" s="27"/>
    </row>
    <row r="70" spans="1:8" s="12" customFormat="1" hidden="1" outlineLevel="2" x14ac:dyDescent="0.2">
      <c r="A70" s="119" t="s">
        <v>38</v>
      </c>
      <c r="B70" s="119"/>
      <c r="C70" s="58"/>
      <c r="D70" s="59"/>
      <c r="E70" s="11"/>
      <c r="F70" s="11"/>
      <c r="G70" s="27"/>
    </row>
    <row r="71" spans="1:8" s="12" customFormat="1" hidden="1" outlineLevel="2" x14ac:dyDescent="0.2">
      <c r="A71" s="119" t="s">
        <v>39</v>
      </c>
      <c r="B71" s="119"/>
      <c r="C71" s="58"/>
      <c r="D71" s="59"/>
      <c r="E71" s="11"/>
      <c r="F71" s="11"/>
      <c r="G71" s="27"/>
    </row>
    <row r="72" spans="1:8" s="12" customFormat="1" hidden="1" outlineLevel="2" x14ac:dyDescent="0.2">
      <c r="A72" s="119" t="s">
        <v>40</v>
      </c>
      <c r="B72" s="119"/>
      <c r="C72" s="58"/>
      <c r="D72" s="59"/>
      <c r="E72" s="11"/>
      <c r="F72" s="11"/>
      <c r="G72" s="27"/>
    </row>
    <row r="73" spans="1:8" s="12" customFormat="1" hidden="1" outlineLevel="2" x14ac:dyDescent="0.2">
      <c r="A73" s="119" t="s">
        <v>41</v>
      </c>
      <c r="B73" s="119"/>
      <c r="C73" s="58"/>
      <c r="D73" s="59"/>
      <c r="E73" s="11"/>
      <c r="F73" s="11"/>
      <c r="G73" s="27"/>
    </row>
    <row r="74" spans="1:8" s="12" customFormat="1" hidden="1" outlineLevel="2" x14ac:dyDescent="0.2">
      <c r="A74" s="119" t="s">
        <v>42</v>
      </c>
      <c r="B74" s="119"/>
      <c r="C74" s="58"/>
      <c r="D74" s="59"/>
      <c r="E74" s="11"/>
      <c r="F74" s="11"/>
      <c r="G74" s="27"/>
    </row>
    <row r="75" spans="1:8" s="12" customFormat="1" hidden="1" outlineLevel="2" x14ac:dyDescent="0.2">
      <c r="A75" s="119" t="s">
        <v>43</v>
      </c>
      <c r="B75" s="119"/>
      <c r="C75" s="58"/>
      <c r="D75" s="59"/>
      <c r="E75" s="11"/>
      <c r="F75" s="11"/>
      <c r="G75" s="27"/>
    </row>
    <row r="76" spans="1:8" s="12" customFormat="1" hidden="1" outlineLevel="2" x14ac:dyDescent="0.2">
      <c r="A76" s="119" t="s">
        <v>44</v>
      </c>
      <c r="B76" s="119"/>
      <c r="C76" s="58"/>
      <c r="D76" s="59"/>
      <c r="E76" s="11"/>
      <c r="F76" s="11"/>
      <c r="G76" s="27"/>
    </row>
    <row r="77" spans="1:8" s="12" customFormat="1" hidden="1" outlineLevel="2" x14ac:dyDescent="0.2">
      <c r="A77" s="119" t="s">
        <v>45</v>
      </c>
      <c r="B77" s="119"/>
      <c r="C77" s="58"/>
      <c r="D77" s="59"/>
      <c r="E77" s="11"/>
      <c r="F77" s="11"/>
      <c r="G77" s="27"/>
    </row>
    <row r="78" spans="1:8" s="12" customFormat="1" hidden="1" outlineLevel="2" x14ac:dyDescent="0.2">
      <c r="A78" s="119" t="s">
        <v>46</v>
      </c>
      <c r="B78" s="119"/>
      <c r="C78" s="58"/>
      <c r="D78" s="59"/>
      <c r="E78" s="11"/>
      <c r="F78" s="11"/>
      <c r="G78" s="27"/>
    </row>
    <row r="79" spans="1:8" s="12" customFormat="1" hidden="1" outlineLevel="2" x14ac:dyDescent="0.2">
      <c r="A79" s="119" t="s">
        <v>47</v>
      </c>
      <c r="B79" s="119"/>
      <c r="C79" s="58"/>
      <c r="D79" s="59"/>
      <c r="E79" s="11"/>
      <c r="F79" s="11"/>
      <c r="G79" s="27"/>
    </row>
    <row r="80" spans="1:8" s="12" customFormat="1" hidden="1" outlineLevel="2" x14ac:dyDescent="0.2">
      <c r="A80" s="119" t="s">
        <v>48</v>
      </c>
      <c r="B80" s="119"/>
      <c r="C80" s="58"/>
      <c r="D80" s="59"/>
      <c r="E80" s="11"/>
      <c r="F80" s="11"/>
      <c r="G80" s="27"/>
    </row>
    <row r="81" spans="1:8" s="12" customFormat="1" hidden="1" outlineLevel="2" x14ac:dyDescent="0.2">
      <c r="A81" s="119" t="s">
        <v>49</v>
      </c>
      <c r="B81" s="119"/>
      <c r="C81" s="58"/>
      <c r="D81" s="59"/>
      <c r="E81" s="11"/>
      <c r="F81" s="11"/>
      <c r="G81" s="27"/>
    </row>
    <row r="82" spans="1:8" s="12" customFormat="1" hidden="1" outlineLevel="2" x14ac:dyDescent="0.2">
      <c r="A82" s="119" t="s">
        <v>50</v>
      </c>
      <c r="B82" s="119"/>
      <c r="C82" s="58"/>
      <c r="D82" s="59"/>
      <c r="E82" s="11"/>
      <c r="F82" s="11"/>
      <c r="G82" s="27"/>
    </row>
    <row r="83" spans="1:8" s="12" customFormat="1" hidden="1" outlineLevel="2" x14ac:dyDescent="0.2">
      <c r="A83" s="119" t="s">
        <v>51</v>
      </c>
      <c r="B83" s="119"/>
      <c r="C83" s="58"/>
      <c r="D83" s="59"/>
      <c r="E83" s="11"/>
      <c r="F83" s="11"/>
      <c r="G83" s="27"/>
    </row>
    <row r="84" spans="1:8" s="12" customFormat="1" hidden="1" outlineLevel="4" x14ac:dyDescent="0.2">
      <c r="A84" s="120" t="s">
        <v>52</v>
      </c>
      <c r="B84" s="120"/>
      <c r="C84" s="58"/>
      <c r="D84" s="59"/>
      <c r="E84" s="11"/>
      <c r="F84" s="11"/>
      <c r="G84" s="27"/>
    </row>
    <row r="85" spans="1:8" s="12" customFormat="1" hidden="1" outlineLevel="4" x14ac:dyDescent="0.2">
      <c r="A85" s="120" t="s">
        <v>53</v>
      </c>
      <c r="B85" s="120"/>
      <c r="C85" s="58"/>
      <c r="D85" s="59"/>
      <c r="E85" s="11"/>
      <c r="F85" s="11"/>
      <c r="G85" s="27"/>
    </row>
    <row r="86" spans="1:8" s="12" customFormat="1" hidden="1" outlineLevel="4" x14ac:dyDescent="0.2">
      <c r="A86" s="120" t="s">
        <v>54</v>
      </c>
      <c r="B86" s="120"/>
      <c r="C86" s="58"/>
      <c r="D86" s="59"/>
      <c r="E86" s="11"/>
      <c r="F86" s="11"/>
      <c r="G86" s="27"/>
    </row>
    <row r="87" spans="1:8" s="12" customFormat="1" hidden="1" outlineLevel="4" x14ac:dyDescent="0.2">
      <c r="A87" s="120" t="s">
        <v>55</v>
      </c>
      <c r="B87" s="120"/>
      <c r="C87" s="58"/>
      <c r="D87" s="59"/>
      <c r="E87" s="11"/>
      <c r="F87" s="11"/>
      <c r="G87" s="27"/>
    </row>
    <row r="88" spans="1:8" s="12" customFormat="1" hidden="1" outlineLevel="4" x14ac:dyDescent="0.2">
      <c r="A88" s="120" t="s">
        <v>56</v>
      </c>
      <c r="B88" s="120"/>
      <c r="C88" s="58"/>
      <c r="D88" s="59"/>
      <c r="E88" s="11"/>
      <c r="F88" s="11"/>
      <c r="G88" s="27"/>
    </row>
    <row r="89" spans="1:8" s="12" customFormat="1" hidden="1" outlineLevel="4" x14ac:dyDescent="0.2">
      <c r="A89" s="120" t="s">
        <v>23</v>
      </c>
      <c r="B89" s="120"/>
      <c r="C89" s="58"/>
      <c r="D89" s="59"/>
      <c r="E89" s="11"/>
      <c r="F89" s="11"/>
      <c r="G89" s="27"/>
    </row>
    <row r="90" spans="1:8" s="12" customFormat="1" hidden="1" outlineLevel="4" x14ac:dyDescent="0.2">
      <c r="A90" s="120" t="s">
        <v>24</v>
      </c>
      <c r="B90" s="120"/>
      <c r="C90" s="58"/>
      <c r="D90" s="59"/>
      <c r="E90" s="11"/>
      <c r="F90" s="11"/>
      <c r="G90" s="27"/>
    </row>
    <row r="91" spans="1:8" s="12" customFormat="1" hidden="1" outlineLevel="3" collapsed="1" x14ac:dyDescent="0.2">
      <c r="A91" s="60"/>
      <c r="B91" s="60"/>
      <c r="C91" s="59"/>
      <c r="D91" s="59"/>
      <c r="E91" s="11"/>
      <c r="F91" s="11"/>
      <c r="G91" s="27"/>
    </row>
    <row r="92" spans="1:8" s="12" customFormat="1" hidden="1" outlineLevel="3" x14ac:dyDescent="0.2">
      <c r="A92" s="60"/>
      <c r="B92" s="60"/>
      <c r="C92" s="60"/>
      <c r="D92" s="59"/>
      <c r="E92" s="11"/>
      <c r="F92" s="11"/>
      <c r="G92" s="27"/>
    </row>
    <row r="93" spans="1:8" s="12" customFormat="1" outlineLevel="1" collapsed="1" x14ac:dyDescent="0.2">
      <c r="A93" s="41"/>
      <c r="B93" s="41"/>
      <c r="C93" s="41"/>
      <c r="D93" s="11"/>
      <c r="E93" s="11"/>
      <c r="F93" s="11"/>
      <c r="G93" s="27"/>
      <c r="H93" s="11"/>
    </row>
    <row r="94" spans="1:8" s="12" customFormat="1" ht="14.25" customHeight="1" outlineLevel="1" x14ac:dyDescent="0.2">
      <c r="A94" s="28" t="s">
        <v>112</v>
      </c>
      <c r="B94" s="11"/>
      <c r="C94" s="25">
        <f>+C95+C96+C97</f>
        <v>0</v>
      </c>
      <c r="D94" s="29"/>
      <c r="E94" s="11"/>
      <c r="F94" s="11"/>
      <c r="G94" s="27"/>
      <c r="H94" s="11"/>
    </row>
    <row r="95" spans="1:8" s="12" customFormat="1" hidden="1" outlineLevel="2" x14ac:dyDescent="0.2">
      <c r="A95" s="117" t="s">
        <v>57</v>
      </c>
      <c r="B95" s="117"/>
      <c r="C95" s="58"/>
      <c r="D95" s="61"/>
      <c r="E95" s="11"/>
      <c r="F95" s="11"/>
      <c r="G95" s="27"/>
      <c r="H95" s="11"/>
    </row>
    <row r="96" spans="1:8" s="12" customFormat="1" hidden="1" outlineLevel="2" x14ac:dyDescent="0.2">
      <c r="A96" s="117" t="s">
        <v>58</v>
      </c>
      <c r="B96" s="117"/>
      <c r="C96" s="58"/>
      <c r="D96" s="61"/>
      <c r="E96" s="11"/>
      <c r="F96" s="11"/>
      <c r="G96" s="27"/>
      <c r="H96" s="11"/>
    </row>
    <row r="97" spans="1:9" s="12" customFormat="1" hidden="1" outlineLevel="2" x14ac:dyDescent="0.2">
      <c r="A97" s="117" t="s">
        <v>59</v>
      </c>
      <c r="B97" s="117"/>
      <c r="C97" s="58"/>
      <c r="D97" s="61"/>
      <c r="E97" s="11"/>
      <c r="F97" s="11"/>
      <c r="G97" s="27"/>
      <c r="H97" s="11"/>
    </row>
    <row r="98" spans="1:9" s="12" customFormat="1" outlineLevel="1" collapsed="1" x14ac:dyDescent="0.2">
      <c r="A98" s="16"/>
      <c r="B98" s="16"/>
      <c r="C98" s="16"/>
      <c r="D98" s="16"/>
      <c r="E98" s="16"/>
      <c r="F98" s="16"/>
      <c r="G98" s="16"/>
      <c r="H98" s="11"/>
    </row>
    <row r="99" spans="1:9" s="12" customFormat="1" ht="15" customHeight="1" x14ac:dyDescent="0.2">
      <c r="A99" s="118"/>
      <c r="B99" s="118"/>
      <c r="C99" s="118"/>
      <c r="D99" s="23"/>
      <c r="E99" s="11"/>
      <c r="F99" s="11"/>
      <c r="G99" s="23"/>
      <c r="H99" s="11"/>
    </row>
    <row r="100" spans="1:9" s="12" customFormat="1" x14ac:dyDescent="0.2">
      <c r="A100" s="118" t="s">
        <v>115</v>
      </c>
      <c r="B100" s="118"/>
      <c r="C100" s="118"/>
      <c r="D100" s="118"/>
      <c r="E100" s="16"/>
      <c r="F100" s="16"/>
      <c r="G100" s="16"/>
      <c r="H100" s="16"/>
      <c r="I100" s="11"/>
    </row>
    <row r="101" spans="1:9" s="12" customFormat="1" x14ac:dyDescent="0.2">
      <c r="B101" s="16"/>
      <c r="C101" s="16"/>
      <c r="D101" s="16"/>
      <c r="E101" s="16"/>
      <c r="F101" s="16"/>
      <c r="G101" s="16"/>
      <c r="H101" s="16"/>
      <c r="I101" s="11"/>
    </row>
    <row r="102" spans="1:9" s="12" customFormat="1" x14ac:dyDescent="0.2">
      <c r="A102" s="133" t="s">
        <v>116</v>
      </c>
      <c r="B102" s="133"/>
      <c r="C102" s="11"/>
      <c r="D102" s="25">
        <f>+D104</f>
        <v>0</v>
      </c>
      <c r="E102" s="26"/>
      <c r="F102" s="16"/>
      <c r="G102" s="16"/>
      <c r="H102" s="16"/>
      <c r="I102" s="11"/>
    </row>
    <row r="103" spans="1:9" s="12" customFormat="1" x14ac:dyDescent="0.2">
      <c r="A103" s="29"/>
      <c r="B103" s="29"/>
      <c r="C103" s="26"/>
      <c r="D103" s="26"/>
      <c r="E103" s="26"/>
      <c r="F103" s="16"/>
      <c r="G103" s="16"/>
      <c r="H103" s="16"/>
      <c r="I103" s="11"/>
    </row>
    <row r="104" spans="1:9" s="12" customFormat="1" hidden="1" outlineLevel="1" x14ac:dyDescent="0.2">
      <c r="A104" s="129" t="s">
        <v>126</v>
      </c>
      <c r="B104" s="129"/>
      <c r="C104" s="11"/>
      <c r="D104" s="25">
        <v>0</v>
      </c>
      <c r="E104" s="26"/>
      <c r="F104" s="16"/>
      <c r="G104" s="16"/>
      <c r="H104" s="16"/>
      <c r="I104" s="11"/>
    </row>
    <row r="105" spans="1:9" s="12" customFormat="1" collapsed="1" x14ac:dyDescent="0.2">
      <c r="A105" s="29"/>
      <c r="B105" s="29"/>
      <c r="C105" s="26"/>
      <c r="D105" s="26"/>
      <c r="E105" s="26"/>
      <c r="F105" s="16"/>
      <c r="G105" s="16"/>
      <c r="H105" s="16"/>
      <c r="I105" s="11"/>
    </row>
    <row r="106" spans="1:9" s="12" customFormat="1" x14ac:dyDescent="0.2">
      <c r="A106" s="133" t="s">
        <v>125</v>
      </c>
      <c r="B106" s="133"/>
      <c r="C106" s="11"/>
      <c r="D106" s="25">
        <v>0</v>
      </c>
      <c r="E106" s="26"/>
      <c r="F106" s="16"/>
      <c r="G106" s="16"/>
      <c r="H106" s="16"/>
      <c r="I106" s="11"/>
    </row>
    <row r="107" spans="1:9" s="12" customFormat="1" x14ac:dyDescent="0.2">
      <c r="A107" s="29"/>
      <c r="B107" s="29"/>
      <c r="C107" s="26"/>
      <c r="D107" s="26"/>
      <c r="E107" s="26"/>
      <c r="F107" s="16"/>
      <c r="G107" s="16"/>
      <c r="H107" s="16"/>
      <c r="I107" s="11"/>
    </row>
    <row r="108" spans="1:9" s="12" customFormat="1" hidden="1" outlineLevel="1" x14ac:dyDescent="0.2">
      <c r="A108" s="135" t="s">
        <v>127</v>
      </c>
      <c r="B108" s="135"/>
      <c r="C108" s="11"/>
      <c r="D108" s="25">
        <v>0</v>
      </c>
      <c r="E108" s="16"/>
      <c r="F108" s="16"/>
      <c r="G108" s="16"/>
      <c r="H108" s="16"/>
      <c r="I108" s="11"/>
    </row>
    <row r="109" spans="1:9" s="12" customFormat="1" hidden="1" outlineLevel="1" x14ac:dyDescent="0.2">
      <c r="A109" s="135" t="s">
        <v>128</v>
      </c>
      <c r="B109" s="135"/>
      <c r="C109" s="11"/>
      <c r="D109" s="25">
        <v>0</v>
      </c>
      <c r="E109" s="16"/>
      <c r="F109" s="16"/>
      <c r="G109" s="16"/>
      <c r="H109" s="16"/>
      <c r="I109" s="11"/>
    </row>
    <row r="110" spans="1:9" s="12" customFormat="1" collapsed="1" x14ac:dyDescent="0.2">
      <c r="B110" s="16"/>
      <c r="C110" s="16"/>
      <c r="D110" s="16"/>
      <c r="E110" s="16"/>
      <c r="F110" s="16"/>
      <c r="G110" s="16"/>
      <c r="H110" s="16"/>
      <c r="I110" s="11"/>
    </row>
    <row r="111" spans="1:9" s="12" customFormat="1" x14ac:dyDescent="0.2">
      <c r="B111" s="16"/>
      <c r="C111" s="16"/>
      <c r="D111" s="16"/>
      <c r="E111" s="16"/>
      <c r="F111" s="16"/>
      <c r="G111" s="16"/>
      <c r="H111" s="16"/>
      <c r="I111" s="11"/>
    </row>
    <row r="112" spans="1:9" s="12" customFormat="1" x14ac:dyDescent="0.2">
      <c r="A112" s="118" t="s">
        <v>118</v>
      </c>
      <c r="B112" s="118"/>
      <c r="C112" s="118"/>
      <c r="D112" s="118"/>
      <c r="E112" s="16"/>
      <c r="F112" s="16"/>
      <c r="G112" s="16"/>
      <c r="H112" s="16"/>
      <c r="I112" s="11"/>
    </row>
    <row r="113" spans="1:9" s="12" customFormat="1" x14ac:dyDescent="0.2">
      <c r="B113" s="16"/>
      <c r="C113" s="16"/>
      <c r="D113" s="16"/>
      <c r="E113" s="16"/>
      <c r="F113" s="16"/>
      <c r="G113" s="16"/>
      <c r="H113" s="16"/>
      <c r="I113" s="11"/>
    </row>
    <row r="114" spans="1:9" s="12" customFormat="1" ht="31.5" customHeight="1" x14ac:dyDescent="0.2">
      <c r="A114" s="133" t="s">
        <v>119</v>
      </c>
      <c r="B114" s="133"/>
      <c r="C114" s="11"/>
      <c r="D114" s="25">
        <v>0</v>
      </c>
      <c r="E114" s="26"/>
      <c r="F114" s="16"/>
      <c r="G114" s="16"/>
      <c r="H114" s="16"/>
      <c r="I114" s="11"/>
    </row>
    <row r="115" spans="1:9" s="12" customFormat="1" x14ac:dyDescent="0.2">
      <c r="A115" s="29"/>
      <c r="B115" s="29"/>
      <c r="C115" s="26"/>
      <c r="D115" s="26"/>
      <c r="E115" s="26"/>
      <c r="F115" s="16"/>
      <c r="G115" s="16"/>
      <c r="H115" s="16"/>
      <c r="I115" s="11"/>
    </row>
    <row r="116" spans="1:9" s="12" customFormat="1" hidden="1" outlineLevel="1" x14ac:dyDescent="0.2">
      <c r="A116" s="129" t="s">
        <v>129</v>
      </c>
      <c r="B116" s="129"/>
      <c r="C116" s="11"/>
      <c r="D116" s="25">
        <v>0</v>
      </c>
      <c r="E116" s="26"/>
      <c r="F116" s="16"/>
      <c r="G116" s="16"/>
      <c r="H116" s="16"/>
      <c r="I116" s="11"/>
    </row>
    <row r="117" spans="1:9" s="12" customFormat="1" hidden="1" outlineLevel="1" x14ac:dyDescent="0.2">
      <c r="A117" s="129" t="s">
        <v>130</v>
      </c>
      <c r="B117" s="129"/>
      <c r="C117" s="11"/>
      <c r="D117" s="25">
        <v>0</v>
      </c>
      <c r="E117" s="26"/>
      <c r="F117" s="16"/>
      <c r="G117" s="16"/>
      <c r="H117" s="16"/>
      <c r="I117" s="11"/>
    </row>
    <row r="118" spans="1:9" s="12" customFormat="1" hidden="1" outlineLevel="1" x14ac:dyDescent="0.2">
      <c r="A118" s="129" t="s">
        <v>131</v>
      </c>
      <c r="B118" s="129"/>
      <c r="C118" s="11"/>
      <c r="D118" s="25">
        <v>0</v>
      </c>
      <c r="E118" s="26"/>
      <c r="F118" s="16"/>
      <c r="G118" s="16"/>
      <c r="H118" s="16"/>
      <c r="I118" s="11"/>
    </row>
    <row r="119" spans="1:9" s="12" customFormat="1" collapsed="1" x14ac:dyDescent="0.2">
      <c r="A119" s="29"/>
      <c r="B119" s="29"/>
      <c r="C119" s="26"/>
      <c r="D119" s="26"/>
      <c r="E119" s="26"/>
      <c r="F119" s="16"/>
      <c r="G119" s="16"/>
      <c r="H119" s="16"/>
      <c r="I119" s="11"/>
    </row>
    <row r="120" spans="1:9" s="12" customFormat="1" x14ac:dyDescent="0.2">
      <c r="A120" s="133" t="s">
        <v>120</v>
      </c>
      <c r="B120" s="133"/>
      <c r="C120" s="11"/>
      <c r="D120" s="25">
        <v>0</v>
      </c>
      <c r="E120" s="26"/>
      <c r="F120" s="16"/>
      <c r="G120" s="16"/>
      <c r="H120" s="16"/>
      <c r="I120" s="11"/>
    </row>
    <row r="121" spans="1:9" s="12" customFormat="1" x14ac:dyDescent="0.2">
      <c r="A121" s="29"/>
      <c r="B121" s="29"/>
      <c r="C121" s="26"/>
      <c r="D121" s="26"/>
      <c r="E121" s="26"/>
      <c r="F121" s="16"/>
      <c r="G121" s="16"/>
      <c r="H121" s="16"/>
      <c r="I121" s="11"/>
    </row>
    <row r="122" spans="1:9" s="12" customFormat="1" hidden="1" outlineLevel="1" x14ac:dyDescent="0.2">
      <c r="A122" s="135" t="s">
        <v>132</v>
      </c>
      <c r="B122" s="135"/>
      <c r="C122" s="136"/>
      <c r="D122" s="136"/>
      <c r="E122" s="16"/>
      <c r="F122" s="16"/>
      <c r="G122" s="16"/>
      <c r="H122" s="16"/>
      <c r="I122" s="11"/>
    </row>
    <row r="123" spans="1:9" s="12" customFormat="1" hidden="1" outlineLevel="1" x14ac:dyDescent="0.2">
      <c r="A123" s="135" t="s">
        <v>133</v>
      </c>
      <c r="B123" s="135"/>
      <c r="C123" s="136"/>
      <c r="D123" s="136"/>
      <c r="E123" s="16"/>
      <c r="F123" s="16"/>
      <c r="G123" s="16"/>
      <c r="H123" s="16"/>
      <c r="I123" s="11"/>
    </row>
    <row r="124" spans="1:9" s="12" customFormat="1" hidden="1" outlineLevel="1" x14ac:dyDescent="0.2">
      <c r="A124" s="135" t="s">
        <v>134</v>
      </c>
      <c r="B124" s="135"/>
      <c r="C124" s="17"/>
      <c r="D124" s="17"/>
      <c r="E124" s="16"/>
      <c r="F124" s="16"/>
      <c r="G124" s="16"/>
      <c r="H124" s="16"/>
      <c r="I124" s="11"/>
    </row>
    <row r="125" spans="1:9" s="12" customFormat="1" hidden="1" outlineLevel="1" x14ac:dyDescent="0.2">
      <c r="A125" s="135" t="s">
        <v>133</v>
      </c>
      <c r="B125" s="135"/>
      <c r="C125" s="17"/>
      <c r="D125" s="17"/>
      <c r="E125" s="16"/>
      <c r="F125" s="16"/>
      <c r="G125" s="16"/>
      <c r="H125" s="16"/>
      <c r="I125" s="11"/>
    </row>
    <row r="126" spans="1:9" s="12" customFormat="1" hidden="1" outlineLevel="1" x14ac:dyDescent="0.2">
      <c r="A126" s="135" t="s">
        <v>135</v>
      </c>
      <c r="B126" s="135"/>
      <c r="C126" s="17"/>
      <c r="D126" s="17"/>
      <c r="E126" s="16"/>
      <c r="F126" s="16"/>
      <c r="G126" s="16"/>
      <c r="H126" s="16"/>
      <c r="I126" s="11"/>
    </row>
    <row r="127" spans="1:9" s="12" customFormat="1" hidden="1" outlineLevel="1" x14ac:dyDescent="0.2">
      <c r="A127" s="135" t="s">
        <v>136</v>
      </c>
      <c r="B127" s="135"/>
      <c r="C127" s="17"/>
      <c r="D127" s="17"/>
      <c r="E127" s="16"/>
      <c r="F127" s="16"/>
      <c r="G127" s="16"/>
      <c r="H127" s="16"/>
      <c r="I127" s="11"/>
    </row>
    <row r="128" spans="1:9" s="12" customFormat="1" collapsed="1" x14ac:dyDescent="0.2">
      <c r="B128" s="16"/>
      <c r="C128" s="16"/>
      <c r="D128" s="16"/>
      <c r="E128" s="16"/>
      <c r="F128" s="16"/>
      <c r="G128" s="16"/>
      <c r="H128" s="16"/>
      <c r="I128" s="11"/>
    </row>
    <row r="129" spans="1:9" s="12" customFormat="1" x14ac:dyDescent="0.2">
      <c r="B129" s="16"/>
      <c r="C129" s="16"/>
      <c r="D129" s="16"/>
      <c r="E129" s="16"/>
      <c r="F129" s="16"/>
      <c r="G129" s="16"/>
      <c r="H129" s="16"/>
      <c r="I129" s="11"/>
    </row>
    <row r="130" spans="1:9" s="12" customFormat="1" x14ac:dyDescent="0.2">
      <c r="B130" s="16"/>
      <c r="C130" s="16"/>
      <c r="D130" s="16"/>
      <c r="E130" s="16"/>
      <c r="F130" s="16"/>
      <c r="G130" s="16"/>
      <c r="H130" s="16"/>
      <c r="I130" s="11"/>
    </row>
    <row r="131" spans="1:9" s="12" customFormat="1" ht="15" customHeight="1" x14ac:dyDescent="0.2">
      <c r="A131" s="118" t="s">
        <v>137</v>
      </c>
      <c r="B131" s="118"/>
      <c r="C131" s="131">
        <f>+SUM(B134:F134)+E138+E137+E141+E142</f>
        <v>2600000</v>
      </c>
      <c r="D131" s="131"/>
      <c r="E131" s="16"/>
      <c r="F131" s="16"/>
      <c r="G131" s="16"/>
      <c r="H131" s="16"/>
      <c r="I131" s="11"/>
    </row>
    <row r="132" spans="1:9" s="12" customFormat="1" x14ac:dyDescent="0.2">
      <c r="A132" s="73"/>
      <c r="B132" s="73"/>
      <c r="C132" s="73"/>
      <c r="D132" s="73"/>
      <c r="E132" s="16"/>
      <c r="F132" s="16"/>
      <c r="G132" s="16"/>
      <c r="H132" s="16"/>
      <c r="I132" s="11"/>
    </row>
    <row r="133" spans="1:9" s="12" customFormat="1" x14ac:dyDescent="0.2">
      <c r="A133" s="32" t="s">
        <v>8</v>
      </c>
      <c r="B133" s="32" t="s">
        <v>9</v>
      </c>
      <c r="C133" s="32" t="s">
        <v>10</v>
      </c>
      <c r="D133" s="32" t="s">
        <v>11</v>
      </c>
      <c r="E133" s="32" t="s">
        <v>17</v>
      </c>
      <c r="F133" s="32" t="s">
        <v>12</v>
      </c>
      <c r="H133" s="11"/>
    </row>
    <row r="134" spans="1:9" s="12" customFormat="1" ht="14.25" customHeight="1" x14ac:dyDescent="0.2">
      <c r="A134" s="51" t="s">
        <v>138</v>
      </c>
      <c r="B134" s="74">
        <f>+(C46+C55)*13%</f>
        <v>2600000</v>
      </c>
      <c r="C134" s="115">
        <v>0</v>
      </c>
      <c r="D134" s="75">
        <v>0</v>
      </c>
      <c r="E134" s="62">
        <v>0</v>
      </c>
      <c r="F134" s="62">
        <v>0</v>
      </c>
      <c r="H134" s="11"/>
    </row>
    <row r="135" spans="1:9" s="12" customFormat="1" x14ac:dyDescent="0.2">
      <c r="A135" s="16"/>
      <c r="B135" s="16"/>
      <c r="C135" s="16"/>
      <c r="D135" s="16"/>
      <c r="E135" s="16"/>
      <c r="F135" s="16"/>
      <c r="H135" s="16"/>
      <c r="I135" s="11"/>
    </row>
    <row r="136" spans="1:9" s="12" customFormat="1" x14ac:dyDescent="0.2">
      <c r="A136" s="14" t="s">
        <v>115</v>
      </c>
      <c r="B136" s="16"/>
      <c r="C136" s="16"/>
      <c r="D136" s="16"/>
      <c r="E136" s="16"/>
      <c r="F136" s="16"/>
      <c r="H136" s="16"/>
      <c r="I136" s="11"/>
    </row>
    <row r="137" spans="1:9" s="12" customFormat="1" x14ac:dyDescent="0.2">
      <c r="A137" s="28" t="s">
        <v>116</v>
      </c>
      <c r="B137" s="28"/>
      <c r="C137" s="16"/>
      <c r="D137" s="16"/>
      <c r="E137" s="25">
        <v>0</v>
      </c>
      <c r="F137" s="25"/>
      <c r="H137" s="16"/>
      <c r="I137" s="11"/>
    </row>
    <row r="138" spans="1:9" s="12" customFormat="1" x14ac:dyDescent="0.2">
      <c r="A138" s="28" t="s">
        <v>125</v>
      </c>
      <c r="B138" s="28"/>
      <c r="C138" s="16"/>
      <c r="D138" s="16"/>
      <c r="E138" s="25">
        <v>0</v>
      </c>
      <c r="F138" s="25"/>
      <c r="H138" s="16"/>
      <c r="I138" s="11"/>
    </row>
    <row r="139" spans="1:9" s="12" customFormat="1" x14ac:dyDescent="0.2">
      <c r="A139" s="29"/>
      <c r="B139" s="29"/>
      <c r="C139" s="16"/>
      <c r="D139" s="16"/>
      <c r="E139" s="16"/>
      <c r="F139" s="16"/>
      <c r="H139" s="16"/>
      <c r="I139" s="11"/>
    </row>
    <row r="140" spans="1:9" s="12" customFormat="1" x14ac:dyDescent="0.2">
      <c r="A140" s="78" t="s">
        <v>178</v>
      </c>
      <c r="B140" s="29"/>
      <c r="C140" s="16"/>
      <c r="D140" s="16"/>
      <c r="E140" s="16"/>
      <c r="F140" s="16"/>
      <c r="H140" s="16"/>
      <c r="I140" s="11"/>
    </row>
    <row r="141" spans="1:9" s="12" customFormat="1" ht="25.5" x14ac:dyDescent="0.2">
      <c r="A141" s="28" t="s">
        <v>119</v>
      </c>
      <c r="B141" s="28"/>
      <c r="C141" s="16"/>
      <c r="D141" s="16"/>
      <c r="E141" s="25">
        <v>0</v>
      </c>
      <c r="F141" s="25"/>
      <c r="H141" s="16"/>
      <c r="I141" s="11"/>
    </row>
    <row r="142" spans="1:9" s="12" customFormat="1" x14ac:dyDescent="0.2">
      <c r="A142" s="28" t="s">
        <v>120</v>
      </c>
      <c r="B142" s="28"/>
      <c r="C142" s="16"/>
      <c r="D142" s="16"/>
      <c r="E142" s="25">
        <v>0</v>
      </c>
      <c r="F142" s="25"/>
      <c r="H142" s="16"/>
      <c r="I142" s="11"/>
    </row>
    <row r="143" spans="1:9" s="12" customFormat="1" x14ac:dyDescent="0.2">
      <c r="B143" s="16"/>
      <c r="C143" s="16"/>
      <c r="D143" s="16"/>
      <c r="E143" s="16"/>
      <c r="F143" s="16"/>
      <c r="G143" s="16"/>
      <c r="H143" s="16"/>
      <c r="I143" s="11"/>
    </row>
    <row r="144" spans="1:9" s="12" customFormat="1" x14ac:dyDescent="0.2">
      <c r="B144" s="16"/>
      <c r="C144" s="16"/>
      <c r="D144" s="16"/>
      <c r="E144" s="16"/>
      <c r="F144" s="16"/>
      <c r="G144" s="16"/>
      <c r="H144" s="16"/>
      <c r="I144" s="11"/>
    </row>
    <row r="145" spans="1:9" s="12" customFormat="1" x14ac:dyDescent="0.2">
      <c r="B145" s="16"/>
      <c r="C145" s="16"/>
      <c r="D145" s="16"/>
      <c r="E145" s="16"/>
      <c r="F145" s="16"/>
      <c r="G145" s="16"/>
      <c r="H145" s="16"/>
      <c r="I145" s="11"/>
    </row>
    <row r="146" spans="1:9" s="12" customFormat="1" x14ac:dyDescent="0.2">
      <c r="B146" s="16"/>
      <c r="C146" s="16"/>
      <c r="D146" s="16"/>
      <c r="E146" s="16"/>
      <c r="F146" s="16"/>
      <c r="G146" s="16"/>
      <c r="H146" s="16"/>
      <c r="I146" s="11"/>
    </row>
    <row r="147" spans="1:9" s="12" customFormat="1" x14ac:dyDescent="0.2">
      <c r="A147" s="132" t="s">
        <v>139</v>
      </c>
      <c r="B147" s="132"/>
      <c r="C147" s="132"/>
      <c r="D147" s="132"/>
      <c r="E147" s="132"/>
      <c r="F147" s="132"/>
      <c r="G147" s="132"/>
      <c r="H147" s="132"/>
      <c r="I147" s="11"/>
    </row>
    <row r="148" spans="1:9" s="12" customFormat="1" x14ac:dyDescent="0.2">
      <c r="A148" s="72"/>
      <c r="B148" s="72"/>
      <c r="C148" s="72"/>
      <c r="D148" s="72"/>
      <c r="E148" s="72"/>
      <c r="F148" s="72"/>
      <c r="G148" s="72"/>
      <c r="H148" s="72"/>
      <c r="I148" s="11"/>
    </row>
    <row r="149" spans="1:9" s="12" customFormat="1" outlineLevel="1" x14ac:dyDescent="0.2">
      <c r="A149" s="118" t="s">
        <v>60</v>
      </c>
      <c r="B149" s="118"/>
      <c r="C149" s="118"/>
      <c r="D149" s="118"/>
      <c r="E149" s="72"/>
      <c r="F149" s="72"/>
      <c r="G149" s="72"/>
      <c r="H149" s="72"/>
      <c r="I149" s="11"/>
    </row>
    <row r="150" spans="1:9" s="12" customFormat="1" outlineLevel="1" x14ac:dyDescent="0.2">
      <c r="A150" s="72"/>
      <c r="B150" s="72"/>
      <c r="C150" s="72"/>
      <c r="D150" s="72"/>
      <c r="E150" s="72"/>
      <c r="F150" s="72"/>
      <c r="G150" s="72"/>
      <c r="H150" s="72"/>
      <c r="I150" s="11"/>
    </row>
    <row r="151" spans="1:9" s="12" customFormat="1" ht="15" customHeight="1" outlineLevel="1" x14ac:dyDescent="0.2">
      <c r="A151" s="14" t="s">
        <v>61</v>
      </c>
      <c r="B151" s="11"/>
      <c r="C151" s="25">
        <f>+C153+C172</f>
        <v>15500000</v>
      </c>
      <c r="D151" s="26"/>
      <c r="E151" s="11"/>
      <c r="F151" s="11"/>
      <c r="G151" s="27"/>
      <c r="H151" s="11"/>
    </row>
    <row r="152" spans="1:9" s="12" customFormat="1" outlineLevel="1" x14ac:dyDescent="0.2">
      <c r="A152" s="41"/>
      <c r="B152" s="41"/>
      <c r="C152" s="11"/>
      <c r="D152" s="11"/>
      <c r="E152" s="11"/>
      <c r="F152" s="11"/>
      <c r="G152" s="27"/>
      <c r="H152" s="41"/>
    </row>
    <row r="153" spans="1:9" s="12" customFormat="1" ht="14.25" customHeight="1" outlineLevel="1" x14ac:dyDescent="0.2">
      <c r="A153" s="79" t="s">
        <v>170</v>
      </c>
      <c r="B153" s="11"/>
      <c r="C153" s="25">
        <f>+C155+C163</f>
        <v>15500000</v>
      </c>
      <c r="D153" s="26"/>
      <c r="E153" s="11"/>
      <c r="F153" s="11"/>
      <c r="G153" s="27"/>
      <c r="H153" s="11"/>
    </row>
    <row r="154" spans="1:9" s="12" customFormat="1" outlineLevel="1" x14ac:dyDescent="0.2">
      <c r="A154" s="41"/>
      <c r="B154" s="11"/>
      <c r="C154" s="11"/>
      <c r="D154" s="11"/>
      <c r="E154" s="11"/>
      <c r="F154" s="11"/>
      <c r="G154" s="27"/>
      <c r="H154" s="41"/>
    </row>
    <row r="155" spans="1:9" s="12" customFormat="1" hidden="1" outlineLevel="2" x14ac:dyDescent="0.2">
      <c r="A155" s="28" t="s">
        <v>171</v>
      </c>
      <c r="B155" s="11"/>
      <c r="C155" s="25">
        <f>+G161</f>
        <v>13500000</v>
      </c>
      <c r="D155" s="26"/>
      <c r="E155" s="116"/>
      <c r="F155" s="116"/>
      <c r="G155" s="28"/>
      <c r="H155" s="11"/>
    </row>
    <row r="156" spans="1:9" s="12" customFormat="1" hidden="1" outlineLevel="2" x14ac:dyDescent="0.2">
      <c r="A156" s="41"/>
      <c r="B156" s="41"/>
      <c r="C156" s="11"/>
      <c r="D156" s="11"/>
      <c r="E156" s="11"/>
      <c r="F156" s="11"/>
      <c r="G156" s="27"/>
      <c r="H156" s="41"/>
    </row>
    <row r="157" spans="1:9" s="12" customFormat="1" hidden="1" outlineLevel="3" x14ac:dyDescent="0.2">
      <c r="A157" s="32" t="s">
        <v>8</v>
      </c>
      <c r="B157" s="32" t="s">
        <v>9</v>
      </c>
      <c r="C157" s="32" t="s">
        <v>10</v>
      </c>
      <c r="D157" s="32"/>
      <c r="E157" s="32" t="s">
        <v>17</v>
      </c>
      <c r="F157" s="32" t="s">
        <v>12</v>
      </c>
      <c r="G157" s="32" t="s">
        <v>77</v>
      </c>
      <c r="H157" s="17" t="s">
        <v>177</v>
      </c>
    </row>
    <row r="158" spans="1:9" s="12" customFormat="1" hidden="1" outlineLevel="3" x14ac:dyDescent="0.2">
      <c r="A158" s="51" t="s">
        <v>25</v>
      </c>
      <c r="B158" s="62">
        <f>+'D-104 IVA_1'!B116</f>
        <v>1800000</v>
      </c>
      <c r="C158" s="62">
        <f>+'D-104 IVA_1'!C116</f>
        <v>0</v>
      </c>
      <c r="D158" s="62">
        <f>+'D-104 IVA_1'!D116</f>
        <v>0</v>
      </c>
      <c r="E158" s="62">
        <f>+'D-104 IVA_1'!E116</f>
        <v>0</v>
      </c>
      <c r="F158" s="62">
        <f>+'D-104 IVA_1'!F116</f>
        <v>0</v>
      </c>
      <c r="G158" s="62">
        <f>+'D-104 IVA_1'!G116</f>
        <v>1800000</v>
      </c>
      <c r="H158" s="17" t="s">
        <v>177</v>
      </c>
    </row>
    <row r="159" spans="1:9" s="12" customFormat="1" hidden="1" outlineLevel="3" x14ac:dyDescent="0.2">
      <c r="A159" s="51" t="s">
        <v>62</v>
      </c>
      <c r="B159" s="62">
        <f>+'D-104 IVA_1'!B117</f>
        <v>4500000</v>
      </c>
      <c r="C159" s="62">
        <f>+'D-104 IVA_1'!C117</f>
        <v>0</v>
      </c>
      <c r="D159" s="62">
        <f>+'D-104 IVA_1'!D117</f>
        <v>0</v>
      </c>
      <c r="E159" s="62">
        <f>+'D-104 IVA_1'!E117</f>
        <v>0</v>
      </c>
      <c r="F159" s="62">
        <f>+'D-104 IVA_1'!F117</f>
        <v>0</v>
      </c>
      <c r="G159" s="62">
        <f>+'D-104 IVA_1'!G117</f>
        <v>4500000</v>
      </c>
      <c r="H159" s="17" t="s">
        <v>177</v>
      </c>
    </row>
    <row r="160" spans="1:9" s="12" customFormat="1" hidden="1" outlineLevel="3" x14ac:dyDescent="0.2">
      <c r="A160" s="51" t="s">
        <v>27</v>
      </c>
      <c r="B160" s="62">
        <f>+'D-104 IVA_1'!B118</f>
        <v>6000000</v>
      </c>
      <c r="C160" s="62">
        <f>+'D-104 IVA_1'!C118</f>
        <v>0</v>
      </c>
      <c r="D160" s="62">
        <f>+'D-104 IVA_1'!D118</f>
        <v>0</v>
      </c>
      <c r="E160" s="62">
        <f>+'D-104 IVA_1'!E118</f>
        <v>1200000</v>
      </c>
      <c r="F160" s="62">
        <f>+'D-104 IVA_1'!F118</f>
        <v>0</v>
      </c>
      <c r="G160" s="62">
        <f>+'D-104 IVA_1'!G118</f>
        <v>7200000</v>
      </c>
      <c r="H160" s="17" t="s">
        <v>177</v>
      </c>
    </row>
    <row r="161" spans="1:8" s="12" customFormat="1" hidden="1" outlineLevel="3" x14ac:dyDescent="0.2">
      <c r="A161" s="49" t="s">
        <v>63</v>
      </c>
      <c r="B161" s="62">
        <f t="shared" ref="B161:G161" si="1">SUM(B158:B160)</f>
        <v>12300000</v>
      </c>
      <c r="C161" s="62">
        <f t="shared" si="1"/>
        <v>0</v>
      </c>
      <c r="D161" s="62">
        <f t="shared" si="1"/>
        <v>0</v>
      </c>
      <c r="E161" s="62">
        <f t="shared" si="1"/>
        <v>1200000</v>
      </c>
      <c r="F161" s="62">
        <f t="shared" si="1"/>
        <v>0</v>
      </c>
      <c r="G161" s="62">
        <f t="shared" si="1"/>
        <v>13500000</v>
      </c>
      <c r="H161" s="17" t="s">
        <v>177</v>
      </c>
    </row>
    <row r="162" spans="1:8" s="12" customFormat="1" hidden="1" outlineLevel="2" x14ac:dyDescent="0.2">
      <c r="A162" s="41"/>
      <c r="B162" s="41"/>
      <c r="C162" s="41"/>
      <c r="D162" s="11"/>
      <c r="E162" s="11"/>
      <c r="F162" s="11"/>
      <c r="G162" s="27"/>
      <c r="H162" s="11"/>
    </row>
    <row r="163" spans="1:8" s="12" customFormat="1" hidden="1" outlineLevel="2" x14ac:dyDescent="0.2">
      <c r="A163" s="28" t="s">
        <v>172</v>
      </c>
      <c r="B163" s="11"/>
      <c r="C163" s="25">
        <f>+G168</f>
        <v>2000000</v>
      </c>
      <c r="D163" s="28"/>
      <c r="E163" s="116"/>
      <c r="F163" s="116"/>
      <c r="G163" s="28"/>
      <c r="H163" s="11"/>
    </row>
    <row r="164" spans="1:8" s="12" customFormat="1" hidden="1" outlineLevel="3" x14ac:dyDescent="0.2">
      <c r="A164" s="32" t="s">
        <v>8</v>
      </c>
      <c r="B164" s="32" t="s">
        <v>9</v>
      </c>
      <c r="C164" s="32" t="s">
        <v>10</v>
      </c>
      <c r="D164" s="32"/>
      <c r="E164" s="32" t="s">
        <v>17</v>
      </c>
      <c r="F164" s="32" t="s">
        <v>12</v>
      </c>
      <c r="G164" s="32" t="s">
        <v>77</v>
      </c>
      <c r="H164" s="63" t="s">
        <v>175</v>
      </c>
    </row>
    <row r="165" spans="1:8" s="12" customFormat="1" hidden="1" outlineLevel="3" x14ac:dyDescent="0.2">
      <c r="A165" s="51" t="s">
        <v>25</v>
      </c>
      <c r="B165" s="62"/>
      <c r="C165" s="62"/>
      <c r="D165" s="62"/>
      <c r="E165" s="62"/>
      <c r="F165" s="62"/>
      <c r="G165" s="62">
        <f t="shared" ref="G165:G167" si="2">SUM(B165:F165)</f>
        <v>0</v>
      </c>
      <c r="H165" s="63" t="s">
        <v>175</v>
      </c>
    </row>
    <row r="166" spans="1:8" s="12" customFormat="1" hidden="1" outlineLevel="3" x14ac:dyDescent="0.2">
      <c r="A166" s="51" t="s">
        <v>62</v>
      </c>
      <c r="B166" s="62"/>
      <c r="C166" s="62"/>
      <c r="D166" s="62"/>
      <c r="E166" s="62"/>
      <c r="F166" s="62"/>
      <c r="G166" s="62">
        <f t="shared" si="2"/>
        <v>0</v>
      </c>
      <c r="H166" s="63" t="s">
        <v>175</v>
      </c>
    </row>
    <row r="167" spans="1:8" s="12" customFormat="1" hidden="1" outlineLevel="3" x14ac:dyDescent="0.2">
      <c r="A167" s="51" t="s">
        <v>27</v>
      </c>
      <c r="B167" s="62">
        <f>+'D-104 IVA_1'!B125</f>
        <v>2000000</v>
      </c>
      <c r="C167" s="62"/>
      <c r="D167" s="62"/>
      <c r="E167" s="62"/>
      <c r="F167" s="62"/>
      <c r="G167" s="62">
        <f t="shared" si="2"/>
        <v>2000000</v>
      </c>
      <c r="H167" s="63" t="s">
        <v>175</v>
      </c>
    </row>
    <row r="168" spans="1:8" s="12" customFormat="1" hidden="1" outlineLevel="3" x14ac:dyDescent="0.2">
      <c r="A168" s="49" t="s">
        <v>63</v>
      </c>
      <c r="B168" s="62">
        <f>+SUM(B165:B167)</f>
        <v>2000000</v>
      </c>
      <c r="C168" s="62">
        <f>+SUM(C165:C167)</f>
        <v>0</v>
      </c>
      <c r="D168" s="62">
        <f>+SUM(D165:D167)</f>
        <v>0</v>
      </c>
      <c r="E168" s="62">
        <f>+SUM(E165:E167)</f>
        <v>0</v>
      </c>
      <c r="F168" s="62">
        <f t="shared" ref="F168:G168" si="3">+SUM(F165:F167)</f>
        <v>0</v>
      </c>
      <c r="G168" s="62">
        <f t="shared" si="3"/>
        <v>2000000</v>
      </c>
      <c r="H168" s="63" t="s">
        <v>175</v>
      </c>
    </row>
    <row r="169" spans="1:8" s="12" customFormat="1" hidden="1" outlineLevel="2" collapsed="1" x14ac:dyDescent="0.2">
      <c r="A169" s="64"/>
      <c r="B169" s="65"/>
      <c r="C169" s="65"/>
      <c r="D169" s="65"/>
      <c r="E169" s="65"/>
      <c r="F169" s="65"/>
      <c r="G169" s="65"/>
      <c r="H169" s="63"/>
    </row>
    <row r="170" spans="1:8" s="12" customFormat="1" hidden="1" outlineLevel="2" x14ac:dyDescent="0.2">
      <c r="A170" s="62">
        <f>+SUM(A167:A169)</f>
        <v>0</v>
      </c>
      <c r="B170" s="41"/>
      <c r="C170" s="41"/>
      <c r="D170" s="11"/>
      <c r="E170" s="11"/>
      <c r="F170" s="11"/>
      <c r="G170" s="27"/>
      <c r="H170" s="11"/>
    </row>
    <row r="171" spans="1:8" s="12" customFormat="1" outlineLevel="1" collapsed="1" x14ac:dyDescent="0.2">
      <c r="A171" s="41"/>
      <c r="B171" s="41"/>
      <c r="C171" s="41"/>
      <c r="D171" s="11"/>
      <c r="E171" s="11"/>
      <c r="F171" s="11"/>
      <c r="G171" s="27"/>
      <c r="H171" s="11"/>
    </row>
    <row r="172" spans="1:8" s="12" customFormat="1" ht="14.25" customHeight="1" outlineLevel="1" x14ac:dyDescent="0.2">
      <c r="A172" s="79" t="s">
        <v>173</v>
      </c>
      <c r="B172" s="11"/>
      <c r="C172" s="25">
        <f>+C173+C176+C179+C184+C187</f>
        <v>0</v>
      </c>
      <c r="D172" s="26"/>
      <c r="E172" s="11"/>
      <c r="F172" s="11"/>
      <c r="G172" s="27"/>
      <c r="H172" s="11"/>
    </row>
    <row r="173" spans="1:8" s="12" customFormat="1" hidden="1" outlineLevel="2" x14ac:dyDescent="0.2">
      <c r="A173" s="117" t="s">
        <v>64</v>
      </c>
      <c r="B173" s="117"/>
      <c r="C173" s="58">
        <f>+C174+C175</f>
        <v>0</v>
      </c>
      <c r="D173" s="26"/>
      <c r="E173" s="27"/>
    </row>
    <row r="174" spans="1:8" s="12" customFormat="1" hidden="1" outlineLevel="3" x14ac:dyDescent="0.2">
      <c r="A174" s="117" t="s">
        <v>65</v>
      </c>
      <c r="B174" s="117"/>
      <c r="C174" s="58">
        <v>0</v>
      </c>
      <c r="D174" s="26"/>
      <c r="E174" s="27"/>
    </row>
    <row r="175" spans="1:8" s="12" customFormat="1" hidden="1" outlineLevel="3" x14ac:dyDescent="0.2">
      <c r="A175" s="117" t="s">
        <v>66</v>
      </c>
      <c r="B175" s="117"/>
      <c r="C175" s="58"/>
      <c r="D175" s="26"/>
      <c r="E175" s="27"/>
    </row>
    <row r="176" spans="1:8" s="12" customFormat="1" hidden="1" outlineLevel="2" collapsed="1" x14ac:dyDescent="0.2">
      <c r="A176" s="117" t="s">
        <v>67</v>
      </c>
      <c r="B176" s="117"/>
      <c r="C176" s="58">
        <f>+C177+C178</f>
        <v>0</v>
      </c>
      <c r="D176" s="26"/>
      <c r="E176" s="27"/>
    </row>
    <row r="177" spans="1:7 16380:16380" s="12" customFormat="1" hidden="1" outlineLevel="3" x14ac:dyDescent="0.2">
      <c r="A177" s="117" t="s">
        <v>68</v>
      </c>
      <c r="B177" s="117"/>
      <c r="C177" s="58">
        <v>0</v>
      </c>
      <c r="D177" s="26"/>
      <c r="E177" s="27"/>
    </row>
    <row r="178" spans="1:7 16380:16380" s="12" customFormat="1" hidden="1" outlineLevel="3" x14ac:dyDescent="0.2">
      <c r="A178" s="117" t="s">
        <v>69</v>
      </c>
      <c r="B178" s="117"/>
      <c r="C178" s="58"/>
      <c r="D178" s="26"/>
      <c r="E178" s="27"/>
    </row>
    <row r="179" spans="1:7 16380:16380" s="12" customFormat="1" hidden="1" outlineLevel="2" collapsed="1" x14ac:dyDescent="0.2">
      <c r="A179" s="117" t="s">
        <v>70</v>
      </c>
      <c r="B179" s="117"/>
      <c r="C179" s="58">
        <f>+C180+C181</f>
        <v>0</v>
      </c>
      <c r="D179" s="26"/>
      <c r="E179" s="27"/>
    </row>
    <row r="180" spans="1:7 16380:16380" s="12" customFormat="1" hidden="1" outlineLevel="3" x14ac:dyDescent="0.2">
      <c r="A180" s="117" t="s">
        <v>68</v>
      </c>
      <c r="B180" s="117"/>
      <c r="C180" s="58"/>
      <c r="D180" s="26"/>
      <c r="E180" s="27"/>
    </row>
    <row r="181" spans="1:7 16380:16380" s="12" customFormat="1" hidden="1" outlineLevel="3" x14ac:dyDescent="0.2">
      <c r="A181" s="117" t="s">
        <v>69</v>
      </c>
      <c r="B181" s="117"/>
      <c r="C181" s="58"/>
      <c r="D181" s="26"/>
      <c r="E181" s="27"/>
    </row>
    <row r="182" spans="1:7 16380:16380" s="12" customFormat="1" hidden="1" outlineLevel="2" collapsed="1" x14ac:dyDescent="0.2">
      <c r="A182" s="66"/>
      <c r="B182" s="66"/>
      <c r="C182" s="26"/>
      <c r="D182" s="26"/>
      <c r="E182" s="27"/>
    </row>
    <row r="183" spans="1:7 16380:16380" s="12" customFormat="1" hidden="1" outlineLevel="2" x14ac:dyDescent="0.2">
      <c r="A183" s="125" t="s">
        <v>113</v>
      </c>
      <c r="B183" s="126"/>
      <c r="C183" s="58"/>
      <c r="D183" s="26"/>
      <c r="E183" s="27"/>
      <c r="F183" s="11"/>
      <c r="G183" s="27"/>
    </row>
    <row r="184" spans="1:7 16380:16380" s="12" customFormat="1" hidden="1" outlineLevel="3" x14ac:dyDescent="0.2">
      <c r="A184" s="67" t="s">
        <v>71</v>
      </c>
      <c r="B184" s="68"/>
      <c r="C184" s="58">
        <f>+C185+C186+C187</f>
        <v>0</v>
      </c>
      <c r="D184" s="26"/>
      <c r="E184" s="27"/>
    </row>
    <row r="185" spans="1:7 16380:16380" s="12" customFormat="1" hidden="1" outlineLevel="3" x14ac:dyDescent="0.2">
      <c r="A185" s="123" t="s">
        <v>72</v>
      </c>
      <c r="B185" s="124"/>
      <c r="C185" s="58"/>
      <c r="D185" s="26"/>
      <c r="E185" s="27"/>
    </row>
    <row r="186" spans="1:7 16380:16380" s="12" customFormat="1" hidden="1" outlineLevel="3" x14ac:dyDescent="0.2">
      <c r="A186" s="123" t="s">
        <v>73</v>
      </c>
      <c r="B186" s="124"/>
      <c r="C186" s="58"/>
      <c r="D186" s="26"/>
      <c r="E186" s="27"/>
    </row>
    <row r="187" spans="1:7 16380:16380" s="12" customFormat="1" hidden="1" outlineLevel="3" x14ac:dyDescent="0.2">
      <c r="A187" s="121" t="s">
        <v>74</v>
      </c>
      <c r="B187" s="122"/>
      <c r="C187" s="58">
        <f>+SUM(D189:D193)</f>
        <v>0</v>
      </c>
      <c r="D187" s="26"/>
      <c r="E187" s="27"/>
    </row>
    <row r="188" spans="1:7 16380:16380" s="12" customFormat="1" hidden="1" outlineLevel="4" x14ac:dyDescent="0.2">
      <c r="A188" s="69" t="s">
        <v>75</v>
      </c>
      <c r="B188" s="69" t="s">
        <v>76</v>
      </c>
      <c r="C188" s="69" t="s">
        <v>114</v>
      </c>
      <c r="D188" s="69"/>
      <c r="E188" s="11"/>
      <c r="F188" s="27"/>
      <c r="G188" s="11"/>
    </row>
    <row r="189" spans="1:7 16380:16380" s="12" customFormat="1" hidden="1" outlineLevel="4" x14ac:dyDescent="0.2">
      <c r="A189" s="34"/>
      <c r="B189" s="34"/>
      <c r="C189" s="34"/>
      <c r="D189" s="34"/>
      <c r="E189" s="11"/>
      <c r="F189" s="27"/>
      <c r="G189" s="11"/>
      <c r="XEZ189" s="12">
        <f>SUM(A189:XEY189)</f>
        <v>0</v>
      </c>
    </row>
    <row r="190" spans="1:7 16380:16380" s="12" customFormat="1" hidden="1" outlineLevel="4" x14ac:dyDescent="0.2">
      <c r="A190" s="34"/>
      <c r="B190" s="34"/>
      <c r="C190" s="34"/>
      <c r="D190" s="34"/>
      <c r="E190" s="11"/>
      <c r="F190" s="27"/>
      <c r="G190" s="11"/>
      <c r="XEZ190" s="12">
        <f>SUM(A190:XEY190)</f>
        <v>0</v>
      </c>
    </row>
    <row r="191" spans="1:7 16380:16380" s="12" customFormat="1" hidden="1" outlineLevel="4" x14ac:dyDescent="0.2">
      <c r="A191" s="34"/>
      <c r="B191" s="34"/>
      <c r="C191" s="34"/>
      <c r="D191" s="34"/>
      <c r="E191" s="11"/>
      <c r="F191" s="27"/>
      <c r="G191" s="11"/>
      <c r="XEZ191" s="12">
        <f>SUM(A191:XEY191)</f>
        <v>0</v>
      </c>
    </row>
    <row r="192" spans="1:7 16380:16380" s="12" customFormat="1" hidden="1" outlineLevel="4" x14ac:dyDescent="0.2">
      <c r="A192" s="34"/>
      <c r="B192" s="34"/>
      <c r="C192" s="34"/>
      <c r="D192" s="34"/>
      <c r="E192" s="11"/>
      <c r="F192" s="27"/>
      <c r="G192" s="11"/>
      <c r="XEZ192" s="12">
        <f>SUM(A192:XEY192)</f>
        <v>0</v>
      </c>
    </row>
    <row r="193" spans="1:9 16380:16380" s="12" customFormat="1" hidden="1" outlineLevel="4" x14ac:dyDescent="0.2">
      <c r="A193" s="34"/>
      <c r="B193" s="34"/>
      <c r="C193" s="34"/>
      <c r="D193" s="34"/>
      <c r="E193" s="11"/>
      <c r="F193" s="27"/>
      <c r="G193" s="11"/>
      <c r="XEZ193" s="12">
        <f>SUM(A193:XEY193)</f>
        <v>0</v>
      </c>
    </row>
    <row r="194" spans="1:9 16380:16380" s="12" customFormat="1" hidden="1" outlineLevel="3" collapsed="1" x14ac:dyDescent="0.2">
      <c r="A194" s="11"/>
      <c r="B194" s="11"/>
      <c r="C194" s="11"/>
      <c r="D194" s="11"/>
      <c r="E194" s="11"/>
      <c r="F194" s="11"/>
      <c r="G194" s="27"/>
      <c r="H194" s="11"/>
    </row>
    <row r="195" spans="1:9 16380:16380" s="12" customFormat="1" hidden="1" outlineLevel="3" x14ac:dyDescent="0.2">
      <c r="A195" s="70"/>
      <c r="B195" s="11"/>
      <c r="C195" s="11"/>
      <c r="D195" s="11"/>
      <c r="E195" s="11"/>
      <c r="F195" s="11"/>
      <c r="G195" s="27"/>
      <c r="H195" s="11"/>
    </row>
    <row r="196" spans="1:9 16380:16380" s="12" customFormat="1" hidden="1" outlineLevel="2" collapsed="1" x14ac:dyDescent="0.2">
      <c r="A196" s="70"/>
      <c r="B196" s="11"/>
      <c r="C196" s="11"/>
      <c r="D196" s="11"/>
      <c r="E196" s="11"/>
      <c r="F196" s="11"/>
      <c r="G196" s="27"/>
      <c r="H196" s="11"/>
    </row>
    <row r="197" spans="1:9 16380:16380" s="12" customFormat="1" hidden="1" outlineLevel="2" x14ac:dyDescent="0.2">
      <c r="A197" s="11"/>
      <c r="B197" s="11"/>
      <c r="C197" s="11"/>
      <c r="D197" s="11"/>
      <c r="E197" s="11"/>
      <c r="F197" s="11"/>
      <c r="G197" s="27"/>
      <c r="H197" s="11"/>
    </row>
    <row r="198" spans="1:9 16380:16380" s="12" customFormat="1" outlineLevel="1" collapsed="1" x14ac:dyDescent="0.2">
      <c r="A198" s="11"/>
      <c r="B198" s="11"/>
      <c r="C198" s="11"/>
      <c r="D198" s="11"/>
      <c r="E198" s="11"/>
      <c r="F198" s="11"/>
      <c r="G198" s="27"/>
      <c r="H198" s="11"/>
    </row>
    <row r="199" spans="1:9 16380:16380" s="12" customFormat="1" outlineLevel="1" x14ac:dyDescent="0.2">
      <c r="A199" s="72"/>
      <c r="B199" s="72"/>
      <c r="C199" s="72"/>
      <c r="D199" s="72"/>
      <c r="E199" s="72"/>
      <c r="F199" s="72"/>
      <c r="G199" s="72"/>
      <c r="H199" s="72"/>
      <c r="I199" s="11"/>
    </row>
    <row r="201" spans="1:9 16380:16380" x14ac:dyDescent="0.2">
      <c r="A201" s="118" t="s">
        <v>140</v>
      </c>
      <c r="B201" s="118"/>
      <c r="C201" s="16"/>
      <c r="D201" s="16"/>
      <c r="E201" s="16"/>
      <c r="F201" s="16"/>
      <c r="G201" s="16"/>
    </row>
    <row r="202" spans="1:9 16380:16380" x14ac:dyDescent="0.2">
      <c r="A202" s="73"/>
      <c r="B202" s="73"/>
      <c r="C202" s="16"/>
      <c r="D202" s="16"/>
      <c r="E202" s="16"/>
      <c r="F202" s="16"/>
      <c r="G202" s="16"/>
    </row>
    <row r="203" spans="1:9 16380:16380" x14ac:dyDescent="0.2">
      <c r="A203" s="133" t="s">
        <v>141</v>
      </c>
      <c r="B203" s="133"/>
      <c r="D203" s="16"/>
      <c r="G203" s="77">
        <f>+G204+G220</f>
        <v>1883000</v>
      </c>
    </row>
    <row r="204" spans="1:9 16380:16380" x14ac:dyDescent="0.2">
      <c r="A204" s="133" t="s">
        <v>142</v>
      </c>
      <c r="B204" s="133"/>
      <c r="D204" s="16"/>
      <c r="G204" s="77">
        <f>+G217</f>
        <v>1883000</v>
      </c>
    </row>
    <row r="205" spans="1:9 16380:16380" x14ac:dyDescent="0.2">
      <c r="A205" s="73"/>
      <c r="B205" s="73"/>
      <c r="C205" s="73"/>
      <c r="D205" s="16"/>
      <c r="E205" s="16"/>
      <c r="F205" s="16"/>
    </row>
    <row r="206" spans="1:9 16380:16380" x14ac:dyDescent="0.2">
      <c r="A206" s="32" t="s">
        <v>8</v>
      </c>
      <c r="B206" s="32" t="s">
        <v>9</v>
      </c>
      <c r="C206" s="32" t="s">
        <v>10</v>
      </c>
      <c r="D206" s="32" t="s">
        <v>11</v>
      </c>
      <c r="E206" s="32" t="s">
        <v>17</v>
      </c>
      <c r="F206" s="32" t="s">
        <v>12</v>
      </c>
      <c r="G206" s="32" t="s">
        <v>77</v>
      </c>
    </row>
    <row r="207" spans="1:9 16380:16380" x14ac:dyDescent="0.2">
      <c r="A207" s="51" t="s">
        <v>143</v>
      </c>
      <c r="B207" s="76">
        <f>+B208+B209</f>
        <v>234000</v>
      </c>
      <c r="C207" s="76">
        <f t="shared" ref="C207:F207" si="4">+C208+C209</f>
        <v>0</v>
      </c>
      <c r="D207" s="76">
        <f t="shared" si="4"/>
        <v>0</v>
      </c>
      <c r="E207" s="76">
        <f t="shared" si="4"/>
        <v>0</v>
      </c>
      <c r="F207" s="76">
        <f t="shared" si="4"/>
        <v>0</v>
      </c>
      <c r="G207" s="76">
        <f>SUM(B207:F207)</f>
        <v>234000</v>
      </c>
    </row>
    <row r="208" spans="1:9 16380:16380" hidden="1" outlineLevel="1" x14ac:dyDescent="0.2">
      <c r="A208" s="46" t="s">
        <v>144</v>
      </c>
      <c r="B208" s="62">
        <f>+B158*13%</f>
        <v>234000</v>
      </c>
      <c r="C208" s="62"/>
      <c r="D208" s="62"/>
      <c r="E208" s="62"/>
      <c r="F208" s="62"/>
      <c r="G208" s="62"/>
    </row>
    <row r="209" spans="1:7" hidden="1" outlineLevel="1" x14ac:dyDescent="0.2">
      <c r="A209" s="46" t="s">
        <v>145</v>
      </c>
      <c r="B209" s="62"/>
      <c r="C209" s="62"/>
      <c r="D209" s="62"/>
      <c r="E209" s="62"/>
      <c r="F209" s="62"/>
      <c r="G209" s="62"/>
    </row>
    <row r="210" spans="1:7" collapsed="1" x14ac:dyDescent="0.2">
      <c r="A210" s="51" t="s">
        <v>146</v>
      </c>
      <c r="B210" s="76">
        <f>+B211+B212</f>
        <v>585000</v>
      </c>
      <c r="C210" s="76">
        <f t="shared" ref="C210" si="5">+C211+C212</f>
        <v>0</v>
      </c>
      <c r="D210" s="76">
        <f t="shared" ref="D210:F210" si="6">+D211+D212</f>
        <v>0</v>
      </c>
      <c r="E210" s="76">
        <f t="shared" si="6"/>
        <v>0</v>
      </c>
      <c r="F210" s="76">
        <f t="shared" si="6"/>
        <v>0</v>
      </c>
      <c r="G210" s="76">
        <f>SUM(B210:F210)</f>
        <v>585000</v>
      </c>
    </row>
    <row r="211" spans="1:7" hidden="1" outlineLevel="1" x14ac:dyDescent="0.2">
      <c r="A211" s="46" t="s">
        <v>144</v>
      </c>
      <c r="B211" s="62">
        <f>+B159*13%</f>
        <v>585000</v>
      </c>
      <c r="C211" s="62"/>
      <c r="D211" s="62"/>
      <c r="E211" s="62"/>
      <c r="F211" s="62"/>
      <c r="G211" s="62"/>
    </row>
    <row r="212" spans="1:7" hidden="1" outlineLevel="1" x14ac:dyDescent="0.2">
      <c r="A212" s="46" t="s">
        <v>145</v>
      </c>
      <c r="B212" s="62"/>
      <c r="C212" s="62"/>
      <c r="D212" s="62"/>
      <c r="E212" s="62"/>
      <c r="F212" s="62"/>
      <c r="G212" s="62"/>
    </row>
    <row r="213" spans="1:7" collapsed="1" x14ac:dyDescent="0.2">
      <c r="A213" s="51" t="s">
        <v>147</v>
      </c>
      <c r="B213" s="76">
        <f>+B214+B215</f>
        <v>1040000</v>
      </c>
      <c r="C213" s="76">
        <f t="shared" ref="C213" si="7">+C214+C215</f>
        <v>0</v>
      </c>
      <c r="D213" s="76">
        <f t="shared" ref="D213:F213" si="8">+D214+D215</f>
        <v>0</v>
      </c>
      <c r="E213" s="76">
        <f t="shared" si="8"/>
        <v>24000</v>
      </c>
      <c r="F213" s="76">
        <f t="shared" si="8"/>
        <v>0</v>
      </c>
      <c r="G213" s="76">
        <f>SUM(B213:F213)</f>
        <v>1064000</v>
      </c>
    </row>
    <row r="214" spans="1:7" hidden="1" outlineLevel="1" x14ac:dyDescent="0.2">
      <c r="A214" s="46" t="s">
        <v>144</v>
      </c>
      <c r="B214" s="62">
        <f>+B160*13%</f>
        <v>780000</v>
      </c>
      <c r="C214" s="62"/>
      <c r="D214" s="62"/>
      <c r="E214" s="62">
        <f>+E160*2%</f>
        <v>24000</v>
      </c>
      <c r="F214" s="62"/>
      <c r="G214" s="62"/>
    </row>
    <row r="215" spans="1:7" hidden="1" outlineLevel="1" x14ac:dyDescent="0.2">
      <c r="A215" s="46" t="s">
        <v>145</v>
      </c>
      <c r="B215" s="62">
        <f>+B167*13%</f>
        <v>260000</v>
      </c>
      <c r="C215" s="62"/>
      <c r="D215" s="62"/>
      <c r="E215" s="62"/>
      <c r="F215" s="62"/>
      <c r="G215" s="62"/>
    </row>
    <row r="216" spans="1:7" ht="29.25" customHeight="1" collapsed="1" x14ac:dyDescent="0.2">
      <c r="A216" s="51" t="s">
        <v>148</v>
      </c>
      <c r="B216" s="76">
        <v>0</v>
      </c>
      <c r="C216" s="76">
        <v>0</v>
      </c>
      <c r="D216" s="76">
        <v>0</v>
      </c>
      <c r="E216" s="76"/>
      <c r="F216" s="76"/>
      <c r="G216" s="76">
        <f>SUM(B216:F216)</f>
        <v>0</v>
      </c>
    </row>
    <row r="217" spans="1:7" x14ac:dyDescent="0.2">
      <c r="A217" s="51" t="s">
        <v>63</v>
      </c>
      <c r="B217" s="76">
        <f>+B207+B210+B213+B216</f>
        <v>1859000</v>
      </c>
      <c r="C217" s="76">
        <f>+C207+C210+C213+C216</f>
        <v>0</v>
      </c>
      <c r="D217" s="76">
        <f>+D207+D210+D213+D216</f>
        <v>0</v>
      </c>
      <c r="E217" s="76">
        <f>+E207+E210+E213+E216</f>
        <v>24000</v>
      </c>
      <c r="F217" s="76">
        <f>+F207+F210+F213+F216</f>
        <v>0</v>
      </c>
      <c r="G217" s="76">
        <f>SUM(B217:F217)</f>
        <v>1883000</v>
      </c>
    </row>
    <row r="220" spans="1:7" ht="29.25" customHeight="1" x14ac:dyDescent="0.2">
      <c r="A220" s="134" t="s">
        <v>149</v>
      </c>
      <c r="B220" s="134"/>
      <c r="G220" s="77">
        <f>+G222*G221</f>
        <v>0</v>
      </c>
    </row>
    <row r="221" spans="1:7" hidden="1" outlineLevel="1" x14ac:dyDescent="0.2">
      <c r="A221" s="80" t="s">
        <v>168</v>
      </c>
      <c r="B221" s="80"/>
      <c r="G221" s="87">
        <v>0</v>
      </c>
    </row>
    <row r="222" spans="1:7" ht="26.25" hidden="1" customHeight="1" outlineLevel="1" x14ac:dyDescent="0.2">
      <c r="A222" s="134" t="s">
        <v>169</v>
      </c>
      <c r="B222" s="134"/>
      <c r="G222" s="77">
        <f>+G235</f>
        <v>0</v>
      </c>
    </row>
    <row r="223" spans="1:7" hidden="1" outlineLevel="1" x14ac:dyDescent="0.2">
      <c r="A223" s="16"/>
      <c r="B223" s="16"/>
    </row>
    <row r="224" spans="1:7" hidden="1" outlineLevel="2" x14ac:dyDescent="0.2">
      <c r="A224" s="32" t="s">
        <v>8</v>
      </c>
      <c r="B224" s="32" t="s">
        <v>9</v>
      </c>
      <c r="C224" s="32" t="s">
        <v>10</v>
      </c>
      <c r="D224" s="32" t="s">
        <v>11</v>
      </c>
      <c r="E224" s="32" t="s">
        <v>17</v>
      </c>
      <c r="F224" s="32" t="s">
        <v>12</v>
      </c>
      <c r="G224" s="32" t="s">
        <v>77</v>
      </c>
    </row>
    <row r="225" spans="1:9" hidden="1" outlineLevel="1" collapsed="1" x14ac:dyDescent="0.2">
      <c r="A225" s="51" t="s">
        <v>143</v>
      </c>
      <c r="B225" s="76">
        <f>+B226+B227</f>
        <v>0</v>
      </c>
      <c r="C225" s="76">
        <f t="shared" ref="C225:D225" si="9">+C226+C227</f>
        <v>0</v>
      </c>
      <c r="D225" s="76">
        <f t="shared" si="9"/>
        <v>0</v>
      </c>
      <c r="E225" s="76"/>
      <c r="F225" s="76"/>
      <c r="G225" s="76"/>
    </row>
    <row r="226" spans="1:9" hidden="1" outlineLevel="2" x14ac:dyDescent="0.2">
      <c r="A226" s="46" t="s">
        <v>144</v>
      </c>
      <c r="B226" s="62"/>
      <c r="C226" s="62"/>
      <c r="D226" s="62"/>
      <c r="E226" s="62"/>
      <c r="F226" s="62"/>
      <c r="G226" s="62"/>
    </row>
    <row r="227" spans="1:9" hidden="1" outlineLevel="2" x14ac:dyDescent="0.2">
      <c r="A227" s="46" t="s">
        <v>145</v>
      </c>
      <c r="B227" s="62"/>
      <c r="C227" s="62"/>
      <c r="D227" s="62"/>
      <c r="E227" s="62"/>
      <c r="F227" s="62"/>
      <c r="G227" s="62"/>
    </row>
    <row r="228" spans="1:9" hidden="1" outlineLevel="1" collapsed="1" x14ac:dyDescent="0.2">
      <c r="A228" s="51" t="s">
        <v>146</v>
      </c>
      <c r="B228" s="76">
        <f>+B229+B230</f>
        <v>0</v>
      </c>
      <c r="C228" s="76">
        <f t="shared" ref="C228:D228" si="10">+C229+C230</f>
        <v>0</v>
      </c>
      <c r="D228" s="76">
        <f t="shared" si="10"/>
        <v>0</v>
      </c>
      <c r="E228" s="76"/>
      <c r="F228" s="76"/>
      <c r="G228" s="76"/>
    </row>
    <row r="229" spans="1:9" hidden="1" outlineLevel="2" x14ac:dyDescent="0.2">
      <c r="A229" s="46" t="s">
        <v>144</v>
      </c>
      <c r="B229" s="62"/>
      <c r="C229" s="62"/>
      <c r="D229" s="62"/>
      <c r="E229" s="62"/>
      <c r="F229" s="62"/>
      <c r="G229" s="62"/>
    </row>
    <row r="230" spans="1:9" hidden="1" outlineLevel="2" x14ac:dyDescent="0.2">
      <c r="A230" s="46" t="s">
        <v>145</v>
      </c>
      <c r="B230" s="62"/>
      <c r="C230" s="62"/>
      <c r="D230" s="62"/>
      <c r="E230" s="62"/>
      <c r="F230" s="62"/>
      <c r="G230" s="62"/>
    </row>
    <row r="231" spans="1:9" hidden="1" outlineLevel="1" collapsed="1" x14ac:dyDescent="0.2">
      <c r="A231" s="51" t="s">
        <v>147</v>
      </c>
      <c r="B231" s="76">
        <f>+B232+B233</f>
        <v>0</v>
      </c>
      <c r="C231" s="76">
        <f t="shared" ref="C231:D231" si="11">+C232+C233</f>
        <v>0</v>
      </c>
      <c r="D231" s="76">
        <f t="shared" si="11"/>
        <v>0</v>
      </c>
      <c r="E231" s="76"/>
      <c r="F231" s="76"/>
      <c r="G231" s="76"/>
    </row>
    <row r="232" spans="1:9" hidden="1" outlineLevel="2" x14ac:dyDescent="0.2">
      <c r="A232" s="46" t="s">
        <v>144</v>
      </c>
      <c r="B232" s="62"/>
      <c r="C232" s="62"/>
      <c r="D232" s="62"/>
      <c r="E232" s="62"/>
      <c r="F232" s="62"/>
      <c r="G232" s="62"/>
    </row>
    <row r="233" spans="1:9" hidden="1" outlineLevel="2" x14ac:dyDescent="0.2">
      <c r="A233" s="46" t="s">
        <v>145</v>
      </c>
      <c r="B233" s="62"/>
      <c r="C233" s="62"/>
      <c r="D233" s="62"/>
      <c r="E233" s="62"/>
      <c r="F233" s="62"/>
      <c r="G233" s="62"/>
    </row>
    <row r="234" spans="1:9" ht="29.25" hidden="1" customHeight="1" outlineLevel="1" collapsed="1" x14ac:dyDescent="0.2">
      <c r="A234" s="51" t="s">
        <v>148</v>
      </c>
      <c r="B234" s="76">
        <v>0</v>
      </c>
      <c r="C234" s="76">
        <v>0</v>
      </c>
      <c r="D234" s="76">
        <v>0</v>
      </c>
      <c r="E234" s="76"/>
      <c r="F234" s="76"/>
      <c r="G234" s="76"/>
    </row>
    <row r="235" spans="1:9" hidden="1" outlineLevel="1" x14ac:dyDescent="0.2">
      <c r="A235" s="51" t="s">
        <v>63</v>
      </c>
      <c r="B235" s="76">
        <f>+B225+B228+B231+B234</f>
        <v>0</v>
      </c>
      <c r="C235" s="76">
        <f t="shared" ref="C235:D235" si="12">+C225+C228+C231+C234</f>
        <v>0</v>
      </c>
      <c r="D235" s="76">
        <f t="shared" si="12"/>
        <v>0</v>
      </c>
      <c r="E235" s="76"/>
      <c r="F235" s="76"/>
      <c r="G235" s="76"/>
    </row>
    <row r="236" spans="1:9" collapsed="1" x14ac:dyDescent="0.2">
      <c r="A236" s="54"/>
    </row>
    <row r="239" spans="1:9" s="12" customFormat="1" x14ac:dyDescent="0.2">
      <c r="A239" s="118" t="s">
        <v>150</v>
      </c>
      <c r="B239" s="118"/>
      <c r="C239" s="118"/>
      <c r="D239" s="118"/>
      <c r="E239" s="16"/>
      <c r="F239" s="16"/>
      <c r="G239" s="16"/>
      <c r="H239" s="16"/>
      <c r="I239" s="11"/>
    </row>
    <row r="240" spans="1:9" s="12" customFormat="1" x14ac:dyDescent="0.2">
      <c r="B240" s="16"/>
      <c r="C240" s="16"/>
      <c r="D240" s="16"/>
      <c r="E240" s="16"/>
      <c r="F240" s="16"/>
      <c r="G240" s="16"/>
      <c r="H240" s="16"/>
      <c r="I240" s="11"/>
    </row>
    <row r="241" spans="1:9" s="12" customFormat="1" ht="31.5" customHeight="1" x14ac:dyDescent="0.2">
      <c r="A241" s="133" t="s">
        <v>179</v>
      </c>
      <c r="B241" s="133"/>
      <c r="C241" s="133"/>
      <c r="D241" s="133"/>
      <c r="E241" s="133"/>
      <c r="F241" s="16"/>
      <c r="G241" s="16"/>
      <c r="H241" s="16"/>
      <c r="I241" s="11"/>
    </row>
    <row r="242" spans="1:9" s="12" customFormat="1" x14ac:dyDescent="0.2">
      <c r="A242" s="29"/>
      <c r="B242" s="29"/>
      <c r="C242" s="29"/>
      <c r="D242" s="29"/>
      <c r="E242" s="29"/>
      <c r="F242" s="16"/>
      <c r="G242" s="16"/>
      <c r="H242" s="16"/>
      <c r="I242" s="11"/>
    </row>
    <row r="243" spans="1:9" s="12" customFormat="1" hidden="1" outlineLevel="1" x14ac:dyDescent="0.2">
      <c r="A243" s="81" t="s">
        <v>180</v>
      </c>
      <c r="B243" s="82"/>
      <c r="C243" s="82"/>
      <c r="D243" s="82"/>
      <c r="E243" s="29"/>
      <c r="F243" s="16"/>
      <c r="G243" s="16"/>
      <c r="H243" s="16"/>
      <c r="I243" s="11"/>
    </row>
    <row r="244" spans="1:9" s="12" customFormat="1" hidden="1" outlineLevel="1" x14ac:dyDescent="0.2">
      <c r="A244" s="83" t="s">
        <v>181</v>
      </c>
      <c r="B244" s="83"/>
      <c r="C244" s="77"/>
      <c r="D244" s="83"/>
      <c r="E244" s="29"/>
      <c r="F244" s="16"/>
      <c r="G244" s="16"/>
      <c r="H244" s="16"/>
      <c r="I244" s="11"/>
    </row>
    <row r="245" spans="1:9" s="12" customFormat="1" hidden="1" outlineLevel="1" x14ac:dyDescent="0.2">
      <c r="A245" s="83" t="s">
        <v>182</v>
      </c>
      <c r="B245" s="83"/>
      <c r="C245" s="77"/>
      <c r="D245" s="83"/>
      <c r="E245" s="29"/>
      <c r="F245" s="16"/>
      <c r="G245" s="16"/>
      <c r="H245" s="16"/>
      <c r="I245" s="11"/>
    </row>
    <row r="246" spans="1:9" s="12" customFormat="1" hidden="1" outlineLevel="1" x14ac:dyDescent="0.2">
      <c r="A246" s="83" t="s">
        <v>183</v>
      </c>
      <c r="B246" s="83"/>
      <c r="C246" s="77"/>
      <c r="D246" s="83"/>
      <c r="E246" s="29"/>
      <c r="F246" s="16"/>
      <c r="G246" s="16"/>
      <c r="H246" s="16"/>
      <c r="I246" s="11"/>
    </row>
    <row r="247" spans="1:9" s="12" customFormat="1" hidden="1" outlineLevel="1" x14ac:dyDescent="0.2">
      <c r="A247" s="82"/>
      <c r="B247" s="82"/>
      <c r="C247" s="82"/>
      <c r="D247" s="82"/>
      <c r="E247" s="29"/>
      <c r="F247" s="16"/>
      <c r="G247" s="16"/>
      <c r="H247" s="16"/>
      <c r="I247" s="11"/>
    </row>
    <row r="248" spans="1:9" s="12" customFormat="1" hidden="1" outlineLevel="1" x14ac:dyDescent="0.2">
      <c r="A248" s="81" t="s">
        <v>184</v>
      </c>
      <c r="B248" s="82"/>
      <c r="C248" s="82"/>
      <c r="D248" s="82"/>
      <c r="E248" s="29"/>
      <c r="F248" s="16"/>
      <c r="G248" s="16"/>
      <c r="H248" s="16"/>
      <c r="I248" s="11"/>
    </row>
    <row r="249" spans="1:9" s="12" customFormat="1" hidden="1" outlineLevel="1" x14ac:dyDescent="0.2">
      <c r="A249" s="83" t="s">
        <v>185</v>
      </c>
      <c r="B249" s="83"/>
      <c r="C249" s="77"/>
      <c r="D249" s="83"/>
      <c r="E249" s="29"/>
      <c r="F249" s="16"/>
      <c r="G249" s="16"/>
      <c r="H249" s="16"/>
      <c r="I249" s="11"/>
    </row>
    <row r="250" spans="1:9" s="12" customFormat="1" hidden="1" outlineLevel="1" x14ac:dyDescent="0.2">
      <c r="A250" s="83" t="s">
        <v>186</v>
      </c>
      <c r="B250" s="83"/>
      <c r="C250" s="77"/>
      <c r="D250" s="83"/>
      <c r="E250" s="29"/>
      <c r="F250" s="16"/>
      <c r="G250" s="16"/>
      <c r="H250" s="16"/>
      <c r="I250" s="11"/>
    </row>
    <row r="251" spans="1:9" s="12" customFormat="1" ht="25.5" hidden="1" outlineLevel="1" x14ac:dyDescent="0.2">
      <c r="A251" s="84" t="s">
        <v>187</v>
      </c>
      <c r="B251" s="84"/>
      <c r="C251" s="77"/>
      <c r="D251" s="84"/>
      <c r="E251" s="29"/>
      <c r="F251" s="16"/>
      <c r="G251" s="16"/>
      <c r="H251" s="16"/>
      <c r="I251" s="11"/>
    </row>
    <row r="252" spans="1:9" s="12" customFormat="1" hidden="1" outlineLevel="1" x14ac:dyDescent="0.2">
      <c r="A252" s="83" t="s">
        <v>156</v>
      </c>
      <c r="B252" s="83"/>
      <c r="C252" s="77"/>
      <c r="D252" s="83"/>
      <c r="E252" s="29"/>
      <c r="F252" s="16"/>
      <c r="G252" s="16"/>
      <c r="H252" s="16"/>
      <c r="I252" s="11"/>
    </row>
    <row r="253" spans="1:9" s="12" customFormat="1" hidden="1" outlineLevel="1" x14ac:dyDescent="0.2">
      <c r="A253" s="85" t="s">
        <v>157</v>
      </c>
      <c r="B253" s="85"/>
      <c r="C253" s="77"/>
      <c r="D253" s="85"/>
      <c r="E253" s="29"/>
      <c r="F253" s="16"/>
      <c r="G253" s="16"/>
      <c r="H253" s="16"/>
      <c r="I253" s="11"/>
    </row>
    <row r="254" spans="1:9" s="12" customFormat="1" hidden="1" outlineLevel="1" x14ac:dyDescent="0.2">
      <c r="A254" s="85"/>
      <c r="B254" s="85"/>
      <c r="C254" s="85"/>
      <c r="D254" s="85"/>
      <c r="E254" s="29"/>
      <c r="F254" s="16"/>
      <c r="G254" s="16"/>
      <c r="H254" s="16"/>
      <c r="I254" s="11"/>
    </row>
    <row r="255" spans="1:9" s="12" customFormat="1" collapsed="1" x14ac:dyDescent="0.2">
      <c r="A255" s="85"/>
      <c r="B255" s="85"/>
      <c r="C255" s="85" t="s">
        <v>189</v>
      </c>
      <c r="D255" s="85"/>
      <c r="E255" s="29"/>
      <c r="F255" s="16"/>
      <c r="G255" s="16"/>
      <c r="H255" s="16"/>
      <c r="I255" s="11"/>
    </row>
    <row r="256" spans="1:9" x14ac:dyDescent="0.2">
      <c r="A256" s="23" t="s">
        <v>151</v>
      </c>
      <c r="C256" s="16"/>
      <c r="D256" s="16"/>
    </row>
    <row r="257" spans="1:4" x14ac:dyDescent="0.2">
      <c r="A257" s="23"/>
      <c r="C257" s="16"/>
      <c r="D257" s="16"/>
    </row>
    <row r="258" spans="1:4" x14ac:dyDescent="0.2">
      <c r="A258" s="129" t="s">
        <v>188</v>
      </c>
      <c r="B258" s="129"/>
      <c r="C258" s="131">
        <f>+C131</f>
        <v>2600000</v>
      </c>
      <c r="D258" s="131"/>
    </row>
    <row r="259" spans="1:4" x14ac:dyDescent="0.2">
      <c r="A259" s="23"/>
      <c r="C259" s="16"/>
      <c r="D259" s="16"/>
    </row>
    <row r="260" spans="1:4" x14ac:dyDescent="0.2">
      <c r="A260" s="129" t="s">
        <v>152</v>
      </c>
      <c r="B260" s="129"/>
      <c r="C260" s="131">
        <f>+G203</f>
        <v>1883000</v>
      </c>
      <c r="D260" s="131"/>
    </row>
    <row r="262" spans="1:4" x14ac:dyDescent="0.2">
      <c r="A262" s="129" t="s">
        <v>153</v>
      </c>
      <c r="B262" s="129"/>
      <c r="C262" s="131">
        <v>0</v>
      </c>
      <c r="D262" s="131"/>
    </row>
    <row r="264" spans="1:4" x14ac:dyDescent="0.2">
      <c r="A264" s="129" t="s">
        <v>154</v>
      </c>
      <c r="B264" s="129"/>
      <c r="C264" s="131">
        <v>0</v>
      </c>
      <c r="D264" s="131"/>
    </row>
    <row r="266" spans="1:4" x14ac:dyDescent="0.2">
      <c r="A266" s="129" t="s">
        <v>155</v>
      </c>
      <c r="B266" s="129"/>
      <c r="C266" s="131">
        <f>+C258-C260</f>
        <v>717000</v>
      </c>
      <c r="D266" s="131"/>
    </row>
    <row r="268" spans="1:4" x14ac:dyDescent="0.2">
      <c r="A268" s="129" t="s">
        <v>156</v>
      </c>
      <c r="B268" s="129"/>
      <c r="C268" s="131">
        <f>+C272</f>
        <v>0</v>
      </c>
      <c r="D268" s="131"/>
    </row>
    <row r="270" spans="1:4" ht="14.25" customHeight="1" x14ac:dyDescent="0.2">
      <c r="A270" s="129" t="s">
        <v>157</v>
      </c>
      <c r="B270" s="129"/>
      <c r="C270" s="131">
        <f>+C274</f>
        <v>717000</v>
      </c>
      <c r="D270" s="131"/>
    </row>
    <row r="272" spans="1:4" x14ac:dyDescent="0.2">
      <c r="A272" s="129" t="s">
        <v>158</v>
      </c>
      <c r="B272" s="129"/>
      <c r="C272" s="131">
        <f>+C276</f>
        <v>0</v>
      </c>
      <c r="D272" s="131"/>
    </row>
    <row r="274" spans="1:4" x14ac:dyDescent="0.2">
      <c r="A274" s="129" t="s">
        <v>159</v>
      </c>
      <c r="B274" s="129"/>
      <c r="C274" s="131">
        <f>+C266</f>
        <v>717000</v>
      </c>
      <c r="D274" s="131"/>
    </row>
    <row r="280" spans="1:4" x14ac:dyDescent="0.2">
      <c r="A280" s="118" t="s">
        <v>160</v>
      </c>
      <c r="B280" s="118"/>
      <c r="C280" s="118"/>
      <c r="D280" s="118"/>
    </row>
    <row r="281" spans="1:4" x14ac:dyDescent="0.2">
      <c r="A281" s="12"/>
      <c r="B281" s="16"/>
      <c r="C281" s="16"/>
      <c r="D281" s="16"/>
    </row>
    <row r="282" spans="1:4" x14ac:dyDescent="0.2">
      <c r="A282" s="129" t="s">
        <v>161</v>
      </c>
      <c r="B282" s="129"/>
      <c r="C282" s="131">
        <v>0</v>
      </c>
      <c r="D282" s="131"/>
    </row>
    <row r="284" spans="1:4" x14ac:dyDescent="0.2">
      <c r="A284" s="129" t="s">
        <v>162</v>
      </c>
      <c r="B284" s="129"/>
      <c r="C284" s="131">
        <v>0</v>
      </c>
      <c r="D284" s="131"/>
    </row>
    <row r="286" spans="1:4" x14ac:dyDescent="0.2">
      <c r="A286" s="129" t="s">
        <v>163</v>
      </c>
      <c r="B286" s="129"/>
      <c r="C286" s="131">
        <v>0</v>
      </c>
      <c r="D286" s="131"/>
    </row>
    <row r="288" spans="1:4" x14ac:dyDescent="0.2">
      <c r="A288" s="129" t="s">
        <v>164</v>
      </c>
      <c r="B288" s="129"/>
      <c r="C288" s="130">
        <f>C274-C282-C284-C286</f>
        <v>717000</v>
      </c>
      <c r="D288" s="130"/>
    </row>
    <row r="290" spans="1:4" x14ac:dyDescent="0.2">
      <c r="A290" s="129" t="s">
        <v>165</v>
      </c>
      <c r="B290" s="129"/>
      <c r="C290" s="130">
        <v>0</v>
      </c>
      <c r="D290" s="130"/>
    </row>
    <row r="292" spans="1:4" x14ac:dyDescent="0.2">
      <c r="A292" s="129" t="s">
        <v>166</v>
      </c>
      <c r="B292" s="129"/>
      <c r="C292" s="130">
        <f>C288+C290</f>
        <v>717000</v>
      </c>
      <c r="D292" s="130"/>
    </row>
  </sheetData>
  <mergeCells count="107">
    <mergeCell ref="A179:B179"/>
    <mergeCell ref="A180:B180"/>
    <mergeCell ref="A181:B181"/>
    <mergeCell ref="A183:B183"/>
    <mergeCell ref="A185:B185"/>
    <mergeCell ref="A186:B186"/>
    <mergeCell ref="A187:B187"/>
    <mergeCell ref="A149:D149"/>
    <mergeCell ref="A96:B96"/>
    <mergeCell ref="A173:B173"/>
    <mergeCell ref="A174:B174"/>
    <mergeCell ref="A175:B175"/>
    <mergeCell ref="A126:B126"/>
    <mergeCell ref="A127:B127"/>
    <mergeCell ref="A131:B131"/>
    <mergeCell ref="A79:B79"/>
    <mergeCell ref="A80:B80"/>
    <mergeCell ref="A81:B81"/>
    <mergeCell ref="A82:B82"/>
    <mergeCell ref="A90:B90"/>
    <mergeCell ref="A97:B97"/>
    <mergeCell ref="A99:C99"/>
    <mergeCell ref="E155:F155"/>
    <mergeCell ref="E163:F163"/>
    <mergeCell ref="C131:D131"/>
    <mergeCell ref="A83:B83"/>
    <mergeCell ref="A84:B84"/>
    <mergeCell ref="A85:B85"/>
    <mergeCell ref="A86:B86"/>
    <mergeCell ref="A87:B87"/>
    <mergeCell ref="A88:B88"/>
    <mergeCell ref="A89:B89"/>
    <mergeCell ref="A95:B95"/>
    <mergeCell ref="A125:B125"/>
    <mergeCell ref="A108:B108"/>
    <mergeCell ref="A109:B109"/>
    <mergeCell ref="A71:B71"/>
    <mergeCell ref="A72:B72"/>
    <mergeCell ref="A73:B73"/>
    <mergeCell ref="A222:B222"/>
    <mergeCell ref="A100:D100"/>
    <mergeCell ref="A102:B102"/>
    <mergeCell ref="A106:B106"/>
    <mergeCell ref="A104:B104"/>
    <mergeCell ref="A112:D112"/>
    <mergeCell ref="A114:B114"/>
    <mergeCell ref="A116:B116"/>
    <mergeCell ref="A120:B120"/>
    <mergeCell ref="A122:B122"/>
    <mergeCell ref="C122:D122"/>
    <mergeCell ref="A123:B123"/>
    <mergeCell ref="C123:D123"/>
    <mergeCell ref="A117:B117"/>
    <mergeCell ref="A118:B118"/>
    <mergeCell ref="A124:B124"/>
    <mergeCell ref="A74:B74"/>
    <mergeCell ref="A75:B75"/>
    <mergeCell ref="A76:B76"/>
    <mergeCell ref="A77:B77"/>
    <mergeCell ref="A78:B78"/>
    <mergeCell ref="A2:H2"/>
    <mergeCell ref="A239:D239"/>
    <mergeCell ref="A241:E241"/>
    <mergeCell ref="A260:B260"/>
    <mergeCell ref="C260:D260"/>
    <mergeCell ref="A262:B262"/>
    <mergeCell ref="C262:D262"/>
    <mergeCell ref="A264:B264"/>
    <mergeCell ref="C264:D264"/>
    <mergeCell ref="A258:B258"/>
    <mergeCell ref="C258:D258"/>
    <mergeCell ref="A201:B201"/>
    <mergeCell ref="A203:B203"/>
    <mergeCell ref="A204:B204"/>
    <mergeCell ref="A147:H147"/>
    <mergeCell ref="A220:B220"/>
    <mergeCell ref="A176:B176"/>
    <mergeCell ref="A177:B177"/>
    <mergeCell ref="A178:B178"/>
    <mergeCell ref="A66:B66"/>
    <mergeCell ref="A67:B67"/>
    <mergeCell ref="A68:B68"/>
    <mergeCell ref="A69:B69"/>
    <mergeCell ref="A70:B70"/>
    <mergeCell ref="A266:B266"/>
    <mergeCell ref="C266:D266"/>
    <mergeCell ref="A268:B268"/>
    <mergeCell ref="C268:D268"/>
    <mergeCell ref="A270:B270"/>
    <mergeCell ref="C270:D270"/>
    <mergeCell ref="A272:B272"/>
    <mergeCell ref="C272:D272"/>
    <mergeCell ref="A274:B274"/>
    <mergeCell ref="C274:D274"/>
    <mergeCell ref="A290:B290"/>
    <mergeCell ref="C290:D290"/>
    <mergeCell ref="A292:B292"/>
    <mergeCell ref="C292:D292"/>
    <mergeCell ref="A280:D280"/>
    <mergeCell ref="A282:B282"/>
    <mergeCell ref="C282:D282"/>
    <mergeCell ref="A284:B284"/>
    <mergeCell ref="C284:D284"/>
    <mergeCell ref="A286:B286"/>
    <mergeCell ref="C286:D286"/>
    <mergeCell ref="A288:B288"/>
    <mergeCell ref="C288:D288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163" r:id="rId4" name="Control 91">
          <controlPr defaultSize="0" r:id="rId5">
            <anchor moveWithCells="1">
              <from>
                <xdr:col>1</xdr:col>
                <xdr:colOff>0</xdr:colOff>
                <xdr:row>379</xdr:row>
                <xdr:rowOff>133350</xdr:rowOff>
              </from>
              <to>
                <xdr:col>2</xdr:col>
                <xdr:colOff>1181100</xdr:colOff>
                <xdr:row>381</xdr:row>
                <xdr:rowOff>104775</xdr:rowOff>
              </to>
            </anchor>
          </controlPr>
        </control>
      </mc:Choice>
      <mc:Fallback>
        <control shapeId="3163" r:id="rId4" name="Control 91"/>
      </mc:Fallback>
    </mc:AlternateContent>
    <mc:AlternateContent xmlns:mc="http://schemas.openxmlformats.org/markup-compatibility/2006">
      <mc:Choice Requires="x14">
        <control shapeId="3162" r:id="rId6" name="Control 90">
          <controlPr defaultSize="0" r:id="rId7">
            <anchor moveWithCells="1">
              <from>
                <xdr:col>1</xdr:col>
                <xdr:colOff>0</xdr:colOff>
                <xdr:row>379</xdr:row>
                <xdr:rowOff>133350</xdr:rowOff>
              </from>
              <to>
                <xdr:col>2</xdr:col>
                <xdr:colOff>1181100</xdr:colOff>
                <xdr:row>381</xdr:row>
                <xdr:rowOff>104775</xdr:rowOff>
              </to>
            </anchor>
          </controlPr>
        </control>
      </mc:Choice>
      <mc:Fallback>
        <control shapeId="3162" r:id="rId6" name="Control 90"/>
      </mc:Fallback>
    </mc:AlternateContent>
    <mc:AlternateContent xmlns:mc="http://schemas.openxmlformats.org/markup-compatibility/2006">
      <mc:Choice Requires="x14">
        <control shapeId="3161" r:id="rId8" name="Control 89">
          <controlPr defaultSize="0" r:id="rId9">
            <anchor moveWithCells="1">
              <from>
                <xdr:col>1</xdr:col>
                <xdr:colOff>0</xdr:colOff>
                <xdr:row>379</xdr:row>
                <xdr:rowOff>133350</xdr:rowOff>
              </from>
              <to>
                <xdr:col>2</xdr:col>
                <xdr:colOff>1181100</xdr:colOff>
                <xdr:row>381</xdr:row>
                <xdr:rowOff>104775</xdr:rowOff>
              </to>
            </anchor>
          </controlPr>
        </control>
      </mc:Choice>
      <mc:Fallback>
        <control shapeId="3161" r:id="rId8" name="Control 89"/>
      </mc:Fallback>
    </mc:AlternateContent>
    <mc:AlternateContent xmlns:mc="http://schemas.openxmlformats.org/markup-compatibility/2006">
      <mc:Choice Requires="x14">
        <control shapeId="3160" r:id="rId10" name="Control 88">
          <controlPr defaultSize="0" r:id="rId11">
            <anchor moveWithCells="1">
              <from>
                <xdr:col>1</xdr:col>
                <xdr:colOff>0</xdr:colOff>
                <xdr:row>379</xdr:row>
                <xdr:rowOff>133350</xdr:rowOff>
              </from>
              <to>
                <xdr:col>2</xdr:col>
                <xdr:colOff>1181100</xdr:colOff>
                <xdr:row>381</xdr:row>
                <xdr:rowOff>104775</xdr:rowOff>
              </to>
            </anchor>
          </controlPr>
        </control>
      </mc:Choice>
      <mc:Fallback>
        <control shapeId="3160" r:id="rId10" name="Control 88"/>
      </mc:Fallback>
    </mc:AlternateContent>
    <mc:AlternateContent xmlns:mc="http://schemas.openxmlformats.org/markup-compatibility/2006">
      <mc:Choice Requires="x14">
        <control shapeId="3159" r:id="rId12" name="Control 87">
          <controlPr defaultSize="0" r:id="rId13">
            <anchor moveWithCells="1">
              <from>
                <xdr:col>1</xdr:col>
                <xdr:colOff>0</xdr:colOff>
                <xdr:row>379</xdr:row>
                <xdr:rowOff>133350</xdr:rowOff>
              </from>
              <to>
                <xdr:col>2</xdr:col>
                <xdr:colOff>1181100</xdr:colOff>
                <xdr:row>381</xdr:row>
                <xdr:rowOff>104775</xdr:rowOff>
              </to>
            </anchor>
          </controlPr>
        </control>
      </mc:Choice>
      <mc:Fallback>
        <control shapeId="3159" r:id="rId12" name="Control 87"/>
      </mc:Fallback>
    </mc:AlternateContent>
    <mc:AlternateContent xmlns:mc="http://schemas.openxmlformats.org/markup-compatibility/2006">
      <mc:Choice Requires="x14">
        <control shapeId="3158" r:id="rId14" name="Control 86">
          <controlPr defaultSize="0" r:id="rId15">
            <anchor moveWithCells="1">
              <from>
                <xdr:col>1</xdr:col>
                <xdr:colOff>0</xdr:colOff>
                <xdr:row>379</xdr:row>
                <xdr:rowOff>133350</xdr:rowOff>
              </from>
              <to>
                <xdr:col>2</xdr:col>
                <xdr:colOff>1181100</xdr:colOff>
                <xdr:row>381</xdr:row>
                <xdr:rowOff>104775</xdr:rowOff>
              </to>
            </anchor>
          </controlPr>
        </control>
      </mc:Choice>
      <mc:Fallback>
        <control shapeId="3158" r:id="rId14" name="Control 86"/>
      </mc:Fallback>
    </mc:AlternateContent>
    <mc:AlternateContent xmlns:mc="http://schemas.openxmlformats.org/markup-compatibility/2006">
      <mc:Choice Requires="x14">
        <control shapeId="3157" r:id="rId16" name="Control 85">
          <controlPr defaultSize="0" r:id="rId5">
            <anchor moveWithCells="1">
              <from>
                <xdr:col>1</xdr:col>
                <xdr:colOff>0</xdr:colOff>
                <xdr:row>379</xdr:row>
                <xdr:rowOff>133350</xdr:rowOff>
              </from>
              <to>
                <xdr:col>2</xdr:col>
                <xdr:colOff>1181100</xdr:colOff>
                <xdr:row>381</xdr:row>
                <xdr:rowOff>104775</xdr:rowOff>
              </to>
            </anchor>
          </controlPr>
        </control>
      </mc:Choice>
      <mc:Fallback>
        <control shapeId="3157" r:id="rId16" name="Control 8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2310-86AE-4859-959A-CB0AB1EF93A8}">
  <dimension ref="A1:E4"/>
  <sheetViews>
    <sheetView tabSelected="1" workbookViewId="0">
      <selection activeCell="C9" sqref="C9"/>
    </sheetView>
  </sheetViews>
  <sheetFormatPr baseColWidth="10" defaultRowHeight="12" x14ac:dyDescent="0.2"/>
  <cols>
    <col min="1" max="1" width="15.7109375" bestFit="1" customWidth="1"/>
    <col min="2" max="2" width="7.85546875" bestFit="1" customWidth="1"/>
    <col min="3" max="3" width="15" bestFit="1" customWidth="1"/>
  </cols>
  <sheetData>
    <row r="1" spans="1:5" x14ac:dyDescent="0.2">
      <c r="A1" t="s">
        <v>221</v>
      </c>
      <c r="B1" t="s">
        <v>222</v>
      </c>
      <c r="C1" t="s">
        <v>223</v>
      </c>
      <c r="D1" t="s">
        <v>92</v>
      </c>
      <c r="E1" t="s">
        <v>78</v>
      </c>
    </row>
    <row r="2" spans="1:5" x14ac:dyDescent="0.2">
      <c r="A2" t="s">
        <v>224</v>
      </c>
      <c r="B2">
        <v>741203</v>
      </c>
      <c r="C2" t="s">
        <v>225</v>
      </c>
      <c r="D2" s="137" t="s">
        <v>228</v>
      </c>
      <c r="E2">
        <v>2020</v>
      </c>
    </row>
    <row r="3" spans="1:5" x14ac:dyDescent="0.2">
      <c r="A3" t="s">
        <v>224</v>
      </c>
      <c r="B3">
        <v>741203</v>
      </c>
      <c r="C3" t="s">
        <v>226</v>
      </c>
      <c r="D3" s="137" t="s">
        <v>228</v>
      </c>
      <c r="E3">
        <v>2020</v>
      </c>
    </row>
    <row r="4" spans="1:5" x14ac:dyDescent="0.2">
      <c r="A4" t="s">
        <v>224</v>
      </c>
      <c r="B4">
        <v>741203</v>
      </c>
      <c r="C4" t="s">
        <v>227</v>
      </c>
      <c r="D4" s="137" t="s">
        <v>228</v>
      </c>
      <c r="E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2DEC-D79F-4E1E-A38F-058A3BC664CE}">
  <dimension ref="A2:G26"/>
  <sheetViews>
    <sheetView showGridLines="0" workbookViewId="0">
      <selection activeCell="G6" sqref="G6"/>
    </sheetView>
  </sheetViews>
  <sheetFormatPr baseColWidth="10" defaultColWidth="11.42578125" defaultRowHeight="12" x14ac:dyDescent="0.2"/>
  <cols>
    <col min="1" max="1" width="5" bestFit="1" customWidth="1"/>
    <col min="3" max="3" width="14.140625" bestFit="1" customWidth="1"/>
    <col min="5" max="5" width="20.28515625" bestFit="1" customWidth="1"/>
    <col min="6" max="6" width="45.42578125" style="6" customWidth="1"/>
    <col min="7" max="7" width="50.7109375" customWidth="1"/>
  </cols>
  <sheetData>
    <row r="2" spans="1:7" s="3" customFormat="1" x14ac:dyDescent="0.2">
      <c r="A2" s="4" t="s">
        <v>78</v>
      </c>
      <c r="B2" s="4" t="s">
        <v>79</v>
      </c>
      <c r="C2" s="4" t="s">
        <v>92</v>
      </c>
      <c r="E2" s="4" t="s">
        <v>95</v>
      </c>
      <c r="F2" s="5" t="s">
        <v>8</v>
      </c>
      <c r="G2" s="4" t="s">
        <v>93</v>
      </c>
    </row>
    <row r="3" spans="1:7" s="2" customFormat="1" x14ac:dyDescent="0.2">
      <c r="A3" s="7">
        <v>2019</v>
      </c>
      <c r="B3" s="7" t="s">
        <v>80</v>
      </c>
      <c r="C3" s="7" t="str">
        <f t="shared" ref="C3:C14" si="0">+CONCATENATE(B3,A3)</f>
        <v>Enero2019</v>
      </c>
      <c r="E3" s="8">
        <v>602302</v>
      </c>
      <c r="F3" s="9" t="s">
        <v>94</v>
      </c>
      <c r="G3" s="7" t="str">
        <f t="shared" ref="G3:G8" si="1">+CONCATENATE(E3,F3)</f>
        <v>602302SERVICIOS DE GRUA</v>
      </c>
    </row>
    <row r="4" spans="1:7" s="2" customFormat="1" ht="24" x14ac:dyDescent="0.2">
      <c r="A4" s="7">
        <v>2019</v>
      </c>
      <c r="B4" s="7" t="s">
        <v>81</v>
      </c>
      <c r="C4" s="7" t="str">
        <f t="shared" si="0"/>
        <v>Febrero2019</v>
      </c>
      <c r="E4" s="8">
        <v>701002</v>
      </c>
      <c r="F4" s="9" t="s">
        <v>96</v>
      </c>
      <c r="G4" s="9" t="str">
        <f t="shared" si="1"/>
        <v>701002ALQUILER DE LOCALES COMERCIALES Y CENTROS COMERCIALES</v>
      </c>
    </row>
    <row r="5" spans="1:7" s="2" customFormat="1" x14ac:dyDescent="0.2">
      <c r="A5" s="7">
        <v>2019</v>
      </c>
      <c r="B5" s="7" t="s">
        <v>82</v>
      </c>
      <c r="C5" s="7" t="str">
        <f t="shared" si="0"/>
        <v>Marzo2019</v>
      </c>
      <c r="E5" s="8">
        <v>741101</v>
      </c>
      <c r="F5" s="9" t="s">
        <v>97</v>
      </c>
      <c r="G5" s="9" t="str">
        <f t="shared" si="1"/>
        <v>741101BUFFETE DE ABOGADO, NOTARIO, ASESOR LEGAL</v>
      </c>
    </row>
    <row r="6" spans="1:7" s="2" customFormat="1" ht="36" x14ac:dyDescent="0.2">
      <c r="A6" s="7">
        <v>2019</v>
      </c>
      <c r="B6" s="7" t="s">
        <v>83</v>
      </c>
      <c r="C6" s="7" t="str">
        <f t="shared" si="0"/>
        <v>Abril2019</v>
      </c>
      <c r="E6" s="8">
        <v>741203</v>
      </c>
      <c r="F6" s="9" t="s">
        <v>98</v>
      </c>
      <c r="G6" s="9" t="str">
        <f t="shared" si="1"/>
        <v>741203ACTVIDAD DE CONTABILIDAD (CONTADORES), TENEDURIA DE LIBROS,AUDITORIA Y ASESOR FISCAL</v>
      </c>
    </row>
    <row r="7" spans="1:7" s="2" customFormat="1" x14ac:dyDescent="0.2">
      <c r="A7" s="7">
        <v>2019</v>
      </c>
      <c r="B7" s="7" t="s">
        <v>84</v>
      </c>
      <c r="C7" s="7" t="str">
        <f t="shared" si="0"/>
        <v>Mayo2019</v>
      </c>
      <c r="E7" s="8">
        <v>809004</v>
      </c>
      <c r="F7" s="9" t="s">
        <v>99</v>
      </c>
      <c r="G7" s="9" t="str">
        <f t="shared" si="1"/>
        <v>809004PROFESOR POR CUENTA PROPIA</v>
      </c>
    </row>
    <row r="8" spans="1:7" s="2" customFormat="1" x14ac:dyDescent="0.2">
      <c r="A8" s="7">
        <v>2019</v>
      </c>
      <c r="B8" s="7" t="s">
        <v>85</v>
      </c>
      <c r="C8" s="7" t="str">
        <f t="shared" si="0"/>
        <v>Junio2019</v>
      </c>
      <c r="E8" s="8">
        <v>851202</v>
      </c>
      <c r="F8" s="9" t="s">
        <v>100</v>
      </c>
      <c r="G8" s="9" t="str">
        <f t="shared" si="1"/>
        <v>851202SERVICOS DE MEDICO GENERAL</v>
      </c>
    </row>
    <row r="9" spans="1:7" s="2" customFormat="1" x14ac:dyDescent="0.2">
      <c r="A9" s="7">
        <v>2019</v>
      </c>
      <c r="B9" s="7" t="s">
        <v>86</v>
      </c>
      <c r="C9" s="7" t="str">
        <f t="shared" si="0"/>
        <v>Julio2019</v>
      </c>
      <c r="F9" s="1"/>
    </row>
    <row r="10" spans="1:7" s="2" customFormat="1" x14ac:dyDescent="0.2">
      <c r="A10" s="7">
        <v>2019</v>
      </c>
      <c r="B10" s="7" t="s">
        <v>87</v>
      </c>
      <c r="C10" s="7" t="str">
        <f t="shared" si="0"/>
        <v>Agosto2019</v>
      </c>
      <c r="F10" s="1"/>
    </row>
    <row r="11" spans="1:7" s="2" customFormat="1" x14ac:dyDescent="0.2">
      <c r="A11" s="7">
        <v>2019</v>
      </c>
      <c r="B11" s="7" t="s">
        <v>88</v>
      </c>
      <c r="C11" s="7" t="str">
        <f t="shared" si="0"/>
        <v>Septiembre2019</v>
      </c>
      <c r="F11" s="1"/>
    </row>
    <row r="12" spans="1:7" s="2" customFormat="1" x14ac:dyDescent="0.2">
      <c r="A12" s="7">
        <v>2019</v>
      </c>
      <c r="B12" s="7" t="s">
        <v>89</v>
      </c>
      <c r="C12" s="7" t="str">
        <f t="shared" si="0"/>
        <v>Octubre2019</v>
      </c>
      <c r="F12" s="1"/>
    </row>
    <row r="13" spans="1:7" s="2" customFormat="1" x14ac:dyDescent="0.2">
      <c r="A13" s="7">
        <v>2019</v>
      </c>
      <c r="B13" s="7" t="s">
        <v>90</v>
      </c>
      <c r="C13" s="7" t="str">
        <f t="shared" si="0"/>
        <v>Noviembre2019</v>
      </c>
      <c r="F13" s="1"/>
    </row>
    <row r="14" spans="1:7" s="2" customFormat="1" x14ac:dyDescent="0.2">
      <c r="A14" s="7">
        <v>2019</v>
      </c>
      <c r="B14" s="7" t="s">
        <v>91</v>
      </c>
      <c r="C14" s="7" t="str">
        <f t="shared" si="0"/>
        <v>Diciembre2019</v>
      </c>
      <c r="F14" s="1"/>
    </row>
    <row r="15" spans="1:7" s="2" customFormat="1" x14ac:dyDescent="0.2">
      <c r="A15" s="7">
        <v>2020</v>
      </c>
      <c r="B15" s="7" t="s">
        <v>80</v>
      </c>
      <c r="C15" s="7" t="str">
        <f t="shared" ref="C15:C26" si="2">+CONCATENATE(B15,A15)</f>
        <v>Enero2020</v>
      </c>
      <c r="F15" s="1"/>
    </row>
    <row r="16" spans="1:7" s="2" customFormat="1" x14ac:dyDescent="0.2">
      <c r="A16" s="7">
        <v>2020</v>
      </c>
      <c r="B16" s="7" t="s">
        <v>81</v>
      </c>
      <c r="C16" s="7" t="str">
        <f t="shared" si="2"/>
        <v>Febrero2020</v>
      </c>
      <c r="F16" s="1"/>
    </row>
    <row r="17" spans="1:6" s="2" customFormat="1" x14ac:dyDescent="0.2">
      <c r="A17" s="7">
        <v>2020</v>
      </c>
      <c r="B17" s="7" t="s">
        <v>82</v>
      </c>
      <c r="C17" s="7" t="str">
        <f t="shared" si="2"/>
        <v>Marzo2020</v>
      </c>
      <c r="F17" s="1"/>
    </row>
    <row r="18" spans="1:6" x14ac:dyDescent="0.2">
      <c r="A18" s="7">
        <v>2020</v>
      </c>
      <c r="B18" s="7" t="s">
        <v>83</v>
      </c>
      <c r="C18" s="7" t="str">
        <f t="shared" si="2"/>
        <v>Abril2020</v>
      </c>
    </row>
    <row r="19" spans="1:6" x14ac:dyDescent="0.2">
      <c r="A19" s="7">
        <v>2020</v>
      </c>
      <c r="B19" s="7" t="s">
        <v>84</v>
      </c>
      <c r="C19" s="7" t="str">
        <f t="shared" si="2"/>
        <v>Mayo2020</v>
      </c>
    </row>
    <row r="20" spans="1:6" x14ac:dyDescent="0.2">
      <c r="A20" s="7">
        <v>2020</v>
      </c>
      <c r="B20" s="7" t="s">
        <v>85</v>
      </c>
      <c r="C20" s="7" t="str">
        <f t="shared" si="2"/>
        <v>Junio2020</v>
      </c>
    </row>
    <row r="21" spans="1:6" x14ac:dyDescent="0.2">
      <c r="A21" s="7">
        <v>2020</v>
      </c>
      <c r="B21" s="7" t="s">
        <v>86</v>
      </c>
      <c r="C21" s="7" t="str">
        <f t="shared" si="2"/>
        <v>Julio2020</v>
      </c>
    </row>
    <row r="22" spans="1:6" x14ac:dyDescent="0.2">
      <c r="A22" s="7">
        <v>2020</v>
      </c>
      <c r="B22" s="7" t="s">
        <v>87</v>
      </c>
      <c r="C22" s="7" t="str">
        <f t="shared" si="2"/>
        <v>Agosto2020</v>
      </c>
    </row>
    <row r="23" spans="1:6" x14ac:dyDescent="0.2">
      <c r="A23" s="7">
        <v>2020</v>
      </c>
      <c r="B23" s="7" t="s">
        <v>88</v>
      </c>
      <c r="C23" s="7" t="str">
        <f t="shared" si="2"/>
        <v>Septiembre2020</v>
      </c>
    </row>
    <row r="24" spans="1:6" x14ac:dyDescent="0.2">
      <c r="A24" s="7">
        <v>2020</v>
      </c>
      <c r="B24" s="7" t="s">
        <v>89</v>
      </c>
      <c r="C24" s="7" t="str">
        <f t="shared" si="2"/>
        <v>Octubre2020</v>
      </c>
    </row>
    <row r="25" spans="1:6" x14ac:dyDescent="0.2">
      <c r="A25" s="7">
        <v>2020</v>
      </c>
      <c r="B25" s="7" t="s">
        <v>90</v>
      </c>
      <c r="C25" s="7" t="str">
        <f t="shared" si="2"/>
        <v>Noviembre2020</v>
      </c>
    </row>
    <row r="26" spans="1:6" x14ac:dyDescent="0.2">
      <c r="A26" s="7">
        <v>2020</v>
      </c>
      <c r="B26" s="7" t="s">
        <v>91</v>
      </c>
      <c r="C26" s="7" t="str">
        <f t="shared" si="2"/>
        <v>Diciembre2020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</vt:lpstr>
      <vt:lpstr>D-104 IVA_1</vt:lpstr>
      <vt:lpstr>Consolidado</vt:lpstr>
      <vt:lpstr>Resumen_Compañia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GV. Villalobos</dc:creator>
  <cp:lastModifiedBy>Luis Martinez</cp:lastModifiedBy>
  <dcterms:created xsi:type="dcterms:W3CDTF">2019-07-03T15:02:28Z</dcterms:created>
  <dcterms:modified xsi:type="dcterms:W3CDTF">2020-07-15T20:22:47Z</dcterms:modified>
</cp:coreProperties>
</file>