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oratorios\Desktop\eclipseWorkspace\CaosEnLaEnvasadoraDeLatas\documentación\"/>
    </mc:Choice>
  </mc:AlternateContent>
  <bookViews>
    <workbookView xWindow="240" yWindow="12" windowWidth="19440" windowHeight="10176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B24" i="2" l="1"/>
  <c r="L26" i="2"/>
  <c r="E41" i="2" s="1"/>
  <c r="K26" i="2"/>
  <c r="M26" i="2"/>
  <c r="E34" i="2" s="1"/>
  <c r="G26" i="2"/>
  <c r="F26" i="2"/>
  <c r="E5" i="2"/>
  <c r="E37" i="2" s="1"/>
  <c r="E9" i="2"/>
  <c r="E38" i="2" s="1"/>
  <c r="E13" i="2"/>
  <c r="E39" i="2" s="1"/>
  <c r="E30" i="2"/>
  <c r="J22" i="2"/>
  <c r="N19" i="2"/>
  <c r="N22" i="2"/>
  <c r="N23" i="2"/>
  <c r="N25" i="2"/>
  <c r="J25" i="2"/>
  <c r="J19" i="2"/>
  <c r="J20" i="2"/>
  <c r="N20" i="2" s="1"/>
  <c r="J21" i="2"/>
  <c r="N21" i="2" s="1"/>
  <c r="J23" i="2"/>
  <c r="J18" i="2"/>
  <c r="B19" i="2"/>
  <c r="B20" i="2"/>
  <c r="B21" i="2"/>
  <c r="B22" i="2"/>
  <c r="B23" i="2"/>
  <c r="B25" i="2"/>
  <c r="B18" i="2"/>
  <c r="E40" i="2"/>
  <c r="E33" i="2"/>
  <c r="J26" i="2" l="1"/>
  <c r="N18" i="2"/>
  <c r="N26" i="2" s="1"/>
  <c r="E42" i="2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<sst xmlns="http://schemas.openxmlformats.org/spreadsheetml/2006/main" count="56" uniqueCount="39">
  <si>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</si>
  <si>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</si>
  <si>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</si>
  <si>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</si>
  <si>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</si>
  <si>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</si>
  <si>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</si>
  <si>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</si>
  <si>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</si>
  <si>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</si>
  <si>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</si>
  <si>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</si>
  <si>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</si>
  <si>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</si>
  <si>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</si>
  <si>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</si>
  <si>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</si>
  <si>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</si>
  <si>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</si>
  <si>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</si>
  <si>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</si>
  <si>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</si>
  <si>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</si>
  <si>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</si>
  <si>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</si>
  <si>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</si>
  <si>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</si>
  <si>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</si>
  <si>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</si>
  <si>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</si>
  <si>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</si>
  <si>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</si>
  <si>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</si>
  <si>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</si>
  <si>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CAOS EN LA ENVASADORA DE LATAS</t>
  </si>
  <si>
    <t>EjercicioOIA</t>
  </si>
  <si>
    <t>Main</t>
  </si>
  <si>
    <t>EnvasadoraDeLatas</t>
  </si>
  <si>
    <t>Secuencia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</si>
</sst>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Border="1" applyAlignment="1" applyProtection="1">
      <alignment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151C-4DDC-B478-631C6B4F4FEC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151C-4DDC-B478-631C6B4F4FEC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151C-4DDC-B478-631C6B4F4FEC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151C-4DDC-B478-631C6B4F4FEC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151C-4DDC-B478-631C6B4F4FEC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151C-4DDC-B478-631C6B4F4FEC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6.2500000000000888E-3</c:v>
                </c:pt>
                <c:pt idx="1">
                  <c:v>5.0000000000000044E-2</c:v>
                </c:pt>
                <c:pt idx="2">
                  <c:v>2.083333333333337E-2</c:v>
                </c:pt>
                <c:pt idx="3">
                  <c:v>0</c:v>
                </c:pt>
                <c:pt idx="4">
                  <c:v>0</c:v>
                </c:pt>
                <c:pt idx="5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1C-4DDC-B478-631C6B4F4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15" workbookViewId="0">
      <selection activeCell="M18" sqref="M18"/>
    </sheetView>
  </sheetViews>
  <sheetFormatPr baseColWidth="10" defaultColWidth="0" defaultRowHeight="14.4" zeroHeight="1" x14ac:dyDescent="0.3"/>
  <cols>
    <col min="1" max="1" width="1.109375" style="21" customWidth="1"/>
    <col min="2" max="2" width="11.88671875" style="28" customWidth="1"/>
    <col min="3" max="11" width="11.44140625" style="28" customWidth="1"/>
    <col min="12" max="12" width="13" style="28" customWidth="1"/>
    <col min="13" max="14" width="11.44140625" style="28" customWidth="1"/>
    <col min="15" max="15" width="1.109375" style="21" customWidth="1"/>
    <col min="16" max="16384" width="11.44140625" style="28" hidden="1"/>
  </cols>
  <sheetData>
    <row r="1" spans="1:16" s="10" customFormat="1" ht="23.25" customHeight="1" x14ac:dyDescent="0.3">
      <c r="B1" s="92" t="s">
        <v>19</v>
      </c>
      <c r="C1" s="92"/>
      <c r="D1" s="93" t="s">
        <v>34</v>
      </c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 x14ac:dyDescent="0.35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3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28.8" x14ac:dyDescent="0.3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" thickBot="1" x14ac:dyDescent="0.35">
      <c r="A5" s="19"/>
      <c r="B5" s="1">
        <v>1.0416666666666666E-2</v>
      </c>
      <c r="C5" s="2">
        <v>0.54999999999999993</v>
      </c>
      <c r="D5" s="2">
        <v>0.55625000000000002</v>
      </c>
      <c r="E5" s="52">
        <f>IFERROR(IF(OR(ISBLANK(C5),ISBLANK(D5)),"Completar",IF(D5&gt;=C5,D5-C5,"Error")),"Error")</f>
        <v>6.2500000000000888E-3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3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28.8" x14ac:dyDescent="0.3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" thickBot="1" x14ac:dyDescent="0.35">
      <c r="A9" s="19"/>
      <c r="B9" s="1">
        <v>4.1666666666666664E-2</v>
      </c>
      <c r="C9" s="2">
        <v>0.55625000000000002</v>
      </c>
      <c r="D9" s="2">
        <v>0.60625000000000007</v>
      </c>
      <c r="E9" s="52">
        <f>IFERROR(IF(OR(ISBLANK(C9),ISBLANK(D9)),"Completar",IF(D9&gt;=C9,D9-C9,"Error")),"Error")</f>
        <v>5.0000000000000044E-2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3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28.8" x14ac:dyDescent="0.3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" thickBot="1" x14ac:dyDescent="0.35">
      <c r="A13" s="19"/>
      <c r="B13" s="1">
        <v>2.7777777777777776E-2</v>
      </c>
      <c r="C13" s="2">
        <v>0.625</v>
      </c>
      <c r="D13" s="2">
        <v>0.64583333333333337</v>
      </c>
      <c r="E13" s="52">
        <f>IFERROR(IF(OR(ISBLANK(C13),ISBLANK(D13)),"Completar",IF(D13&gt;=C13,D13-C13,"Error")),"Error")</f>
        <v>2.083333333333337E-2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 x14ac:dyDescent="0.35">
      <c r="A14" s="21"/>
      <c r="B14" s="21"/>
      <c r="C14" s="94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3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 x14ac:dyDescent="0.3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28.8" x14ac:dyDescent="0.3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 x14ac:dyDescent="0.3">
      <c r="A18" s="19"/>
      <c r="B18" s="44">
        <f>ROW($B18)-16</f>
        <v>2</v>
      </c>
      <c r="C18" s="76" t="s">
        <v>35</v>
      </c>
      <c r="D18" s="76"/>
      <c r="E18" s="77"/>
      <c r="F18" s="3">
        <v>15</v>
      </c>
      <c r="G18" s="4">
        <v>6.9444444444444447E-4</v>
      </c>
      <c r="H18" s="5">
        <v>0.64583333333333337</v>
      </c>
      <c r="I18" s="6">
        <v>0.64652777777777781</v>
      </c>
      <c r="J18" s="53">
        <f>IFERROR(IF(OR(ISBLANK(H18),ISBLANK(I18)),"",IF(I18&gt;=H18,I18-H18,"Error")),"Error")</f>
        <v>6.9444444444444198E-4</v>
      </c>
      <c r="K18" s="7">
        <v>0</v>
      </c>
      <c r="L18" s="8">
        <v>0</v>
      </c>
      <c r="M18" s="9"/>
      <c r="N18" s="54">
        <f>IFERROR(IF(OR(J18="",ISBLANK(L18)),"",J18+L18),"Error")</f>
        <v>6.9444444444444198E-4</v>
      </c>
      <c r="O18" s="19"/>
      <c r="P18" s="22"/>
    </row>
    <row r="19" spans="1:16" s="23" customFormat="1" x14ac:dyDescent="0.3">
      <c r="A19" s="19"/>
      <c r="B19" s="44">
        <f t="shared" ref="B19:B25" si="0">ROW($B19)-16</f>
        <v>3</v>
      </c>
      <c r="C19" s="76" t="s">
        <v>36</v>
      </c>
      <c r="D19" s="76"/>
      <c r="E19" s="77"/>
      <c r="F19" s="3">
        <v>15</v>
      </c>
      <c r="G19" s="4">
        <v>1.3888888888888889E-3</v>
      </c>
      <c r="H19" s="5">
        <v>0.64652777777777781</v>
      </c>
      <c r="I19" s="6">
        <v>0.64722222222222225</v>
      </c>
      <c r="J19" s="53">
        <f t="shared" ref="J19:J23" si="1">IFERROR(IF(OR(ISBLANK(H19),ISBLANK(I19)),"",IF(I19&gt;=H19,I19-H19,"Error")),"Error")</f>
        <v>6.9444444444444198E-4</v>
      </c>
      <c r="K19" s="7">
        <v>0</v>
      </c>
      <c r="L19" s="8">
        <v>0</v>
      </c>
      <c r="M19" s="9"/>
      <c r="N19" s="54">
        <f t="shared" ref="N19:N25" si="2">IFERROR(IF(OR(J19="",ISBLANK(L19)),"",J19+L19),"Error")</f>
        <v>6.9444444444444198E-4</v>
      </c>
      <c r="O19" s="19"/>
      <c r="P19" s="22"/>
    </row>
    <row r="20" spans="1:16" s="23" customFormat="1" x14ac:dyDescent="0.3">
      <c r="A20" s="19"/>
      <c r="B20" s="44">
        <f t="shared" si="0"/>
        <v>4</v>
      </c>
      <c r="C20" s="76" t="s">
        <v>38</v>
      </c>
      <c r="D20" s="76"/>
      <c r="E20" s="77"/>
      <c r="F20" s="3">
        <v>20</v>
      </c>
      <c r="G20" s="4">
        <v>1.3888888888888889E-3</v>
      </c>
      <c r="H20" s="5">
        <v>0.64722222222222225</v>
      </c>
      <c r="I20" s="6">
        <v>0.64930555555555558</v>
      </c>
      <c r="J20" s="53">
        <f t="shared" si="1"/>
        <v>2.0833333333333259E-3</v>
      </c>
      <c r="K20" s="7">
        <v>0</v>
      </c>
      <c r="L20" s="8">
        <v>0</v>
      </c>
      <c r="M20" s="9"/>
      <c r="N20" s="54">
        <f t="shared" si="2"/>
        <v>2.0833333333333259E-3</v>
      </c>
      <c r="O20" s="19"/>
      <c r="P20" s="22"/>
    </row>
    <row r="21" spans="1:16" s="23" customFormat="1" x14ac:dyDescent="0.3">
      <c r="A21" s="19"/>
      <c r="B21" s="44">
        <f t="shared" si="0"/>
        <v>5</v>
      </c>
      <c r="C21" s="76" t="s">
        <v>37</v>
      </c>
      <c r="D21" s="76"/>
      <c r="E21" s="77"/>
      <c r="F21" s="3">
        <v>70</v>
      </c>
      <c r="G21" s="4">
        <v>3.4722222222222224E-2</v>
      </c>
      <c r="H21" s="5">
        <v>0.64930555555555558</v>
      </c>
      <c r="I21" s="6">
        <v>0.67708333333333337</v>
      </c>
      <c r="J21" s="53">
        <f t="shared" si="1"/>
        <v>2.777777777777779E-2</v>
      </c>
      <c r="K21" s="7">
        <v>0</v>
      </c>
      <c r="L21" s="8">
        <v>0</v>
      </c>
      <c r="M21" s="9"/>
      <c r="N21" s="54">
        <f t="shared" si="2"/>
        <v>2.777777777777779E-2</v>
      </c>
      <c r="O21" s="19"/>
      <c r="P21" s="22"/>
    </row>
    <row r="22" spans="1:16" s="23" customFormat="1" x14ac:dyDescent="0.3">
      <c r="A22" s="19"/>
      <c r="B22" s="44">
        <f t="shared" si="0"/>
        <v>6</v>
      </c>
      <c r="C22" s="76"/>
      <c r="D22" s="76"/>
      <c r="E22" s="77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3">
      <c r="A23" s="19"/>
      <c r="B23" s="44">
        <f t="shared" si="0"/>
        <v>7</v>
      </c>
      <c r="C23" s="76"/>
      <c r="D23" s="76"/>
      <c r="E23" s="77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3">
      <c r="A24" s="19"/>
      <c r="B24" s="44">
        <f t="shared" si="0"/>
        <v>8</v>
      </c>
      <c r="C24" s="76"/>
      <c r="D24" s="76"/>
      <c r="E24" s="77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3">
      <c r="A25" s="19"/>
      <c r="B25" s="44">
        <f t="shared" si="0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" thickBot="1" x14ac:dyDescent="0.35">
      <c r="A26" s="14"/>
      <c r="B26" s="81" t="s">
        <v>33</v>
      </c>
      <c r="C26" s="82"/>
      <c r="D26" s="82"/>
      <c r="E26" s="83"/>
      <c r="F26" s="45">
        <f>IF(SUM(F18:F25)=0,"Completar",SUM(F18:F25))</f>
        <v>120</v>
      </c>
      <c r="G26" s="46">
        <f>IF(SUM(G18:G25)=0,"Completar",SUM(G18:G25))</f>
        <v>3.8194444444444448E-2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3.125E-2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>
        <f>IF(OR(COUNTIF(N18:N25,"Error")&gt;0,COUNTIF(N18:N25,"Completar")&gt;0),"Error",IF(SUM(N18:N25)=0,"Completar",SUM(N18:N25)))</f>
        <v>3.125E-2</v>
      </c>
      <c r="O26" s="14"/>
      <c r="P26" s="26"/>
    </row>
    <row r="27" spans="1:16" s="24" customFormat="1" ht="6" customHeight="1" thickBot="1" x14ac:dyDescent="0.35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3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28.8" x14ac:dyDescent="0.3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" thickBot="1" x14ac:dyDescent="0.35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3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 x14ac:dyDescent="0.3">
      <c r="B33" s="78" t="s">
        <v>22</v>
      </c>
      <c r="C33" s="79"/>
      <c r="D33" s="80"/>
      <c r="E33" s="72" t="str">
        <f>M26</f>
        <v>Completar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 x14ac:dyDescent="0.3">
      <c r="B34" s="78" t="s">
        <v>23</v>
      </c>
      <c r="C34" s="79"/>
      <c r="D34" s="80"/>
      <c r="E34" s="70" t="str">
        <f>IF(M26="Completar","Completar",IFERROR(M26/(N26*24),"Error"))</f>
        <v>Completar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3">
      <c r="B35" s="78" t="s">
        <v>21</v>
      </c>
      <c r="C35" s="79"/>
      <c r="D35" s="80"/>
      <c r="E35" s="72">
        <f>IF(K26=0,0,IFERROR(ROUNDUP(K26/(M26/100),0),"Error"))</f>
        <v>0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3">
      <c r="B36" s="78" t="s">
        <v>24</v>
      </c>
      <c r="C36" s="79"/>
      <c r="D36" s="80"/>
      <c r="E36" s="84">
        <f>IF(K26=0,0,IFERROR(K26/M26,"Error"))</f>
        <v>0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3">
      <c r="B37" s="78" t="s">
        <v>27</v>
      </c>
      <c r="C37" s="79"/>
      <c r="D37" s="80"/>
      <c r="E37" s="57">
        <f>E5</f>
        <v>6.2500000000000888E-3</v>
      </c>
      <c r="F37" s="58">
        <f>IF(E37="Completar",E37,IFERROR(E37/$E$43,"Error"))</f>
        <v>5.7692307692308424E-2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3">
      <c r="B38" s="78" t="s">
        <v>28</v>
      </c>
      <c r="C38" s="79"/>
      <c r="D38" s="80"/>
      <c r="E38" s="57">
        <f>E9</f>
        <v>5.0000000000000044E-2</v>
      </c>
      <c r="F38" s="58">
        <f>IF(E38="Completar",E38,IFERROR(E38/$E$43,"Error"))</f>
        <v>0.46153846153846123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3">
      <c r="B39" s="78" t="s">
        <v>31</v>
      </c>
      <c r="C39" s="79"/>
      <c r="D39" s="80"/>
      <c r="E39" s="57">
        <f>E13</f>
        <v>2.083333333333337E-2</v>
      </c>
      <c r="F39" s="58">
        <f t="shared" ref="F39" si="3">IF(E39="Completar",E39,IFERROR(E39/$E$43,"Error"))</f>
        <v>0.19230769230769235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3">
      <c r="B40" s="78" t="s">
        <v>29</v>
      </c>
      <c r="C40" s="79"/>
      <c r="D40" s="80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3">
      <c r="B41" s="78" t="s">
        <v>25</v>
      </c>
      <c r="C41" s="79"/>
      <c r="D41" s="80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3">
      <c r="B42" s="78" t="s">
        <v>26</v>
      </c>
      <c r="C42" s="79"/>
      <c r="D42" s="80"/>
      <c r="E42" s="57">
        <f>J26</f>
        <v>3.125E-2</v>
      </c>
      <c r="F42" s="58">
        <f>IF(E42="Completar",E42,IFERROR(E42/$E$43,"Completar"))</f>
        <v>0.28846153846153799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5">
      <c r="B43" s="89" t="s">
        <v>6</v>
      </c>
      <c r="C43" s="90"/>
      <c r="D43" s="91"/>
      <c r="E43" s="86">
        <f>IF(COUNTIF(E37:E42,"Error")&gt;0,"Error",IF(SUM(E37:E42)=0,"Completar",SUM(E37:E42)))</f>
        <v>0.1083333333333335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3">
      <c r="A44" s="21"/>
      <c r="O44" s="21"/>
    </row>
    <row r="45" spans="1:15" hidden="1" x14ac:dyDescent="0.3"/>
    <row r="46" spans="1:15" hidden="1" x14ac:dyDescent="0.3"/>
    <row r="47" spans="1:15" hidden="1" x14ac:dyDescent="0.3"/>
    <row r="48" spans="1:15" hidden="1" x14ac:dyDescent="0.3"/>
    <row r="49" hidden="1" x14ac:dyDescent="0.3"/>
    <row r="50" hidden="1" x14ac:dyDescent="0.3"/>
    <row r="51" hidden="1" x14ac:dyDescent="0.3"/>
    <row r="52" hidden="1" x14ac:dyDescent="0.3"/>
    <row r="53" hidden="1" x14ac:dyDescent="0.3"/>
    <row r="54" hidden="1" x14ac:dyDescent="0.3"/>
    <row r="55" hidden="1" x14ac:dyDescent="0.3"/>
    <row r="56" hidden="1" x14ac:dyDescent="0.3"/>
    <row r="57" hidden="1" x14ac:dyDescent="0.3"/>
    <row r="58" hidden="1" x14ac:dyDescent="0.3"/>
    <row r="59" hidden="1" x14ac:dyDescent="0.3"/>
    <row r="60" hidden="1" x14ac:dyDescent="0.3"/>
    <row r="61" hidden="1" x14ac:dyDescent="0.3"/>
    <row r="62" hidden="1" x14ac:dyDescent="0.3"/>
    <row r="63" hidden="1" x14ac:dyDescent="0.3"/>
    <row r="64" hidden="1" x14ac:dyDescent="0.3"/>
    <row r="65" hidden="1" x14ac:dyDescent="0.3"/>
    <row r="66" hidden="1" x14ac:dyDescent="0.3"/>
    <row r="67" hidden="1" x14ac:dyDescent="0.3"/>
    <row r="68" hidden="1" x14ac:dyDescent="0.3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Laboratorios</cp:lastModifiedBy>
  <dcterms:created xsi:type="dcterms:W3CDTF">2014-04-14T14:00:11Z</dcterms:created>
  <dcterms:modified xsi:type="dcterms:W3CDTF">2017-10-17T19:24:58Z</dcterms:modified>
</cp:coreProperties>
</file>