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s\Desktop\Complejo\"/>
    </mc:Choice>
  </mc:AlternateContent>
  <bookViews>
    <workbookView xWindow="0" yWindow="0" windowWidth="20490" windowHeight="7620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N24" i="2" l="1"/>
  <c r="J24" i="2"/>
  <c r="B24" i="2"/>
  <c r="L26" i="2"/>
  <c r="E41" i="2" s="1"/>
  <c r="K26" i="2"/>
  <c r="M26" i="2"/>
  <c r="E33" i="2" s="1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J26" i="2" l="1"/>
  <c r="E42" i="2" s="1"/>
  <c r="N18" i="2"/>
  <c r="N26" i="2" s="1"/>
  <c r="E34" i="2" s="1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<sst xmlns="http://schemas.openxmlformats.org/spreadsheetml/2006/main" count="59" uniqueCount="42">
  <si>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</si>
  <si>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</si>
  <si>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</si>
  <si>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</si>
  <si>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</si>
  <si>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</si>
  <si>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</si>
  <si>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</si>
  <si>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</si>
  <si>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</si>
  <si>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</si>
  <si>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</si>
  <si>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</si>
  <si>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</si>
  <si>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</si>
  <si>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</si>
  <si>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</si>
  <si>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</si>
  <si>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</si>
  <si>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</si>
  <si>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</si>
  <si>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</si>
  <si>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</si>
  <si>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</si>
  <si>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</si>
  <si>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</si>
  <si>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</si>
  <si>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</si>
  <si>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</si>
  <si>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</si>
  <si>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</si>
  <si>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</si>
  <si>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</si>
  <si>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</si>
  <si>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Atributos</t>
  </si>
  <si>
    <t>Getters and Setters</t>
  </si>
  <si>
    <t>Constructores</t>
  </si>
  <si>
    <t>Main</t>
  </si>
  <si>
    <t>Métodos</t>
  </si>
  <si>
    <t>Sobrecarga de métodos</t>
  </si>
  <si>
    <t>Sobreescritura de métodos</t>
  </si>
  <si>
    <t>Método compareTo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</si>
</sst>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" fontId="0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B4EE-483F-B990-7EE6007E683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B4EE-483F-B990-7EE6007E6837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B4EE-483F-B990-7EE6007E6837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B4EE-483F-B990-7EE6007E683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B4EE-483F-B990-7EE6007E6837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4EE-483F-B990-7EE6007E6837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3.4722222222222099E-3</c:v>
                </c:pt>
                <c:pt idx="1">
                  <c:v>3.4722222222223209E-3</c:v>
                </c:pt>
                <c:pt idx="2">
                  <c:v>3.4722222222220989E-3</c:v>
                </c:pt>
                <c:pt idx="3">
                  <c:v>4.8611111111112049E-3</c:v>
                </c:pt>
                <c:pt idx="4">
                  <c:v>1.3888888888888889E-3</c:v>
                </c:pt>
                <c:pt idx="5">
                  <c:v>2.0138888888888817E-2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EE-483F-B990-7EE6007E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7" workbookViewId="0">
      <selection activeCell="M25" sqref="M25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3" t="s">
        <v>19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3.472222222222222E-3</v>
      </c>
      <c r="C5" s="2">
        <v>0.8125</v>
      </c>
      <c r="D5" s="2">
        <v>0.81597222222222221</v>
      </c>
      <c r="E5" s="52">
        <f>IFERROR(IF(OR(ISBLANK(C5),ISBLANK(D5)),"Completar",IF(D5&gt;=C5,D5-C5,"Error")),"Error")</f>
        <v>3.4722222222222099E-3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3.472222222222222E-3</v>
      </c>
      <c r="C9" s="2">
        <v>0.81597222222222221</v>
      </c>
      <c r="D9" s="2">
        <v>0.81944444444444453</v>
      </c>
      <c r="E9" s="52">
        <f>IFERROR(IF(OR(ISBLANK(C9),ISBLANK(D9)),"Completar",IF(D9&gt;=C9,D9-C9,"Error")),"Error")</f>
        <v>3.4722222222223209E-3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3.472222222222222E-3</v>
      </c>
      <c r="C13" s="2">
        <v>0.81944444444444453</v>
      </c>
      <c r="D13" s="2">
        <v>0.82291666666666663</v>
      </c>
      <c r="E13" s="52">
        <f>IFERROR(IF(OR(ISBLANK(C13),ISBLANK(D13)),"Completar",IF(D13&gt;=C13,D13-C13,"Error")),"Error")</f>
        <v>3.4722222222220989E-3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25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30" x14ac:dyDescent="0.25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 x14ac:dyDescent="0.25">
      <c r="A18" s="19"/>
      <c r="B18" s="44">
        <f>ROW($B18)-16</f>
        <v>2</v>
      </c>
      <c r="C18" s="77" t="s">
        <v>34</v>
      </c>
      <c r="D18" s="77"/>
      <c r="E18" s="78"/>
      <c r="F18" s="3">
        <v>2</v>
      </c>
      <c r="G18" s="4">
        <v>6.9444444444444447E-4</v>
      </c>
      <c r="H18" s="5">
        <v>0.82291666666666663</v>
      </c>
      <c r="I18" s="6">
        <v>0.82361111111111107</v>
      </c>
      <c r="J18" s="53">
        <f>IFERROR(IF(OR(ISBLANK(H18),ISBLANK(I18)),"",IF(I18&gt;=H18,I18-H18,"Error")),"Error")</f>
        <v>6.9444444444444198E-4</v>
      </c>
      <c r="K18" s="7">
        <v>0</v>
      </c>
      <c r="L18" s="8">
        <v>0</v>
      </c>
      <c r="M18" s="9">
        <v>2</v>
      </c>
      <c r="N18" s="54">
        <f>IFERROR(IF(OR(J18="",ISBLANK(L18)),"",J18+L18),"Error")</f>
        <v>6.9444444444444198E-4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7" t="s">
        <v>35</v>
      </c>
      <c r="D19" s="77"/>
      <c r="E19" s="78"/>
      <c r="F19" s="3">
        <v>12</v>
      </c>
      <c r="G19" s="4">
        <v>6.9444444444444447E-4</v>
      </c>
      <c r="H19" s="5">
        <v>0.82361111111111107</v>
      </c>
      <c r="I19" s="6">
        <v>0.82430555555555562</v>
      </c>
      <c r="J19" s="53">
        <f t="shared" ref="J19:J24" si="1">IFERROR(IF(OR(ISBLANK(H19),ISBLANK(I19)),"",IF(I19&gt;=H19,I19-H19,"Error")),"Error")</f>
        <v>6.94444444444553E-4</v>
      </c>
      <c r="K19" s="7">
        <v>0</v>
      </c>
      <c r="L19" s="8">
        <v>0</v>
      </c>
      <c r="M19" s="9">
        <v>12</v>
      </c>
      <c r="N19" s="54">
        <f t="shared" ref="N19:N25" si="2">IFERROR(IF(OR(J19="",ISBLANK(L19)),"",J19+L19),"Error")</f>
        <v>6.94444444444553E-4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7" t="s">
        <v>36</v>
      </c>
      <c r="D20" s="77"/>
      <c r="E20" s="78"/>
      <c r="F20" s="3">
        <v>10</v>
      </c>
      <c r="G20" s="4">
        <v>1.3888888888888889E-3</v>
      </c>
      <c r="H20" s="5">
        <v>0.82430555555555562</v>
      </c>
      <c r="I20" s="6">
        <v>0.8256944444444444</v>
      </c>
      <c r="J20" s="53">
        <f t="shared" si="1"/>
        <v>1.3888888888887729E-3</v>
      </c>
      <c r="K20" s="7">
        <v>0</v>
      </c>
      <c r="L20" s="8">
        <v>0</v>
      </c>
      <c r="M20" s="9">
        <v>10</v>
      </c>
      <c r="N20" s="54">
        <f t="shared" si="2"/>
        <v>1.3888888888887729E-3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7" t="s">
        <v>38</v>
      </c>
      <c r="D21" s="77"/>
      <c r="E21" s="78"/>
      <c r="F21" s="3">
        <v>20</v>
      </c>
      <c r="G21" s="4">
        <v>3.472222222222222E-3</v>
      </c>
      <c r="H21" s="5">
        <v>0.82638888888888884</v>
      </c>
      <c r="I21" s="6">
        <v>0.82986111111111116</v>
      </c>
      <c r="J21" s="53">
        <f t="shared" si="1"/>
        <v>3.4722222222223209E-3</v>
      </c>
      <c r="K21" s="7">
        <v>1</v>
      </c>
      <c r="L21" s="8">
        <v>6.9444444444444447E-4</v>
      </c>
      <c r="M21" s="9">
        <v>20</v>
      </c>
      <c r="N21" s="54">
        <f t="shared" si="2"/>
        <v>4.1666666666667655E-3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7" t="s">
        <v>40</v>
      </c>
      <c r="D22" s="77"/>
      <c r="E22" s="78"/>
      <c r="F22" s="3">
        <v>30</v>
      </c>
      <c r="G22" s="4">
        <v>3.472222222222222E-3</v>
      </c>
      <c r="H22" s="5">
        <v>0.82986111111111116</v>
      </c>
      <c r="I22" s="6">
        <v>0.83333333333333337</v>
      </c>
      <c r="J22" s="53">
        <f t="shared" si="1"/>
        <v>3.4722222222222099E-3</v>
      </c>
      <c r="K22" s="7">
        <v>0</v>
      </c>
      <c r="L22" s="8">
        <v>0</v>
      </c>
      <c r="M22" s="9">
        <v>30</v>
      </c>
      <c r="N22" s="54">
        <f t="shared" si="2"/>
        <v>3.4722222222222099E-3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7" t="s">
        <v>39</v>
      </c>
      <c r="D23" s="77"/>
      <c r="E23" s="78"/>
      <c r="F23" s="3">
        <v>20</v>
      </c>
      <c r="G23" s="4">
        <v>3.472222222222222E-3</v>
      </c>
      <c r="H23" s="5">
        <v>0.83333333333333337</v>
      </c>
      <c r="I23" s="6">
        <v>0.83680555555555547</v>
      </c>
      <c r="J23" s="53">
        <f t="shared" si="1"/>
        <v>3.4722222222220989E-3</v>
      </c>
      <c r="K23" s="7">
        <v>1</v>
      </c>
      <c r="L23" s="8">
        <v>6.9444444444444447E-4</v>
      </c>
      <c r="M23" s="9">
        <v>20</v>
      </c>
      <c r="N23" s="54">
        <f t="shared" si="2"/>
        <v>4.1666666666665434E-3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7" t="s">
        <v>37</v>
      </c>
      <c r="D24" s="77"/>
      <c r="E24" s="78"/>
      <c r="F24" s="3">
        <v>25</v>
      </c>
      <c r="G24" s="4">
        <v>3.472222222222222E-3</v>
      </c>
      <c r="H24" s="5">
        <v>0.83680555555555547</v>
      </c>
      <c r="I24" s="6">
        <v>0.84027777777777779</v>
      </c>
      <c r="J24" s="53">
        <f t="shared" si="1"/>
        <v>3.4722222222223209E-3</v>
      </c>
      <c r="K24" s="7">
        <v>0</v>
      </c>
      <c r="L24" s="8">
        <v>0</v>
      </c>
      <c r="M24" s="61">
        <v>35</v>
      </c>
      <c r="N24" s="54">
        <f t="shared" si="2"/>
        <v>3.4722222222223209E-3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77" t="s">
        <v>41</v>
      </c>
      <c r="D25" s="77"/>
      <c r="E25" s="78"/>
      <c r="F25" s="3">
        <v>10</v>
      </c>
      <c r="G25" s="4">
        <v>3.472222222222222E-3</v>
      </c>
      <c r="H25" s="5">
        <v>0.89583333333333337</v>
      </c>
      <c r="I25" s="6">
        <v>0.89930555555555547</v>
      </c>
      <c r="J25" s="53">
        <f>IFERROR(IF(OR(ISBLANK(H25),ISBLANK(I25)),"",IF(I25&gt;=H25,I25-H25,"Error")),"Error")</f>
        <v>3.4722222222220989E-3</v>
      </c>
      <c r="K25" s="7">
        <v>0</v>
      </c>
      <c r="L25" s="8">
        <v>0</v>
      </c>
      <c r="M25" s="9">
        <v>6</v>
      </c>
      <c r="N25" s="54">
        <f t="shared" si="2"/>
        <v>3.4722222222220989E-3</v>
      </c>
      <c r="O25" s="19"/>
      <c r="P25" s="22"/>
    </row>
    <row r="26" spans="1:16" s="27" customFormat="1" ht="15.75" thickBot="1" x14ac:dyDescent="0.3">
      <c r="A26" s="14"/>
      <c r="B26" s="82" t="s">
        <v>33</v>
      </c>
      <c r="C26" s="83"/>
      <c r="D26" s="83"/>
      <c r="E26" s="84"/>
      <c r="F26" s="45">
        <f>IF(SUM(F18:F25)=0,"Completar",SUM(F18:F25))</f>
        <v>129</v>
      </c>
      <c r="G26" s="46">
        <f>IF(SUM(G18:G25)=0,"Completar",SUM(G18:G25))</f>
        <v>2.0138888888888887E-2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2.0138888888888817E-2</v>
      </c>
      <c r="K26" s="50">
        <f>SUM(K18:K25)</f>
        <v>2</v>
      </c>
      <c r="L26" s="46">
        <f>SUM(L18:L25)</f>
        <v>1.3888888888888889E-3</v>
      </c>
      <c r="M26" s="51">
        <f>IF(SUM(M18:M25)=0,"Completar",SUM(M18:M25))</f>
        <v>135</v>
      </c>
      <c r="N26" s="52">
        <f>IF(OR(COUNTIF(N18:N25,"Error")&gt;0,COUNTIF(N18:N25,"Completar")&gt;0),"Error",IF(SUM(N18:N25)=0,"Completar",SUM(N18:N25)))</f>
        <v>2.1527777777777708E-2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8" t="s">
        <v>18</v>
      </c>
      <c r="C28" s="69"/>
      <c r="D28" s="69"/>
      <c r="E28" s="7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4.8611111111111112E-3</v>
      </c>
      <c r="C30" s="2">
        <v>0.84027777777777779</v>
      </c>
      <c r="D30" s="2">
        <v>0.84513888888888899</v>
      </c>
      <c r="E30" s="52">
        <f>IFERROR(IF(OR(ISBLANK(C30),ISBLANK(D30)),"Completar",IF(D30&gt;=C30,D30-C30,"Error")),"Error")</f>
        <v>4.8611111111112049E-3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8" t="s">
        <v>20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5" ht="15" customHeight="1" x14ac:dyDescent="0.25">
      <c r="B33" s="79" t="s">
        <v>22</v>
      </c>
      <c r="C33" s="80"/>
      <c r="D33" s="81"/>
      <c r="E33" s="73">
        <f>M26</f>
        <v>135</v>
      </c>
      <c r="F33" s="74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9" t="s">
        <v>23</v>
      </c>
      <c r="C34" s="80"/>
      <c r="D34" s="81"/>
      <c r="E34" s="71">
        <f>IF(M26="Completar","Completar",IFERROR(M26/(N26*24),"Error"))</f>
        <v>261.29032258064598</v>
      </c>
      <c r="F34" s="72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9" t="s">
        <v>21</v>
      </c>
      <c r="C35" s="80"/>
      <c r="D35" s="81"/>
      <c r="E35" s="73">
        <f>IF(K26=0,0,IFERROR(ROUNDUP(K26/(M26/100),0),"Error"))</f>
        <v>2</v>
      </c>
      <c r="F35" s="74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9" t="s">
        <v>24</v>
      </c>
      <c r="C36" s="80"/>
      <c r="D36" s="81"/>
      <c r="E36" s="85">
        <f>IF(K26=0,0,IFERROR(K26/M26,"Error"))</f>
        <v>1.4814814814814815E-2</v>
      </c>
      <c r="F36" s="86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9" t="s">
        <v>27</v>
      </c>
      <c r="C37" s="80"/>
      <c r="D37" s="81"/>
      <c r="E37" s="57">
        <f>E5</f>
        <v>3.4722222222222099E-3</v>
      </c>
      <c r="F37" s="58">
        <f>IF(E37="Completar",E37,IFERROR(E37/$E$43,"Error"))</f>
        <v>9.4339622641509149E-2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9" t="s">
        <v>28</v>
      </c>
      <c r="C38" s="80"/>
      <c r="D38" s="81"/>
      <c r="E38" s="57">
        <f>E9</f>
        <v>3.4722222222223209E-3</v>
      </c>
      <c r="F38" s="58">
        <f>IF(E38="Completar",E38,IFERROR(E38/$E$43,"Error"))</f>
        <v>9.4339622641512161E-2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9" t="s">
        <v>31</v>
      </c>
      <c r="C39" s="80"/>
      <c r="D39" s="81"/>
      <c r="E39" s="57">
        <f>E13</f>
        <v>3.4722222222220989E-3</v>
      </c>
      <c r="F39" s="58">
        <f t="shared" ref="F39" si="3">IF(E39="Completar",E39,IFERROR(E39/$E$43,"Error"))</f>
        <v>9.4339622641506138E-2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9" t="s">
        <v>29</v>
      </c>
      <c r="C40" s="80"/>
      <c r="D40" s="81"/>
      <c r="E40" s="57">
        <f>E30</f>
        <v>4.8611111111112049E-3</v>
      </c>
      <c r="F40" s="58">
        <f>IF(E40="Completar",E40,IFERROR(E40/$E$43,"Error"))</f>
        <v>0.13207547169811582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9" t="s">
        <v>25</v>
      </c>
      <c r="C41" s="80"/>
      <c r="D41" s="81"/>
      <c r="E41" s="57">
        <f>L26</f>
        <v>1.3888888888888889E-3</v>
      </c>
      <c r="F41" s="58">
        <f>IF(E41="Completar",E41,IFERROR(E41/$E$43,"Completar"))</f>
        <v>3.7735849056603793E-2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9" t="s">
        <v>26</v>
      </c>
      <c r="C42" s="80"/>
      <c r="D42" s="81"/>
      <c r="E42" s="57">
        <f>J26</f>
        <v>2.0138888888888817E-2</v>
      </c>
      <c r="F42" s="58">
        <f>IF(E42="Completar",E42,IFERROR(E42/$E$43,"Completar"))</f>
        <v>0.54716981132075304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90" t="s">
        <v>6</v>
      </c>
      <c r="C43" s="91"/>
      <c r="D43" s="92"/>
      <c r="E43" s="87">
        <f>IF(COUNTIF(E37:E42,"Error")&gt;0,"Error",IF(SUM(E37:E42)=0,"Completar",SUM(E37:E42)))</f>
        <v>3.6805555555555536E-2</v>
      </c>
      <c r="F43" s="88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2017-04-08T00:36:15Z</dcterms:modified>
</cp:coreProperties>
</file>