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9440" windowHeight="10170"/>
  </bookViews>
  <sheets>
    <sheet name="Métricas" sheetId="2" r:id="rId1"/>
  </sheets>
  <calcPr calcId="124519"/>
</workbook>
</file>

<file path=xl/calcChain.xml><?xml version="1.0" encoding="utf-8"?>
<calcChain xmlns="http://schemas.openxmlformats.org/spreadsheetml/2006/main">
  <c r="K26" i="2"/>
  <c r="J24"/>
  <c r="N24"/>
  <c r="B24"/>
  <c r="L26"/>
  <c r="E41" s="1"/>
  <c r="M26"/>
  <c r="G26"/>
  <c r="F26"/>
  <c r="E5"/>
  <c r="E37" s="1"/>
  <c r="E9"/>
  <c r="E38" s="1"/>
  <c r="E13"/>
  <c r="E39" s="1"/>
  <c r="E30"/>
  <c r="E40" s="1"/>
  <c r="J22"/>
  <c r="N19"/>
  <c r="N22"/>
  <c r="J25"/>
  <c r="N25" s="1"/>
  <c r="J19"/>
  <c r="J20"/>
  <c r="N20" s="1"/>
  <c r="J21"/>
  <c r="N21" s="1"/>
  <c r="J23"/>
  <c r="N23" s="1"/>
  <c r="J18"/>
  <c r="B19"/>
  <c r="B20"/>
  <c r="B21"/>
  <c r="B22"/>
  <c r="B23"/>
  <c r="B25"/>
  <c r="B18"/>
  <c r="J26" l="1"/>
  <c r="E42" s="1"/>
  <c r="E33"/>
  <c r="N18"/>
  <c r="N26" s="1"/>
  <c r="E34" s="1"/>
  <c r="E35"/>
  <c r="E36"/>
  <c r="E43" l="1"/>
  <c r="F41" s="1"/>
  <c r="F42" l="1"/>
  <c r="F39"/>
  <c r="F37"/>
  <c r="F38"/>
  <c r="F40"/>
</calcChain>
</file>

<file path=xl/sharedStrings.xml><?xml version="1.0" encoding="utf-8"?>
<sst xmlns="http://schemas.openxmlformats.org/spreadsheetml/2006/main" count="59" uniqueCount="42">
  <si>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</si>
  <si>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</si>
  <si>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</si>
  <si>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</si>
  <si>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</si>
  <si>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</si>
  <si>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</si>
  <si>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</si>
  <si>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</si>
  <si>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</si>
  <si>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</si>
  <si>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</si>
  <si>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</si>
  <si>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</si>
  <si>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</si>
  <si>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</si>
  <si>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</si>
  <si>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</si>
  <si>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</si>
  <si>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</si>
  <si>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</si>
  <si>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</si>
  <si>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</si>
  <si>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</si>
  <si>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</si>
  <si>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</si>
  <si>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</si>
  <si>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</si>
  <si>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</si>
  <si>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</si>
  <si>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</si>
  <si>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</si>
  <si>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</si>
  <si>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CONSTRUYENDO UNA CASA EN EL PEDREGAL</t>
  </si>
  <si>
    <t>Clase Pedregal: atributos</t>
  </si>
  <si>
    <t>Método resolución</t>
  </si>
  <si>
    <t>Método casaCabeDesdeCasilla</t>
  </si>
  <si>
    <t>Método ubicarCasa</t>
  </si>
  <si>
    <t>Método orientaciónCasa</t>
  </si>
  <si>
    <t>Getter, Setters y Constructor</t>
  </si>
  <si>
    <t>MétodoMostrarTerreno</t>
  </si>
  <si>
    <t>Main</t>
  </si>
</sst>
</file>

<file path=xl/styles.xml><?xml version="1.0" encoding="utf-8"?>
<styleSheet xmlns="http://schemas.openxmlformats.org/spreadsheetml/2006/main">
  <numFmts count="3">
    <numFmt numFmtId="164" formatCode="h:mm;@"/>
    <numFmt numFmtId="165" formatCode="[h]:mm"/>
    <numFmt numFmtId="166" formatCode="0.0%"/>
  </numFmts>
  <fonts count="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5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7" fillId="2" borderId="0" xfId="0" applyFon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Porcentual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9900"/>
      <color rgb="FFCCFF33"/>
      <color rgb="FF0066FF"/>
      <color rgb="FF3399FF"/>
      <color rgb="FFFF6600"/>
      <color rgb="FF33CC3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438"/>
          <c:h val="0.85185169474450084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FFC000"/>
              </a:solidFill>
            </c:spPr>
          </c:dPt>
          <c:dPt>
            <c:idx val="1"/>
            <c:spPr>
              <a:solidFill>
                <a:srgbClr val="00B0F0"/>
              </a:solidFill>
            </c:spPr>
          </c:dPt>
          <c:dPt>
            <c:idx val="2"/>
            <c:spPr>
              <a:solidFill>
                <a:srgbClr val="0066FF"/>
              </a:solidFill>
            </c:spPr>
          </c:dPt>
          <c:dPt>
            <c:idx val="3"/>
            <c:spPr>
              <a:solidFill>
                <a:srgbClr val="009900"/>
              </a:solidFill>
            </c:spPr>
          </c:dPt>
          <c:dPt>
            <c:idx val="4"/>
            <c:spPr>
              <a:solidFill>
                <a:srgbClr val="FF0000"/>
              </a:solidFill>
            </c:spPr>
          </c:dPt>
          <c:dPt>
            <c:idx val="5"/>
            <c:spPr>
              <a:solidFill>
                <a:srgbClr val="002060"/>
              </a:solidFill>
            </c:spPr>
          </c:dPt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4.8611111111110938E-3</c:v>
                </c:pt>
                <c:pt idx="1">
                  <c:v>8.8194444444444464E-2</c:v>
                </c:pt>
                <c:pt idx="2">
                  <c:v>5.5555555555555358E-3</c:v>
                </c:pt>
                <c:pt idx="3">
                  <c:v>1.388888888888884E-2</c:v>
                </c:pt>
                <c:pt idx="4">
                  <c:v>2.0833333333333336E-2</c:v>
                </c:pt>
                <c:pt idx="5">
                  <c:v>3.0555555555555558E-2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538"/>
          <c:h val="0.52354412740966338"/>
        </c:manualLayout>
      </c:layout>
      <c:txPr>
        <a:bodyPr/>
        <a:lstStyle/>
        <a:p>
          <a:pPr>
            <a:defRPr lang="es-ES"/>
          </a:pPr>
          <a:endParaRPr lang="es-ES"/>
        </a:p>
      </c:txPr>
    </c:legend>
    <c:plotVisOnly val="1"/>
  </c:chart>
  <c:spPr>
    <a:noFill/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32</xdr:row>
      <xdr:rowOff>9527</xdr:rowOff>
    </xdr:from>
    <xdr:to>
      <xdr:col>11</xdr:col>
      <xdr:colOff>419100</xdr:colOff>
      <xdr:row>42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8"/>
  <sheetViews>
    <sheetView tabSelected="1" workbookViewId="0">
      <selection activeCell="B33" sqref="B33:D33"/>
    </sheetView>
  </sheetViews>
  <sheetFormatPr baseColWidth="10" defaultColWidth="0" defaultRowHeight="15" zeroHeight="1"/>
  <cols>
    <col min="1" max="1" width="1.140625" style="21" customWidth="1"/>
    <col min="2" max="2" width="11.85546875" style="28" customWidth="1"/>
    <col min="3" max="11" width="11.42578125" style="28" customWidth="1"/>
    <col min="12" max="12" width="13" style="28" customWidth="1"/>
    <col min="13" max="14" width="11.42578125" style="28" customWidth="1"/>
    <col min="15" max="15" width="1.140625" style="21" customWidth="1"/>
    <col min="16" max="16384" width="11.42578125" style="28" hidden="1"/>
  </cols>
  <sheetData>
    <row r="1" spans="1:16" s="10" customFormat="1" ht="23.25" customHeight="1">
      <c r="B1" s="92" t="s">
        <v>19</v>
      </c>
      <c r="C1" s="92"/>
      <c r="D1" s="93" t="s">
        <v>33</v>
      </c>
      <c r="E1" s="94"/>
      <c r="F1" s="94"/>
      <c r="G1" s="94"/>
      <c r="H1" s="94"/>
      <c r="I1" s="94"/>
      <c r="J1" s="94"/>
      <c r="K1" s="94"/>
      <c r="L1" s="94"/>
      <c r="M1" s="94"/>
      <c r="N1" s="94"/>
    </row>
    <row r="2" spans="1:16" s="10" customFormat="1" ht="5.25" customHeight="1" thickBot="1"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6" s="13" customFormat="1" ht="15" customHeight="1">
      <c r="A3" s="11"/>
      <c r="B3" s="67" t="s">
        <v>3</v>
      </c>
      <c r="C3" s="68"/>
      <c r="D3" s="68"/>
      <c r="E3" s="69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30">
      <c r="A4" s="14"/>
      <c r="B4" s="55" t="s">
        <v>1</v>
      </c>
      <c r="C4" s="42" t="s">
        <v>4</v>
      </c>
      <c r="D4" s="42" t="s">
        <v>5</v>
      </c>
      <c r="E4" s="56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14"/>
      <c r="P4" s="18"/>
    </row>
    <row r="5" spans="1:16" s="23" customFormat="1" ht="15.75" thickBot="1">
      <c r="A5" s="19"/>
      <c r="B5" s="1">
        <v>6.9444444444444441E-3</v>
      </c>
      <c r="C5" s="2">
        <v>0.72430555555555554</v>
      </c>
      <c r="D5" s="2">
        <v>0.72916666666666663</v>
      </c>
      <c r="E5" s="52">
        <f>IFERROR(IF(OR(ISBLANK(C5),ISBLANK(D5)),"Completar",IF(D5&gt;=C5,D5-C5,"Error")),"Error")</f>
        <v>4.8611111111110938E-3</v>
      </c>
      <c r="F5" s="20"/>
      <c r="G5" s="21"/>
      <c r="H5" s="21"/>
      <c r="I5" s="21"/>
      <c r="J5" s="21"/>
      <c r="K5" s="21"/>
      <c r="L5" s="21"/>
      <c r="M5" s="21"/>
      <c r="N5" s="21"/>
      <c r="O5" s="19"/>
      <c r="P5" s="22"/>
    </row>
    <row r="6" spans="1:16" s="25" customFormat="1" ht="6" customHeight="1" thickBot="1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>
      <c r="A7" s="11"/>
      <c r="B7" s="67" t="s">
        <v>0</v>
      </c>
      <c r="C7" s="68"/>
      <c r="D7" s="68"/>
      <c r="E7" s="69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30">
      <c r="A8" s="14"/>
      <c r="B8" s="55" t="s">
        <v>1</v>
      </c>
      <c r="C8" s="42" t="s">
        <v>4</v>
      </c>
      <c r="D8" s="42" t="s">
        <v>5</v>
      </c>
      <c r="E8" s="56" t="s">
        <v>2</v>
      </c>
      <c r="F8" s="65"/>
      <c r="G8" s="65"/>
      <c r="H8" s="65"/>
      <c r="I8" s="65"/>
      <c r="J8" s="65"/>
      <c r="K8" s="65"/>
      <c r="L8" s="65"/>
      <c r="M8" s="65"/>
      <c r="N8" s="65"/>
      <c r="O8" s="14"/>
      <c r="P8" s="18"/>
    </row>
    <row r="9" spans="1:16" s="23" customFormat="1" ht="15.75" thickBot="1">
      <c r="A9" s="19"/>
      <c r="B9" s="1">
        <v>2.7777777777777776E-2</v>
      </c>
      <c r="C9" s="2">
        <v>0.72986111111111107</v>
      </c>
      <c r="D9" s="2">
        <v>0.81805555555555554</v>
      </c>
      <c r="E9" s="52">
        <f>IFERROR(IF(OR(ISBLANK(C9),ISBLANK(D9)),"Completar",IF(D9&gt;=C9,D9-C9,"Error")),"Error")</f>
        <v>8.8194444444444464E-2</v>
      </c>
      <c r="F9" s="66"/>
      <c r="G9" s="66"/>
      <c r="H9" s="66"/>
      <c r="I9" s="66"/>
      <c r="J9" s="66"/>
      <c r="K9" s="66"/>
      <c r="L9" s="66"/>
      <c r="M9" s="66"/>
      <c r="N9" s="66"/>
      <c r="O9" s="19"/>
      <c r="P9" s="22"/>
    </row>
    <row r="10" spans="1:16" s="25" customFormat="1" ht="6" customHeight="1" thickBot="1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>
      <c r="A11" s="11"/>
      <c r="B11" s="67" t="s">
        <v>30</v>
      </c>
      <c r="C11" s="68"/>
      <c r="D11" s="68"/>
      <c r="E11" s="69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30">
      <c r="A12" s="14"/>
      <c r="B12" s="55" t="s">
        <v>1</v>
      </c>
      <c r="C12" s="42" t="s">
        <v>4</v>
      </c>
      <c r="D12" s="42" t="s">
        <v>5</v>
      </c>
      <c r="E12" s="56" t="s">
        <v>2</v>
      </c>
      <c r="F12" s="65"/>
      <c r="G12" s="65"/>
      <c r="H12" s="65"/>
      <c r="I12" s="65"/>
      <c r="J12" s="65"/>
      <c r="K12" s="65"/>
      <c r="L12" s="65"/>
      <c r="M12" s="65"/>
      <c r="N12" s="65"/>
      <c r="O12" s="14"/>
      <c r="P12" s="18"/>
    </row>
    <row r="13" spans="1:16" s="23" customFormat="1" ht="15.75" thickBot="1">
      <c r="A13" s="19"/>
      <c r="B13" s="1">
        <v>6.9444444444444441E-3</v>
      </c>
      <c r="C13" s="2">
        <v>0.53472222222222221</v>
      </c>
      <c r="D13" s="2">
        <v>0.54027777777777775</v>
      </c>
      <c r="E13" s="52">
        <f>IFERROR(IF(OR(ISBLANK(C13),ISBLANK(D13)),"Completar",IF(D13&gt;=C13,D13-C13,"Error")),"Error")</f>
        <v>5.5555555555555358E-3</v>
      </c>
      <c r="F13" s="66"/>
      <c r="G13" s="66"/>
      <c r="H13" s="66"/>
      <c r="I13" s="66"/>
      <c r="J13" s="66"/>
      <c r="K13" s="66"/>
      <c r="L13" s="66"/>
      <c r="M13" s="66"/>
      <c r="N13" s="66"/>
      <c r="O13" s="19"/>
      <c r="P13" s="22"/>
    </row>
    <row r="14" spans="1:16" s="25" customFormat="1" ht="6" customHeight="1" thickBot="1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>
      <c r="A15" s="11"/>
      <c r="B15" s="67" t="s">
        <v>7</v>
      </c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9"/>
      <c r="O15" s="11"/>
    </row>
    <row r="16" spans="1:16" s="15" customFormat="1" ht="16.5" customHeight="1">
      <c r="A16" s="14"/>
      <c r="B16" s="88" t="s">
        <v>8</v>
      </c>
      <c r="C16" s="74" t="s">
        <v>9</v>
      </c>
      <c r="D16" s="74"/>
      <c r="E16" s="75"/>
      <c r="F16" s="61" t="s">
        <v>11</v>
      </c>
      <c r="G16" s="62"/>
      <c r="H16" s="63" t="s">
        <v>13</v>
      </c>
      <c r="I16" s="74"/>
      <c r="J16" s="75"/>
      <c r="K16" s="61" t="s">
        <v>15</v>
      </c>
      <c r="L16" s="62"/>
      <c r="M16" s="63" t="s">
        <v>17</v>
      </c>
      <c r="N16" s="64" t="s">
        <v>2</v>
      </c>
      <c r="O16" s="14"/>
      <c r="P16" s="18"/>
    </row>
    <row r="17" spans="1:16" s="15" customFormat="1" ht="30">
      <c r="A17" s="14"/>
      <c r="B17" s="88"/>
      <c r="C17" s="74"/>
      <c r="D17" s="74"/>
      <c r="E17" s="75"/>
      <c r="F17" s="39" t="s">
        <v>12</v>
      </c>
      <c r="G17" s="40" t="s">
        <v>10</v>
      </c>
      <c r="H17" s="41" t="s">
        <v>4</v>
      </c>
      <c r="I17" s="42" t="s">
        <v>5</v>
      </c>
      <c r="J17" s="43" t="s">
        <v>10</v>
      </c>
      <c r="K17" s="39" t="s">
        <v>14</v>
      </c>
      <c r="L17" s="40" t="s">
        <v>16</v>
      </c>
      <c r="M17" s="63"/>
      <c r="N17" s="64"/>
      <c r="O17" s="14"/>
      <c r="P17" s="18"/>
    </row>
    <row r="18" spans="1:16" s="23" customFormat="1">
      <c r="A18" s="19"/>
      <c r="B18" s="44">
        <f>ROW($B18)-16</f>
        <v>2</v>
      </c>
      <c r="C18" s="76" t="s">
        <v>34</v>
      </c>
      <c r="D18" s="76"/>
      <c r="E18" s="77"/>
      <c r="F18" s="3">
        <v>5</v>
      </c>
      <c r="G18" s="4">
        <v>6.9444444444444447E-4</v>
      </c>
      <c r="H18" s="5">
        <v>0.55555555555555558</v>
      </c>
      <c r="I18" s="6">
        <v>0.55625000000000002</v>
      </c>
      <c r="J18" s="53">
        <f>IFERROR(IF(OR(ISBLANK(H18),ISBLANK(I18)),"",IF(I18&gt;=H18,I18-H18,"Error")),"Error")</f>
        <v>6.9444444444444198E-4</v>
      </c>
      <c r="K18" s="7">
        <v>0</v>
      </c>
      <c r="L18" s="8">
        <v>0</v>
      </c>
      <c r="M18" s="9">
        <v>5</v>
      </c>
      <c r="N18" s="54">
        <f>IFERROR(IF(OR(J18="",ISBLANK(L18)),"",J18+L18),"Error")</f>
        <v>6.9444444444444198E-4</v>
      </c>
      <c r="O18" s="19"/>
      <c r="P18" s="22"/>
    </row>
    <row r="19" spans="1:16" s="23" customFormat="1">
      <c r="A19" s="19"/>
      <c r="B19" s="44">
        <f t="shared" ref="B19:B25" si="0">ROW($B19)-16</f>
        <v>3</v>
      </c>
      <c r="C19" s="76" t="s">
        <v>39</v>
      </c>
      <c r="D19" s="76"/>
      <c r="E19" s="77"/>
      <c r="F19" s="3">
        <v>50</v>
      </c>
      <c r="G19" s="4">
        <v>2.0833333333333333E-3</v>
      </c>
      <c r="H19" s="5">
        <v>0.55625000000000002</v>
      </c>
      <c r="I19" s="6">
        <v>0.55833333333333335</v>
      </c>
      <c r="J19" s="53">
        <f t="shared" ref="J19:J24" si="1">IFERROR(IF(OR(ISBLANK(H19),ISBLANK(I19)),"",IF(I19&gt;=H19,I19-H19,"Error")),"Error")</f>
        <v>2.0833333333333259E-3</v>
      </c>
      <c r="K19" s="7">
        <v>0</v>
      </c>
      <c r="L19" s="8">
        <v>0</v>
      </c>
      <c r="M19" s="9">
        <v>62</v>
      </c>
      <c r="N19" s="54">
        <f t="shared" ref="N19:N25" si="2">IFERROR(IF(OR(J19="",ISBLANK(L19)),"",J19+L19),"Error")</f>
        <v>2.0833333333333259E-3</v>
      </c>
      <c r="O19" s="19"/>
      <c r="P19" s="22"/>
    </row>
    <row r="20" spans="1:16" s="23" customFormat="1">
      <c r="A20" s="19"/>
      <c r="B20" s="44">
        <f t="shared" si="0"/>
        <v>4</v>
      </c>
      <c r="C20" s="76" t="s">
        <v>35</v>
      </c>
      <c r="D20" s="76"/>
      <c r="E20" s="77"/>
      <c r="F20" s="3">
        <v>30</v>
      </c>
      <c r="G20" s="4">
        <v>6.9444444444444441E-3</v>
      </c>
      <c r="H20" s="5">
        <v>0.55902777777777779</v>
      </c>
      <c r="I20" s="6">
        <v>0.56944444444444442</v>
      </c>
      <c r="J20" s="53">
        <f t="shared" si="1"/>
        <v>1.041666666666663E-2</v>
      </c>
      <c r="K20" s="7">
        <v>4</v>
      </c>
      <c r="L20" s="8">
        <v>6.9444444444444441E-3</v>
      </c>
      <c r="M20" s="9">
        <v>35</v>
      </c>
      <c r="N20" s="54">
        <f t="shared" si="2"/>
        <v>1.7361111111111074E-2</v>
      </c>
      <c r="O20" s="19"/>
      <c r="P20" s="22"/>
    </row>
    <row r="21" spans="1:16" s="23" customFormat="1">
      <c r="A21" s="19"/>
      <c r="B21" s="44">
        <f t="shared" si="0"/>
        <v>5</v>
      </c>
      <c r="C21" s="76" t="s">
        <v>36</v>
      </c>
      <c r="D21" s="76"/>
      <c r="E21" s="77"/>
      <c r="F21" s="3">
        <v>5</v>
      </c>
      <c r="G21" s="4">
        <v>2.0833333333333333E-3</v>
      </c>
      <c r="H21" s="5">
        <v>0.56944444444444442</v>
      </c>
      <c r="I21" s="6">
        <v>0.5708333333333333</v>
      </c>
      <c r="J21" s="53">
        <f t="shared" si="1"/>
        <v>1.388888888888884E-3</v>
      </c>
      <c r="K21" s="7">
        <v>2</v>
      </c>
      <c r="L21" s="8">
        <v>3.472222222222222E-3</v>
      </c>
      <c r="M21" s="9">
        <v>3</v>
      </c>
      <c r="N21" s="54">
        <f t="shared" si="2"/>
        <v>4.861111111111106E-3</v>
      </c>
      <c r="O21" s="19"/>
      <c r="P21" s="22"/>
    </row>
    <row r="22" spans="1:16" s="23" customFormat="1">
      <c r="A22" s="19"/>
      <c r="B22" s="44">
        <f t="shared" si="0"/>
        <v>6</v>
      </c>
      <c r="C22" s="76" t="s">
        <v>37</v>
      </c>
      <c r="D22" s="76"/>
      <c r="E22" s="77"/>
      <c r="F22" s="3">
        <v>10</v>
      </c>
      <c r="G22" s="4">
        <v>6.9444444444444441E-3</v>
      </c>
      <c r="H22" s="5">
        <v>0.5708333333333333</v>
      </c>
      <c r="I22" s="6">
        <v>0.57638888888888895</v>
      </c>
      <c r="J22" s="53">
        <f t="shared" si="1"/>
        <v>5.5555555555556468E-3</v>
      </c>
      <c r="K22" s="7">
        <v>4</v>
      </c>
      <c r="L22" s="8">
        <v>6.9444444444444441E-3</v>
      </c>
      <c r="M22" s="9">
        <v>10</v>
      </c>
      <c r="N22" s="54">
        <f t="shared" si="2"/>
        <v>1.2500000000000091E-2</v>
      </c>
      <c r="O22" s="19"/>
      <c r="P22" s="22"/>
    </row>
    <row r="23" spans="1:16" s="23" customFormat="1">
      <c r="A23" s="19"/>
      <c r="B23" s="44">
        <f t="shared" si="0"/>
        <v>7</v>
      </c>
      <c r="C23" s="76" t="s">
        <v>38</v>
      </c>
      <c r="D23" s="76"/>
      <c r="E23" s="77"/>
      <c r="F23" s="3">
        <v>15</v>
      </c>
      <c r="G23" s="4">
        <v>6.9444444444444441E-3</v>
      </c>
      <c r="H23" s="5">
        <v>0.57638888888888895</v>
      </c>
      <c r="I23" s="6">
        <v>0.58124999999999993</v>
      </c>
      <c r="J23" s="53">
        <f t="shared" si="1"/>
        <v>4.8611111111109828E-3</v>
      </c>
      <c r="K23" s="7">
        <v>0</v>
      </c>
      <c r="L23" s="8">
        <v>0</v>
      </c>
      <c r="M23" s="9">
        <v>15</v>
      </c>
      <c r="N23" s="54">
        <f t="shared" si="2"/>
        <v>4.8611111111109828E-3</v>
      </c>
      <c r="O23" s="19"/>
      <c r="P23" s="22"/>
    </row>
    <row r="24" spans="1:16" s="23" customFormat="1">
      <c r="A24" s="19"/>
      <c r="B24" s="44">
        <f t="shared" si="0"/>
        <v>8</v>
      </c>
      <c r="C24" s="76" t="s">
        <v>40</v>
      </c>
      <c r="D24" s="76"/>
      <c r="E24" s="77"/>
      <c r="F24" s="3">
        <v>10</v>
      </c>
      <c r="G24" s="4">
        <v>3.472222222222222E-3</v>
      </c>
      <c r="H24" s="5">
        <v>0.58124999999999993</v>
      </c>
      <c r="I24" s="6">
        <v>0.58333333333333337</v>
      </c>
      <c r="J24" s="53">
        <f t="shared" si="1"/>
        <v>2.083333333333437E-3</v>
      </c>
      <c r="K24" s="7">
        <v>2</v>
      </c>
      <c r="L24" s="8">
        <v>3.472222222222222E-3</v>
      </c>
      <c r="M24" s="9">
        <v>11</v>
      </c>
      <c r="N24" s="54">
        <f t="shared" si="2"/>
        <v>5.555555555555659E-3</v>
      </c>
      <c r="O24" s="19"/>
      <c r="P24" s="22"/>
    </row>
    <row r="25" spans="1:16" s="23" customFormat="1">
      <c r="A25" s="19"/>
      <c r="B25" s="44">
        <f t="shared" si="0"/>
        <v>9</v>
      </c>
      <c r="C25" s="76" t="s">
        <v>41</v>
      </c>
      <c r="D25" s="76"/>
      <c r="E25" s="77"/>
      <c r="F25" s="3">
        <v>10</v>
      </c>
      <c r="G25" s="4">
        <v>6.9444444444444441E-3</v>
      </c>
      <c r="H25" s="5">
        <v>0.58333333333333337</v>
      </c>
      <c r="I25" s="6">
        <v>0.58680555555555558</v>
      </c>
      <c r="J25" s="53">
        <f>IFERROR(IF(OR(ISBLANK(H25),ISBLANK(I25)),"",IF(I25&gt;=H25,I25-H25,"Error")),"Error")</f>
        <v>3.4722222222222099E-3</v>
      </c>
      <c r="K25" s="7">
        <v>0</v>
      </c>
      <c r="L25" s="8">
        <v>0</v>
      </c>
      <c r="M25" s="9">
        <v>6</v>
      </c>
      <c r="N25" s="54">
        <f t="shared" si="2"/>
        <v>3.4722222222222099E-3</v>
      </c>
      <c r="O25" s="19"/>
      <c r="P25" s="22"/>
    </row>
    <row r="26" spans="1:16" s="27" customFormat="1" ht="15.75" thickBot="1">
      <c r="A26" s="14"/>
      <c r="B26" s="81"/>
      <c r="C26" s="82"/>
      <c r="D26" s="82"/>
      <c r="E26" s="83"/>
      <c r="F26" s="45">
        <f>IF(SUM(F18:F25)=0,"Completar",SUM(F18:F25))</f>
        <v>135</v>
      </c>
      <c r="G26" s="46">
        <f>IF(SUM(G18:G25)=0,"Completar",SUM(G18:G25))</f>
        <v>3.6111111111111108E-2</v>
      </c>
      <c r="H26" s="47" t="s">
        <v>32</v>
      </c>
      <c r="I26" s="48" t="s">
        <v>32</v>
      </c>
      <c r="J26" s="49">
        <f>IF(OR(COUNTIF(J18:J25,"Error")&gt;0,COUNTIF(J18:J25,"Completar")&gt;0),"Error",IF(SUM(J18:J25)=0,"Completar",SUM(J18:J25)))</f>
        <v>3.0555555555555558E-2</v>
      </c>
      <c r="K26" s="50">
        <f>SUM(K18:K25)</f>
        <v>12</v>
      </c>
      <c r="L26" s="46">
        <f>SUM(L18:L25)</f>
        <v>2.0833333333333336E-2</v>
      </c>
      <c r="M26" s="51">
        <f>IF(SUM(M18:M25)=0,"Completar",SUM(M18:M25))</f>
        <v>147</v>
      </c>
      <c r="N26" s="52">
        <f>IF(OR(COUNTIF(N18:N25,"Error")&gt;0,COUNTIF(N18:N25,"Completar")&gt;0),"Error",IF(SUM(N18:N25)=0,"Completar",SUM(N18:N25)))</f>
        <v>5.1388888888888887E-2</v>
      </c>
      <c r="O26" s="14"/>
      <c r="P26" s="26"/>
    </row>
    <row r="27" spans="1:16" s="24" customFormat="1" ht="6" customHeight="1" thickBot="1">
      <c r="A27" s="21"/>
      <c r="B27" s="19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6" s="13" customFormat="1" ht="15" customHeight="1">
      <c r="A28" s="11"/>
      <c r="B28" s="67" t="s">
        <v>18</v>
      </c>
      <c r="C28" s="68"/>
      <c r="D28" s="68"/>
      <c r="E28" s="69"/>
      <c r="F28" s="12"/>
      <c r="G28" s="12"/>
      <c r="H28" s="12"/>
      <c r="I28" s="12"/>
      <c r="J28" s="12"/>
      <c r="K28" s="12"/>
      <c r="L28" s="12"/>
      <c r="M28" s="12"/>
      <c r="N28" s="12"/>
      <c r="O28" s="11"/>
    </row>
    <row r="29" spans="1:16" s="15" customFormat="1" ht="30">
      <c r="A29" s="14"/>
      <c r="B29" s="55" t="s">
        <v>1</v>
      </c>
      <c r="C29" s="42" t="s">
        <v>4</v>
      </c>
      <c r="D29" s="42" t="s">
        <v>5</v>
      </c>
      <c r="E29" s="56" t="s">
        <v>2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s="23" customFormat="1" ht="15.75" thickBot="1">
      <c r="A30" s="19"/>
      <c r="B30" s="1">
        <v>1.7361111111111112E-2</v>
      </c>
      <c r="C30" s="2">
        <v>0.59027777777777779</v>
      </c>
      <c r="D30" s="2">
        <v>0.60416666666666663</v>
      </c>
      <c r="E30" s="52">
        <f>IFERROR(IF(OR(ISBLANK(C30),ISBLANK(D30)),"Completar",IF(D30&gt;=C30,D30-C30,"Error")),"Error")</f>
        <v>1.388888888888884E-2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2"/>
    </row>
    <row r="31" spans="1:16" s="24" customFormat="1" ht="6" customHeight="1" thickBo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6">
      <c r="B32" s="67" t="s">
        <v>20</v>
      </c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9"/>
    </row>
    <row r="33" spans="1:15" ht="15" customHeight="1">
      <c r="B33" s="78" t="s">
        <v>22</v>
      </c>
      <c r="C33" s="79"/>
      <c r="D33" s="80"/>
      <c r="E33" s="72">
        <f>M26</f>
        <v>147</v>
      </c>
      <c r="F33" s="73"/>
      <c r="G33" s="29"/>
      <c r="H33" s="30"/>
      <c r="I33" s="30"/>
      <c r="J33" s="30"/>
      <c r="K33" s="30"/>
      <c r="L33" s="30"/>
      <c r="M33" s="30"/>
      <c r="N33" s="31"/>
    </row>
    <row r="34" spans="1:15">
      <c r="B34" s="78" t="s">
        <v>23</v>
      </c>
      <c r="C34" s="79"/>
      <c r="D34" s="80"/>
      <c r="E34" s="70">
        <f>IF(M26="Completar","Completar",IFERROR(M26/(N26*24),"Error"))</f>
        <v>119.18918918918918</v>
      </c>
      <c r="F34" s="71"/>
      <c r="G34" s="32"/>
      <c r="H34" s="33"/>
      <c r="I34" s="33"/>
      <c r="J34" s="33"/>
      <c r="K34" s="33"/>
      <c r="L34" s="33"/>
      <c r="M34" s="33"/>
      <c r="N34" s="34"/>
    </row>
    <row r="35" spans="1:15" ht="15" customHeight="1">
      <c r="B35" s="78" t="s">
        <v>21</v>
      </c>
      <c r="C35" s="79"/>
      <c r="D35" s="80"/>
      <c r="E35" s="72">
        <f>IF(K26=0,0,IFERROR(ROUNDUP(K26/(M26/100),0),"Error"))</f>
        <v>9</v>
      </c>
      <c r="F35" s="73"/>
      <c r="G35" s="32"/>
      <c r="H35" s="33"/>
      <c r="I35" s="33"/>
      <c r="J35" s="33"/>
      <c r="K35" s="33"/>
      <c r="L35" s="33"/>
      <c r="M35" s="33"/>
      <c r="N35" s="34"/>
    </row>
    <row r="36" spans="1:15" ht="15" customHeight="1">
      <c r="B36" s="78" t="s">
        <v>24</v>
      </c>
      <c r="C36" s="79"/>
      <c r="D36" s="80"/>
      <c r="E36" s="84">
        <f>IF(K26=0,0,IFERROR(K26/M26,"Error"))</f>
        <v>8.1632653061224483E-2</v>
      </c>
      <c r="F36" s="85"/>
      <c r="G36" s="32"/>
      <c r="H36" s="33"/>
      <c r="I36" s="33"/>
      <c r="J36" s="33"/>
      <c r="K36" s="33"/>
      <c r="L36" s="33"/>
      <c r="M36" s="33"/>
      <c r="N36" s="34"/>
    </row>
    <row r="37" spans="1:15" ht="15" customHeight="1">
      <c r="B37" s="78" t="s">
        <v>27</v>
      </c>
      <c r="C37" s="79"/>
      <c r="D37" s="80"/>
      <c r="E37" s="57">
        <f>E5</f>
        <v>4.8611111111110938E-3</v>
      </c>
      <c r="F37" s="58">
        <f>IF(E37="Completar",E37,IFERROR(E37/$E$43,"Error"))</f>
        <v>2.9661016949152446E-2</v>
      </c>
      <c r="G37" s="32"/>
      <c r="H37" s="33"/>
      <c r="I37" s="33"/>
      <c r="J37" s="33"/>
      <c r="K37" s="33"/>
      <c r="L37" s="33"/>
      <c r="M37" s="33"/>
      <c r="N37" s="34"/>
    </row>
    <row r="38" spans="1:15" ht="15" customHeight="1">
      <c r="B38" s="78" t="s">
        <v>28</v>
      </c>
      <c r="C38" s="79"/>
      <c r="D38" s="80"/>
      <c r="E38" s="57">
        <f>E9</f>
        <v>8.8194444444444464E-2</v>
      </c>
      <c r="F38" s="58">
        <f>IF(E38="Completar",E38,IFERROR(E38/$E$43,"Error"))</f>
        <v>0.53813559322033933</v>
      </c>
      <c r="G38" s="32"/>
      <c r="H38" s="33"/>
      <c r="I38" s="33"/>
      <c r="J38" s="33"/>
      <c r="K38" s="33"/>
      <c r="L38" s="33"/>
      <c r="M38" s="33"/>
      <c r="N38" s="34"/>
    </row>
    <row r="39" spans="1:15" ht="15" customHeight="1">
      <c r="B39" s="78" t="s">
        <v>31</v>
      </c>
      <c r="C39" s="79"/>
      <c r="D39" s="80"/>
      <c r="E39" s="57">
        <f>E13</f>
        <v>5.5555555555555358E-3</v>
      </c>
      <c r="F39" s="58">
        <f t="shared" ref="F39" si="3">IF(E39="Completar",E39,IFERROR(E39/$E$43,"Error"))</f>
        <v>3.3898305084745652E-2</v>
      </c>
      <c r="G39" s="32"/>
      <c r="H39" s="33"/>
      <c r="I39" s="33"/>
      <c r="J39" s="33"/>
      <c r="K39" s="33"/>
      <c r="L39" s="33"/>
      <c r="M39" s="33"/>
      <c r="N39" s="34"/>
    </row>
    <row r="40" spans="1:15" ht="15" customHeight="1">
      <c r="B40" s="78" t="s">
        <v>29</v>
      </c>
      <c r="C40" s="79"/>
      <c r="D40" s="80"/>
      <c r="E40" s="57">
        <f>E30</f>
        <v>1.388888888888884E-2</v>
      </c>
      <c r="F40" s="58">
        <f>IF(E40="Completar",E40,IFERROR(E40/$E$43,"Error"))</f>
        <v>8.4745762711864139E-2</v>
      </c>
      <c r="G40" s="32"/>
      <c r="H40" s="33"/>
      <c r="I40" s="33"/>
      <c r="J40" s="33"/>
      <c r="K40" s="33"/>
      <c r="L40" s="33"/>
      <c r="M40" s="33"/>
      <c r="N40" s="34"/>
    </row>
    <row r="41" spans="1:15" ht="15" customHeight="1">
      <c r="B41" s="78" t="s">
        <v>25</v>
      </c>
      <c r="C41" s="79"/>
      <c r="D41" s="80"/>
      <c r="E41" s="57">
        <f>L26</f>
        <v>2.0833333333333336E-2</v>
      </c>
      <c r="F41" s="58">
        <f>IF(E41="Completar",E41,IFERROR(E41/$E$43,"Completar"))</f>
        <v>0.12711864406779666</v>
      </c>
      <c r="G41" s="32"/>
      <c r="H41" s="33"/>
      <c r="I41" s="33"/>
      <c r="J41" s="33"/>
      <c r="K41" s="33"/>
      <c r="L41" s="33"/>
      <c r="M41" s="33"/>
      <c r="N41" s="34"/>
    </row>
    <row r="42" spans="1:15" ht="15" customHeight="1">
      <c r="B42" s="78" t="s">
        <v>26</v>
      </c>
      <c r="C42" s="79"/>
      <c r="D42" s="80"/>
      <c r="E42" s="57">
        <f>J26</f>
        <v>3.0555555555555558E-2</v>
      </c>
      <c r="F42" s="58">
        <f>IF(E42="Completar",E42,IFERROR(E42/$E$43,"Completar"))</f>
        <v>0.18644067796610178</v>
      </c>
      <c r="G42" s="32"/>
      <c r="H42" s="33"/>
      <c r="I42" s="33"/>
      <c r="J42" s="33"/>
      <c r="K42" s="33"/>
      <c r="L42" s="33"/>
      <c r="M42" s="33"/>
      <c r="N42" s="34"/>
    </row>
    <row r="43" spans="1:15" ht="15" customHeight="1" thickBot="1">
      <c r="B43" s="89" t="s">
        <v>6</v>
      </c>
      <c r="C43" s="90"/>
      <c r="D43" s="91"/>
      <c r="E43" s="86">
        <f>IF(COUNTIF(E37:E42,"Error")&gt;0,"Error",IF(SUM(E37:E42)=0,"Completar",SUM(E37:E42)))</f>
        <v>0.16388888888888883</v>
      </c>
      <c r="F43" s="87"/>
      <c r="G43" s="35"/>
      <c r="H43" s="36"/>
      <c r="I43" s="36"/>
      <c r="J43" s="36"/>
      <c r="K43" s="36"/>
      <c r="L43" s="36"/>
      <c r="M43" s="36"/>
      <c r="N43" s="37"/>
    </row>
    <row r="44" spans="1:15" s="38" customFormat="1" ht="6" customHeight="1">
      <c r="A44" s="21"/>
      <c r="O44" s="21"/>
    </row>
    <row r="45" spans="1:15" hidden="1"/>
    <row r="46" spans="1:15" hidden="1"/>
    <row r="47" spans="1:15" hidden="1"/>
    <row r="48" spans="1:15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</sheetData>
  <sheetProtection formatCells="0" formatColumns="0" formatRows="0" insertColumns="0" insertRows="0" deleteColumns="0" deleteRows="0"/>
  <mergeCells count="44">
    <mergeCell ref="B1:C1"/>
    <mergeCell ref="D1:N1"/>
    <mergeCell ref="B11:E11"/>
    <mergeCell ref="F12:N12"/>
    <mergeCell ref="F13:N13"/>
    <mergeCell ref="B7:E7"/>
    <mergeCell ref="B3:E3"/>
    <mergeCell ref="E36:F36"/>
    <mergeCell ref="B42:D42"/>
    <mergeCell ref="E43:F43"/>
    <mergeCell ref="B32:N32"/>
    <mergeCell ref="B16:B17"/>
    <mergeCell ref="B43:D43"/>
    <mergeCell ref="B41:D41"/>
    <mergeCell ref="B36:D36"/>
    <mergeCell ref="B40:D40"/>
    <mergeCell ref="B37:D37"/>
    <mergeCell ref="B38:D38"/>
    <mergeCell ref="C19:E19"/>
    <mergeCell ref="C20:E20"/>
    <mergeCell ref="C18:E18"/>
    <mergeCell ref="B39:D39"/>
    <mergeCell ref="E33:F33"/>
    <mergeCell ref="E34:F34"/>
    <mergeCell ref="E35:F35"/>
    <mergeCell ref="H16:J16"/>
    <mergeCell ref="F16:G16"/>
    <mergeCell ref="C16:E17"/>
    <mergeCell ref="C21:E21"/>
    <mergeCell ref="B34:D34"/>
    <mergeCell ref="B35:D35"/>
    <mergeCell ref="C24:E24"/>
    <mergeCell ref="B28:E28"/>
    <mergeCell ref="B33:D33"/>
    <mergeCell ref="C22:E22"/>
    <mergeCell ref="C23:E23"/>
    <mergeCell ref="C25:E25"/>
    <mergeCell ref="B26:E26"/>
    <mergeCell ref="K16:L16"/>
    <mergeCell ref="M16:M17"/>
    <mergeCell ref="N16:N17"/>
    <mergeCell ref="F8:N8"/>
    <mergeCell ref="F9:N9"/>
    <mergeCell ref="B15:N15"/>
  </mergeCells>
  <conditionalFormatting sqref="A1:B1048576 D1:XFD1048576 C3:C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Fabian Escobar</cp:lastModifiedBy>
  <dcterms:created xsi:type="dcterms:W3CDTF">2014-04-14T14:00:11Z</dcterms:created>
  <dcterms:modified xsi:type="dcterms:W3CDTF">2017-05-07T17:19:36Z</dcterms:modified>
</cp:coreProperties>
</file>