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620"/>
  </bookViews>
  <sheets>
    <sheet name="Métricas" sheetId="2" r:id="rId1"/>
  </sheets>
  <calcPr calcId="124519"/>
</workbook>
</file>

<file path=xl/calcChain.xml><?xml version="1.0" encoding="utf-8"?>
<calcChain xmlns="http://schemas.openxmlformats.org/spreadsheetml/2006/main">
  <c r="B24" i="2"/>
  <c r="L26"/>
  <c r="E41" s="1"/>
  <c r="K26"/>
  <c r="M26"/>
  <c r="E33" s="1"/>
  <c r="G26"/>
  <c r="F26"/>
  <c r="E5"/>
  <c r="E37" s="1"/>
  <c r="E9"/>
  <c r="E38" s="1"/>
  <c r="E13"/>
  <c r="E39" s="1"/>
  <c r="E30"/>
  <c r="E40" s="1"/>
  <c r="J22"/>
  <c r="N22" s="1"/>
  <c r="J25"/>
  <c r="N25" s="1"/>
  <c r="J19"/>
  <c r="N19" s="1"/>
  <c r="J20"/>
  <c r="N20" s="1"/>
  <c r="J21"/>
  <c r="N21" s="1"/>
  <c r="J23"/>
  <c r="N23" s="1"/>
  <c r="J18"/>
  <c r="N18" s="1"/>
  <c r="B19"/>
  <c r="B20"/>
  <c r="B21"/>
  <c r="B22"/>
  <c r="B23"/>
  <c r="B25"/>
  <c r="B18"/>
  <c r="N26" l="1"/>
  <c r="E34" s="1"/>
  <c r="J26"/>
  <c r="E42" s="1"/>
  <c r="E35"/>
  <c r="E36"/>
  <c r="E43" l="1"/>
  <c r="F41" s="1"/>
  <c r="F42" l="1"/>
  <c r="F39"/>
  <c r="F37"/>
  <c r="F38"/>
  <c r="F40"/>
</calcChain>
</file>

<file path=xl/sharedStrings.xml><?xml version="1.0" encoding="utf-8"?>
<sst xmlns="http://schemas.openxmlformats.org/spreadsheetml/2006/main" count="58" uniqueCount="41">
  <si>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</si>
  <si>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</si>
  <si>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</si>
  <si>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</si>
  <si>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</si>
  <si>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</si>
  <si>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</si>
  <si>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</si>
  <si>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</si>
  <si>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</si>
  <si>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</si>
  <si>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</si>
  <si>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</si>
  <si>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</si>
  <si>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</si>
  <si>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</si>
  <si>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</si>
  <si>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</si>
  <si>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</si>
  <si>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</si>
  <si>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</si>
  <si>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</si>
  <si>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</si>
  <si>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</si>
  <si>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</si>
  <si>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</si>
  <si>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</si>
  <si>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</si>
  <si>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</si>
  <si>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</si>
  <si>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</si>
  <si>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</si>
  <si>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</si>
  <si>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</si>
  <si>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Atributos de la clase Cuadrilla</t>
  </si>
  <si>
    <t>Getters y Setters de la clase Cuadrilla</t>
  </si>
  <si>
    <t>Constructor de la clase Cuadrilla</t>
  </si>
  <si>
    <t>Recorridos de la cuadrilla</t>
  </si>
  <si>
    <t>Buscar</t>
  </si>
  <si>
    <t>Main</t>
  </si>
  <si>
    <t>JUEGO CON LETRAS - RAPIGRAMA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</si>
</sst>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[h]:mm"/>
    <numFmt numFmtId="166" formatCode="0.0%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5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0" fillId="2" borderId="0" xfId="0" applyFont="1" applyFill="1" applyBorder="1" applyAlignment="1" applyProtection="1">
      <alignment vertical="center" wrapText="1"/>
    </xf>
    <xf numFmtId="0" fontId="6" fillId="2" borderId="0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orcentual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405"/>
          <c:h val="0.85185169474450029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1193-4F2E-82B8-7CDC6B668B78}"/>
              </c:ext>
            </c:extLst>
          </c:dPt>
          <c:dPt>
            <c:idx val="1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193-4F2E-82B8-7CDC6B668B78}"/>
              </c:ext>
            </c:extLst>
          </c:dPt>
          <c:dPt>
            <c:idx val="2"/>
            <c:spPr>
              <a:solidFill>
                <a:srgbClr val="00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1193-4F2E-82B8-7CDC6B668B78}"/>
              </c:ext>
            </c:extLst>
          </c:dPt>
          <c:dPt>
            <c:idx val="3"/>
            <c:spPr>
              <a:solidFill>
                <a:srgbClr val="0099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193-4F2E-82B8-7CDC6B668B78}"/>
              </c:ext>
            </c:extLst>
          </c:dPt>
          <c:dPt>
            <c:idx val="4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1193-4F2E-82B8-7CDC6B668B78}"/>
              </c:ext>
            </c:extLst>
          </c:dPt>
          <c:dPt>
            <c:idx val="5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193-4F2E-82B8-7CDC6B668B78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3.4722222222222099E-3</c:v>
                </c:pt>
                <c:pt idx="1">
                  <c:v>3.6111111111111094E-2</c:v>
                </c:pt>
                <c:pt idx="2">
                  <c:v>6.9444444444445308E-3</c:v>
                </c:pt>
                <c:pt idx="3">
                  <c:v>1.2500000000000067E-2</c:v>
                </c:pt>
                <c:pt idx="4">
                  <c:v>1.0416666666666666E-2</c:v>
                </c:pt>
                <c:pt idx="5">
                  <c:v>3.2638888888888884E-2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193-4F2E-82B8-7CDC6B668B78}"/>
            </c:ext>
          </c:extLst>
        </c:ser>
        <c:dLbls/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94"/>
          <c:h val="0.52354412740966338"/>
        </c:manualLayout>
      </c:layout>
      <c:txPr>
        <a:bodyPr/>
        <a:lstStyle/>
        <a:p>
          <a:pPr>
            <a:defRPr lang="es-ES"/>
          </a:pPr>
          <a:endParaRPr lang="es-ES"/>
        </a:p>
      </c:txPr>
    </c:legend>
    <c:plotVisOnly val="1"/>
    <c:dispBlanksAs val="zero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8"/>
  <sheetViews>
    <sheetView tabSelected="1" topLeftCell="A22" workbookViewId="0">
      <selection activeCell="D2" sqref="D2"/>
    </sheetView>
  </sheetViews>
  <sheetFormatPr baseColWidth="10" defaultColWidth="0" defaultRowHeight="15" zeroHeight="1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>
      <c r="B1" s="92" t="s">
        <v>19</v>
      </c>
      <c r="C1" s="92"/>
      <c r="D1" s="94" t="s">
        <v>40</v>
      </c>
      <c r="E1" s="94"/>
      <c r="F1" s="94"/>
      <c r="G1" s="94"/>
      <c r="H1" s="94"/>
      <c r="I1" s="94"/>
      <c r="J1" s="94"/>
      <c r="K1" s="94"/>
      <c r="L1" s="94"/>
      <c r="M1" s="94"/>
      <c r="N1" s="94"/>
    </row>
    <row r="2" spans="1:16" s="10" customFormat="1" ht="5.25" customHeight="1" thickBot="1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>
      <c r="A3" s="11"/>
      <c r="B3" s="67" t="s">
        <v>3</v>
      </c>
      <c r="C3" s="68"/>
      <c r="D3" s="68"/>
      <c r="E3" s="69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>
      <c r="A5" s="19"/>
      <c r="B5" s="1">
        <v>6.9444444444444441E-3</v>
      </c>
      <c r="C5" s="2">
        <v>0.80694444444444446</v>
      </c>
      <c r="D5" s="2">
        <v>0.81041666666666667</v>
      </c>
      <c r="E5" s="52">
        <f>IFERROR(IF(OR(ISBLANK(C5),ISBLANK(D5)),"Completar",IF(D5&gt;=C5,D5-C5,"Error")),"Error")</f>
        <v>3.4722222222222099E-3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>
      <c r="A7" s="11"/>
      <c r="B7" s="67" t="s">
        <v>0</v>
      </c>
      <c r="C7" s="68"/>
      <c r="D7" s="68"/>
      <c r="E7" s="69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5"/>
      <c r="G8" s="65"/>
      <c r="H8" s="65"/>
      <c r="I8" s="65"/>
      <c r="J8" s="65"/>
      <c r="K8" s="65"/>
      <c r="L8" s="65"/>
      <c r="M8" s="65"/>
      <c r="N8" s="65"/>
      <c r="O8" s="14"/>
      <c r="P8" s="18"/>
    </row>
    <row r="9" spans="1:16" s="23" customFormat="1" ht="15.75" thickBot="1">
      <c r="A9" s="19"/>
      <c r="B9" s="1">
        <v>2.0833333333333332E-2</v>
      </c>
      <c r="C9" s="2">
        <v>0.81805555555555554</v>
      </c>
      <c r="D9" s="2">
        <v>0.85416666666666663</v>
      </c>
      <c r="E9" s="52">
        <f>IFERROR(IF(OR(ISBLANK(C9),ISBLANK(D9)),"Completar",IF(D9&gt;=C9,D9-C9,"Error")),"Error")</f>
        <v>3.6111111111111094E-2</v>
      </c>
      <c r="F9" s="66"/>
      <c r="G9" s="66"/>
      <c r="H9" s="66"/>
      <c r="I9" s="66"/>
      <c r="J9" s="66"/>
      <c r="K9" s="66"/>
      <c r="L9" s="66"/>
      <c r="M9" s="66"/>
      <c r="N9" s="66"/>
      <c r="O9" s="19"/>
      <c r="P9" s="22"/>
    </row>
    <row r="10" spans="1:16" s="25" customFormat="1" ht="6" customHeight="1" thickBo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>
      <c r="A11" s="11"/>
      <c r="B11" s="67" t="s">
        <v>30</v>
      </c>
      <c r="C11" s="68"/>
      <c r="D11" s="68"/>
      <c r="E11" s="69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5"/>
      <c r="G12" s="65"/>
      <c r="H12" s="65"/>
      <c r="I12" s="65"/>
      <c r="J12" s="65"/>
      <c r="K12" s="65"/>
      <c r="L12" s="65"/>
      <c r="M12" s="65"/>
      <c r="N12" s="65"/>
      <c r="O12" s="14"/>
      <c r="P12" s="18"/>
    </row>
    <row r="13" spans="1:16" s="23" customFormat="1" ht="15.75" thickBot="1">
      <c r="A13" s="19"/>
      <c r="B13" s="1">
        <v>6.9444444444444441E-3</v>
      </c>
      <c r="C13" s="2">
        <v>0.85416666666666663</v>
      </c>
      <c r="D13" s="2">
        <v>0.86111111111111116</v>
      </c>
      <c r="E13" s="52">
        <f>IFERROR(IF(OR(ISBLANK(C13),ISBLANK(D13)),"Completar",IF(D13&gt;=C13,D13-C13,"Error")),"Error")</f>
        <v>6.9444444444445308E-3</v>
      </c>
      <c r="F13" s="66"/>
      <c r="G13" s="66"/>
      <c r="H13" s="66"/>
      <c r="I13" s="66"/>
      <c r="J13" s="66"/>
      <c r="K13" s="66"/>
      <c r="L13" s="66"/>
      <c r="M13" s="66"/>
      <c r="N13" s="66"/>
      <c r="O13" s="19"/>
      <c r="P13" s="22"/>
    </row>
    <row r="14" spans="1:16" s="25" customFormat="1" ht="6" customHeight="1" thickBo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>
      <c r="A15" s="11"/>
      <c r="B15" s="67" t="s">
        <v>7</v>
      </c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9"/>
      <c r="O15" s="11"/>
    </row>
    <row r="16" spans="1:16" s="15" customFormat="1" ht="16.5" customHeight="1">
      <c r="A16" s="14"/>
      <c r="B16" s="88" t="s">
        <v>8</v>
      </c>
      <c r="C16" s="74" t="s">
        <v>9</v>
      </c>
      <c r="D16" s="74"/>
      <c r="E16" s="75"/>
      <c r="F16" s="61" t="s">
        <v>11</v>
      </c>
      <c r="G16" s="62"/>
      <c r="H16" s="63" t="s">
        <v>13</v>
      </c>
      <c r="I16" s="74"/>
      <c r="J16" s="75"/>
      <c r="K16" s="61" t="s">
        <v>15</v>
      </c>
      <c r="L16" s="62"/>
      <c r="M16" s="63" t="s">
        <v>17</v>
      </c>
      <c r="N16" s="64" t="s">
        <v>2</v>
      </c>
      <c r="O16" s="14"/>
      <c r="P16" s="18"/>
    </row>
    <row r="17" spans="1:16" s="15" customFormat="1" ht="30">
      <c r="A17" s="14"/>
      <c r="B17" s="88"/>
      <c r="C17" s="74"/>
      <c r="D17" s="74"/>
      <c r="E17" s="75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63"/>
      <c r="N17" s="64"/>
      <c r="O17" s="14"/>
      <c r="P17" s="18"/>
    </row>
    <row r="18" spans="1:16" s="23" customFormat="1">
      <c r="A18" s="19"/>
      <c r="B18" s="44">
        <f>ROW($B18)-16</f>
        <v>2</v>
      </c>
      <c r="C18" s="76" t="s">
        <v>34</v>
      </c>
      <c r="D18" s="76"/>
      <c r="E18" s="77"/>
      <c r="F18" s="3">
        <v>2</v>
      </c>
      <c r="G18" s="4">
        <v>6.9444444444444447E-4</v>
      </c>
      <c r="H18" s="5">
        <v>0.8618055555555556</v>
      </c>
      <c r="I18" s="6">
        <v>0.86249999999999993</v>
      </c>
      <c r="J18" s="53">
        <f>IFERROR(IF(OR(ISBLANK(H18),ISBLANK(I18)),"",IF(I18&gt;=H18,I18-H18,"Error")),"Error")</f>
        <v>6.9444444444433095E-4</v>
      </c>
      <c r="K18" s="7">
        <v>0</v>
      </c>
      <c r="L18" s="8">
        <v>0</v>
      </c>
      <c r="M18" s="9">
        <v>2</v>
      </c>
      <c r="N18" s="54">
        <f>IFERROR(IF(OR(J18="",ISBLANK(L18)),"",J18+L18),"Error")</f>
        <v>6.9444444444433095E-4</v>
      </c>
      <c r="O18" s="19"/>
      <c r="P18" s="22"/>
    </row>
    <row r="19" spans="1:16" s="23" customFormat="1">
      <c r="A19" s="19"/>
      <c r="B19" s="44">
        <f t="shared" ref="B19:B25" si="0">ROW($B19)-16</f>
        <v>3</v>
      </c>
      <c r="C19" s="76" t="s">
        <v>35</v>
      </c>
      <c r="D19" s="76"/>
      <c r="E19" s="77"/>
      <c r="F19" s="3">
        <v>12</v>
      </c>
      <c r="G19" s="4">
        <v>6.9444444444444447E-4</v>
      </c>
      <c r="H19" s="5">
        <v>0.86249999999999993</v>
      </c>
      <c r="I19" s="6">
        <v>0.86319444444444438</v>
      </c>
      <c r="J19" s="53">
        <f t="shared" ref="J19:J23" si="1">IFERROR(IF(OR(ISBLANK(H19),ISBLANK(I19)),"",IF(I19&gt;=H19,I19-H19,"Error")),"Error")</f>
        <v>6.9444444444444198E-4</v>
      </c>
      <c r="K19" s="7">
        <v>0</v>
      </c>
      <c r="L19" s="8">
        <v>0</v>
      </c>
      <c r="M19" s="9">
        <v>12</v>
      </c>
      <c r="N19" s="54">
        <f t="shared" ref="N19:N25" si="2">IFERROR(IF(OR(J19="",ISBLANK(L19)),"",J19+L19),"Error")</f>
        <v>6.9444444444444198E-4</v>
      </c>
      <c r="O19" s="19"/>
      <c r="P19" s="22"/>
    </row>
    <row r="20" spans="1:16" s="23" customFormat="1">
      <c r="A20" s="19"/>
      <c r="B20" s="44">
        <f t="shared" si="0"/>
        <v>4</v>
      </c>
      <c r="C20" s="76" t="s">
        <v>36</v>
      </c>
      <c r="D20" s="76"/>
      <c r="E20" s="77"/>
      <c r="F20" s="3">
        <v>20</v>
      </c>
      <c r="G20" s="4">
        <v>6.9444444444444441E-3</v>
      </c>
      <c r="H20" s="5">
        <v>0.86319444444444438</v>
      </c>
      <c r="I20" s="6">
        <v>0.87013888888888891</v>
      </c>
      <c r="J20" s="53">
        <f t="shared" si="1"/>
        <v>6.9444444444445308E-3</v>
      </c>
      <c r="K20" s="7">
        <v>0</v>
      </c>
      <c r="L20" s="8">
        <v>0</v>
      </c>
      <c r="M20" s="9">
        <v>30</v>
      </c>
      <c r="N20" s="54">
        <f t="shared" si="2"/>
        <v>6.9444444444445308E-3</v>
      </c>
      <c r="O20" s="19"/>
      <c r="P20" s="22"/>
    </row>
    <row r="21" spans="1:16" s="23" customFormat="1">
      <c r="A21" s="19"/>
      <c r="B21" s="44">
        <f t="shared" si="0"/>
        <v>5</v>
      </c>
      <c r="C21" s="76" t="s">
        <v>37</v>
      </c>
      <c r="D21" s="76"/>
      <c r="E21" s="77"/>
      <c r="F21" s="3">
        <v>40</v>
      </c>
      <c r="G21" s="4">
        <v>1.0416666666666666E-2</v>
      </c>
      <c r="H21" s="5">
        <v>0.87013888888888891</v>
      </c>
      <c r="I21" s="6">
        <v>0.88055555555555554</v>
      </c>
      <c r="J21" s="53">
        <f t="shared" si="1"/>
        <v>1.041666666666663E-2</v>
      </c>
      <c r="K21" s="7">
        <v>4</v>
      </c>
      <c r="L21" s="8">
        <v>1.0416666666666666E-2</v>
      </c>
      <c r="M21" s="9">
        <v>44</v>
      </c>
      <c r="N21" s="54">
        <f t="shared" si="2"/>
        <v>2.0833333333333294E-2</v>
      </c>
      <c r="O21" s="19"/>
      <c r="P21" s="22"/>
    </row>
    <row r="22" spans="1:16" s="23" customFormat="1">
      <c r="A22" s="19"/>
      <c r="B22" s="44">
        <f t="shared" si="0"/>
        <v>6</v>
      </c>
      <c r="C22" s="76" t="s">
        <v>38</v>
      </c>
      <c r="D22" s="76"/>
      <c r="E22" s="77"/>
      <c r="F22" s="3">
        <v>25</v>
      </c>
      <c r="G22" s="4">
        <v>8.3333333333333332E-3</v>
      </c>
      <c r="H22" s="5">
        <v>0.88124999999999998</v>
      </c>
      <c r="I22" s="6">
        <v>0.88958333333333339</v>
      </c>
      <c r="J22" s="53">
        <f t="shared" si="1"/>
        <v>8.3333333333334147E-3</v>
      </c>
      <c r="K22" s="7">
        <v>0</v>
      </c>
      <c r="L22" s="8">
        <v>0</v>
      </c>
      <c r="M22" s="9">
        <v>28</v>
      </c>
      <c r="N22" s="54">
        <f t="shared" si="2"/>
        <v>8.3333333333334147E-3</v>
      </c>
      <c r="O22" s="19"/>
      <c r="P22" s="22"/>
    </row>
    <row r="23" spans="1:16" s="23" customFormat="1">
      <c r="A23" s="19"/>
      <c r="B23" s="44">
        <f t="shared" si="0"/>
        <v>7</v>
      </c>
      <c r="C23" s="76" t="s">
        <v>39</v>
      </c>
      <c r="D23" s="76"/>
      <c r="E23" s="77"/>
      <c r="F23" s="3">
        <v>10</v>
      </c>
      <c r="G23" s="4">
        <v>4.8611111111111112E-3</v>
      </c>
      <c r="H23" s="5">
        <v>0.89027777777777783</v>
      </c>
      <c r="I23" s="6">
        <v>0.89583333333333337</v>
      </c>
      <c r="J23" s="53">
        <f t="shared" si="1"/>
        <v>5.5555555555555358E-3</v>
      </c>
      <c r="K23" s="7">
        <v>0</v>
      </c>
      <c r="L23" s="8">
        <v>0</v>
      </c>
      <c r="M23" s="9">
        <v>6</v>
      </c>
      <c r="N23" s="54">
        <f t="shared" si="2"/>
        <v>5.5555555555555358E-3</v>
      </c>
      <c r="O23" s="19"/>
      <c r="P23" s="22"/>
    </row>
    <row r="24" spans="1:16" s="23" customFormat="1">
      <c r="A24" s="19"/>
      <c r="B24" s="44">
        <f t="shared" si="0"/>
        <v>8</v>
      </c>
      <c r="C24" s="76"/>
      <c r="D24" s="76"/>
      <c r="E24" s="77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>
      <c r="A25" s="19"/>
      <c r="B25" s="44">
        <f t="shared" si="0"/>
        <v>9</v>
      </c>
      <c r="C25" s="76"/>
      <c r="D25" s="76"/>
      <c r="E25" s="77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>
      <c r="A26" s="14"/>
      <c r="B26" s="81" t="s">
        <v>33</v>
      </c>
      <c r="C26" s="82"/>
      <c r="D26" s="82"/>
      <c r="E26" s="83"/>
      <c r="F26" s="45">
        <f>IF(SUM(F18:F25)=0,"Completar",SUM(F18:F25))</f>
        <v>109</v>
      </c>
      <c r="G26" s="46">
        <f>IF(SUM(G18:G25)=0,"Completar",SUM(G18:G25))</f>
        <v>3.1944444444444442E-2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3.2638888888888884E-2</v>
      </c>
      <c r="K26" s="50">
        <f>SUM(K18:K25)</f>
        <v>4</v>
      </c>
      <c r="L26" s="46">
        <f>SUM(L18:L25)</f>
        <v>1.0416666666666666E-2</v>
      </c>
      <c r="M26" s="51">
        <f>IF(SUM(M18:M25)=0,"Completar",SUM(M18:M25))</f>
        <v>122</v>
      </c>
      <c r="N26" s="52">
        <f>IF(OR(COUNTIF(N18:N25,"Error")&gt;0,COUNTIF(N18:N25,"Completar")&gt;0),"Error",IF(SUM(N18:N25)=0,"Completar",SUM(N18:N25)))</f>
        <v>4.3055555555555548E-2</v>
      </c>
      <c r="O26" s="14"/>
      <c r="P26" s="26"/>
    </row>
    <row r="27" spans="1:16" s="24" customFormat="1" ht="6" customHeight="1" thickBot="1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>
      <c r="A28" s="11"/>
      <c r="B28" s="67" t="s">
        <v>18</v>
      </c>
      <c r="C28" s="68"/>
      <c r="D28" s="68"/>
      <c r="E28" s="69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>
      <c r="A30" s="19"/>
      <c r="B30" s="1">
        <v>1.3888888888888888E-2</v>
      </c>
      <c r="C30" s="2">
        <v>0.91666666666666663</v>
      </c>
      <c r="D30" s="2">
        <v>0.9291666666666667</v>
      </c>
      <c r="E30" s="52">
        <f>IFERROR(IF(OR(ISBLANK(C30),ISBLANK(D30)),"Completar",IF(D30&gt;=C30,D30-C30,"Error")),"Error")</f>
        <v>1.2500000000000067E-2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>
      <c r="A31" s="21"/>
      <c r="B31" s="93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>
      <c r="B32" s="67" t="s">
        <v>20</v>
      </c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9"/>
    </row>
    <row r="33" spans="1:15" ht="15" customHeight="1">
      <c r="B33" s="78" t="s">
        <v>22</v>
      </c>
      <c r="C33" s="79"/>
      <c r="D33" s="80"/>
      <c r="E33" s="72">
        <f>M26</f>
        <v>122</v>
      </c>
      <c r="F33" s="73"/>
      <c r="G33" s="29"/>
      <c r="H33" s="30"/>
      <c r="I33" s="30"/>
      <c r="J33" s="30"/>
      <c r="K33" s="30"/>
      <c r="L33" s="30"/>
      <c r="M33" s="30"/>
      <c r="N33" s="31"/>
    </row>
    <row r="34" spans="1:15">
      <c r="B34" s="78" t="s">
        <v>23</v>
      </c>
      <c r="C34" s="79"/>
      <c r="D34" s="80"/>
      <c r="E34" s="70">
        <f>IF(M26="Completar","Completar",IFERROR(M26/(N26*24),"Error"))</f>
        <v>118.06451612903227</v>
      </c>
      <c r="F34" s="71"/>
      <c r="G34" s="32"/>
      <c r="H34" s="33"/>
      <c r="I34" s="33"/>
      <c r="J34" s="33"/>
      <c r="K34" s="33"/>
      <c r="L34" s="33"/>
      <c r="M34" s="33"/>
      <c r="N34" s="34"/>
    </row>
    <row r="35" spans="1:15" ht="15" customHeight="1">
      <c r="B35" s="78" t="s">
        <v>21</v>
      </c>
      <c r="C35" s="79"/>
      <c r="D35" s="80"/>
      <c r="E35" s="72">
        <f>IF(K26=0,0,IFERROR(ROUNDUP(K26/(M26/100),0),"Error"))</f>
        <v>4</v>
      </c>
      <c r="F35" s="73"/>
      <c r="G35" s="32"/>
      <c r="H35" s="33"/>
      <c r="I35" s="33"/>
      <c r="J35" s="33"/>
      <c r="K35" s="33"/>
      <c r="L35" s="33"/>
      <c r="M35" s="33"/>
      <c r="N35" s="34"/>
    </row>
    <row r="36" spans="1:15" ht="15" customHeight="1">
      <c r="B36" s="78" t="s">
        <v>24</v>
      </c>
      <c r="C36" s="79"/>
      <c r="D36" s="80"/>
      <c r="E36" s="84">
        <f>IF(K26=0,0,IFERROR(K26/M26,"Error"))</f>
        <v>3.2786885245901641E-2</v>
      </c>
      <c r="F36" s="85"/>
      <c r="G36" s="32"/>
      <c r="H36" s="33"/>
      <c r="I36" s="33"/>
      <c r="J36" s="33"/>
      <c r="K36" s="33"/>
      <c r="L36" s="33"/>
      <c r="M36" s="33"/>
      <c r="N36" s="34"/>
    </row>
    <row r="37" spans="1:15" ht="15" customHeight="1">
      <c r="B37" s="78" t="s">
        <v>27</v>
      </c>
      <c r="C37" s="79"/>
      <c r="D37" s="80"/>
      <c r="E37" s="57">
        <f>E5</f>
        <v>3.4722222222222099E-3</v>
      </c>
      <c r="F37" s="58">
        <f>IF(E37="Completar",E37,IFERROR(E37/$E$43,"Error"))</f>
        <v>3.4013605442176707E-2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>
      <c r="B38" s="78" t="s">
        <v>28</v>
      </c>
      <c r="C38" s="79"/>
      <c r="D38" s="80"/>
      <c r="E38" s="57">
        <f>E9</f>
        <v>3.6111111111111094E-2</v>
      </c>
      <c r="F38" s="58">
        <f>IF(E38="Completar",E38,IFERROR(E38/$E$43,"Error"))</f>
        <v>0.35374149659863885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>
      <c r="B39" s="78" t="s">
        <v>31</v>
      </c>
      <c r="C39" s="79"/>
      <c r="D39" s="80"/>
      <c r="E39" s="57">
        <f>E13</f>
        <v>6.9444444444445308E-3</v>
      </c>
      <c r="F39" s="58">
        <f t="shared" ref="F39" si="3">IF(E39="Completar",E39,IFERROR(E39/$E$43,"Error"))</f>
        <v>6.8027210884354511E-2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>
      <c r="B40" s="78" t="s">
        <v>29</v>
      </c>
      <c r="C40" s="79"/>
      <c r="D40" s="80"/>
      <c r="E40" s="57">
        <f>E30</f>
        <v>1.2500000000000067E-2</v>
      </c>
      <c r="F40" s="58">
        <f>IF(E40="Completar",E40,IFERROR(E40/$E$43,"Error"))</f>
        <v>0.12244897959183725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>
      <c r="B41" s="78" t="s">
        <v>25</v>
      </c>
      <c r="C41" s="79"/>
      <c r="D41" s="80"/>
      <c r="E41" s="57">
        <f>L26</f>
        <v>1.0416666666666666E-2</v>
      </c>
      <c r="F41" s="58">
        <f>IF(E41="Completar",E41,IFERROR(E41/$E$43,"Completar"))</f>
        <v>0.10204081632653049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>
      <c r="B42" s="78" t="s">
        <v>26</v>
      </c>
      <c r="C42" s="79"/>
      <c r="D42" s="80"/>
      <c r="E42" s="57">
        <f>J26</f>
        <v>3.2638888888888884E-2</v>
      </c>
      <c r="F42" s="58">
        <f>IF(E42="Completar",E42,IFERROR(E42/$E$43,"Completar"))</f>
        <v>0.31972789115646216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>
      <c r="B43" s="89" t="s">
        <v>6</v>
      </c>
      <c r="C43" s="90"/>
      <c r="D43" s="91"/>
      <c r="E43" s="86">
        <f>IF(COUNTIF(E37:E42,"Error")&gt;0,"Error",IF(SUM(E37:E42)=0,"Completar",SUM(E37:E42)))</f>
        <v>0.10208333333333346</v>
      </c>
      <c r="F43" s="87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>
      <c r="A44" s="21"/>
      <c r="O44" s="21"/>
    </row>
    <row r="45" spans="1:15" hidden="1"/>
    <row r="46" spans="1:15" hidden="1"/>
    <row r="47" spans="1:15" hidden="1"/>
    <row r="48" spans="1:15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</sheetData>
  <sheetProtection formatCells="0" formatColumns="0" formatRows="0" insertColumns="0" insertRows="0" deleteColumns="0" deleteRows="0"/>
  <mergeCells count="44">
    <mergeCell ref="B1:C1"/>
    <mergeCell ref="D1:N1"/>
    <mergeCell ref="B11:E11"/>
    <mergeCell ref="F12:N12"/>
    <mergeCell ref="F13:N13"/>
    <mergeCell ref="B7:E7"/>
    <mergeCell ref="B3:E3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K16:L16"/>
    <mergeCell ref="M16:M17"/>
    <mergeCell ref="N16:N17"/>
    <mergeCell ref="F8:N8"/>
    <mergeCell ref="F9:N9"/>
    <mergeCell ref="B15:N15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Fabian Escobar</cp:lastModifiedBy>
  <dcterms:created xsi:type="dcterms:W3CDTF">2014-04-14T14:00:11Z</dcterms:created>
  <dcterms:modified xsi:type="dcterms:W3CDTF">2017-05-05T00:58:34Z</dcterms:modified>
</cp:coreProperties>
</file>