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2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N24" i="2"/>
  <c r="J24"/>
  <c r="J20"/>
  <c r="E13"/>
  <c r="B24" l="1"/>
  <c r="L26"/>
  <c r="E41" s="1"/>
  <c r="K26"/>
  <c r="M26"/>
  <c r="E33" s="1"/>
  <c r="G26"/>
  <c r="F26"/>
  <c r="E5"/>
  <c r="E37" s="1"/>
  <c r="E9"/>
  <c r="E38" s="1"/>
  <c r="E39"/>
  <c r="E30"/>
  <c r="E40" s="1"/>
  <c r="J22"/>
  <c r="N22" s="1"/>
  <c r="J25"/>
  <c r="N25" s="1"/>
  <c r="J19"/>
  <c r="N19" s="1"/>
  <c r="N20"/>
  <c r="J21"/>
  <c r="N21" s="1"/>
  <c r="J23"/>
  <c r="N23" s="1"/>
  <c r="J18"/>
  <c r="N18" s="1"/>
  <c r="B19"/>
  <c r="B20"/>
  <c r="B21"/>
  <c r="B22"/>
  <c r="B23"/>
  <c r="B25"/>
  <c r="B18"/>
  <c r="N26" l="1"/>
  <c r="E34" s="1"/>
  <c r="J26"/>
  <c r="E42" s="1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<sst xmlns="http://schemas.openxmlformats.org/spreadsheetml/2006/main" count="59" uniqueCount="42">
  <si>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</si>
  <si>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</si>
  <si>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</si>
  <si>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</si>
  <si>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</si>
  <si>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</si>
  <si>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</si>
  <si>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</si>
  <si>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</si>
  <si>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</si>
  <si>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</si>
  <si>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</si>
  <si>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</si>
  <si>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</si>
  <si>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</si>
  <si>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</si>
  <si>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</si>
  <si>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</si>
  <si>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</si>
  <si>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</si>
  <si>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</si>
  <si>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</si>
  <si>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</si>
  <si>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</si>
  <si>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</si>
  <si>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</si>
  <si>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</si>
  <si>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</si>
  <si>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</si>
  <si>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</si>
  <si>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</si>
  <si>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</si>
  <si>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</si>
  <si>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</si>
  <si>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Clase Luchador</t>
  </si>
  <si>
    <t>Atributos Clase LuchadoresJaponeses</t>
  </si>
  <si>
    <t>Método inicializarVector</t>
  </si>
  <si>
    <t>Método contarDominados</t>
  </si>
  <si>
    <t>Método cargarLuchadores</t>
  </si>
  <si>
    <t>Método domina</t>
  </si>
  <si>
    <t>Método compararSalida</t>
  </si>
  <si>
    <t>Test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</si>
</sst>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6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49" fontId="0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0" fillId="5" borderId="2" xfId="0" applyNumberFormat="1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96D8-499E-AC4E-EDD90C1E93EC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6D8-499E-AC4E-EDD90C1E93EC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6D8-499E-AC4E-EDD90C1E93EC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6D8-499E-AC4E-EDD90C1E93EC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96D8-499E-AC4E-EDD90C1E93EC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6D8-499E-AC4E-EDD90C1E93EC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6.9444444444444198E-3</c:v>
                </c:pt>
                <c:pt idx="1">
                  <c:v>2.083333333333337E-2</c:v>
                </c:pt>
                <c:pt idx="2">
                  <c:v>6.9444444444444198E-3</c:v>
                </c:pt>
                <c:pt idx="3">
                  <c:v>1.3888888888888888E-2</c:v>
                </c:pt>
                <c:pt idx="4">
                  <c:v>1.3888888888888889E-3</c:v>
                </c:pt>
                <c:pt idx="5">
                  <c:v>3.3333333333333354E-2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6D8-499E-AC4E-EDD90C1E93EC}"/>
            </c:ext>
          </c:extLst>
        </c:ser>
        <c:dLbls/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zero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>
      <selection activeCell="B31" sqref="B31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4" width="11.42578125" style="28" customWidth="1"/>
    <col min="5" max="5" width="13.5703125" style="28" customWidth="1"/>
    <col min="6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92" t="s">
        <v>19</v>
      </c>
      <c r="C1" s="92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1.3888888888888888E-2</v>
      </c>
      <c r="C5" s="2">
        <v>0.89861111111111114</v>
      </c>
      <c r="D5" s="2">
        <v>0.90555555555555556</v>
      </c>
      <c r="E5" s="52">
        <f>IFERROR(IF(OR(ISBLANK(C5),ISBLANK(D5)),"Completar",IF(D5&gt;=C5,D5-C5,"Error")),"Error")</f>
        <v>6.9444444444444198E-3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>
      <c r="A9" s="19"/>
      <c r="B9" s="1">
        <v>2.7777777777777776E-2</v>
      </c>
      <c r="C9" s="2">
        <v>0.90277777777777779</v>
      </c>
      <c r="D9" s="2">
        <v>0.92361111111111116</v>
      </c>
      <c r="E9" s="52">
        <f>IFERROR(IF(OR(ISBLANK(C9),ISBLANK(D9)),"Completar",IF(D9&gt;=C9,D9-C9,"Error")),"Error")</f>
        <v>2.083333333333337E-2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>
      <c r="A13" s="19"/>
      <c r="B13" s="1">
        <v>1.0416666666666666E-2</v>
      </c>
      <c r="C13" s="2">
        <v>0.92708333333333337</v>
      </c>
      <c r="D13" s="2">
        <v>0.93402777777777779</v>
      </c>
      <c r="E13" s="52">
        <f>IFERROR(IF(OR(ISBLANK(C13),ISBLANK(D13)),"Completar",IF(D13&gt;=C13,D13-C13,"Error")),"Error")</f>
        <v>6.9444444444444198E-3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>
      <c r="A18" s="19"/>
      <c r="B18" s="44">
        <f>ROW($B18)-16</f>
        <v>2</v>
      </c>
      <c r="C18" s="76" t="s">
        <v>34</v>
      </c>
      <c r="D18" s="76"/>
      <c r="E18" s="77"/>
      <c r="F18" s="3">
        <v>30</v>
      </c>
      <c r="G18" s="4">
        <v>6.9444444444444441E-3</v>
      </c>
      <c r="H18" s="5">
        <v>0.97222222222222221</v>
      </c>
      <c r="I18" s="6">
        <v>0.97916666666666663</v>
      </c>
      <c r="J18" s="53">
        <f>IFERROR(IF(OR(ISBLANK(H18),ISBLANK(I18)),"",IF(I18&gt;=H18,I18-H18,"Error")),"Error")</f>
        <v>6.9444444444444198E-3</v>
      </c>
      <c r="K18" s="7">
        <v>0</v>
      </c>
      <c r="L18" s="8">
        <v>0</v>
      </c>
      <c r="M18" s="9">
        <v>26</v>
      </c>
      <c r="N18" s="54">
        <f>IFERROR(IF(OR(J18="",ISBLANK(L18)),"",J18+L18),"Error")</f>
        <v>6.9444444444444198E-3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6" t="s">
        <v>39</v>
      </c>
      <c r="D19" s="76"/>
      <c r="E19" s="77"/>
      <c r="F19" s="3">
        <v>10</v>
      </c>
      <c r="G19" s="4">
        <v>3.472222222222222E-3</v>
      </c>
      <c r="H19" s="5">
        <v>0.97916666666666663</v>
      </c>
      <c r="I19" s="6">
        <v>0.98263888888888884</v>
      </c>
      <c r="J19" s="53">
        <f t="shared" ref="J19:J24" si="1">IFERROR(IF(OR(ISBLANK(H19),ISBLANK(I19)),"",IF(I19&gt;=H19,I19-H19,"Error")),"Error")</f>
        <v>3.4722222222222099E-3</v>
      </c>
      <c r="K19" s="7">
        <v>0</v>
      </c>
      <c r="L19" s="8">
        <v>0</v>
      </c>
      <c r="M19" s="9">
        <v>0</v>
      </c>
      <c r="N19" s="54">
        <f t="shared" ref="N19:N25" si="2">IFERROR(IF(OR(J19="",ISBLANK(L19)),"",J19+L19),"Error")</f>
        <v>3.4722222222222099E-3</v>
      </c>
      <c r="O19" s="19"/>
      <c r="P19" s="22"/>
    </row>
    <row r="20" spans="1:16" s="23" customFormat="1">
      <c r="A20" s="19"/>
      <c r="B20" s="44">
        <f t="shared" si="0"/>
        <v>4</v>
      </c>
      <c r="C20" s="76" t="s">
        <v>35</v>
      </c>
      <c r="D20" s="94"/>
      <c r="E20" s="95"/>
      <c r="F20" s="3">
        <v>5</v>
      </c>
      <c r="G20" s="4">
        <v>3.472222222222222E-3</v>
      </c>
      <c r="H20" s="5">
        <v>0.98263888888888884</v>
      </c>
      <c r="I20" s="6">
        <v>0.98402777777777783</v>
      </c>
      <c r="J20" s="53">
        <f>IFERROR(IF(OR(ISBLANK(H20),ISBLANK(I20)),"",IF(I20&gt;=H20,I20-H20,"Error")),"Error")</f>
        <v>1.388888888888995E-3</v>
      </c>
      <c r="K20" s="7">
        <v>0</v>
      </c>
      <c r="L20" s="8">
        <v>0</v>
      </c>
      <c r="M20" s="9">
        <v>0</v>
      </c>
      <c r="N20" s="54">
        <f t="shared" si="2"/>
        <v>1.388888888888995E-3</v>
      </c>
      <c r="O20" s="19"/>
      <c r="P20" s="22"/>
    </row>
    <row r="21" spans="1:16" s="23" customFormat="1">
      <c r="A21" s="19"/>
      <c r="B21" s="44">
        <f t="shared" si="0"/>
        <v>5</v>
      </c>
      <c r="C21" s="76" t="s">
        <v>36</v>
      </c>
      <c r="D21" s="94"/>
      <c r="E21" s="95"/>
      <c r="F21" s="3">
        <v>5</v>
      </c>
      <c r="G21" s="4">
        <v>6.9444444444444447E-4</v>
      </c>
      <c r="H21" s="5">
        <v>0.98472222222222217</v>
      </c>
      <c r="I21" s="6">
        <v>0.98541666666666661</v>
      </c>
      <c r="J21" s="53">
        <f t="shared" si="1"/>
        <v>6.9444444444444198E-4</v>
      </c>
      <c r="K21" s="7">
        <v>0</v>
      </c>
      <c r="L21" s="8">
        <v>0</v>
      </c>
      <c r="M21" s="9">
        <v>5</v>
      </c>
      <c r="N21" s="54">
        <f t="shared" si="2"/>
        <v>6.9444444444444198E-4</v>
      </c>
      <c r="O21" s="19"/>
      <c r="P21" s="22"/>
    </row>
    <row r="22" spans="1:16" s="23" customFormat="1">
      <c r="A22" s="19"/>
      <c r="B22" s="44">
        <f t="shared" si="0"/>
        <v>6</v>
      </c>
      <c r="C22" s="76" t="s">
        <v>38</v>
      </c>
      <c r="D22" s="76"/>
      <c r="E22" s="77"/>
      <c r="F22" s="3">
        <v>30</v>
      </c>
      <c r="G22" s="4">
        <v>6.9444444444444441E-3</v>
      </c>
      <c r="H22" s="5">
        <v>0.98611111111111116</v>
      </c>
      <c r="I22" s="6">
        <v>0.99305555555555547</v>
      </c>
      <c r="J22" s="53">
        <f t="shared" si="1"/>
        <v>6.9444444444443088E-3</v>
      </c>
      <c r="K22" s="7">
        <v>0</v>
      </c>
      <c r="L22" s="8">
        <v>0</v>
      </c>
      <c r="M22" s="9">
        <v>17</v>
      </c>
      <c r="N22" s="54">
        <f t="shared" si="2"/>
        <v>6.9444444444443088E-3</v>
      </c>
      <c r="O22" s="19"/>
      <c r="P22" s="22"/>
    </row>
    <row r="23" spans="1:16" s="23" customFormat="1">
      <c r="A23" s="19"/>
      <c r="B23" s="44">
        <f t="shared" si="0"/>
        <v>7</v>
      </c>
      <c r="C23" s="76" t="s">
        <v>37</v>
      </c>
      <c r="D23" s="76"/>
      <c r="E23" s="77"/>
      <c r="F23" s="3">
        <v>20</v>
      </c>
      <c r="G23" s="4">
        <v>6.9444444444444441E-3</v>
      </c>
      <c r="H23" s="5">
        <v>0.99305555555555547</v>
      </c>
      <c r="I23" s="6">
        <v>0.99652777777777779</v>
      </c>
      <c r="J23" s="53">
        <f t="shared" si="1"/>
        <v>3.4722222222223209E-3</v>
      </c>
      <c r="K23" s="7">
        <v>0</v>
      </c>
      <c r="L23" s="8">
        <v>0</v>
      </c>
      <c r="M23" s="9">
        <v>12</v>
      </c>
      <c r="N23" s="54">
        <f t="shared" si="2"/>
        <v>3.4722222222223209E-3</v>
      </c>
      <c r="O23" s="19"/>
      <c r="P23" s="22"/>
    </row>
    <row r="24" spans="1:16" s="23" customFormat="1">
      <c r="A24" s="19"/>
      <c r="B24" s="44">
        <f t="shared" si="0"/>
        <v>8</v>
      </c>
      <c r="C24" s="76" t="s">
        <v>40</v>
      </c>
      <c r="D24" s="76"/>
      <c r="E24" s="77"/>
      <c r="F24" s="3">
        <v>15</v>
      </c>
      <c r="G24" s="4">
        <v>6.9444444444444441E-3</v>
      </c>
      <c r="H24" s="5">
        <v>0.99652777777777779</v>
      </c>
      <c r="I24" s="6">
        <v>1</v>
      </c>
      <c r="J24" s="53">
        <f t="shared" si="1"/>
        <v>3.4722222222222099E-3</v>
      </c>
      <c r="K24" s="7">
        <v>1</v>
      </c>
      <c r="L24" s="8">
        <v>1.3888888888888889E-3</v>
      </c>
      <c r="M24" s="9">
        <v>15</v>
      </c>
      <c r="N24" s="54">
        <f t="shared" si="2"/>
        <v>4.861111111111099E-3</v>
      </c>
      <c r="O24" s="19"/>
      <c r="P24" s="22"/>
    </row>
    <row r="25" spans="1:16" s="23" customFormat="1">
      <c r="A25" s="19"/>
      <c r="B25" s="44">
        <f t="shared" si="0"/>
        <v>9</v>
      </c>
      <c r="C25" s="76" t="s">
        <v>41</v>
      </c>
      <c r="D25" s="76"/>
      <c r="E25" s="77"/>
      <c r="F25" s="3">
        <v>20</v>
      </c>
      <c r="G25" s="4">
        <v>6.9444444444444441E-3</v>
      </c>
      <c r="H25" s="5">
        <v>0</v>
      </c>
      <c r="I25" s="6">
        <v>6.9444444444444441E-3</v>
      </c>
      <c r="J25" s="53">
        <f>IFERROR(IF(OR(ISBLANK(H25),ISBLANK(I25)),"",IF(I25&gt;=H25,I25-H25,"Error")),"Error")</f>
        <v>6.9444444444444441E-3</v>
      </c>
      <c r="K25" s="7">
        <v>0</v>
      </c>
      <c r="L25" s="8">
        <v>0</v>
      </c>
      <c r="M25" s="9">
        <v>35</v>
      </c>
      <c r="N25" s="54">
        <f t="shared" si="2"/>
        <v>6.9444444444444441E-3</v>
      </c>
      <c r="O25" s="19"/>
      <c r="P25" s="22"/>
    </row>
    <row r="26" spans="1:16" s="27" customFormat="1" ht="15.75" thickBot="1">
      <c r="A26" s="14"/>
      <c r="B26" s="81" t="s">
        <v>33</v>
      </c>
      <c r="C26" s="82"/>
      <c r="D26" s="82"/>
      <c r="E26" s="83"/>
      <c r="F26" s="45">
        <f>IF(SUM(F18:F25)=0,"Completar",SUM(F18:F25))</f>
        <v>135</v>
      </c>
      <c r="G26" s="46">
        <f>IF(SUM(G18:G25)=0,"Completar",SUM(G18:G25))</f>
        <v>4.2361111111111113E-2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3.3333333333333354E-2</v>
      </c>
      <c r="K26" s="50">
        <f>SUM(K18:K25)</f>
        <v>1</v>
      </c>
      <c r="L26" s="46">
        <f>SUM(L18:L25)</f>
        <v>1.3888888888888889E-3</v>
      </c>
      <c r="M26" s="51">
        <f>IF(SUM(M18:M25)=0,"Completar",SUM(M18:M25))</f>
        <v>110</v>
      </c>
      <c r="N26" s="52">
        <f>IF(OR(COUNTIF(N18:N25,"Error")&gt;0,COUNTIF(N18:N25,"Completar")&gt;0),"Error",IF(SUM(N18:N25)=0,"Completar",SUM(N18:N25)))</f>
        <v>3.4722222222222238E-2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>
        <v>2.0833333333333332E-2</v>
      </c>
      <c r="C30" s="2">
        <v>1.3888888888888888E-2</v>
      </c>
      <c r="D30" s="2">
        <v>2.7777777777777776E-2</v>
      </c>
      <c r="E30" s="52">
        <f>IFERROR(IF(OR(ISBLANK(C30),ISBLANK(D30)),"Completar",IF(D30&gt;=C30,D30-C30,"Error")),"Error")</f>
        <v>1.3888888888888888E-2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>
      <c r="B33" s="78" t="s">
        <v>22</v>
      </c>
      <c r="C33" s="79"/>
      <c r="D33" s="80"/>
      <c r="E33" s="72">
        <f>M26</f>
        <v>110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>
      <c r="B34" s="78" t="s">
        <v>23</v>
      </c>
      <c r="C34" s="79"/>
      <c r="D34" s="80"/>
      <c r="E34" s="70">
        <f>IF(M26="Completar","Completar",IFERROR(M26/(N26*24),"Error"))</f>
        <v>131.99999999999994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8" t="s">
        <v>21</v>
      </c>
      <c r="C35" s="79"/>
      <c r="D35" s="80"/>
      <c r="E35" s="72">
        <f>IF(K26=0,0,IFERROR(ROUNDUP(K26/(M26/100),0),"Error"))</f>
        <v>1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8" t="s">
        <v>24</v>
      </c>
      <c r="C36" s="79"/>
      <c r="D36" s="80"/>
      <c r="E36" s="84">
        <f>IF(K26=0,0,IFERROR(K26/M26,"Error"))</f>
        <v>9.0909090909090905E-3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8" t="s">
        <v>27</v>
      </c>
      <c r="C37" s="79"/>
      <c r="D37" s="80"/>
      <c r="E37" s="57">
        <f>E5</f>
        <v>6.9444444444444198E-3</v>
      </c>
      <c r="F37" s="58">
        <f>IF(E37="Completar",E37,IFERROR(E37/$E$43,"Error"))</f>
        <v>8.3333333333333023E-2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8" t="s">
        <v>28</v>
      </c>
      <c r="C38" s="79"/>
      <c r="D38" s="80"/>
      <c r="E38" s="57">
        <f>E9</f>
        <v>2.083333333333337E-2</v>
      </c>
      <c r="F38" s="58">
        <f>IF(E38="Completar",E38,IFERROR(E38/$E$43,"Error"))</f>
        <v>0.25000000000000044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8" t="s">
        <v>31</v>
      </c>
      <c r="C39" s="79"/>
      <c r="D39" s="80"/>
      <c r="E39" s="57">
        <f>E13</f>
        <v>6.9444444444444198E-3</v>
      </c>
      <c r="F39" s="58">
        <f t="shared" ref="F39" si="3">IF(E39="Completar",E39,IFERROR(E39/$E$43,"Error"))</f>
        <v>8.3333333333333023E-2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8" t="s">
        <v>29</v>
      </c>
      <c r="C40" s="79"/>
      <c r="D40" s="80"/>
      <c r="E40" s="57">
        <f>E30</f>
        <v>1.3888888888888888E-2</v>
      </c>
      <c r="F40" s="58">
        <f>IF(E40="Completar",E40,IFERROR(E40/$E$43,"Error"))</f>
        <v>0.16666666666666663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8" t="s">
        <v>25</v>
      </c>
      <c r="C41" s="79"/>
      <c r="D41" s="80"/>
      <c r="E41" s="57">
        <f>L26</f>
        <v>1.3888888888888889E-3</v>
      </c>
      <c r="F41" s="58">
        <f>IF(E41="Completar",E41,IFERROR(E41/$E$43,"Completar"))</f>
        <v>1.6666666666666666E-2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8" t="s">
        <v>26</v>
      </c>
      <c r="C42" s="79"/>
      <c r="D42" s="80"/>
      <c r="E42" s="57">
        <f>J26</f>
        <v>3.3333333333333354E-2</v>
      </c>
      <c r="F42" s="58">
        <f>IF(E42="Completar",E42,IFERROR(E42/$E$43,"Completar"))</f>
        <v>0.40000000000000019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89" t="s">
        <v>6</v>
      </c>
      <c r="C43" s="90"/>
      <c r="D43" s="91"/>
      <c r="E43" s="86">
        <f>IF(COUNTIF(E37:E42,"Error")&gt;0,"Error",IF(SUM(E37:E42)=0,"Completar",SUM(E37:E42)))</f>
        <v>8.3333333333333343E-2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2017-04-07T04:44:06Z</dcterms:modified>
</cp:coreProperties>
</file>