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E9" i="2"/>
  <c r="B24"/>
  <c r="L26"/>
  <c r="E41" s="1"/>
  <c r="K26"/>
  <c r="M26"/>
  <c r="G26"/>
  <c r="F26"/>
  <c r="E5"/>
  <c r="E37" s="1"/>
  <c r="E38"/>
  <c r="E13"/>
  <c r="E39" s="1"/>
  <c r="E30"/>
  <c r="E40" s="1"/>
  <c r="J22"/>
  <c r="N22" s="1"/>
  <c r="N23"/>
  <c r="N25"/>
  <c r="J25"/>
  <c r="J19"/>
  <c r="N19" s="1"/>
  <c r="J20"/>
  <c r="N20" s="1"/>
  <c r="J21"/>
  <c r="N21" s="1"/>
  <c r="J23"/>
  <c r="J18"/>
  <c r="B19"/>
  <c r="B20"/>
  <c r="B21"/>
  <c r="B22"/>
  <c r="B23"/>
  <c r="B25"/>
  <c r="B18"/>
  <c r="J26" l="1"/>
  <c r="E42" s="1"/>
  <c r="N18"/>
  <c r="N26" s="1"/>
  <c r="E34" s="1"/>
  <c r="E33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<sst xmlns="http://schemas.openxmlformats.org/spreadsheetml/2006/main" count="57" uniqueCount="40">
  <si>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</si>
  <si>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</si>
  <si>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</si>
  <si>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</si>
  <si>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</si>
  <si>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</si>
  <si>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</si>
  <si>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</si>
  <si>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</si>
  <si>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</si>
  <si>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</si>
  <si>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</si>
  <si>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</si>
  <si>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</si>
  <si>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</si>
  <si>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</si>
  <si>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</si>
  <si>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</si>
  <si>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</si>
  <si>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</si>
  <si>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</si>
  <si>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</si>
  <si>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</si>
  <si>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</si>
  <si>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</si>
  <si>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</si>
  <si>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</si>
  <si>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</si>
  <si>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</si>
  <si>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</si>
  <si>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</si>
  <si>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</si>
  <si>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</si>
  <si>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</si>
  <si>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PLAN DE ELECTRIFICACIÓN</t>
  </si>
  <si>
    <t>Clase Arista</t>
  </si>
  <si>
    <t>Clase ParDeNodos</t>
  </si>
  <si>
    <t>Clase PlanEléctrico</t>
  </si>
  <si>
    <t>Main</t>
  </si>
  <si>
    <t>Tests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</si>
</sst>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38"/>
          <c:h val="0.8518516947445008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2.9166666666666674E-2</c:v>
                </c:pt>
                <c:pt idx="1">
                  <c:v>2.1527777777777701E-2</c:v>
                </c:pt>
                <c:pt idx="2">
                  <c:v>2.083333333333337E-2</c:v>
                </c:pt>
                <c:pt idx="3">
                  <c:v>9.0277777777778567E-3</c:v>
                </c:pt>
                <c:pt idx="4">
                  <c:v>1.7361111111111112E-2</c:v>
                </c:pt>
                <c:pt idx="5">
                  <c:v>4.3750000000000178E-2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38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4" workbookViewId="0">
      <selection activeCell="M19" sqref="M19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1.3888888888888888E-2</v>
      </c>
      <c r="C5" s="2">
        <v>0.79166666666666663</v>
      </c>
      <c r="D5" s="2">
        <v>0.8208333333333333</v>
      </c>
      <c r="E5" s="52">
        <f>IFERROR(IF(OR(ISBLANK(C5),ISBLANK(D5)),"Completar",IF(D5&gt;=C5,D5-C5,"Error")),"Error")</f>
        <v>2.9166666666666674E-2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2.7777777777777776E-2</v>
      </c>
      <c r="C9" s="2">
        <v>0.8208333333333333</v>
      </c>
      <c r="D9" s="2">
        <v>0.84236111111111101</v>
      </c>
      <c r="E9" s="52">
        <f>IFERROR(IF(OR(ISBLANK(C9),ISBLANK(D9)),"Completar",IF(D9&gt;=C9,D9-C9,"Error")),"Error")</f>
        <v>2.1527777777777701E-2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1.3888888888888888E-2</v>
      </c>
      <c r="C13" s="2">
        <v>0.84236111111111101</v>
      </c>
      <c r="D13" s="2">
        <v>0.86319444444444438</v>
      </c>
      <c r="E13" s="52">
        <f>IFERROR(IF(OR(ISBLANK(C13),ISBLANK(D13)),"Completar",IF(D13&gt;=C13,D13-C13,"Error")),"Error")</f>
        <v>2.083333333333337E-2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36</v>
      </c>
      <c r="D18" s="76"/>
      <c r="E18" s="77"/>
      <c r="F18" s="3">
        <v>20</v>
      </c>
      <c r="G18" s="4">
        <v>1.3888888888888889E-3</v>
      </c>
      <c r="H18" s="5">
        <v>0.86319444444444438</v>
      </c>
      <c r="I18" s="6">
        <v>0.86388888888888893</v>
      </c>
      <c r="J18" s="53">
        <f>IFERROR(IF(OR(ISBLANK(H18),ISBLANK(I18)),"",IF(I18&gt;=H18,I18-H18,"Error")),"Error")</f>
        <v>6.94444444444553E-4</v>
      </c>
      <c r="K18" s="7">
        <v>0</v>
      </c>
      <c r="L18" s="8">
        <v>0</v>
      </c>
      <c r="M18" s="9">
        <v>30</v>
      </c>
      <c r="N18" s="54">
        <f>IFERROR(IF(OR(J18="",ISBLANK(L18)),"",J18+L18),"Error")</f>
        <v>6.94444444444553E-4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35</v>
      </c>
      <c r="D19" s="76"/>
      <c r="E19" s="77"/>
      <c r="F19" s="3">
        <v>20</v>
      </c>
      <c r="G19" s="4">
        <v>1.3888888888888889E-3</v>
      </c>
      <c r="H19" s="5">
        <v>0.86388888888888893</v>
      </c>
      <c r="I19" s="6">
        <v>0.86458333333333337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>
        <v>38</v>
      </c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>
      <c r="A20" s="19"/>
      <c r="B20" s="44">
        <f t="shared" si="0"/>
        <v>4</v>
      </c>
      <c r="C20" s="76" t="s">
        <v>37</v>
      </c>
      <c r="D20" s="76"/>
      <c r="E20" s="77"/>
      <c r="F20" s="3">
        <v>200</v>
      </c>
      <c r="G20" s="4">
        <v>2.7777777777777776E-2</v>
      </c>
      <c r="H20" s="5">
        <v>0.86458333333333337</v>
      </c>
      <c r="I20" s="6">
        <v>0.90277777777777779</v>
      </c>
      <c r="J20" s="53">
        <f t="shared" si="1"/>
        <v>3.819444444444442E-2</v>
      </c>
      <c r="K20" s="7">
        <v>20</v>
      </c>
      <c r="L20" s="8">
        <v>1.7361111111111112E-2</v>
      </c>
      <c r="M20" s="9">
        <v>176</v>
      </c>
      <c r="N20" s="54">
        <f t="shared" si="2"/>
        <v>5.5555555555555532E-2</v>
      </c>
      <c r="O20" s="19"/>
      <c r="P20" s="22"/>
    </row>
    <row r="21" spans="1:16" s="23" customFormat="1">
      <c r="A21" s="19"/>
      <c r="B21" s="44">
        <f t="shared" si="0"/>
        <v>5</v>
      </c>
      <c r="C21" s="76" t="s">
        <v>38</v>
      </c>
      <c r="D21" s="76"/>
      <c r="E21" s="77"/>
      <c r="F21" s="3">
        <v>10</v>
      </c>
      <c r="G21" s="4">
        <v>6.9444444444444447E-4</v>
      </c>
      <c r="H21" s="5">
        <v>0.90277777777777779</v>
      </c>
      <c r="I21" s="6">
        <v>0.90347222222222223</v>
      </c>
      <c r="J21" s="53">
        <f t="shared" si="1"/>
        <v>6.9444444444444198E-4</v>
      </c>
      <c r="K21" s="7">
        <v>0</v>
      </c>
      <c r="L21" s="8">
        <v>0</v>
      </c>
      <c r="M21" s="9">
        <v>16</v>
      </c>
      <c r="N21" s="54">
        <f t="shared" si="2"/>
        <v>6.9444444444444198E-4</v>
      </c>
      <c r="O21" s="19"/>
      <c r="P21" s="22"/>
    </row>
    <row r="22" spans="1:16" s="23" customFormat="1">
      <c r="A22" s="19"/>
      <c r="B22" s="44">
        <f t="shared" si="0"/>
        <v>6</v>
      </c>
      <c r="C22" s="76" t="s">
        <v>39</v>
      </c>
      <c r="D22" s="76"/>
      <c r="E22" s="77"/>
      <c r="F22" s="3">
        <v>50</v>
      </c>
      <c r="G22" s="4">
        <v>3.472222222222222E-3</v>
      </c>
      <c r="H22" s="5">
        <v>0.90972222222222221</v>
      </c>
      <c r="I22" s="6">
        <v>0.91319444444444453</v>
      </c>
      <c r="J22" s="53">
        <f t="shared" si="1"/>
        <v>3.4722222222223209E-3</v>
      </c>
      <c r="K22" s="7">
        <v>0</v>
      </c>
      <c r="L22" s="8">
        <v>0</v>
      </c>
      <c r="M22" s="9">
        <v>53</v>
      </c>
      <c r="N22" s="54">
        <f t="shared" si="2"/>
        <v>3.4722222222223209E-3</v>
      </c>
      <c r="O22" s="19"/>
      <c r="P22" s="22"/>
    </row>
    <row r="23" spans="1:16" s="23" customFormat="1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300</v>
      </c>
      <c r="G26" s="46">
        <f>IF(SUM(G18:G25)=0,"Completar",SUM(G18:G25))</f>
        <v>3.4722222222222224E-2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4.3750000000000178E-2</v>
      </c>
      <c r="K26" s="50">
        <f>SUM(K18:K25)</f>
        <v>20</v>
      </c>
      <c r="L26" s="46">
        <f>SUM(L18:L25)</f>
        <v>1.7361111111111112E-2</v>
      </c>
      <c r="M26" s="51">
        <f>IF(SUM(M18:M25)=0,"Completar",SUM(M18:M25))</f>
        <v>313</v>
      </c>
      <c r="N26" s="52">
        <f>IF(OR(COUNTIF(N18:N25,"Error")&gt;0,COUNTIF(N18:N25,"Completar")&gt;0),"Error",IF(SUM(N18:N25)=0,"Completar",SUM(N18:N25)))</f>
        <v>6.111111111111129E-2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2.7777777777777776E-2</v>
      </c>
      <c r="C30" s="2">
        <v>0.90416666666666667</v>
      </c>
      <c r="D30" s="2">
        <v>0.91319444444444453</v>
      </c>
      <c r="E30" s="52">
        <f>IFERROR(IF(OR(ISBLANK(C30),ISBLANK(D30)),"Completar",IF(D30&gt;=C30,D30-C30,"Error")),"Error")</f>
        <v>9.0277777777778567E-3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313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213.40909090909028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7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6.3897763578274758E-2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2.9166666666666674E-2</v>
      </c>
      <c r="F37" s="58">
        <f>IF(E37="Completar",E37,IFERROR(E37/$E$43,"Error"))</f>
        <v>0.20588235294117621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2.1527777777777701E-2</v>
      </c>
      <c r="F38" s="58">
        <f>IF(E38="Completar",E38,IFERROR(E38/$E$43,"Error"))</f>
        <v>0.15196078431372473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2.083333333333337E-2</v>
      </c>
      <c r="F39" s="58">
        <f t="shared" ref="F39" si="3">IF(E39="Completar",E39,IFERROR(E39/$E$43,"Error"))</f>
        <v>0.1470588235294118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>
        <f>E30</f>
        <v>9.0277777777778567E-3</v>
      </c>
      <c r="F40" s="58">
        <f>IF(E40="Completar",E40,IFERROR(E40/$E$43,"Error"))</f>
        <v>6.3725490196078885E-2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1.7361111111111112E-2</v>
      </c>
      <c r="F41" s="58">
        <f>IF(E41="Completar",E41,IFERROR(E41/$E$43,"Completar"))</f>
        <v>0.12254901960784295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4.3750000000000178E-2</v>
      </c>
      <c r="F42" s="58">
        <f>IF(E42="Completar",E42,IFERROR(E42/$E$43,"Completar"))</f>
        <v>0.3088235294117655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0.14166666666666689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2017-07-02T03:26:52Z</dcterms:modified>
</cp:coreProperties>
</file>