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datos_limpios" sheetId="2" r:id="rId5"/>
    <sheet state="visible" name="productos" sheetId="3" r:id="rId6"/>
    <sheet state="visible" name="pais" sheetId="4" r:id="rId7"/>
    <sheet state="visible" name="ciudad" sheetId="5" r:id="rId8"/>
    <sheet state="visible" name="facturacion" sheetId="6" r:id="rId9"/>
    <sheet state="visible" name="clientes" sheetId="7" r:id="rId10"/>
    <sheet state="visible" name="ejemplo_funciones" sheetId="8" r:id="rId11"/>
  </sheets>
  <definedNames>
    <definedName name="paises">datos_limpios!$H$2:$H$102</definedName>
    <definedName name="prod">datos_limpios!$C$2:$C$102</definedName>
    <definedName name="nombre_cliente">clientes!$A$1:$A$84</definedName>
    <definedName name="cod">datos_limpios!$B$2:$B$102</definedName>
    <definedName name="pais_cliente">clientes!$B$1:$B$84</definedName>
    <definedName name="num_factura">datos_limpios!$A$2:$A$102</definedName>
    <definedName name="ciudad_cliente">clientes!$C$1:$C$84</definedName>
  </definedNames>
  <calcPr/>
</workbook>
</file>

<file path=xl/sharedStrings.xml><?xml version="1.0" encoding="utf-8"?>
<sst xmlns="http://schemas.openxmlformats.org/spreadsheetml/2006/main" count="1371" uniqueCount="312">
  <si>
    <t>invoice</t>
  </si>
  <si>
    <t>code</t>
  </si>
  <si>
    <t>equipment</t>
  </si>
  <si>
    <t>quantity</t>
  </si>
  <si>
    <t>date</t>
  </si>
  <si>
    <t>u_price</t>
  </si>
  <si>
    <t>customer</t>
  </si>
  <si>
    <t>country</t>
  </si>
  <si>
    <t>city</t>
  </si>
  <si>
    <t>Trencher</t>
  </si>
  <si>
    <t>$268963.31</t>
  </si>
  <si>
    <t>Christiansen, Huel and Maggio</t>
  </si>
  <si>
    <t>Canada</t>
  </si>
  <si>
    <t>New-Richmond</t>
  </si>
  <si>
    <t>Grader</t>
  </si>
  <si>
    <t>$212608.33</t>
  </si>
  <si>
    <t>D'Amore-Schoen</t>
  </si>
  <si>
    <t>Rosthern</t>
  </si>
  <si>
    <t>Excavator</t>
  </si>
  <si>
    <t>$146364.92</t>
  </si>
  <si>
    <t>Keebler Inc</t>
  </si>
  <si>
    <t xml:space="preserve">     Belfast</t>
  </si>
  <si>
    <t>$281353.27</t>
  </si>
  <si>
    <t>Kunze Group</t>
  </si>
  <si>
    <t>United States</t>
  </si>
  <si>
    <t>Greensboro</t>
  </si>
  <si>
    <t>Scraper</t>
  </si>
  <si>
    <t>$568304.97</t>
  </si>
  <si>
    <t>Jast Group</t>
  </si>
  <si>
    <t>Swan Hills</t>
  </si>
  <si>
    <t>Backhoe</t>
  </si>
  <si>
    <t>$28711.55</t>
  </si>
  <si>
    <t>Bednar, Beatty and Rodriguez</t>
  </si>
  <si>
    <t xml:space="preserve">            Tucson</t>
  </si>
  <si>
    <t>Bulldozer</t>
  </si>
  <si>
    <t>$503185.07</t>
  </si>
  <si>
    <t>Bauch, Lang and Littel</t>
  </si>
  <si>
    <t>Lubbock</t>
  </si>
  <si>
    <t>Crawler</t>
  </si>
  <si>
    <t>$246657.28</t>
  </si>
  <si>
    <t>Jacobs, Wyman and Zemlak</t>
  </si>
  <si>
    <t>Atlanta</t>
  </si>
  <si>
    <t>$628573.03</t>
  </si>
  <si>
    <t>Herman-Hodkiewicz</t>
  </si>
  <si>
    <t>Fox Creek</t>
  </si>
  <si>
    <t>$254255.08</t>
  </si>
  <si>
    <t>Dragline</t>
  </si>
  <si>
    <t>$210295.57</t>
  </si>
  <si>
    <t>Kuhic, Armstrong and Weissnat</t>
  </si>
  <si>
    <t>Naples</t>
  </si>
  <si>
    <t>$348680.10</t>
  </si>
  <si>
    <t>Bayer, Hudson and Donnelly</t>
  </si>
  <si>
    <t xml:space="preserve">             Beausejour</t>
  </si>
  <si>
    <t>$422888.42</t>
  </si>
  <si>
    <t>Kuhn, Mertz and Ullrich</t>
  </si>
  <si>
    <t>Trail</t>
  </si>
  <si>
    <t>$557712.57</t>
  </si>
  <si>
    <t>$395916.54</t>
  </si>
  <si>
    <t>Sanford, Becker and Bradtke</t>
  </si>
  <si>
    <t>Saint-Lambert-de-Lauzon</t>
  </si>
  <si>
    <t>$217195.55</t>
  </si>
  <si>
    <t>Turcotte-Conn</t>
  </si>
  <si>
    <t>Richmond</t>
  </si>
  <si>
    <t>$318733.32</t>
  </si>
  <si>
    <t>Morar-Larkin</t>
  </si>
  <si>
    <t>Springfield</t>
  </si>
  <si>
    <t>$353224.01</t>
  </si>
  <si>
    <t>Bogisich-Fahey</t>
  </si>
  <si>
    <t xml:space="preserve">        Denton</t>
  </si>
  <si>
    <t>$568667.59</t>
  </si>
  <si>
    <t>Leuschke, Treutel and Berge</t>
  </si>
  <si>
    <t>Chattanooga</t>
  </si>
  <si>
    <t>Skid-Steer</t>
  </si>
  <si>
    <t>$200990.01</t>
  </si>
  <si>
    <t>Satterfield, Stehr and O'Reilly</t>
  </si>
  <si>
    <t>Port-Cartier</t>
  </si>
  <si>
    <t>Compactor</t>
  </si>
  <si>
    <t>$561558.79</t>
  </si>
  <si>
    <t>$307745.77</t>
  </si>
  <si>
    <t>Murphy, Rutherford and Brekke</t>
  </si>
  <si>
    <t>Evansville</t>
  </si>
  <si>
    <t>$38219.56</t>
  </si>
  <si>
    <t>Kihn LLC</t>
  </si>
  <si>
    <t>Oklahoma City</t>
  </si>
  <si>
    <t>$472886.09</t>
  </si>
  <si>
    <t>$147501.41</t>
  </si>
  <si>
    <t>$503125.47</t>
  </si>
  <si>
    <t>Ankunding, Douglas and Goldner</t>
  </si>
  <si>
    <t>New Orleans</t>
  </si>
  <si>
    <t>$464543.48</t>
  </si>
  <si>
    <t>Lynch, Shanahan and Rosenbaum</t>
  </si>
  <si>
    <t>Little Rock</t>
  </si>
  <si>
    <t>$507657.57</t>
  </si>
  <si>
    <t>Walter Inc</t>
  </si>
  <si>
    <t>Saint-Bruno-de-Montarville</t>
  </si>
  <si>
    <t>$250863.52</t>
  </si>
  <si>
    <t>Walker, Quigley and Hermann</t>
  </si>
  <si>
    <t>Val-d'Or</t>
  </si>
  <si>
    <t>$401876.01</t>
  </si>
  <si>
    <t>Borer, Pacocha and Tillman</t>
  </si>
  <si>
    <t>Spartanburg</t>
  </si>
  <si>
    <t>$556130.39</t>
  </si>
  <si>
    <t>Ryan-Gulgowski</t>
  </si>
  <si>
    <t>Louisville</t>
  </si>
  <si>
    <t>$44820.86</t>
  </si>
  <si>
    <t>Bashirian-Leuschke</t>
  </si>
  <si>
    <t>Washington</t>
  </si>
  <si>
    <t>$624968.64</t>
  </si>
  <si>
    <t>Gulgowski Group</t>
  </si>
  <si>
    <t>Lavaltrie</t>
  </si>
  <si>
    <t>$587182.96</t>
  </si>
  <si>
    <t>Ebert, Tillman and Hammes</t>
  </si>
  <si>
    <t>$160227.81</t>
  </si>
  <si>
    <t>$646464.75</t>
  </si>
  <si>
    <t>Schoen LLC</t>
  </si>
  <si>
    <t>Sparks</t>
  </si>
  <si>
    <t>Dump Truck</t>
  </si>
  <si>
    <t>$95008.87</t>
  </si>
  <si>
    <t>Macejkovic, Mertz and Torp</t>
  </si>
  <si>
    <t>Van Nuys</t>
  </si>
  <si>
    <t>$188059.20</t>
  </si>
  <si>
    <t>$425288.45</t>
  </si>
  <si>
    <t>Hettinger, Moen and Weber</t>
  </si>
  <si>
    <t>Chicago</t>
  </si>
  <si>
    <t>$129904.14</t>
  </si>
  <si>
    <t>Bins Inc</t>
  </si>
  <si>
    <t>Dalmeny</t>
  </si>
  <si>
    <t>$259477.92</t>
  </si>
  <si>
    <t>Hane and Sons</t>
  </si>
  <si>
    <t>Sainte-Agathe-des-Monts</t>
  </si>
  <si>
    <t>$545212.72</t>
  </si>
  <si>
    <t>Lemke and Sons</t>
  </si>
  <si>
    <t>$304464.12</t>
  </si>
  <si>
    <t>Denesik, Lockman and Schneider</t>
  </si>
  <si>
    <t>Conroe</t>
  </si>
  <si>
    <t>$356037.63</t>
  </si>
  <si>
    <t>Koelpin Group</t>
  </si>
  <si>
    <t>Decatur</t>
  </si>
  <si>
    <t>$557642.92</t>
  </si>
  <si>
    <t>Gleason, Wilkinson and O'Reilly</t>
  </si>
  <si>
    <t>Houston</t>
  </si>
  <si>
    <t>$439143.71</t>
  </si>
  <si>
    <t>DuBuque, Jones and Vandervort</t>
  </si>
  <si>
    <t>Miami</t>
  </si>
  <si>
    <t>$300042.21</t>
  </si>
  <si>
    <t>Nienow Group</t>
  </si>
  <si>
    <t>Rivière-du-Loup</t>
  </si>
  <si>
    <t>$300482.81</t>
  </si>
  <si>
    <t>Prosacco-Swaniawski</t>
  </si>
  <si>
    <t>Pittsburgh</t>
  </si>
  <si>
    <t>$65152.50</t>
  </si>
  <si>
    <t>Shanahan, Keeling and Johnston</t>
  </si>
  <si>
    <t>$426742.60</t>
  </si>
  <si>
    <t>Kozey, Huels and Prohaska</t>
  </si>
  <si>
    <t>Alexandria</t>
  </si>
  <si>
    <t>$230469.60</t>
  </si>
  <si>
    <t>$335527.01</t>
  </si>
  <si>
    <t>Klocko and Sons</t>
  </si>
  <si>
    <t>Kansas City</t>
  </si>
  <si>
    <t>$29273.07</t>
  </si>
  <si>
    <t>Zemlak, Wilderman and Parker</t>
  </si>
  <si>
    <t>Calmar</t>
  </si>
  <si>
    <t>$510330.47</t>
  </si>
  <si>
    <t>Stokes, Feest and Hane</t>
  </si>
  <si>
    <t>Carson City</t>
  </si>
  <si>
    <t>$599735.17</t>
  </si>
  <si>
    <t>Witting Group</t>
  </si>
  <si>
    <t>Olympia</t>
  </si>
  <si>
    <t>$370010.02</t>
  </si>
  <si>
    <t>Hyatt and Sons</t>
  </si>
  <si>
    <t>$236876.67</t>
  </si>
  <si>
    <t>Leannon LLC</t>
  </si>
  <si>
    <t>North Battleford</t>
  </si>
  <si>
    <t>$641213.40</t>
  </si>
  <si>
    <t>Parisian, Brekke and Larkin</t>
  </si>
  <si>
    <t>Saint-André-Avellin</t>
  </si>
  <si>
    <t>$394713.73</t>
  </si>
  <si>
    <t>Cartwright, Langosh and Zboncak</t>
  </si>
  <si>
    <t>$36041.66</t>
  </si>
  <si>
    <t>Borer, Goodwin and Kris</t>
  </si>
  <si>
    <t>Jacksonville</t>
  </si>
  <si>
    <t>$274040.03</t>
  </si>
  <si>
    <t>Schuster LLC</t>
  </si>
  <si>
    <t>Birmingham</t>
  </si>
  <si>
    <t>$173013.34</t>
  </si>
  <si>
    <t>Walker, Leannon and Metz</t>
  </si>
  <si>
    <t>Fort Lauderdale</t>
  </si>
  <si>
    <t>$475426.69</t>
  </si>
  <si>
    <t>$222340.55</t>
  </si>
  <si>
    <t>$416400.35</t>
  </si>
  <si>
    <t>Strosin Group</t>
  </si>
  <si>
    <t>Okanagan</t>
  </si>
  <si>
    <t>$394835.73</t>
  </si>
  <si>
    <t>Kessler-Graham</t>
  </si>
  <si>
    <t>Parry Sound</t>
  </si>
  <si>
    <t>$516589.64</t>
  </si>
  <si>
    <t>Dietrich-Raynor</t>
  </si>
  <si>
    <t>$586332.51</t>
  </si>
  <si>
    <t>Shanahan, Johnston and Crist</t>
  </si>
  <si>
    <t>Sacramento</t>
  </si>
  <si>
    <t>$545946.82</t>
  </si>
  <si>
    <t>$319748.05</t>
  </si>
  <si>
    <t>Keeling, Sporer and Stark</t>
  </si>
  <si>
    <t>$157123.75</t>
  </si>
  <si>
    <t>Buckridge, Jenkins and Bartoletti</t>
  </si>
  <si>
    <t>$442414.92</t>
  </si>
  <si>
    <t>Torphy-Zieme</t>
  </si>
  <si>
    <t>Sechelt</t>
  </si>
  <si>
    <t>$310329.14</t>
  </si>
  <si>
    <t>Labadie, Kling and Sporer</t>
  </si>
  <si>
    <t>Québec</t>
  </si>
  <si>
    <t>$126206.11</t>
  </si>
  <si>
    <t>Kuhn, Kuhic and Carter</t>
  </si>
  <si>
    <t>Ucluelet</t>
  </si>
  <si>
    <t>$360098.55</t>
  </si>
  <si>
    <t>Hackett Inc</t>
  </si>
  <si>
    <t>Rockford</t>
  </si>
  <si>
    <t>$545032.13</t>
  </si>
  <si>
    <t>Lind-Marvin</t>
  </si>
  <si>
    <t>$507215.64</t>
  </si>
  <si>
    <t>Rutherford-Zboncak</t>
  </si>
  <si>
    <t>Newton</t>
  </si>
  <si>
    <t>$610222.24</t>
  </si>
  <si>
    <t>O'Reilly-Weber</t>
  </si>
  <si>
    <t>Matagami</t>
  </si>
  <si>
    <t>$361161.94</t>
  </si>
  <si>
    <t>Altenwerth Group</t>
  </si>
  <si>
    <t>Nipawin</t>
  </si>
  <si>
    <t>$376927.11</t>
  </si>
  <si>
    <t>Schultz, Wisozk and Koch</t>
  </si>
  <si>
    <t>Honolulu</t>
  </si>
  <si>
    <t>$343783.54</t>
  </si>
  <si>
    <t>$624638.39</t>
  </si>
  <si>
    <t>Towne, Ebert and Huel</t>
  </si>
  <si>
    <t>Minneapolis</t>
  </si>
  <si>
    <t>$173652.88</t>
  </si>
  <si>
    <t>Crist Group</t>
  </si>
  <si>
    <t>Fullerton</t>
  </si>
  <si>
    <t>$458545.72</t>
  </si>
  <si>
    <t>$28039.04</t>
  </si>
  <si>
    <t>Sipes-Roberts</t>
  </si>
  <si>
    <t>Duncan</t>
  </si>
  <si>
    <t>$61951.81</t>
  </si>
  <si>
    <t>$187836.32</t>
  </si>
  <si>
    <t>Tromp Inc</t>
  </si>
  <si>
    <t>Wingham</t>
  </si>
  <si>
    <t>$60759.07</t>
  </si>
  <si>
    <t>Kreiger LLC</t>
  </si>
  <si>
    <t>Knoxville</t>
  </si>
  <si>
    <t>$560614.39</t>
  </si>
  <si>
    <t>Beer-Swift</t>
  </si>
  <si>
    <t>Midland</t>
  </si>
  <si>
    <t>$524827.02</t>
  </si>
  <si>
    <t>Krajcik LLC</t>
  </si>
  <si>
    <t>Bakersfield</t>
  </si>
  <si>
    <t>$202395.34</t>
  </si>
  <si>
    <t>Kunze, Jacobi and Osinski</t>
  </si>
  <si>
    <t>Zephyrhills</t>
  </si>
  <si>
    <t>$381447.51</t>
  </si>
  <si>
    <t>Aufderhar Inc</t>
  </si>
  <si>
    <t>Joliet</t>
  </si>
  <si>
    <t>$609217.16</t>
  </si>
  <si>
    <t>Mertz, O'Keefe and McLaughlin</t>
  </si>
  <si>
    <t>Lévis</t>
  </si>
  <si>
    <t>$326178.37</t>
  </si>
  <si>
    <t>Crona, Terry and Russel</t>
  </si>
  <si>
    <t>Saint Louis</t>
  </si>
  <si>
    <t>$525286.72</t>
  </si>
  <si>
    <t>Schumm LLC</t>
  </si>
  <si>
    <t>Bouctouche</t>
  </si>
  <si>
    <t>$440310.68</t>
  </si>
  <si>
    <t>$506616.24</t>
  </si>
  <si>
    <t>Zieme, Huel and Kovacek</t>
  </si>
  <si>
    <t>Montgomery</t>
  </si>
  <si>
    <t>$198981.94</t>
  </si>
  <si>
    <t>$640078.01</t>
  </si>
  <si>
    <t>Jacobson, Schoen and Grant</t>
  </si>
  <si>
    <t>Shreveport</t>
  </si>
  <si>
    <t>$318451.84</t>
  </si>
  <si>
    <t>Nicolas-Kihn</t>
  </si>
  <si>
    <t>Omaha</t>
  </si>
  <si>
    <t>Repeteciones de numero de factura(Col A)</t>
  </si>
  <si>
    <t>Cantidad de filas</t>
  </si>
  <si>
    <t>Belfast</t>
  </si>
  <si>
    <t>Cantidad de filas únicas</t>
  </si>
  <si>
    <t>Tucson</t>
  </si>
  <si>
    <t>Beausejour</t>
  </si>
  <si>
    <t>Denton</t>
  </si>
  <si>
    <t>producto</t>
  </si>
  <si>
    <t>codigo</t>
  </si>
  <si>
    <t>precio</t>
  </si>
  <si>
    <t>pais</t>
  </si>
  <si>
    <t>ciudad</t>
  </si>
  <si>
    <t>nombre</t>
  </si>
  <si>
    <t>apellido</t>
  </si>
  <si>
    <t>UNIQUE()</t>
  </si>
  <si>
    <t>Jose</t>
  </si>
  <si>
    <t>Perez</t>
  </si>
  <si>
    <t>Monica</t>
  </si>
  <si>
    <t>Castillo</t>
  </si>
  <si>
    <t>Ramirez</t>
  </si>
  <si>
    <t>BUSCARX()- SI.ERROR()</t>
  </si>
  <si>
    <t xml:space="preserve">Remera </t>
  </si>
  <si>
    <t>BC7899</t>
  </si>
  <si>
    <t>Pantalon</t>
  </si>
  <si>
    <t>JK2514</t>
  </si>
  <si>
    <t>BC7566</t>
  </si>
  <si>
    <t>alumno</t>
  </si>
  <si>
    <t>nota</t>
  </si>
  <si>
    <t>SI()</t>
  </si>
  <si>
    <t>Juancito</t>
  </si>
  <si>
    <t>Marcela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</si>
</sst>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-&quot;$&quot;* #,##0.00_-;_-&quot;$&quot;* \-#,##0.00_-;_-&quot;$&quot;* &quot;-&quot;??_-;_-@"/>
    <numFmt numFmtId="166" formatCode="&quot;$&quot;#,##0.00"/>
  </numFmts>
  <fonts count="5">
    <font>
      <sz val="10.0"/>
      <color rgb="FF000000"/>
      <name val="Arial"/>
      <scheme val="minor"/>
    </font>
    <font>
      <sz val="10.0"/>
      <color theme="1"/>
      <name val="Calibri"/>
    </font>
    <font>
      <b/>
      <sz val="10.0"/>
      <color theme="1"/>
      <name val="Calibri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 shrinkToFit="0" vertical="center" wrapText="1"/>
    </xf>
    <xf borderId="0" fillId="0" fontId="1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3" numFmtId="0" xfId="0" applyAlignment="1" applyFill="1" applyFont="1">
      <alignment readingOrder="0"/>
    </xf>
    <xf borderId="0" fillId="0" fontId="3" numFmtId="14" xfId="0" applyFont="1" applyNumberFormat="1"/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530001.0</v>
      </c>
      <c r="B2" s="4">
        <v>71013.0</v>
      </c>
      <c r="C2" s="1" t="s">
        <v>9</v>
      </c>
      <c r="D2" s="4">
        <v>4.0</v>
      </c>
      <c r="E2" s="5">
        <v>45331.0</v>
      </c>
      <c r="F2" s="6" t="s">
        <v>10</v>
      </c>
      <c r="G2" s="1" t="s">
        <v>11</v>
      </c>
      <c r="H2" s="1" t="s">
        <v>12</v>
      </c>
      <c r="I2" s="2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>
        <v>530002.0</v>
      </c>
      <c r="B3" s="4">
        <v>71014.0</v>
      </c>
      <c r="C3" s="1" t="s">
        <v>14</v>
      </c>
      <c r="D3" s="4">
        <v>2.0</v>
      </c>
      <c r="E3" s="5">
        <v>45378.0</v>
      </c>
      <c r="F3" s="6" t="s">
        <v>15</v>
      </c>
      <c r="G3" s="1" t="s">
        <v>16</v>
      </c>
      <c r="H3" s="1" t="s">
        <v>12</v>
      </c>
      <c r="I3" s="2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530003.0</v>
      </c>
      <c r="B4" s="4">
        <v>71015.0</v>
      </c>
      <c r="C4" s="1" t="s">
        <v>18</v>
      </c>
      <c r="D4" s="4">
        <v>3.0</v>
      </c>
      <c r="E4" s="5">
        <v>45352.0</v>
      </c>
      <c r="F4" s="6" t="s">
        <v>19</v>
      </c>
      <c r="G4" s="1" t="s">
        <v>20</v>
      </c>
      <c r="H4" s="1" t="s">
        <v>12</v>
      </c>
      <c r="I4" s="2" t="s">
        <v>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530004.0</v>
      </c>
      <c r="B5" s="4">
        <v>71013.0</v>
      </c>
      <c r="C5" s="1" t="s">
        <v>9</v>
      </c>
      <c r="D5" s="4">
        <v>4.0</v>
      </c>
      <c r="E5" s="5">
        <v>45330.0</v>
      </c>
      <c r="F5" s="6" t="s">
        <v>22</v>
      </c>
      <c r="G5" s="1" t="s">
        <v>23</v>
      </c>
      <c r="H5" s="1" t="s">
        <v>24</v>
      </c>
      <c r="I5" s="2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530005.0</v>
      </c>
      <c r="B6" s="4">
        <v>71016.0</v>
      </c>
      <c r="C6" s="1" t="s">
        <v>26</v>
      </c>
      <c r="D6" s="4">
        <v>2.0</v>
      </c>
      <c r="E6" s="5">
        <v>45341.0</v>
      </c>
      <c r="F6" s="6" t="s">
        <v>27</v>
      </c>
      <c r="G6" s="1" t="s">
        <v>28</v>
      </c>
      <c r="H6" s="1" t="s">
        <v>12</v>
      </c>
      <c r="I6" s="2" t="s">
        <v>29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530005.0</v>
      </c>
      <c r="B7" s="4">
        <v>71016.0</v>
      </c>
      <c r="C7" s="1" t="s">
        <v>26</v>
      </c>
      <c r="D7" s="4">
        <v>2.0</v>
      </c>
      <c r="E7" s="5">
        <v>45341.0</v>
      </c>
      <c r="F7" s="6" t="s">
        <v>27</v>
      </c>
      <c r="G7" s="1" t="s">
        <v>28</v>
      </c>
      <c r="H7" s="1" t="s">
        <v>12</v>
      </c>
      <c r="I7" s="2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530005.0</v>
      </c>
      <c r="B8" s="4">
        <v>71016.0</v>
      </c>
      <c r="C8" s="1" t="s">
        <v>26</v>
      </c>
      <c r="D8" s="4">
        <v>2.0</v>
      </c>
      <c r="E8" s="5">
        <v>45341.0</v>
      </c>
      <c r="F8" s="6" t="s">
        <v>27</v>
      </c>
      <c r="G8" s="1" t="s">
        <v>28</v>
      </c>
      <c r="H8" s="1" t="s">
        <v>12</v>
      </c>
      <c r="I8" s="2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530005.0</v>
      </c>
      <c r="B9" s="4">
        <v>71016.0</v>
      </c>
      <c r="C9" s="1" t="s">
        <v>26</v>
      </c>
      <c r="D9" s="4">
        <v>2.0</v>
      </c>
      <c r="E9" s="5">
        <v>45341.0</v>
      </c>
      <c r="F9" s="6" t="s">
        <v>27</v>
      </c>
      <c r="G9" s="1" t="s">
        <v>28</v>
      </c>
      <c r="H9" s="1" t="s">
        <v>12</v>
      </c>
      <c r="I9" s="2" t="s">
        <v>29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530005.0</v>
      </c>
      <c r="B10" s="4">
        <v>71016.0</v>
      </c>
      <c r="C10" s="1" t="s">
        <v>26</v>
      </c>
      <c r="D10" s="4">
        <v>2.0</v>
      </c>
      <c r="E10" s="5">
        <v>45341.0</v>
      </c>
      <c r="F10" s="6" t="s">
        <v>27</v>
      </c>
      <c r="G10" s="1" t="s">
        <v>28</v>
      </c>
      <c r="H10" s="1" t="s">
        <v>12</v>
      </c>
      <c r="I10" s="2" t="s">
        <v>29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530005.0</v>
      </c>
      <c r="B11" s="4">
        <v>71016.0</v>
      </c>
      <c r="C11" s="1" t="s">
        <v>26</v>
      </c>
      <c r="D11" s="4">
        <v>2.0</v>
      </c>
      <c r="E11" s="5">
        <v>45341.0</v>
      </c>
      <c r="F11" s="6" t="s">
        <v>27</v>
      </c>
      <c r="G11" s="1" t="s">
        <v>28</v>
      </c>
      <c r="H11" s="1" t="s">
        <v>12</v>
      </c>
      <c r="I11" s="2" t="s">
        <v>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530005.0</v>
      </c>
      <c r="B12" s="4">
        <v>71016.0</v>
      </c>
      <c r="C12" s="1" t="s">
        <v>26</v>
      </c>
      <c r="D12" s="4">
        <v>2.0</v>
      </c>
      <c r="E12" s="5">
        <v>45341.0</v>
      </c>
      <c r="F12" s="6" t="s">
        <v>27</v>
      </c>
      <c r="G12" s="1" t="s">
        <v>28</v>
      </c>
      <c r="H12" s="1" t="s">
        <v>12</v>
      </c>
      <c r="I12" s="2" t="s">
        <v>29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530005.0</v>
      </c>
      <c r="B13" s="4">
        <v>71016.0</v>
      </c>
      <c r="C13" s="1" t="s">
        <v>26</v>
      </c>
      <c r="D13" s="4">
        <v>2.0</v>
      </c>
      <c r="E13" s="5">
        <v>45341.0</v>
      </c>
      <c r="F13" s="6" t="s">
        <v>27</v>
      </c>
      <c r="G13" s="1" t="s">
        <v>28</v>
      </c>
      <c r="H13" s="1" t="s">
        <v>12</v>
      </c>
      <c r="I13" s="2" t="s">
        <v>29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530005.0</v>
      </c>
      <c r="B14" s="4">
        <v>71016.0</v>
      </c>
      <c r="C14" s="1" t="s">
        <v>26</v>
      </c>
      <c r="D14" s="4">
        <v>2.0</v>
      </c>
      <c r="E14" s="5">
        <v>45341.0</v>
      </c>
      <c r="F14" s="6" t="s">
        <v>27</v>
      </c>
      <c r="G14" s="1" t="s">
        <v>28</v>
      </c>
      <c r="H14" s="1" t="s">
        <v>12</v>
      </c>
      <c r="I14" s="2" t="s">
        <v>29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530006.0</v>
      </c>
      <c r="B15" s="4">
        <v>71017.0</v>
      </c>
      <c r="C15" s="1" t="s">
        <v>30</v>
      </c>
      <c r="D15" s="4">
        <v>4.0</v>
      </c>
      <c r="E15" s="5">
        <v>45373.0</v>
      </c>
      <c r="F15" s="6" t="s">
        <v>31</v>
      </c>
      <c r="G15" s="1" t="s">
        <v>32</v>
      </c>
      <c r="H15" s="1" t="s">
        <v>24</v>
      </c>
      <c r="I15" s="2" t="s">
        <v>33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530007.0</v>
      </c>
      <c r="B16" s="4">
        <v>71018.0</v>
      </c>
      <c r="C16" s="1" t="s">
        <v>34</v>
      </c>
      <c r="D16" s="4">
        <v>5.0</v>
      </c>
      <c r="E16" s="5">
        <v>45315.0</v>
      </c>
      <c r="F16" s="6" t="s">
        <v>35</v>
      </c>
      <c r="G16" s="1" t="s">
        <v>36</v>
      </c>
      <c r="H16" s="1" t="s">
        <v>24</v>
      </c>
      <c r="I16" s="2" t="s">
        <v>37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530008.0</v>
      </c>
      <c r="B17" s="4">
        <v>71019.0</v>
      </c>
      <c r="C17" s="1" t="s">
        <v>38</v>
      </c>
      <c r="D17" s="4">
        <v>4.0</v>
      </c>
      <c r="E17" s="5">
        <v>45378.0</v>
      </c>
      <c r="F17" s="6" t="s">
        <v>39</v>
      </c>
      <c r="G17" s="1" t="s">
        <v>40</v>
      </c>
      <c r="H17" s="1" t="s">
        <v>24</v>
      </c>
      <c r="I17" s="2" t="s">
        <v>41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530009.0</v>
      </c>
      <c r="B18" s="4">
        <v>71015.0</v>
      </c>
      <c r="C18" s="1" t="s">
        <v>18</v>
      </c>
      <c r="D18" s="4">
        <v>3.0</v>
      </c>
      <c r="E18" s="5">
        <v>45316.0</v>
      </c>
      <c r="F18" s="6" t="s">
        <v>42</v>
      </c>
      <c r="G18" s="1" t="s">
        <v>43</v>
      </c>
      <c r="H18" s="1" t="s">
        <v>12</v>
      </c>
      <c r="I18" s="2" t="s">
        <v>44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530010.0</v>
      </c>
      <c r="B19" s="4">
        <v>71015.0</v>
      </c>
      <c r="C19" s="1" t="s">
        <v>18</v>
      </c>
      <c r="D19" s="4">
        <v>2.0</v>
      </c>
      <c r="E19" s="5">
        <v>45309.0</v>
      </c>
      <c r="F19" s="6" t="s">
        <v>45</v>
      </c>
      <c r="G19" s="1" t="s">
        <v>23</v>
      </c>
      <c r="H19" s="1" t="s">
        <v>24</v>
      </c>
      <c r="I19" s="2" t="s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530011.0</v>
      </c>
      <c r="B20" s="4">
        <v>71020.0</v>
      </c>
      <c r="C20" s="1" t="s">
        <v>46</v>
      </c>
      <c r="D20" s="4">
        <v>4.0</v>
      </c>
      <c r="E20" s="5">
        <v>45380.0</v>
      </c>
      <c r="F20" s="6" t="s">
        <v>47</v>
      </c>
      <c r="G20" s="1" t="s">
        <v>48</v>
      </c>
      <c r="H20" s="1" t="s">
        <v>24</v>
      </c>
      <c r="I20" s="2" t="s">
        <v>49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530012.0</v>
      </c>
      <c r="B21" s="4">
        <v>71014.0</v>
      </c>
      <c r="C21" s="1" t="s">
        <v>14</v>
      </c>
      <c r="D21" s="4">
        <v>2.0</v>
      </c>
      <c r="E21" s="5">
        <v>45333.0</v>
      </c>
      <c r="F21" s="6" t="s">
        <v>50</v>
      </c>
      <c r="G21" s="1" t="s">
        <v>51</v>
      </c>
      <c r="H21" s="1" t="s">
        <v>12</v>
      </c>
      <c r="I21" s="2" t="s">
        <v>52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530013.0</v>
      </c>
      <c r="B22" s="4">
        <v>71017.0</v>
      </c>
      <c r="C22" s="1" t="s">
        <v>30</v>
      </c>
      <c r="D22" s="4">
        <v>5.0</v>
      </c>
      <c r="E22" s="5">
        <v>45364.0</v>
      </c>
      <c r="F22" s="6" t="s">
        <v>53</v>
      </c>
      <c r="G22" s="1" t="s">
        <v>54</v>
      </c>
      <c r="H22" s="1" t="s">
        <v>12</v>
      </c>
      <c r="I22" s="2" t="s">
        <v>55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530014.0</v>
      </c>
      <c r="B23" s="4">
        <v>71020.0</v>
      </c>
      <c r="C23" s="1" t="s">
        <v>46</v>
      </c>
      <c r="D23" s="4">
        <v>3.0</v>
      </c>
      <c r="E23" s="5">
        <v>45317.0</v>
      </c>
      <c r="F23" s="6" t="s">
        <v>56</v>
      </c>
      <c r="G23" s="1" t="s">
        <v>54</v>
      </c>
      <c r="H23" s="1" t="s">
        <v>12</v>
      </c>
      <c r="I23" s="2" t="s">
        <v>55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530015.0</v>
      </c>
      <c r="B24" s="4">
        <v>71017.0</v>
      </c>
      <c r="C24" s="1" t="s">
        <v>30</v>
      </c>
      <c r="D24" s="4">
        <v>3.0</v>
      </c>
      <c r="E24" s="5">
        <v>45337.0</v>
      </c>
      <c r="F24" s="6" t="s">
        <v>57</v>
      </c>
      <c r="G24" s="1" t="s">
        <v>58</v>
      </c>
      <c r="H24" s="1" t="s">
        <v>12</v>
      </c>
      <c r="I24" s="2" t="s">
        <v>59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530016.0</v>
      </c>
      <c r="B25" s="4">
        <v>71016.0</v>
      </c>
      <c r="C25" s="1" t="s">
        <v>26</v>
      </c>
      <c r="D25" s="4">
        <v>5.0</v>
      </c>
      <c r="E25" s="5">
        <v>45308.0</v>
      </c>
      <c r="F25" s="6" t="s">
        <v>60</v>
      </c>
      <c r="G25" s="1" t="s">
        <v>61</v>
      </c>
      <c r="H25" s="1" t="s">
        <v>24</v>
      </c>
      <c r="I25" s="2" t="s">
        <v>62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530017.0</v>
      </c>
      <c r="B26" s="4">
        <v>71016.0</v>
      </c>
      <c r="C26" s="1" t="s">
        <v>26</v>
      </c>
      <c r="D26" s="4">
        <v>3.0</v>
      </c>
      <c r="E26" s="5">
        <v>45354.0</v>
      </c>
      <c r="F26" s="6" t="s">
        <v>63</v>
      </c>
      <c r="G26" s="1" t="s">
        <v>64</v>
      </c>
      <c r="H26" s="1" t="s">
        <v>24</v>
      </c>
      <c r="I26" s="2" t="s">
        <v>65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530018.0</v>
      </c>
      <c r="B27" s="4">
        <v>71015.0</v>
      </c>
      <c r="C27" s="1" t="s">
        <v>18</v>
      </c>
      <c r="D27" s="4">
        <v>3.0</v>
      </c>
      <c r="E27" s="5">
        <v>45295.0</v>
      </c>
      <c r="F27" s="6" t="s">
        <v>66</v>
      </c>
      <c r="G27" s="1" t="s">
        <v>67</v>
      </c>
      <c r="H27" s="1" t="s">
        <v>24</v>
      </c>
      <c r="I27" s="2" t="s">
        <v>68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530019.0</v>
      </c>
      <c r="B28" s="4">
        <v>71020.0</v>
      </c>
      <c r="C28" s="1" t="s">
        <v>46</v>
      </c>
      <c r="D28" s="4">
        <v>3.0</v>
      </c>
      <c r="E28" s="5">
        <v>45303.0</v>
      </c>
      <c r="F28" s="6" t="s">
        <v>69</v>
      </c>
      <c r="G28" s="1" t="s">
        <v>70</v>
      </c>
      <c r="H28" s="1" t="s">
        <v>24</v>
      </c>
      <c r="I28" s="2" t="s">
        <v>71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530020.0</v>
      </c>
      <c r="B29" s="4">
        <v>71021.0</v>
      </c>
      <c r="C29" s="1" t="s">
        <v>72</v>
      </c>
      <c r="D29" s="4">
        <v>4.0</v>
      </c>
      <c r="E29" s="5">
        <v>45325.0</v>
      </c>
      <c r="F29" s="6" t="s">
        <v>73</v>
      </c>
      <c r="G29" s="1" t="s">
        <v>74</v>
      </c>
      <c r="H29" s="1" t="s">
        <v>12</v>
      </c>
      <c r="I29" s="2" t="s">
        <v>75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530021.0</v>
      </c>
      <c r="B30" s="4">
        <v>71022.0</v>
      </c>
      <c r="C30" s="1" t="s">
        <v>76</v>
      </c>
      <c r="D30" s="4">
        <v>5.0</v>
      </c>
      <c r="E30" s="5">
        <v>45350.0</v>
      </c>
      <c r="F30" s="6" t="s">
        <v>77</v>
      </c>
      <c r="G30" s="1" t="s">
        <v>23</v>
      </c>
      <c r="H30" s="1" t="s">
        <v>24</v>
      </c>
      <c r="I30" s="2" t="s">
        <v>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530022.0</v>
      </c>
      <c r="B31" s="4">
        <v>71017.0</v>
      </c>
      <c r="C31" s="1" t="s">
        <v>30</v>
      </c>
      <c r="D31" s="4">
        <v>5.0</v>
      </c>
      <c r="E31" s="5">
        <v>45317.0</v>
      </c>
      <c r="F31" s="6" t="s">
        <v>78</v>
      </c>
      <c r="G31" s="1" t="s">
        <v>79</v>
      </c>
      <c r="H31" s="1" t="s">
        <v>24</v>
      </c>
      <c r="I31" s="2" t="s">
        <v>80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530023.0</v>
      </c>
      <c r="B32" s="4">
        <v>71021.0</v>
      </c>
      <c r="C32" s="1" t="s">
        <v>72</v>
      </c>
      <c r="D32" s="4">
        <v>3.0</v>
      </c>
      <c r="E32" s="5">
        <v>45353.0</v>
      </c>
      <c r="F32" s="6" t="s">
        <v>81</v>
      </c>
      <c r="G32" s="1" t="s">
        <v>82</v>
      </c>
      <c r="H32" s="1" t="s">
        <v>24</v>
      </c>
      <c r="I32" s="2" t="s">
        <v>83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530024.0</v>
      </c>
      <c r="B33" s="4">
        <v>71022.0</v>
      </c>
      <c r="C33" s="1" t="s">
        <v>76</v>
      </c>
      <c r="D33" s="4">
        <v>3.0</v>
      </c>
      <c r="E33" s="5">
        <v>45376.0</v>
      </c>
      <c r="F33" s="6" t="s">
        <v>84</v>
      </c>
      <c r="G33" s="1" t="s">
        <v>54</v>
      </c>
      <c r="H33" s="1" t="s">
        <v>12</v>
      </c>
      <c r="I33" s="2" t="s">
        <v>55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530025.0</v>
      </c>
      <c r="B34" s="4">
        <v>71019.0</v>
      </c>
      <c r="C34" s="1" t="s">
        <v>38</v>
      </c>
      <c r="D34" s="4">
        <v>3.0</v>
      </c>
      <c r="E34" s="5">
        <v>45337.0</v>
      </c>
      <c r="F34" s="6" t="s">
        <v>85</v>
      </c>
      <c r="G34" s="1" t="s">
        <v>23</v>
      </c>
      <c r="H34" s="1" t="s">
        <v>24</v>
      </c>
      <c r="I34" s="2" t="s">
        <v>25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530026.0</v>
      </c>
      <c r="B35" s="4">
        <v>71021.0</v>
      </c>
      <c r="C35" s="1" t="s">
        <v>72</v>
      </c>
      <c r="D35" s="4">
        <v>1.0</v>
      </c>
      <c r="E35" s="5">
        <v>45355.0</v>
      </c>
      <c r="F35" s="6" t="s">
        <v>86</v>
      </c>
      <c r="G35" s="1" t="s">
        <v>87</v>
      </c>
      <c r="H35" s="1" t="s">
        <v>24</v>
      </c>
      <c r="I35" s="2" t="s">
        <v>88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530027.0</v>
      </c>
      <c r="B36" s="4">
        <v>71018.0</v>
      </c>
      <c r="C36" s="1" t="s">
        <v>34</v>
      </c>
      <c r="D36" s="4">
        <v>5.0</v>
      </c>
      <c r="E36" s="5">
        <v>45358.0</v>
      </c>
      <c r="F36" s="6" t="s">
        <v>89</v>
      </c>
      <c r="G36" s="1" t="s">
        <v>90</v>
      </c>
      <c r="H36" s="1" t="s">
        <v>24</v>
      </c>
      <c r="I36" s="2" t="s">
        <v>91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530028.0</v>
      </c>
      <c r="B37" s="4">
        <v>71015.0</v>
      </c>
      <c r="C37" s="1" t="s">
        <v>18</v>
      </c>
      <c r="D37" s="4">
        <v>3.0</v>
      </c>
      <c r="E37" s="5">
        <v>45370.0</v>
      </c>
      <c r="F37" s="6" t="s">
        <v>92</v>
      </c>
      <c r="G37" s="1" t="s">
        <v>93</v>
      </c>
      <c r="H37" s="1" t="s">
        <v>12</v>
      </c>
      <c r="I37" s="2" t="s">
        <v>94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530029.0</v>
      </c>
      <c r="B38" s="4">
        <v>71019.0</v>
      </c>
      <c r="C38" s="1" t="s">
        <v>38</v>
      </c>
      <c r="D38" s="4">
        <v>5.0</v>
      </c>
      <c r="E38" s="5">
        <v>45301.0</v>
      </c>
      <c r="F38" s="6" t="s">
        <v>95</v>
      </c>
      <c r="G38" s="1" t="s">
        <v>96</v>
      </c>
      <c r="H38" s="1" t="s">
        <v>12</v>
      </c>
      <c r="I38" s="2" t="s">
        <v>97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530030.0</v>
      </c>
      <c r="B39" s="4">
        <v>71021.0</v>
      </c>
      <c r="C39" s="1" t="s">
        <v>72</v>
      </c>
      <c r="D39" s="4">
        <v>1.0</v>
      </c>
      <c r="E39" s="5">
        <v>45362.0</v>
      </c>
      <c r="F39" s="6" t="s">
        <v>98</v>
      </c>
      <c r="G39" s="1" t="s">
        <v>99</v>
      </c>
      <c r="H39" s="1" t="s">
        <v>24</v>
      </c>
      <c r="I39" s="2" t="s">
        <v>100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530031.0</v>
      </c>
      <c r="B40" s="4">
        <v>71013.0</v>
      </c>
      <c r="C40" s="1" t="s">
        <v>9</v>
      </c>
      <c r="D40" s="4">
        <v>5.0</v>
      </c>
      <c r="E40" s="5">
        <v>45305.0</v>
      </c>
      <c r="F40" s="6" t="s">
        <v>101</v>
      </c>
      <c r="G40" s="1" t="s">
        <v>102</v>
      </c>
      <c r="H40" s="1" t="s">
        <v>24</v>
      </c>
      <c r="I40" s="2" t="s">
        <v>103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530032.0</v>
      </c>
      <c r="B41" s="4">
        <v>71021.0</v>
      </c>
      <c r="C41" s="1" t="s">
        <v>72</v>
      </c>
      <c r="D41" s="4">
        <v>3.0</v>
      </c>
      <c r="E41" s="5">
        <v>45332.0</v>
      </c>
      <c r="F41" s="6" t="s">
        <v>104</v>
      </c>
      <c r="G41" s="1" t="s">
        <v>105</v>
      </c>
      <c r="H41" s="1" t="s">
        <v>24</v>
      </c>
      <c r="I41" s="2" t="s">
        <v>106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530033.0</v>
      </c>
      <c r="B42" s="4">
        <v>71016.0</v>
      </c>
      <c r="C42" s="1" t="s">
        <v>26</v>
      </c>
      <c r="D42" s="4">
        <v>1.0</v>
      </c>
      <c r="E42" s="5">
        <v>45355.0</v>
      </c>
      <c r="F42" s="6" t="s">
        <v>107</v>
      </c>
      <c r="G42" s="1" t="s">
        <v>108</v>
      </c>
      <c r="H42" s="1" t="s">
        <v>12</v>
      </c>
      <c r="I42" s="2" t="s">
        <v>109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530034.0</v>
      </c>
      <c r="B43" s="4">
        <v>71022.0</v>
      </c>
      <c r="C43" s="1" t="s">
        <v>76</v>
      </c>
      <c r="D43" s="4">
        <v>1.0</v>
      </c>
      <c r="E43" s="5">
        <v>45373.0</v>
      </c>
      <c r="F43" s="6" t="s">
        <v>110</v>
      </c>
      <c r="G43" s="1" t="s">
        <v>111</v>
      </c>
      <c r="H43" s="1" t="s">
        <v>12</v>
      </c>
      <c r="I43" s="2" t="s">
        <v>94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530035.0</v>
      </c>
      <c r="B44" s="4">
        <v>71019.0</v>
      </c>
      <c r="C44" s="1" t="s">
        <v>38</v>
      </c>
      <c r="D44" s="4">
        <v>1.0</v>
      </c>
      <c r="E44" s="5">
        <v>45320.0</v>
      </c>
      <c r="F44" s="6" t="s">
        <v>112</v>
      </c>
      <c r="G44" s="1" t="s">
        <v>43</v>
      </c>
      <c r="H44" s="1" t="s">
        <v>12</v>
      </c>
      <c r="I44" s="2" t="s">
        <v>44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530036.0</v>
      </c>
      <c r="B45" s="4">
        <v>71018.0</v>
      </c>
      <c r="C45" s="1" t="s">
        <v>34</v>
      </c>
      <c r="D45" s="4">
        <v>4.0</v>
      </c>
      <c r="E45" s="5">
        <v>45295.0</v>
      </c>
      <c r="F45" s="6" t="s">
        <v>113</v>
      </c>
      <c r="G45" s="1" t="s">
        <v>114</v>
      </c>
      <c r="H45" s="1" t="s">
        <v>24</v>
      </c>
      <c r="I45" s="2" t="s">
        <v>115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530037.0</v>
      </c>
      <c r="B46" s="4">
        <v>71023.0</v>
      </c>
      <c r="C46" s="1" t="s">
        <v>116</v>
      </c>
      <c r="D46" s="4">
        <v>4.0</v>
      </c>
      <c r="E46" s="5">
        <v>45307.0</v>
      </c>
      <c r="F46" s="6" t="s">
        <v>117</v>
      </c>
      <c r="G46" s="1" t="s">
        <v>118</v>
      </c>
      <c r="H46" s="1" t="s">
        <v>24</v>
      </c>
      <c r="I46" s="2" t="s">
        <v>119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530038.0</v>
      </c>
      <c r="B47" s="4">
        <v>71013.0</v>
      </c>
      <c r="C47" s="1" t="s">
        <v>9</v>
      </c>
      <c r="D47" s="4">
        <v>1.0</v>
      </c>
      <c r="E47" s="5">
        <v>45346.0</v>
      </c>
      <c r="F47" s="6" t="s">
        <v>120</v>
      </c>
      <c r="G47" s="1" t="s">
        <v>23</v>
      </c>
      <c r="H47" s="1" t="s">
        <v>24</v>
      </c>
      <c r="I47" s="2" t="s">
        <v>25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530039.0</v>
      </c>
      <c r="B48" s="4">
        <v>71019.0</v>
      </c>
      <c r="C48" s="1" t="s">
        <v>38</v>
      </c>
      <c r="D48" s="4">
        <v>4.0</v>
      </c>
      <c r="E48" s="5">
        <v>45350.0</v>
      </c>
      <c r="F48" s="6" t="s">
        <v>121</v>
      </c>
      <c r="G48" s="1" t="s">
        <v>122</v>
      </c>
      <c r="H48" s="1" t="s">
        <v>24</v>
      </c>
      <c r="I48" s="2" t="s">
        <v>123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530040.0</v>
      </c>
      <c r="B49" s="4">
        <v>71015.0</v>
      </c>
      <c r="C49" s="1" t="s">
        <v>18</v>
      </c>
      <c r="D49" s="4">
        <v>1.0</v>
      </c>
      <c r="E49" s="5">
        <v>45319.0</v>
      </c>
      <c r="F49" s="6" t="s">
        <v>124</v>
      </c>
      <c r="G49" s="1" t="s">
        <v>125</v>
      </c>
      <c r="H49" s="1" t="s">
        <v>12</v>
      </c>
      <c r="I49" s="2" t="s">
        <v>126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530041.0</v>
      </c>
      <c r="B50" s="4">
        <v>71016.0</v>
      </c>
      <c r="C50" s="1" t="s">
        <v>26</v>
      </c>
      <c r="D50" s="4">
        <v>1.0</v>
      </c>
      <c r="E50" s="5">
        <v>45356.0</v>
      </c>
      <c r="F50" s="6" t="s">
        <v>127</v>
      </c>
      <c r="G50" s="1" t="s">
        <v>128</v>
      </c>
      <c r="H50" s="1" t="s">
        <v>12</v>
      </c>
      <c r="I50" s="2" t="s">
        <v>129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530042.0</v>
      </c>
      <c r="B51" s="4">
        <v>71017.0</v>
      </c>
      <c r="C51" s="1" t="s">
        <v>30</v>
      </c>
      <c r="D51" s="4">
        <v>5.0</v>
      </c>
      <c r="E51" s="5">
        <v>45342.0</v>
      </c>
      <c r="F51" s="6" t="s">
        <v>130</v>
      </c>
      <c r="G51" s="1" t="s">
        <v>131</v>
      </c>
      <c r="H51" s="1" t="s">
        <v>24</v>
      </c>
      <c r="I51" s="2" t="s">
        <v>106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530043.0</v>
      </c>
      <c r="B52" s="4">
        <v>71016.0</v>
      </c>
      <c r="C52" s="1" t="s">
        <v>26</v>
      </c>
      <c r="D52" s="4">
        <v>3.0</v>
      </c>
      <c r="E52" s="5">
        <v>45332.0</v>
      </c>
      <c r="F52" s="6" t="s">
        <v>132</v>
      </c>
      <c r="G52" s="1" t="s">
        <v>133</v>
      </c>
      <c r="H52" s="1" t="s">
        <v>24</v>
      </c>
      <c r="I52" s="2" t="s">
        <v>134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530044.0</v>
      </c>
      <c r="B53" s="4">
        <v>71014.0</v>
      </c>
      <c r="C53" s="1" t="s">
        <v>14</v>
      </c>
      <c r="D53" s="4">
        <v>4.0</v>
      </c>
      <c r="E53" s="5">
        <v>45336.0</v>
      </c>
      <c r="F53" s="6" t="s">
        <v>135</v>
      </c>
      <c r="G53" s="1" t="s">
        <v>136</v>
      </c>
      <c r="H53" s="1" t="s">
        <v>24</v>
      </c>
      <c r="I53" s="2" t="s">
        <v>137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530045.0</v>
      </c>
      <c r="B54" s="4">
        <v>71017.0</v>
      </c>
      <c r="C54" s="1" t="s">
        <v>30</v>
      </c>
      <c r="D54" s="4">
        <v>1.0</v>
      </c>
      <c r="E54" s="5">
        <v>45332.0</v>
      </c>
      <c r="F54" s="6" t="s">
        <v>138</v>
      </c>
      <c r="G54" s="1" t="s">
        <v>139</v>
      </c>
      <c r="H54" s="1" t="s">
        <v>24</v>
      </c>
      <c r="I54" s="2" t="s">
        <v>140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530046.0</v>
      </c>
      <c r="B55" s="4">
        <v>71020.0</v>
      </c>
      <c r="C55" s="1" t="s">
        <v>46</v>
      </c>
      <c r="D55" s="4">
        <v>2.0</v>
      </c>
      <c r="E55" s="5">
        <v>45380.0</v>
      </c>
      <c r="F55" s="6" t="s">
        <v>141</v>
      </c>
      <c r="G55" s="1" t="s">
        <v>142</v>
      </c>
      <c r="H55" s="1" t="s">
        <v>24</v>
      </c>
      <c r="I55" s="2" t="s">
        <v>143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530047.0</v>
      </c>
      <c r="B56" s="4">
        <v>71023.0</v>
      </c>
      <c r="C56" s="1" t="s">
        <v>116</v>
      </c>
      <c r="D56" s="4">
        <v>4.0</v>
      </c>
      <c r="E56" s="5">
        <v>45327.0</v>
      </c>
      <c r="F56" s="6" t="s">
        <v>144</v>
      </c>
      <c r="G56" s="1" t="s">
        <v>145</v>
      </c>
      <c r="H56" s="1" t="s">
        <v>12</v>
      </c>
      <c r="I56" s="2" t="s">
        <v>146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530048.0</v>
      </c>
      <c r="B57" s="4">
        <v>71017.0</v>
      </c>
      <c r="C57" s="1" t="s">
        <v>30</v>
      </c>
      <c r="D57" s="4">
        <v>3.0</v>
      </c>
      <c r="E57" s="5">
        <v>45317.0</v>
      </c>
      <c r="F57" s="6" t="s">
        <v>147</v>
      </c>
      <c r="G57" s="1" t="s">
        <v>148</v>
      </c>
      <c r="H57" s="1" t="s">
        <v>24</v>
      </c>
      <c r="I57" s="2" t="s">
        <v>149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530049.0</v>
      </c>
      <c r="B58" s="4">
        <v>71021.0</v>
      </c>
      <c r="C58" s="1" t="s">
        <v>72</v>
      </c>
      <c r="D58" s="4">
        <v>2.0</v>
      </c>
      <c r="E58" s="5">
        <v>45325.0</v>
      </c>
      <c r="F58" s="6" t="s">
        <v>150</v>
      </c>
      <c r="G58" s="1" t="s">
        <v>151</v>
      </c>
      <c r="H58" s="1" t="s">
        <v>24</v>
      </c>
      <c r="I58" s="2" t="s">
        <v>106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530050.0</v>
      </c>
      <c r="B59" s="4">
        <v>71020.0</v>
      </c>
      <c r="C59" s="1" t="s">
        <v>46</v>
      </c>
      <c r="D59" s="4">
        <v>4.0</v>
      </c>
      <c r="E59" s="5">
        <v>45308.0</v>
      </c>
      <c r="F59" s="6" t="s">
        <v>152</v>
      </c>
      <c r="G59" s="1" t="s">
        <v>153</v>
      </c>
      <c r="H59" s="1" t="s">
        <v>24</v>
      </c>
      <c r="I59" s="2" t="s">
        <v>154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530051.0</v>
      </c>
      <c r="B60" s="4">
        <v>71019.0</v>
      </c>
      <c r="C60" s="1" t="s">
        <v>38</v>
      </c>
      <c r="D60" s="4">
        <v>1.0</v>
      </c>
      <c r="E60" s="5">
        <v>45324.0</v>
      </c>
      <c r="F60" s="6" t="s">
        <v>155</v>
      </c>
      <c r="G60" s="1" t="s">
        <v>54</v>
      </c>
      <c r="H60" s="1" t="s">
        <v>12</v>
      </c>
      <c r="I60" s="2" t="s">
        <v>55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530052.0</v>
      </c>
      <c r="B61" s="4">
        <v>71017.0</v>
      </c>
      <c r="C61" s="1" t="s">
        <v>30</v>
      </c>
      <c r="D61" s="4">
        <v>2.0</v>
      </c>
      <c r="E61" s="5">
        <v>45356.0</v>
      </c>
      <c r="F61" s="6" t="s">
        <v>156</v>
      </c>
      <c r="G61" s="1" t="s">
        <v>157</v>
      </c>
      <c r="H61" s="1" t="s">
        <v>24</v>
      </c>
      <c r="I61" s="2" t="s">
        <v>158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530053.0</v>
      </c>
      <c r="B62" s="4">
        <v>71023.0</v>
      </c>
      <c r="C62" s="1" t="s">
        <v>116</v>
      </c>
      <c r="D62" s="4">
        <v>5.0</v>
      </c>
      <c r="E62" s="5">
        <v>45356.0</v>
      </c>
      <c r="F62" s="6" t="s">
        <v>159</v>
      </c>
      <c r="G62" s="1" t="s">
        <v>160</v>
      </c>
      <c r="H62" s="1" t="s">
        <v>12</v>
      </c>
      <c r="I62" s="2" t="s">
        <v>161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530054.0</v>
      </c>
      <c r="B63" s="4">
        <v>71014.0</v>
      </c>
      <c r="C63" s="1" t="s">
        <v>14</v>
      </c>
      <c r="D63" s="4">
        <v>3.0</v>
      </c>
      <c r="E63" s="5">
        <v>45331.0</v>
      </c>
      <c r="F63" s="6" t="s">
        <v>162</v>
      </c>
      <c r="G63" s="1" t="s">
        <v>163</v>
      </c>
      <c r="H63" s="1" t="s">
        <v>24</v>
      </c>
      <c r="I63" s="2" t="s">
        <v>164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530055.0</v>
      </c>
      <c r="B64" s="4">
        <v>71017.0</v>
      </c>
      <c r="C64" s="1" t="s">
        <v>30</v>
      </c>
      <c r="D64" s="4">
        <v>5.0</v>
      </c>
      <c r="E64" s="5">
        <v>45335.0</v>
      </c>
      <c r="F64" s="6" t="s">
        <v>165</v>
      </c>
      <c r="G64" s="1" t="s">
        <v>166</v>
      </c>
      <c r="H64" s="1" t="s">
        <v>24</v>
      </c>
      <c r="I64" s="2" t="s">
        <v>167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530056.0</v>
      </c>
      <c r="B65" s="4">
        <v>71019.0</v>
      </c>
      <c r="C65" s="1" t="s">
        <v>38</v>
      </c>
      <c r="D65" s="4">
        <v>3.0</v>
      </c>
      <c r="E65" s="5">
        <v>45341.0</v>
      </c>
      <c r="F65" s="6" t="s">
        <v>168</v>
      </c>
      <c r="G65" s="1" t="s">
        <v>169</v>
      </c>
      <c r="H65" s="1" t="s">
        <v>24</v>
      </c>
      <c r="I65" s="2" t="s">
        <v>106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530057.0</v>
      </c>
      <c r="B66" s="4">
        <v>71019.0</v>
      </c>
      <c r="C66" s="1" t="s">
        <v>38</v>
      </c>
      <c r="D66" s="4">
        <v>2.0</v>
      </c>
      <c r="E66" s="5">
        <v>45357.0</v>
      </c>
      <c r="F66" s="6" t="s">
        <v>170</v>
      </c>
      <c r="G66" s="1" t="s">
        <v>171</v>
      </c>
      <c r="H66" s="1" t="s">
        <v>12</v>
      </c>
      <c r="I66" s="2" t="s">
        <v>172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530058.0</v>
      </c>
      <c r="B67" s="4">
        <v>71014.0</v>
      </c>
      <c r="C67" s="1" t="s">
        <v>14</v>
      </c>
      <c r="D67" s="4">
        <v>2.0</v>
      </c>
      <c r="E67" s="5">
        <v>45315.0</v>
      </c>
      <c r="F67" s="6" t="s">
        <v>173</v>
      </c>
      <c r="G67" s="1" t="s">
        <v>174</v>
      </c>
      <c r="H67" s="1" t="s">
        <v>12</v>
      </c>
      <c r="I67" s="2" t="s">
        <v>175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530059.0</v>
      </c>
      <c r="B68" s="4">
        <v>71019.0</v>
      </c>
      <c r="C68" s="1" t="s">
        <v>38</v>
      </c>
      <c r="D68" s="4">
        <v>5.0</v>
      </c>
      <c r="E68" s="5">
        <v>45311.0</v>
      </c>
      <c r="F68" s="6" t="s">
        <v>176</v>
      </c>
      <c r="G68" s="1" t="s">
        <v>177</v>
      </c>
      <c r="H68" s="1" t="s">
        <v>24</v>
      </c>
      <c r="I68" s="2" t="s">
        <v>65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530060.0</v>
      </c>
      <c r="B69" s="4">
        <v>71023.0</v>
      </c>
      <c r="C69" s="1" t="s">
        <v>116</v>
      </c>
      <c r="D69" s="4">
        <v>2.0</v>
      </c>
      <c r="E69" s="5">
        <v>45320.0</v>
      </c>
      <c r="F69" s="6" t="s">
        <v>178</v>
      </c>
      <c r="G69" s="1" t="s">
        <v>179</v>
      </c>
      <c r="H69" s="1" t="s">
        <v>24</v>
      </c>
      <c r="I69" s="2" t="s">
        <v>180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530061.0</v>
      </c>
      <c r="B70" s="4">
        <v>71015.0</v>
      </c>
      <c r="C70" s="1" t="s">
        <v>18</v>
      </c>
      <c r="D70" s="4">
        <v>1.0</v>
      </c>
      <c r="E70" s="5">
        <v>45330.0</v>
      </c>
      <c r="F70" s="6" t="s">
        <v>181</v>
      </c>
      <c r="G70" s="1" t="s">
        <v>182</v>
      </c>
      <c r="H70" s="1" t="s">
        <v>24</v>
      </c>
      <c r="I70" s="2" t="s">
        <v>183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530062.0</v>
      </c>
      <c r="B71" s="4">
        <v>71017.0</v>
      </c>
      <c r="C71" s="1" t="s">
        <v>30</v>
      </c>
      <c r="D71" s="4">
        <v>2.0</v>
      </c>
      <c r="E71" s="5">
        <v>45321.0</v>
      </c>
      <c r="F71" s="6" t="s">
        <v>184</v>
      </c>
      <c r="G71" s="1" t="s">
        <v>185</v>
      </c>
      <c r="H71" s="1" t="s">
        <v>24</v>
      </c>
      <c r="I71" s="2" t="s">
        <v>186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530063.0</v>
      </c>
      <c r="B72" s="4">
        <v>71019.0</v>
      </c>
      <c r="C72" s="1" t="s">
        <v>38</v>
      </c>
      <c r="D72" s="4">
        <v>3.0</v>
      </c>
      <c r="E72" s="5">
        <v>45339.0</v>
      </c>
      <c r="F72" s="6" t="s">
        <v>187</v>
      </c>
      <c r="G72" s="1" t="s">
        <v>43</v>
      </c>
      <c r="H72" s="1" t="s">
        <v>12</v>
      </c>
      <c r="I72" s="2" t="s">
        <v>44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530064.0</v>
      </c>
      <c r="B73" s="4">
        <v>71015.0</v>
      </c>
      <c r="C73" s="1" t="s">
        <v>18</v>
      </c>
      <c r="D73" s="4">
        <v>5.0</v>
      </c>
      <c r="E73" s="5">
        <v>45327.0</v>
      </c>
      <c r="F73" s="6" t="s">
        <v>188</v>
      </c>
      <c r="G73" s="1" t="s">
        <v>23</v>
      </c>
      <c r="H73" s="1" t="s">
        <v>24</v>
      </c>
      <c r="I73" s="2" t="s">
        <v>25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530065.0</v>
      </c>
      <c r="B74" s="4">
        <v>71019.0</v>
      </c>
      <c r="C74" s="1" t="s">
        <v>38</v>
      </c>
      <c r="D74" s="4">
        <v>1.0</v>
      </c>
      <c r="E74" s="5">
        <v>45300.0</v>
      </c>
      <c r="F74" s="6" t="s">
        <v>189</v>
      </c>
      <c r="G74" s="1" t="s">
        <v>190</v>
      </c>
      <c r="H74" s="1" t="s">
        <v>12</v>
      </c>
      <c r="I74" s="2" t="s">
        <v>191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530066.0</v>
      </c>
      <c r="B75" s="4">
        <v>71014.0</v>
      </c>
      <c r="C75" s="1" t="s">
        <v>14</v>
      </c>
      <c r="D75" s="4">
        <v>3.0</v>
      </c>
      <c r="E75" s="5">
        <v>45308.0</v>
      </c>
      <c r="F75" s="6" t="s">
        <v>192</v>
      </c>
      <c r="G75" s="1" t="s">
        <v>193</v>
      </c>
      <c r="H75" s="1" t="s">
        <v>12</v>
      </c>
      <c r="I75" s="2" t="s">
        <v>194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530067.0</v>
      </c>
      <c r="B76" s="4">
        <v>71018.0</v>
      </c>
      <c r="C76" s="1" t="s">
        <v>34</v>
      </c>
      <c r="D76" s="4">
        <v>1.0</v>
      </c>
      <c r="E76" s="5">
        <v>45354.0</v>
      </c>
      <c r="F76" s="6" t="s">
        <v>195</v>
      </c>
      <c r="G76" s="1" t="s">
        <v>196</v>
      </c>
      <c r="H76" s="1" t="s">
        <v>12</v>
      </c>
      <c r="I76" s="2" t="s">
        <v>97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530068.0</v>
      </c>
      <c r="B77" s="4">
        <v>71021.0</v>
      </c>
      <c r="C77" s="1" t="s">
        <v>72</v>
      </c>
      <c r="D77" s="4">
        <v>4.0</v>
      </c>
      <c r="E77" s="5">
        <v>45375.0</v>
      </c>
      <c r="F77" s="6" t="s">
        <v>197</v>
      </c>
      <c r="G77" s="1" t="s">
        <v>198</v>
      </c>
      <c r="H77" s="1" t="s">
        <v>24</v>
      </c>
      <c r="I77" s="2" t="s">
        <v>199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530069.0</v>
      </c>
      <c r="B78" s="4">
        <v>71020.0</v>
      </c>
      <c r="C78" s="1" t="s">
        <v>46</v>
      </c>
      <c r="D78" s="4">
        <v>5.0</v>
      </c>
      <c r="E78" s="5">
        <v>45323.0</v>
      </c>
      <c r="F78" s="6" t="s">
        <v>200</v>
      </c>
      <c r="G78" s="1" t="s">
        <v>54</v>
      </c>
      <c r="H78" s="1" t="s">
        <v>12</v>
      </c>
      <c r="I78" s="2" t="s">
        <v>55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530070.0</v>
      </c>
      <c r="B79" s="4">
        <v>71023.0</v>
      </c>
      <c r="C79" s="1" t="s">
        <v>116</v>
      </c>
      <c r="D79" s="4">
        <v>5.0</v>
      </c>
      <c r="E79" s="5">
        <v>45325.0</v>
      </c>
      <c r="F79" s="6" t="s">
        <v>201</v>
      </c>
      <c r="G79" s="1" t="s">
        <v>202</v>
      </c>
      <c r="H79" s="1" t="s">
        <v>24</v>
      </c>
      <c r="I79" s="2" t="s">
        <v>25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530071.0</v>
      </c>
      <c r="B80" s="4">
        <v>71013.0</v>
      </c>
      <c r="C80" s="1" t="s">
        <v>9</v>
      </c>
      <c r="D80" s="4">
        <v>4.0</v>
      </c>
      <c r="E80" s="5">
        <v>45330.0</v>
      </c>
      <c r="F80" s="6" t="s">
        <v>203</v>
      </c>
      <c r="G80" s="1" t="s">
        <v>204</v>
      </c>
      <c r="H80" s="1" t="s">
        <v>24</v>
      </c>
      <c r="I80" s="2" t="s">
        <v>123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530072.0</v>
      </c>
      <c r="B81" s="4">
        <v>71023.0</v>
      </c>
      <c r="C81" s="1" t="s">
        <v>116</v>
      </c>
      <c r="D81" s="4">
        <v>4.0</v>
      </c>
      <c r="E81" s="5">
        <v>45338.0</v>
      </c>
      <c r="F81" s="6" t="s">
        <v>205</v>
      </c>
      <c r="G81" s="1" t="s">
        <v>206</v>
      </c>
      <c r="H81" s="1" t="s">
        <v>12</v>
      </c>
      <c r="I81" s="2" t="s">
        <v>207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530073.0</v>
      </c>
      <c r="B82" s="4">
        <v>71015.0</v>
      </c>
      <c r="C82" s="1" t="s">
        <v>18</v>
      </c>
      <c r="D82" s="4">
        <v>3.0</v>
      </c>
      <c r="E82" s="5">
        <v>45302.0</v>
      </c>
      <c r="F82" s="6" t="s">
        <v>208</v>
      </c>
      <c r="G82" s="1" t="s">
        <v>209</v>
      </c>
      <c r="H82" s="1" t="s">
        <v>12</v>
      </c>
      <c r="I82" s="2" t="s">
        <v>210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530074.0</v>
      </c>
      <c r="B83" s="4">
        <v>71020.0</v>
      </c>
      <c r="C83" s="1" t="s">
        <v>46</v>
      </c>
      <c r="D83" s="4">
        <v>2.0</v>
      </c>
      <c r="E83" s="5">
        <v>45357.0</v>
      </c>
      <c r="F83" s="6" t="s">
        <v>211</v>
      </c>
      <c r="G83" s="1" t="s">
        <v>212</v>
      </c>
      <c r="H83" s="1" t="s">
        <v>12</v>
      </c>
      <c r="I83" s="2" t="s">
        <v>213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530075.0</v>
      </c>
      <c r="B84" s="4">
        <v>71023.0</v>
      </c>
      <c r="C84" s="1" t="s">
        <v>116</v>
      </c>
      <c r="D84" s="4">
        <v>1.0</v>
      </c>
      <c r="E84" s="5">
        <v>45349.0</v>
      </c>
      <c r="F84" s="6" t="s">
        <v>214</v>
      </c>
      <c r="G84" s="1" t="s">
        <v>215</v>
      </c>
      <c r="H84" s="1" t="s">
        <v>24</v>
      </c>
      <c r="I84" s="2" t="s">
        <v>216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530076.0</v>
      </c>
      <c r="B85" s="4">
        <v>71023.0</v>
      </c>
      <c r="C85" s="1" t="s">
        <v>116</v>
      </c>
      <c r="D85" s="4">
        <v>5.0</v>
      </c>
      <c r="E85" s="5">
        <v>45298.0</v>
      </c>
      <c r="F85" s="6" t="s">
        <v>217</v>
      </c>
      <c r="G85" s="1" t="s">
        <v>218</v>
      </c>
      <c r="H85" s="1" t="s">
        <v>12</v>
      </c>
      <c r="I85" s="2" t="s">
        <v>55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530077.0</v>
      </c>
      <c r="B86" s="4">
        <v>71021.0</v>
      </c>
      <c r="C86" s="1" t="s">
        <v>72</v>
      </c>
      <c r="D86" s="4">
        <v>4.0</v>
      </c>
      <c r="E86" s="5">
        <v>45373.0</v>
      </c>
      <c r="F86" s="6" t="s">
        <v>219</v>
      </c>
      <c r="G86" s="1" t="s">
        <v>220</v>
      </c>
      <c r="H86" s="1" t="s">
        <v>24</v>
      </c>
      <c r="I86" s="2" t="s">
        <v>221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530078.0</v>
      </c>
      <c r="B87" s="4">
        <v>71015.0</v>
      </c>
      <c r="C87" s="1" t="s">
        <v>18</v>
      </c>
      <c r="D87" s="4">
        <v>2.0</v>
      </c>
      <c r="E87" s="5">
        <v>45305.0</v>
      </c>
      <c r="F87" s="6" t="s">
        <v>222</v>
      </c>
      <c r="G87" s="1" t="s">
        <v>223</v>
      </c>
      <c r="H87" s="1" t="s">
        <v>12</v>
      </c>
      <c r="I87" s="2" t="s">
        <v>224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530079.0</v>
      </c>
      <c r="B88" s="4">
        <v>71019.0</v>
      </c>
      <c r="C88" s="1" t="s">
        <v>38</v>
      </c>
      <c r="D88" s="4">
        <v>2.0</v>
      </c>
      <c r="E88" s="5">
        <v>45332.0</v>
      </c>
      <c r="F88" s="6" t="s">
        <v>225</v>
      </c>
      <c r="G88" s="1" t="s">
        <v>226</v>
      </c>
      <c r="H88" s="1" t="s">
        <v>12</v>
      </c>
      <c r="I88" s="2" t="s">
        <v>227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530080.0</v>
      </c>
      <c r="B89" s="4">
        <v>71022.0</v>
      </c>
      <c r="C89" s="1" t="s">
        <v>76</v>
      </c>
      <c r="D89" s="4">
        <v>2.0</v>
      </c>
      <c r="E89" s="5">
        <v>45304.0</v>
      </c>
      <c r="F89" s="6" t="s">
        <v>228</v>
      </c>
      <c r="G89" s="1" t="s">
        <v>229</v>
      </c>
      <c r="H89" s="1" t="s">
        <v>24</v>
      </c>
      <c r="I89" s="2" t="s">
        <v>230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530081.0</v>
      </c>
      <c r="B90" s="4">
        <v>71017.0</v>
      </c>
      <c r="C90" s="1" t="s">
        <v>30</v>
      </c>
      <c r="D90" s="4">
        <v>2.0</v>
      </c>
      <c r="E90" s="5">
        <v>45321.0</v>
      </c>
      <c r="F90" s="6" t="s">
        <v>231</v>
      </c>
      <c r="G90" s="1" t="s">
        <v>23</v>
      </c>
      <c r="H90" s="1" t="s">
        <v>24</v>
      </c>
      <c r="I90" s="2" t="s">
        <v>25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530082.0</v>
      </c>
      <c r="B91" s="4">
        <v>71021.0</v>
      </c>
      <c r="C91" s="1" t="s">
        <v>72</v>
      </c>
      <c r="D91" s="4">
        <v>3.0</v>
      </c>
      <c r="E91" s="5">
        <v>45358.0</v>
      </c>
      <c r="F91" s="6" t="s">
        <v>232</v>
      </c>
      <c r="G91" s="1" t="s">
        <v>233</v>
      </c>
      <c r="H91" s="1" t="s">
        <v>24</v>
      </c>
      <c r="I91" s="2" t="s">
        <v>234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530083.0</v>
      </c>
      <c r="B92" s="4">
        <v>71014.0</v>
      </c>
      <c r="C92" s="1" t="s">
        <v>14</v>
      </c>
      <c r="D92" s="4">
        <v>3.0</v>
      </c>
      <c r="E92" s="5">
        <v>45316.0</v>
      </c>
      <c r="F92" s="6" t="s">
        <v>235</v>
      </c>
      <c r="G92" s="1" t="s">
        <v>236</v>
      </c>
      <c r="H92" s="1" t="s">
        <v>24</v>
      </c>
      <c r="I92" s="2" t="s">
        <v>237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530084.0</v>
      </c>
      <c r="B93" s="4">
        <v>71018.0</v>
      </c>
      <c r="C93" s="1" t="s">
        <v>34</v>
      </c>
      <c r="D93" s="4">
        <v>3.0</v>
      </c>
      <c r="E93" s="5">
        <v>45309.0</v>
      </c>
      <c r="F93" s="6" t="s">
        <v>238</v>
      </c>
      <c r="G93" s="1" t="s">
        <v>54</v>
      </c>
      <c r="H93" s="1" t="s">
        <v>12</v>
      </c>
      <c r="I93" s="2" t="s">
        <v>55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530085.0</v>
      </c>
      <c r="B94" s="4">
        <v>71021.0</v>
      </c>
      <c r="C94" s="1" t="s">
        <v>72</v>
      </c>
      <c r="D94" s="4">
        <v>5.0</v>
      </c>
      <c r="E94" s="5">
        <v>45308.0</v>
      </c>
      <c r="F94" s="6" t="s">
        <v>239</v>
      </c>
      <c r="G94" s="1" t="s">
        <v>240</v>
      </c>
      <c r="H94" s="1" t="s">
        <v>12</v>
      </c>
      <c r="I94" s="2" t="s">
        <v>241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530086.0</v>
      </c>
      <c r="B95" s="4">
        <v>71021.0</v>
      </c>
      <c r="C95" s="1" t="s">
        <v>72</v>
      </c>
      <c r="D95" s="4">
        <v>4.0</v>
      </c>
      <c r="E95" s="5">
        <v>45294.0</v>
      </c>
      <c r="F95" s="6" t="s">
        <v>242</v>
      </c>
      <c r="G95" s="1" t="s">
        <v>23</v>
      </c>
      <c r="H95" s="1" t="s">
        <v>24</v>
      </c>
      <c r="I95" s="2" t="s">
        <v>25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530087.0</v>
      </c>
      <c r="B96" s="4">
        <v>71021.0</v>
      </c>
      <c r="C96" s="1" t="s">
        <v>72</v>
      </c>
      <c r="D96" s="4">
        <v>2.0</v>
      </c>
      <c r="E96" s="5">
        <v>45361.0</v>
      </c>
      <c r="F96" s="6" t="s">
        <v>243</v>
      </c>
      <c r="G96" s="1" t="s">
        <v>244</v>
      </c>
      <c r="H96" s="1" t="s">
        <v>12</v>
      </c>
      <c r="I96" s="2" t="s">
        <v>245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530088.0</v>
      </c>
      <c r="B97" s="4">
        <v>71022.0</v>
      </c>
      <c r="C97" s="1" t="s">
        <v>76</v>
      </c>
      <c r="D97" s="4">
        <v>5.0</v>
      </c>
      <c r="E97" s="5">
        <v>45380.0</v>
      </c>
      <c r="F97" s="6" t="s">
        <v>246</v>
      </c>
      <c r="G97" s="1" t="s">
        <v>247</v>
      </c>
      <c r="H97" s="1" t="s">
        <v>24</v>
      </c>
      <c r="I97" s="2" t="s">
        <v>248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530089.0</v>
      </c>
      <c r="B98" s="4">
        <v>71018.0</v>
      </c>
      <c r="C98" s="1" t="s">
        <v>34</v>
      </c>
      <c r="D98" s="4">
        <v>1.0</v>
      </c>
      <c r="E98" s="5">
        <v>45381.0</v>
      </c>
      <c r="F98" s="6" t="s">
        <v>249</v>
      </c>
      <c r="G98" s="1" t="s">
        <v>250</v>
      </c>
      <c r="H98" s="1" t="s">
        <v>12</v>
      </c>
      <c r="I98" s="2" t="s">
        <v>251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530090.0</v>
      </c>
      <c r="B99" s="4">
        <v>71018.0</v>
      </c>
      <c r="C99" s="1" t="s">
        <v>34</v>
      </c>
      <c r="D99" s="4">
        <v>5.0</v>
      </c>
      <c r="E99" s="5">
        <v>45297.0</v>
      </c>
      <c r="F99" s="6" t="s">
        <v>252</v>
      </c>
      <c r="G99" s="1" t="s">
        <v>253</v>
      </c>
      <c r="H99" s="1" t="s">
        <v>24</v>
      </c>
      <c r="I99" s="2" t="s">
        <v>254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530091.0</v>
      </c>
      <c r="B100" s="4">
        <v>71014.0</v>
      </c>
      <c r="C100" s="1" t="s">
        <v>14</v>
      </c>
      <c r="D100" s="4">
        <v>1.0</v>
      </c>
      <c r="E100" s="5">
        <v>45310.0</v>
      </c>
      <c r="F100" s="6" t="s">
        <v>255</v>
      </c>
      <c r="G100" s="1" t="s">
        <v>256</v>
      </c>
      <c r="H100" s="1" t="s">
        <v>24</v>
      </c>
      <c r="I100" s="2" t="s">
        <v>257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530092.0</v>
      </c>
      <c r="B101" s="4">
        <v>71017.0</v>
      </c>
      <c r="C101" s="1" t="s">
        <v>30</v>
      </c>
      <c r="D101" s="4">
        <v>2.0</v>
      </c>
      <c r="E101" s="5">
        <v>45312.0</v>
      </c>
      <c r="F101" s="6" t="s">
        <v>258</v>
      </c>
      <c r="G101" s="1" t="s">
        <v>259</v>
      </c>
      <c r="H101" s="1" t="s">
        <v>24</v>
      </c>
      <c r="I101" s="2" t="s">
        <v>260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530093.0</v>
      </c>
      <c r="B102" s="4">
        <v>71013.0</v>
      </c>
      <c r="C102" s="1" t="s">
        <v>9</v>
      </c>
      <c r="D102" s="4">
        <v>5.0</v>
      </c>
      <c r="E102" s="5">
        <v>45348.0</v>
      </c>
      <c r="F102" s="6" t="s">
        <v>261</v>
      </c>
      <c r="G102" s="1" t="s">
        <v>262</v>
      </c>
      <c r="H102" s="1" t="s">
        <v>12</v>
      </c>
      <c r="I102" s="2" t="s">
        <v>263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530094.0</v>
      </c>
      <c r="B103" s="4">
        <v>71020.0</v>
      </c>
      <c r="C103" s="1" t="s">
        <v>46</v>
      </c>
      <c r="D103" s="4">
        <v>3.0</v>
      </c>
      <c r="E103" s="5">
        <v>45296.0</v>
      </c>
      <c r="F103" s="6" t="s">
        <v>264</v>
      </c>
      <c r="G103" s="1" t="s">
        <v>265</v>
      </c>
      <c r="H103" s="1" t="s">
        <v>24</v>
      </c>
      <c r="I103" s="2" t="s">
        <v>266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530095.0</v>
      </c>
      <c r="B104" s="4">
        <v>71016.0</v>
      </c>
      <c r="C104" s="1" t="s">
        <v>26</v>
      </c>
      <c r="D104" s="4">
        <v>1.0</v>
      </c>
      <c r="E104" s="5">
        <v>45300.0</v>
      </c>
      <c r="F104" s="6" t="s">
        <v>267</v>
      </c>
      <c r="G104" s="1" t="s">
        <v>268</v>
      </c>
      <c r="H104" s="1" t="s">
        <v>12</v>
      </c>
      <c r="I104" s="2" t="s">
        <v>269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530096.0</v>
      </c>
      <c r="B105" s="4">
        <v>71021.0</v>
      </c>
      <c r="C105" s="1" t="s">
        <v>72</v>
      </c>
      <c r="D105" s="4">
        <v>4.0</v>
      </c>
      <c r="E105" s="5">
        <v>45301.0</v>
      </c>
      <c r="F105" s="6" t="s">
        <v>270</v>
      </c>
      <c r="G105" s="1" t="s">
        <v>43</v>
      </c>
      <c r="H105" s="1" t="s">
        <v>12</v>
      </c>
      <c r="I105" s="2" t="s">
        <v>44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530097.0</v>
      </c>
      <c r="B106" s="4">
        <v>71016.0</v>
      </c>
      <c r="C106" s="1" t="s">
        <v>26</v>
      </c>
      <c r="D106" s="4">
        <v>5.0</v>
      </c>
      <c r="E106" s="5">
        <v>45369.0</v>
      </c>
      <c r="F106" s="6" t="s">
        <v>271</v>
      </c>
      <c r="G106" s="1" t="s">
        <v>272</v>
      </c>
      <c r="H106" s="1" t="s">
        <v>24</v>
      </c>
      <c r="I106" s="2" t="s">
        <v>273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530098.0</v>
      </c>
      <c r="B107" s="4">
        <v>71020.0</v>
      </c>
      <c r="C107" s="1" t="s">
        <v>46</v>
      </c>
      <c r="D107" s="4">
        <v>1.0</v>
      </c>
      <c r="E107" s="5">
        <v>45295.0</v>
      </c>
      <c r="F107" s="6" t="s">
        <v>274</v>
      </c>
      <c r="G107" s="1" t="s">
        <v>23</v>
      </c>
      <c r="H107" s="1" t="s">
        <v>24</v>
      </c>
      <c r="I107" s="2" t="s">
        <v>25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530099.0</v>
      </c>
      <c r="B108" s="4">
        <v>71018.0</v>
      </c>
      <c r="C108" s="1" t="s">
        <v>34</v>
      </c>
      <c r="D108" s="4">
        <v>3.0</v>
      </c>
      <c r="E108" s="5">
        <v>45328.0</v>
      </c>
      <c r="F108" s="6" t="s">
        <v>275</v>
      </c>
      <c r="G108" s="1" t="s">
        <v>276</v>
      </c>
      <c r="H108" s="1" t="s">
        <v>24</v>
      </c>
      <c r="I108" s="2" t="s">
        <v>277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530100.0</v>
      </c>
      <c r="B109" s="4">
        <v>71022.0</v>
      </c>
      <c r="C109" s="1" t="s">
        <v>76</v>
      </c>
      <c r="D109" s="4">
        <v>1.0</v>
      </c>
      <c r="E109" s="5">
        <v>45315.0</v>
      </c>
      <c r="F109" s="6" t="s">
        <v>278</v>
      </c>
      <c r="G109" s="1" t="s">
        <v>279</v>
      </c>
      <c r="H109" s="1" t="s">
        <v>24</v>
      </c>
      <c r="I109" s="2" t="s">
        <v>280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530101.0</v>
      </c>
      <c r="B110" s="4">
        <v>71016.0</v>
      </c>
      <c r="C110" s="1" t="s">
        <v>26</v>
      </c>
      <c r="D110" s="4">
        <v>2.0</v>
      </c>
      <c r="E110" s="5">
        <v>45345.0</v>
      </c>
      <c r="F110" s="6" t="s">
        <v>27</v>
      </c>
      <c r="G110" s="1" t="s">
        <v>28</v>
      </c>
      <c r="H110" s="1" t="s">
        <v>12</v>
      </c>
      <c r="I110" s="2" t="s">
        <v>29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.63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281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530001.0</v>
      </c>
      <c r="B2" s="4">
        <v>71013.0</v>
      </c>
      <c r="C2" s="1" t="s">
        <v>9</v>
      </c>
      <c r="D2" s="4">
        <v>4.0</v>
      </c>
      <c r="E2" s="5">
        <v>45331.0</v>
      </c>
      <c r="F2" s="10">
        <v>268963.31</v>
      </c>
      <c r="G2" s="1" t="s">
        <v>11</v>
      </c>
      <c r="H2" s="1" t="s">
        <v>12</v>
      </c>
      <c r="I2" s="2" t="s">
        <v>13</v>
      </c>
      <c r="J2" s="3">
        <f>COUNTIF(A2:A109,A2)</f>
        <v>1</v>
      </c>
      <c r="L2" s="2" t="s">
        <v>282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>
        <v>530002.0</v>
      </c>
      <c r="B3" s="4">
        <v>71014.0</v>
      </c>
      <c r="C3" s="1" t="s">
        <v>14</v>
      </c>
      <c r="D3" s="4">
        <v>2.0</v>
      </c>
      <c r="E3" s="5">
        <v>45378.0</v>
      </c>
      <c r="F3" s="10">
        <v>212608.33</v>
      </c>
      <c r="G3" s="1" t="s">
        <v>16</v>
      </c>
      <c r="H3" s="1" t="s">
        <v>12</v>
      </c>
      <c r="I3" s="2" t="s">
        <v>17</v>
      </c>
      <c r="J3" s="3">
        <f t="shared" ref="J3:J16" si="1">COUNTIF(A2:A110,A2)</f>
        <v>1</v>
      </c>
      <c r="L3" s="3">
        <f>COUNT(A2:A110)</f>
        <v>101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530003.0</v>
      </c>
      <c r="B4" s="4">
        <v>71015.0</v>
      </c>
      <c r="C4" s="1" t="s">
        <v>18</v>
      </c>
      <c r="D4" s="4">
        <v>3.0</v>
      </c>
      <c r="E4" s="5">
        <v>45352.0</v>
      </c>
      <c r="F4" s="10">
        <v>146364.92</v>
      </c>
      <c r="G4" s="1" t="s">
        <v>20</v>
      </c>
      <c r="H4" s="1" t="s">
        <v>12</v>
      </c>
      <c r="I4" s="2" t="s">
        <v>283</v>
      </c>
      <c r="J4" s="3">
        <f t="shared" si="1"/>
        <v>1</v>
      </c>
      <c r="L4" s="2" t="s">
        <v>284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530004.0</v>
      </c>
      <c r="B5" s="4">
        <v>71013.0</v>
      </c>
      <c r="C5" s="1" t="s">
        <v>9</v>
      </c>
      <c r="D5" s="4">
        <v>4.0</v>
      </c>
      <c r="E5" s="5">
        <v>45330.0</v>
      </c>
      <c r="F5" s="10">
        <v>281353.27</v>
      </c>
      <c r="G5" s="1" t="s">
        <v>23</v>
      </c>
      <c r="H5" s="1" t="s">
        <v>24</v>
      </c>
      <c r="I5" s="2" t="s">
        <v>25</v>
      </c>
      <c r="J5" s="3">
        <f t="shared" si="1"/>
        <v>1</v>
      </c>
      <c r="L5" s="3">
        <f>IFERROR(__xludf.DUMMYFUNCTION("COUNTUNIQUE(A2:A110)"),101.0)</f>
        <v>101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530005.0</v>
      </c>
      <c r="B6" s="4">
        <v>71016.0</v>
      </c>
      <c r="C6" s="1" t="s">
        <v>26</v>
      </c>
      <c r="D6" s="4">
        <v>2.0</v>
      </c>
      <c r="E6" s="5">
        <v>45341.0</v>
      </c>
      <c r="F6" s="10">
        <v>568304.97</v>
      </c>
      <c r="G6" s="1" t="s">
        <v>28</v>
      </c>
      <c r="H6" s="1" t="s">
        <v>12</v>
      </c>
      <c r="I6" s="2" t="s">
        <v>29</v>
      </c>
      <c r="J6" s="3">
        <f t="shared" si="1"/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530006.0</v>
      </c>
      <c r="B7" s="4">
        <v>71017.0</v>
      </c>
      <c r="C7" s="11" t="s">
        <v>30</v>
      </c>
      <c r="D7" s="4">
        <v>4.0</v>
      </c>
      <c r="E7" s="5">
        <v>45373.0</v>
      </c>
      <c r="F7" s="10">
        <v>28711.55</v>
      </c>
      <c r="G7" s="1" t="s">
        <v>32</v>
      </c>
      <c r="H7" s="1" t="s">
        <v>24</v>
      </c>
      <c r="I7" s="2" t="s">
        <v>285</v>
      </c>
      <c r="J7" s="3">
        <f t="shared" si="1"/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530007.0</v>
      </c>
      <c r="B8" s="4">
        <v>71018.0</v>
      </c>
      <c r="C8" s="1" t="s">
        <v>34</v>
      </c>
      <c r="D8" s="4">
        <v>5.0</v>
      </c>
      <c r="E8" s="5">
        <v>45315.0</v>
      </c>
      <c r="F8" s="10">
        <v>503185.07</v>
      </c>
      <c r="G8" s="1" t="s">
        <v>36</v>
      </c>
      <c r="H8" s="1" t="s">
        <v>24</v>
      </c>
      <c r="I8" s="2" t="s">
        <v>37</v>
      </c>
      <c r="J8" s="3">
        <f t="shared" si="1"/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530008.0</v>
      </c>
      <c r="B9" s="4">
        <v>71019.0</v>
      </c>
      <c r="C9" s="1" t="s">
        <v>38</v>
      </c>
      <c r="D9" s="4">
        <v>4.0</v>
      </c>
      <c r="E9" s="5">
        <v>45378.0</v>
      </c>
      <c r="F9" s="10">
        <v>246657.28</v>
      </c>
      <c r="G9" s="1" t="s">
        <v>40</v>
      </c>
      <c r="H9" s="1" t="s">
        <v>24</v>
      </c>
      <c r="I9" s="2" t="s">
        <v>41</v>
      </c>
      <c r="J9" s="3">
        <f t="shared" si="1"/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530009.0</v>
      </c>
      <c r="B10" s="4">
        <v>71015.0</v>
      </c>
      <c r="C10" s="1" t="s">
        <v>18</v>
      </c>
      <c r="D10" s="4">
        <v>3.0</v>
      </c>
      <c r="E10" s="5">
        <v>45316.0</v>
      </c>
      <c r="F10" s="10">
        <v>628573.03</v>
      </c>
      <c r="G10" s="1" t="s">
        <v>43</v>
      </c>
      <c r="H10" s="1" t="s">
        <v>12</v>
      </c>
      <c r="I10" s="2" t="s">
        <v>44</v>
      </c>
      <c r="J10" s="3">
        <f t="shared" si="1"/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530010.0</v>
      </c>
      <c r="B11" s="4">
        <v>71015.0</v>
      </c>
      <c r="C11" s="1" t="s">
        <v>18</v>
      </c>
      <c r="D11" s="4">
        <v>2.0</v>
      </c>
      <c r="E11" s="5">
        <v>45309.0</v>
      </c>
      <c r="F11" s="10">
        <v>254255.08</v>
      </c>
      <c r="G11" s="1" t="s">
        <v>23</v>
      </c>
      <c r="H11" s="1" t="s">
        <v>24</v>
      </c>
      <c r="I11" s="2" t="s">
        <v>25</v>
      </c>
      <c r="J11" s="3">
        <f t="shared" si="1"/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530011.0</v>
      </c>
      <c r="B12" s="4">
        <v>71020.0</v>
      </c>
      <c r="C12" s="1" t="s">
        <v>46</v>
      </c>
      <c r="D12" s="4">
        <v>4.0</v>
      </c>
      <c r="E12" s="5">
        <v>45380.0</v>
      </c>
      <c r="F12" s="10">
        <v>210295.57</v>
      </c>
      <c r="G12" s="1" t="s">
        <v>48</v>
      </c>
      <c r="H12" s="1" t="s">
        <v>24</v>
      </c>
      <c r="I12" s="2" t="s">
        <v>49</v>
      </c>
      <c r="J12" s="3">
        <f t="shared" si="1"/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530012.0</v>
      </c>
      <c r="B13" s="4">
        <v>71014.0</v>
      </c>
      <c r="C13" s="1" t="s">
        <v>14</v>
      </c>
      <c r="D13" s="4">
        <v>2.0</v>
      </c>
      <c r="E13" s="5">
        <v>45333.0</v>
      </c>
      <c r="F13" s="10">
        <v>348680.1</v>
      </c>
      <c r="G13" s="1" t="s">
        <v>51</v>
      </c>
      <c r="H13" s="1" t="s">
        <v>12</v>
      </c>
      <c r="I13" s="2" t="s">
        <v>286</v>
      </c>
      <c r="J13" s="3">
        <f t="shared" si="1"/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530013.0</v>
      </c>
      <c r="B14" s="4">
        <v>71017.0</v>
      </c>
      <c r="C14" s="1" t="s">
        <v>30</v>
      </c>
      <c r="D14" s="4">
        <v>5.0</v>
      </c>
      <c r="E14" s="5">
        <v>45364.0</v>
      </c>
      <c r="F14" s="10">
        <v>422888.42</v>
      </c>
      <c r="G14" s="1" t="s">
        <v>54</v>
      </c>
      <c r="H14" s="1" t="s">
        <v>12</v>
      </c>
      <c r="I14" s="2" t="s">
        <v>55</v>
      </c>
      <c r="J14" s="3">
        <f t="shared" si="1"/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530014.0</v>
      </c>
      <c r="B15" s="4">
        <v>71020.0</v>
      </c>
      <c r="C15" s="1" t="s">
        <v>46</v>
      </c>
      <c r="D15" s="4">
        <v>3.0</v>
      </c>
      <c r="E15" s="5">
        <v>45317.0</v>
      </c>
      <c r="F15" s="10">
        <v>557712.57</v>
      </c>
      <c r="G15" s="1" t="s">
        <v>54</v>
      </c>
      <c r="H15" s="1" t="s">
        <v>12</v>
      </c>
      <c r="I15" s="2" t="s">
        <v>55</v>
      </c>
      <c r="J15" s="3">
        <f t="shared" si="1"/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530015.0</v>
      </c>
      <c r="B16" s="4">
        <v>71017.0</v>
      </c>
      <c r="C16" s="1" t="s">
        <v>30</v>
      </c>
      <c r="D16" s="4">
        <v>3.0</v>
      </c>
      <c r="E16" s="5">
        <v>45337.0</v>
      </c>
      <c r="F16" s="10">
        <v>395916.54</v>
      </c>
      <c r="G16" s="1" t="s">
        <v>58</v>
      </c>
      <c r="H16" s="1" t="s">
        <v>12</v>
      </c>
      <c r="I16" s="2" t="s">
        <v>59</v>
      </c>
      <c r="J16" s="3">
        <f t="shared" si="1"/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530016.0</v>
      </c>
      <c r="B17" s="4">
        <v>71016.0</v>
      </c>
      <c r="C17" s="1" t="s">
        <v>26</v>
      </c>
      <c r="D17" s="4">
        <v>5.0</v>
      </c>
      <c r="E17" s="5">
        <v>45308.0</v>
      </c>
      <c r="F17" s="10">
        <v>217195.55</v>
      </c>
      <c r="G17" s="1" t="s">
        <v>61</v>
      </c>
      <c r="H17" s="1" t="s">
        <v>24</v>
      </c>
      <c r="I17" s="2" t="s">
        <v>62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530017.0</v>
      </c>
      <c r="B18" s="4">
        <v>71016.0</v>
      </c>
      <c r="C18" s="1" t="s">
        <v>26</v>
      </c>
      <c r="D18" s="4">
        <v>3.0</v>
      </c>
      <c r="E18" s="5">
        <v>45354.0</v>
      </c>
      <c r="F18" s="10">
        <v>318733.32</v>
      </c>
      <c r="G18" s="1" t="s">
        <v>64</v>
      </c>
      <c r="H18" s="1" t="s">
        <v>24</v>
      </c>
      <c r="I18" s="2" t="s">
        <v>65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530018.0</v>
      </c>
      <c r="B19" s="4">
        <v>71015.0</v>
      </c>
      <c r="C19" s="1" t="s">
        <v>18</v>
      </c>
      <c r="D19" s="4">
        <v>3.0</v>
      </c>
      <c r="E19" s="5">
        <v>45295.0</v>
      </c>
      <c r="F19" s="10">
        <v>353224.01</v>
      </c>
      <c r="G19" s="1" t="s">
        <v>67</v>
      </c>
      <c r="H19" s="1" t="s">
        <v>24</v>
      </c>
      <c r="I19" s="2" t="s">
        <v>287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530019.0</v>
      </c>
      <c r="B20" s="4">
        <v>71020.0</v>
      </c>
      <c r="C20" s="1" t="s">
        <v>46</v>
      </c>
      <c r="D20" s="4">
        <v>3.0</v>
      </c>
      <c r="E20" s="5">
        <v>45303.0</v>
      </c>
      <c r="F20" s="10">
        <v>568667.59</v>
      </c>
      <c r="G20" s="1" t="s">
        <v>70</v>
      </c>
      <c r="H20" s="1" t="s">
        <v>24</v>
      </c>
      <c r="I20" s="2" t="s">
        <v>71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530020.0</v>
      </c>
      <c r="B21" s="4">
        <v>71021.0</v>
      </c>
      <c r="C21" s="1" t="s">
        <v>72</v>
      </c>
      <c r="D21" s="4">
        <v>4.0</v>
      </c>
      <c r="E21" s="5">
        <v>45325.0</v>
      </c>
      <c r="F21" s="10">
        <v>200990.01</v>
      </c>
      <c r="G21" s="1" t="s">
        <v>74</v>
      </c>
      <c r="H21" s="1" t="s">
        <v>12</v>
      </c>
      <c r="I21" s="2" t="s">
        <v>75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530021.0</v>
      </c>
      <c r="B22" s="4">
        <v>71022.0</v>
      </c>
      <c r="C22" s="1" t="s">
        <v>76</v>
      </c>
      <c r="D22" s="4">
        <v>5.0</v>
      </c>
      <c r="E22" s="5">
        <v>45350.0</v>
      </c>
      <c r="F22" s="10">
        <v>561558.79</v>
      </c>
      <c r="G22" s="1" t="s">
        <v>23</v>
      </c>
      <c r="H22" s="1" t="s">
        <v>24</v>
      </c>
      <c r="I22" s="2" t="s">
        <v>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530022.0</v>
      </c>
      <c r="B23" s="4">
        <v>71017.0</v>
      </c>
      <c r="C23" s="1" t="s">
        <v>30</v>
      </c>
      <c r="D23" s="4">
        <v>5.0</v>
      </c>
      <c r="E23" s="5">
        <v>45317.0</v>
      </c>
      <c r="F23" s="10">
        <v>307745.77</v>
      </c>
      <c r="G23" s="1" t="s">
        <v>79</v>
      </c>
      <c r="H23" s="1" t="s">
        <v>24</v>
      </c>
      <c r="I23" s="2" t="s">
        <v>80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530023.0</v>
      </c>
      <c r="B24" s="4">
        <v>71021.0</v>
      </c>
      <c r="C24" s="1" t="s">
        <v>72</v>
      </c>
      <c r="D24" s="4">
        <v>3.0</v>
      </c>
      <c r="E24" s="5">
        <v>45353.0</v>
      </c>
      <c r="F24" s="10">
        <v>38219.56</v>
      </c>
      <c r="G24" s="1" t="s">
        <v>82</v>
      </c>
      <c r="H24" s="1" t="s">
        <v>24</v>
      </c>
      <c r="I24" s="2" t="s">
        <v>83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530024.0</v>
      </c>
      <c r="B25" s="4">
        <v>71022.0</v>
      </c>
      <c r="C25" s="1" t="s">
        <v>76</v>
      </c>
      <c r="D25" s="4">
        <v>3.0</v>
      </c>
      <c r="E25" s="5">
        <v>45376.0</v>
      </c>
      <c r="F25" s="10">
        <v>472886.09</v>
      </c>
      <c r="G25" s="1" t="s">
        <v>54</v>
      </c>
      <c r="H25" s="1" t="s">
        <v>12</v>
      </c>
      <c r="I25" s="2" t="s">
        <v>55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530025.0</v>
      </c>
      <c r="B26" s="4">
        <v>71019.0</v>
      </c>
      <c r="C26" s="1" t="s">
        <v>38</v>
      </c>
      <c r="D26" s="4">
        <v>3.0</v>
      </c>
      <c r="E26" s="5">
        <v>45337.0</v>
      </c>
      <c r="F26" s="10">
        <v>147501.41</v>
      </c>
      <c r="G26" s="1" t="s">
        <v>23</v>
      </c>
      <c r="H26" s="1" t="s">
        <v>24</v>
      </c>
      <c r="I26" s="2" t="s">
        <v>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530026.0</v>
      </c>
      <c r="B27" s="4">
        <v>71021.0</v>
      </c>
      <c r="C27" s="1" t="s">
        <v>72</v>
      </c>
      <c r="D27" s="4">
        <v>1.0</v>
      </c>
      <c r="E27" s="5">
        <v>45355.0</v>
      </c>
      <c r="F27" s="10">
        <v>503125.47</v>
      </c>
      <c r="G27" s="1" t="s">
        <v>87</v>
      </c>
      <c r="H27" s="1" t="s">
        <v>24</v>
      </c>
      <c r="I27" s="2" t="s">
        <v>88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530027.0</v>
      </c>
      <c r="B28" s="4">
        <v>71018.0</v>
      </c>
      <c r="C28" s="1" t="s">
        <v>34</v>
      </c>
      <c r="D28" s="4">
        <v>5.0</v>
      </c>
      <c r="E28" s="5">
        <v>45358.0</v>
      </c>
      <c r="F28" s="10">
        <v>464543.48</v>
      </c>
      <c r="G28" s="1" t="s">
        <v>90</v>
      </c>
      <c r="H28" s="1" t="s">
        <v>24</v>
      </c>
      <c r="I28" s="2" t="s">
        <v>91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530028.0</v>
      </c>
      <c r="B29" s="4">
        <v>71015.0</v>
      </c>
      <c r="C29" s="1" t="s">
        <v>18</v>
      </c>
      <c r="D29" s="4">
        <v>3.0</v>
      </c>
      <c r="E29" s="5">
        <v>45370.0</v>
      </c>
      <c r="F29" s="10">
        <v>507657.57</v>
      </c>
      <c r="G29" s="1" t="s">
        <v>93</v>
      </c>
      <c r="H29" s="1" t="s">
        <v>12</v>
      </c>
      <c r="I29" s="2" t="s">
        <v>94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530029.0</v>
      </c>
      <c r="B30" s="4">
        <v>71019.0</v>
      </c>
      <c r="C30" s="1" t="s">
        <v>38</v>
      </c>
      <c r="D30" s="4">
        <v>5.0</v>
      </c>
      <c r="E30" s="5">
        <v>45301.0</v>
      </c>
      <c r="F30" s="10">
        <v>250863.52</v>
      </c>
      <c r="G30" s="1" t="s">
        <v>96</v>
      </c>
      <c r="H30" s="1" t="s">
        <v>12</v>
      </c>
      <c r="I30" s="2" t="s">
        <v>97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530030.0</v>
      </c>
      <c r="B31" s="4">
        <v>71021.0</v>
      </c>
      <c r="C31" s="1" t="s">
        <v>72</v>
      </c>
      <c r="D31" s="4">
        <v>1.0</v>
      </c>
      <c r="E31" s="5">
        <v>45362.0</v>
      </c>
      <c r="F31" s="10">
        <v>401876.01</v>
      </c>
      <c r="G31" s="1" t="s">
        <v>99</v>
      </c>
      <c r="H31" s="1" t="s">
        <v>24</v>
      </c>
      <c r="I31" s="2" t="s">
        <v>100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530031.0</v>
      </c>
      <c r="B32" s="4">
        <v>71013.0</v>
      </c>
      <c r="C32" s="1" t="s">
        <v>9</v>
      </c>
      <c r="D32" s="4">
        <v>5.0</v>
      </c>
      <c r="E32" s="5">
        <v>45305.0</v>
      </c>
      <c r="F32" s="10">
        <v>556130.39</v>
      </c>
      <c r="G32" s="1" t="s">
        <v>102</v>
      </c>
      <c r="H32" s="1" t="s">
        <v>24</v>
      </c>
      <c r="I32" s="2" t="s">
        <v>103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530032.0</v>
      </c>
      <c r="B33" s="4">
        <v>71021.0</v>
      </c>
      <c r="C33" s="1" t="s">
        <v>72</v>
      </c>
      <c r="D33" s="4">
        <v>3.0</v>
      </c>
      <c r="E33" s="5">
        <v>45332.0</v>
      </c>
      <c r="F33" s="10">
        <v>44820.86</v>
      </c>
      <c r="G33" s="1" t="s">
        <v>105</v>
      </c>
      <c r="H33" s="1" t="s">
        <v>24</v>
      </c>
      <c r="I33" s="2" t="s">
        <v>106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530033.0</v>
      </c>
      <c r="B34" s="4">
        <v>71016.0</v>
      </c>
      <c r="C34" s="1" t="s">
        <v>26</v>
      </c>
      <c r="D34" s="4">
        <v>1.0</v>
      </c>
      <c r="E34" s="5">
        <v>45355.0</v>
      </c>
      <c r="F34" s="10">
        <v>624968.64</v>
      </c>
      <c r="G34" s="1" t="s">
        <v>108</v>
      </c>
      <c r="H34" s="1" t="s">
        <v>12</v>
      </c>
      <c r="I34" s="2" t="s">
        <v>109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530034.0</v>
      </c>
      <c r="B35" s="4">
        <v>71022.0</v>
      </c>
      <c r="C35" s="1" t="s">
        <v>76</v>
      </c>
      <c r="D35" s="4">
        <v>1.0</v>
      </c>
      <c r="E35" s="5">
        <v>45373.0</v>
      </c>
      <c r="F35" s="10">
        <v>587182.96</v>
      </c>
      <c r="G35" s="1" t="s">
        <v>111</v>
      </c>
      <c r="H35" s="1" t="s">
        <v>12</v>
      </c>
      <c r="I35" s="2" t="s">
        <v>94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530035.0</v>
      </c>
      <c r="B36" s="4">
        <v>71019.0</v>
      </c>
      <c r="C36" s="1" t="s">
        <v>38</v>
      </c>
      <c r="D36" s="4">
        <v>1.0</v>
      </c>
      <c r="E36" s="5">
        <v>45320.0</v>
      </c>
      <c r="F36" s="10">
        <v>160227.81</v>
      </c>
      <c r="G36" s="1" t="s">
        <v>43</v>
      </c>
      <c r="H36" s="1" t="s">
        <v>12</v>
      </c>
      <c r="I36" s="2" t="s">
        <v>44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530036.0</v>
      </c>
      <c r="B37" s="4">
        <v>71018.0</v>
      </c>
      <c r="C37" s="1" t="s">
        <v>34</v>
      </c>
      <c r="D37" s="4">
        <v>4.0</v>
      </c>
      <c r="E37" s="5">
        <v>45295.0</v>
      </c>
      <c r="F37" s="10">
        <v>646464.75</v>
      </c>
      <c r="G37" s="1" t="s">
        <v>114</v>
      </c>
      <c r="H37" s="1" t="s">
        <v>24</v>
      </c>
      <c r="I37" s="2" t="s">
        <v>115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530037.0</v>
      </c>
      <c r="B38" s="4">
        <v>71023.0</v>
      </c>
      <c r="C38" s="1" t="s">
        <v>116</v>
      </c>
      <c r="D38" s="4">
        <v>4.0</v>
      </c>
      <c r="E38" s="5">
        <v>45307.0</v>
      </c>
      <c r="F38" s="10">
        <v>95008.87</v>
      </c>
      <c r="G38" s="1" t="s">
        <v>118</v>
      </c>
      <c r="H38" s="1" t="s">
        <v>24</v>
      </c>
      <c r="I38" s="2" t="s">
        <v>119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530038.0</v>
      </c>
      <c r="B39" s="4">
        <v>71013.0</v>
      </c>
      <c r="C39" s="1" t="s">
        <v>9</v>
      </c>
      <c r="D39" s="4">
        <v>1.0</v>
      </c>
      <c r="E39" s="5">
        <v>45346.0</v>
      </c>
      <c r="F39" s="10">
        <v>188059.2</v>
      </c>
      <c r="G39" s="1" t="s">
        <v>23</v>
      </c>
      <c r="H39" s="1" t="s">
        <v>24</v>
      </c>
      <c r="I39" s="2" t="s">
        <v>25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530039.0</v>
      </c>
      <c r="B40" s="4">
        <v>71019.0</v>
      </c>
      <c r="C40" s="1" t="s">
        <v>38</v>
      </c>
      <c r="D40" s="4">
        <v>4.0</v>
      </c>
      <c r="E40" s="5">
        <v>45350.0</v>
      </c>
      <c r="F40" s="10">
        <v>425288.45</v>
      </c>
      <c r="G40" s="1" t="s">
        <v>122</v>
      </c>
      <c r="H40" s="1" t="s">
        <v>24</v>
      </c>
      <c r="I40" s="2" t="s">
        <v>123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530040.0</v>
      </c>
      <c r="B41" s="4">
        <v>71015.0</v>
      </c>
      <c r="C41" s="1" t="s">
        <v>18</v>
      </c>
      <c r="D41" s="4">
        <v>1.0</v>
      </c>
      <c r="E41" s="5">
        <v>45319.0</v>
      </c>
      <c r="F41" s="10">
        <v>129904.14</v>
      </c>
      <c r="G41" s="1" t="s">
        <v>125</v>
      </c>
      <c r="H41" s="1" t="s">
        <v>12</v>
      </c>
      <c r="I41" s="2" t="s">
        <v>126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530041.0</v>
      </c>
      <c r="B42" s="4">
        <v>71016.0</v>
      </c>
      <c r="C42" s="1" t="s">
        <v>26</v>
      </c>
      <c r="D42" s="4">
        <v>1.0</v>
      </c>
      <c r="E42" s="5">
        <v>45356.0</v>
      </c>
      <c r="F42" s="10">
        <v>259477.92</v>
      </c>
      <c r="G42" s="1" t="s">
        <v>128</v>
      </c>
      <c r="H42" s="1" t="s">
        <v>12</v>
      </c>
      <c r="I42" s="2" t="s">
        <v>129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530042.0</v>
      </c>
      <c r="B43" s="4">
        <v>71017.0</v>
      </c>
      <c r="C43" s="1" t="s">
        <v>30</v>
      </c>
      <c r="D43" s="4">
        <v>5.0</v>
      </c>
      <c r="E43" s="5">
        <v>45342.0</v>
      </c>
      <c r="F43" s="10">
        <v>545212.72</v>
      </c>
      <c r="G43" s="1" t="s">
        <v>131</v>
      </c>
      <c r="H43" s="1" t="s">
        <v>24</v>
      </c>
      <c r="I43" s="2" t="s">
        <v>106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530043.0</v>
      </c>
      <c r="B44" s="4">
        <v>71016.0</v>
      </c>
      <c r="C44" s="1" t="s">
        <v>26</v>
      </c>
      <c r="D44" s="4">
        <v>3.0</v>
      </c>
      <c r="E44" s="5">
        <v>45332.0</v>
      </c>
      <c r="F44" s="10">
        <v>304464.12</v>
      </c>
      <c r="G44" s="1" t="s">
        <v>133</v>
      </c>
      <c r="H44" s="1" t="s">
        <v>24</v>
      </c>
      <c r="I44" s="2" t="s">
        <v>134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530044.0</v>
      </c>
      <c r="B45" s="4">
        <v>71014.0</v>
      </c>
      <c r="C45" s="1" t="s">
        <v>14</v>
      </c>
      <c r="D45" s="4">
        <v>4.0</v>
      </c>
      <c r="E45" s="5">
        <v>45336.0</v>
      </c>
      <c r="F45" s="10">
        <v>356037.63</v>
      </c>
      <c r="G45" s="1" t="s">
        <v>136</v>
      </c>
      <c r="H45" s="1" t="s">
        <v>24</v>
      </c>
      <c r="I45" s="2" t="s">
        <v>137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530045.0</v>
      </c>
      <c r="B46" s="4">
        <v>71017.0</v>
      </c>
      <c r="C46" s="1" t="s">
        <v>30</v>
      </c>
      <c r="D46" s="4">
        <v>1.0</v>
      </c>
      <c r="E46" s="5">
        <v>45332.0</v>
      </c>
      <c r="F46" s="10">
        <v>557642.92</v>
      </c>
      <c r="G46" s="1" t="s">
        <v>139</v>
      </c>
      <c r="H46" s="1" t="s">
        <v>24</v>
      </c>
      <c r="I46" s="2" t="s">
        <v>140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530046.0</v>
      </c>
      <c r="B47" s="4">
        <v>71020.0</v>
      </c>
      <c r="C47" s="1" t="s">
        <v>46</v>
      </c>
      <c r="D47" s="4">
        <v>2.0</v>
      </c>
      <c r="E47" s="5">
        <v>45380.0</v>
      </c>
      <c r="F47" s="10">
        <v>439143.71</v>
      </c>
      <c r="G47" s="1" t="s">
        <v>142</v>
      </c>
      <c r="H47" s="1" t="s">
        <v>24</v>
      </c>
      <c r="I47" s="2" t="s">
        <v>143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530047.0</v>
      </c>
      <c r="B48" s="4">
        <v>71023.0</v>
      </c>
      <c r="C48" s="1" t="s">
        <v>116</v>
      </c>
      <c r="D48" s="4">
        <v>4.0</v>
      </c>
      <c r="E48" s="5">
        <v>45327.0</v>
      </c>
      <c r="F48" s="10">
        <v>300042.21</v>
      </c>
      <c r="G48" s="1" t="s">
        <v>145</v>
      </c>
      <c r="H48" s="1" t="s">
        <v>12</v>
      </c>
      <c r="I48" s="2" t="s">
        <v>146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530048.0</v>
      </c>
      <c r="B49" s="4">
        <v>71017.0</v>
      </c>
      <c r="C49" s="1" t="s">
        <v>30</v>
      </c>
      <c r="D49" s="4">
        <v>3.0</v>
      </c>
      <c r="E49" s="5">
        <v>45317.0</v>
      </c>
      <c r="F49" s="10">
        <v>300482.81</v>
      </c>
      <c r="G49" s="1" t="s">
        <v>148</v>
      </c>
      <c r="H49" s="1" t="s">
        <v>24</v>
      </c>
      <c r="I49" s="2" t="s">
        <v>149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530049.0</v>
      </c>
      <c r="B50" s="4">
        <v>71021.0</v>
      </c>
      <c r="C50" s="1" t="s">
        <v>72</v>
      </c>
      <c r="D50" s="4">
        <v>2.0</v>
      </c>
      <c r="E50" s="5">
        <v>45325.0</v>
      </c>
      <c r="F50" s="10">
        <v>65152.5</v>
      </c>
      <c r="G50" s="1" t="s">
        <v>151</v>
      </c>
      <c r="H50" s="1" t="s">
        <v>24</v>
      </c>
      <c r="I50" s="2" t="s">
        <v>106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530050.0</v>
      </c>
      <c r="B51" s="4">
        <v>71020.0</v>
      </c>
      <c r="C51" s="1" t="s">
        <v>46</v>
      </c>
      <c r="D51" s="4">
        <v>4.0</v>
      </c>
      <c r="E51" s="5">
        <v>45308.0</v>
      </c>
      <c r="F51" s="10">
        <v>426742.6</v>
      </c>
      <c r="G51" s="1" t="s">
        <v>153</v>
      </c>
      <c r="H51" s="1" t="s">
        <v>24</v>
      </c>
      <c r="I51" s="2" t="s">
        <v>154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530051.0</v>
      </c>
      <c r="B52" s="4">
        <v>71019.0</v>
      </c>
      <c r="C52" s="1" t="s">
        <v>38</v>
      </c>
      <c r="D52" s="4">
        <v>1.0</v>
      </c>
      <c r="E52" s="5">
        <v>45324.0</v>
      </c>
      <c r="F52" s="10">
        <v>230469.6</v>
      </c>
      <c r="G52" s="1" t="s">
        <v>54</v>
      </c>
      <c r="H52" s="1" t="s">
        <v>12</v>
      </c>
      <c r="I52" s="2" t="s">
        <v>55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530052.0</v>
      </c>
      <c r="B53" s="4">
        <v>71017.0</v>
      </c>
      <c r="C53" s="1" t="s">
        <v>30</v>
      </c>
      <c r="D53" s="4">
        <v>2.0</v>
      </c>
      <c r="E53" s="5">
        <v>45356.0</v>
      </c>
      <c r="F53" s="10">
        <v>335527.01</v>
      </c>
      <c r="G53" s="1" t="s">
        <v>157</v>
      </c>
      <c r="H53" s="1" t="s">
        <v>24</v>
      </c>
      <c r="I53" s="2" t="s">
        <v>158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530053.0</v>
      </c>
      <c r="B54" s="4">
        <v>71023.0</v>
      </c>
      <c r="C54" s="1" t="s">
        <v>116</v>
      </c>
      <c r="D54" s="4">
        <v>5.0</v>
      </c>
      <c r="E54" s="5">
        <v>45356.0</v>
      </c>
      <c r="F54" s="10">
        <v>29273.07</v>
      </c>
      <c r="G54" s="1" t="s">
        <v>160</v>
      </c>
      <c r="H54" s="1" t="s">
        <v>12</v>
      </c>
      <c r="I54" s="2" t="s">
        <v>161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530054.0</v>
      </c>
      <c r="B55" s="4">
        <v>71014.0</v>
      </c>
      <c r="C55" s="1" t="s">
        <v>14</v>
      </c>
      <c r="D55" s="4">
        <v>3.0</v>
      </c>
      <c r="E55" s="5">
        <v>45331.0</v>
      </c>
      <c r="F55" s="10">
        <v>510330.47</v>
      </c>
      <c r="G55" s="1" t="s">
        <v>163</v>
      </c>
      <c r="H55" s="1" t="s">
        <v>24</v>
      </c>
      <c r="I55" s="2" t="s">
        <v>164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530055.0</v>
      </c>
      <c r="B56" s="4">
        <v>71017.0</v>
      </c>
      <c r="C56" s="1" t="s">
        <v>30</v>
      </c>
      <c r="D56" s="4">
        <v>5.0</v>
      </c>
      <c r="E56" s="5">
        <v>45335.0</v>
      </c>
      <c r="F56" s="10">
        <v>599735.17</v>
      </c>
      <c r="G56" s="1" t="s">
        <v>166</v>
      </c>
      <c r="H56" s="1" t="s">
        <v>24</v>
      </c>
      <c r="I56" s="2" t="s">
        <v>167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530056.0</v>
      </c>
      <c r="B57" s="4">
        <v>71019.0</v>
      </c>
      <c r="C57" s="1" t="s">
        <v>38</v>
      </c>
      <c r="D57" s="4">
        <v>3.0</v>
      </c>
      <c r="E57" s="5">
        <v>45341.0</v>
      </c>
      <c r="F57" s="10">
        <v>370010.02</v>
      </c>
      <c r="G57" s="1" t="s">
        <v>169</v>
      </c>
      <c r="H57" s="1" t="s">
        <v>24</v>
      </c>
      <c r="I57" s="2" t="s">
        <v>106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530057.0</v>
      </c>
      <c r="B58" s="4">
        <v>71019.0</v>
      </c>
      <c r="C58" s="1" t="s">
        <v>38</v>
      </c>
      <c r="D58" s="4">
        <v>2.0</v>
      </c>
      <c r="E58" s="5">
        <v>45357.0</v>
      </c>
      <c r="F58" s="10">
        <v>236876.67</v>
      </c>
      <c r="G58" s="1" t="s">
        <v>171</v>
      </c>
      <c r="H58" s="1" t="s">
        <v>12</v>
      </c>
      <c r="I58" s="2" t="s">
        <v>172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530058.0</v>
      </c>
      <c r="B59" s="4">
        <v>71014.0</v>
      </c>
      <c r="C59" s="1" t="s">
        <v>14</v>
      </c>
      <c r="D59" s="4">
        <v>2.0</v>
      </c>
      <c r="E59" s="5">
        <v>45315.0</v>
      </c>
      <c r="F59" s="10">
        <v>641213.4</v>
      </c>
      <c r="G59" s="1" t="s">
        <v>174</v>
      </c>
      <c r="H59" s="1" t="s">
        <v>12</v>
      </c>
      <c r="I59" s="2" t="s">
        <v>175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530059.0</v>
      </c>
      <c r="B60" s="4">
        <v>71019.0</v>
      </c>
      <c r="C60" s="1" t="s">
        <v>38</v>
      </c>
      <c r="D60" s="4">
        <v>5.0</v>
      </c>
      <c r="E60" s="5">
        <v>45311.0</v>
      </c>
      <c r="F60" s="10">
        <v>394713.73</v>
      </c>
      <c r="G60" s="1" t="s">
        <v>177</v>
      </c>
      <c r="H60" s="1" t="s">
        <v>24</v>
      </c>
      <c r="I60" s="2" t="s">
        <v>65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530060.0</v>
      </c>
      <c r="B61" s="4">
        <v>71023.0</v>
      </c>
      <c r="C61" s="1" t="s">
        <v>116</v>
      </c>
      <c r="D61" s="4">
        <v>2.0</v>
      </c>
      <c r="E61" s="5">
        <v>45320.0</v>
      </c>
      <c r="F61" s="10">
        <v>36041.66</v>
      </c>
      <c r="G61" s="1" t="s">
        <v>179</v>
      </c>
      <c r="H61" s="1" t="s">
        <v>24</v>
      </c>
      <c r="I61" s="2" t="s">
        <v>180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530061.0</v>
      </c>
      <c r="B62" s="4">
        <v>71015.0</v>
      </c>
      <c r="C62" s="1" t="s">
        <v>18</v>
      </c>
      <c r="D62" s="4">
        <v>1.0</v>
      </c>
      <c r="E62" s="5">
        <v>45330.0</v>
      </c>
      <c r="F62" s="10">
        <v>274040.03</v>
      </c>
      <c r="G62" s="1" t="s">
        <v>182</v>
      </c>
      <c r="H62" s="1" t="s">
        <v>24</v>
      </c>
      <c r="I62" s="2" t="s">
        <v>183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530062.0</v>
      </c>
      <c r="B63" s="4">
        <v>71017.0</v>
      </c>
      <c r="C63" s="1" t="s">
        <v>30</v>
      </c>
      <c r="D63" s="4">
        <v>2.0</v>
      </c>
      <c r="E63" s="5">
        <v>45321.0</v>
      </c>
      <c r="F63" s="10">
        <v>173013.34</v>
      </c>
      <c r="G63" s="1" t="s">
        <v>185</v>
      </c>
      <c r="H63" s="1" t="s">
        <v>24</v>
      </c>
      <c r="I63" s="2" t="s">
        <v>186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530063.0</v>
      </c>
      <c r="B64" s="4">
        <v>71019.0</v>
      </c>
      <c r="C64" s="1" t="s">
        <v>38</v>
      </c>
      <c r="D64" s="4">
        <v>3.0</v>
      </c>
      <c r="E64" s="5">
        <v>45339.0</v>
      </c>
      <c r="F64" s="10">
        <v>475426.69</v>
      </c>
      <c r="G64" s="1" t="s">
        <v>43</v>
      </c>
      <c r="H64" s="1" t="s">
        <v>12</v>
      </c>
      <c r="I64" s="2" t="s">
        <v>44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530064.0</v>
      </c>
      <c r="B65" s="4">
        <v>71015.0</v>
      </c>
      <c r="C65" s="1" t="s">
        <v>18</v>
      </c>
      <c r="D65" s="4">
        <v>5.0</v>
      </c>
      <c r="E65" s="5">
        <v>45327.0</v>
      </c>
      <c r="F65" s="10">
        <v>222340.55</v>
      </c>
      <c r="G65" s="1" t="s">
        <v>23</v>
      </c>
      <c r="H65" s="1" t="s">
        <v>24</v>
      </c>
      <c r="I65" s="2" t="s">
        <v>25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530065.0</v>
      </c>
      <c r="B66" s="4">
        <v>71019.0</v>
      </c>
      <c r="C66" s="1" t="s">
        <v>38</v>
      </c>
      <c r="D66" s="4">
        <v>1.0</v>
      </c>
      <c r="E66" s="5">
        <v>45300.0</v>
      </c>
      <c r="F66" s="10">
        <v>416400.35</v>
      </c>
      <c r="G66" s="1" t="s">
        <v>190</v>
      </c>
      <c r="H66" s="1" t="s">
        <v>12</v>
      </c>
      <c r="I66" s="2" t="s">
        <v>191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530066.0</v>
      </c>
      <c r="B67" s="4">
        <v>71014.0</v>
      </c>
      <c r="C67" s="1" t="s">
        <v>14</v>
      </c>
      <c r="D67" s="4">
        <v>3.0</v>
      </c>
      <c r="E67" s="5">
        <v>45308.0</v>
      </c>
      <c r="F67" s="10">
        <v>394835.73</v>
      </c>
      <c r="G67" s="1" t="s">
        <v>193</v>
      </c>
      <c r="H67" s="1" t="s">
        <v>12</v>
      </c>
      <c r="I67" s="2" t="s">
        <v>194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530067.0</v>
      </c>
      <c r="B68" s="4">
        <v>71018.0</v>
      </c>
      <c r="C68" s="1" t="s">
        <v>34</v>
      </c>
      <c r="D68" s="4">
        <v>1.0</v>
      </c>
      <c r="E68" s="5">
        <v>45354.0</v>
      </c>
      <c r="F68" s="10">
        <v>516589.64</v>
      </c>
      <c r="G68" s="1" t="s">
        <v>196</v>
      </c>
      <c r="H68" s="1" t="s">
        <v>12</v>
      </c>
      <c r="I68" s="2" t="s">
        <v>97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530068.0</v>
      </c>
      <c r="B69" s="4">
        <v>71021.0</v>
      </c>
      <c r="C69" s="1" t="s">
        <v>72</v>
      </c>
      <c r="D69" s="4">
        <v>4.0</v>
      </c>
      <c r="E69" s="5">
        <v>45375.0</v>
      </c>
      <c r="F69" s="10">
        <v>586332.51</v>
      </c>
      <c r="G69" s="1" t="s">
        <v>198</v>
      </c>
      <c r="H69" s="1" t="s">
        <v>24</v>
      </c>
      <c r="I69" s="2" t="s">
        <v>199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530069.0</v>
      </c>
      <c r="B70" s="4">
        <v>71020.0</v>
      </c>
      <c r="C70" s="1" t="s">
        <v>46</v>
      </c>
      <c r="D70" s="4">
        <v>5.0</v>
      </c>
      <c r="E70" s="5">
        <v>45323.0</v>
      </c>
      <c r="F70" s="10">
        <v>545946.82</v>
      </c>
      <c r="G70" s="1" t="s">
        <v>54</v>
      </c>
      <c r="H70" s="1" t="s">
        <v>12</v>
      </c>
      <c r="I70" s="2" t="s">
        <v>55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530070.0</v>
      </c>
      <c r="B71" s="4">
        <v>71023.0</v>
      </c>
      <c r="C71" s="1" t="s">
        <v>116</v>
      </c>
      <c r="D71" s="4">
        <v>5.0</v>
      </c>
      <c r="E71" s="5">
        <v>45325.0</v>
      </c>
      <c r="F71" s="10">
        <v>319748.05</v>
      </c>
      <c r="G71" s="1" t="s">
        <v>202</v>
      </c>
      <c r="H71" s="1" t="s">
        <v>24</v>
      </c>
      <c r="I71" s="2" t="s">
        <v>25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530071.0</v>
      </c>
      <c r="B72" s="4">
        <v>71013.0</v>
      </c>
      <c r="C72" s="1" t="s">
        <v>9</v>
      </c>
      <c r="D72" s="4">
        <v>4.0</v>
      </c>
      <c r="E72" s="5">
        <v>45330.0</v>
      </c>
      <c r="F72" s="10">
        <v>157123.75</v>
      </c>
      <c r="G72" s="1" t="s">
        <v>204</v>
      </c>
      <c r="H72" s="1" t="s">
        <v>24</v>
      </c>
      <c r="I72" s="2" t="s">
        <v>123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530072.0</v>
      </c>
      <c r="B73" s="4">
        <v>71023.0</v>
      </c>
      <c r="C73" s="1" t="s">
        <v>116</v>
      </c>
      <c r="D73" s="4">
        <v>4.0</v>
      </c>
      <c r="E73" s="5">
        <v>45338.0</v>
      </c>
      <c r="F73" s="10">
        <v>442414.92</v>
      </c>
      <c r="G73" s="1" t="s">
        <v>206</v>
      </c>
      <c r="H73" s="1" t="s">
        <v>12</v>
      </c>
      <c r="I73" s="2" t="s">
        <v>207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530073.0</v>
      </c>
      <c r="B74" s="4">
        <v>71015.0</v>
      </c>
      <c r="C74" s="1" t="s">
        <v>18</v>
      </c>
      <c r="D74" s="4">
        <v>3.0</v>
      </c>
      <c r="E74" s="5">
        <v>45302.0</v>
      </c>
      <c r="F74" s="10">
        <v>310329.14</v>
      </c>
      <c r="G74" s="1" t="s">
        <v>209</v>
      </c>
      <c r="H74" s="1" t="s">
        <v>12</v>
      </c>
      <c r="I74" s="2" t="s">
        <v>210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530074.0</v>
      </c>
      <c r="B75" s="4">
        <v>71020.0</v>
      </c>
      <c r="C75" s="1" t="s">
        <v>46</v>
      </c>
      <c r="D75" s="4">
        <v>2.0</v>
      </c>
      <c r="E75" s="5">
        <v>45357.0</v>
      </c>
      <c r="F75" s="10">
        <v>126206.11</v>
      </c>
      <c r="G75" s="1" t="s">
        <v>212</v>
      </c>
      <c r="H75" s="1" t="s">
        <v>12</v>
      </c>
      <c r="I75" s="2" t="s">
        <v>213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530075.0</v>
      </c>
      <c r="B76" s="4">
        <v>71023.0</v>
      </c>
      <c r="C76" s="1" t="s">
        <v>116</v>
      </c>
      <c r="D76" s="4">
        <v>1.0</v>
      </c>
      <c r="E76" s="5">
        <v>45349.0</v>
      </c>
      <c r="F76" s="10">
        <v>360098.55</v>
      </c>
      <c r="G76" s="1" t="s">
        <v>215</v>
      </c>
      <c r="H76" s="1" t="s">
        <v>24</v>
      </c>
      <c r="I76" s="2" t="s">
        <v>216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530076.0</v>
      </c>
      <c r="B77" s="4">
        <v>71023.0</v>
      </c>
      <c r="C77" s="1" t="s">
        <v>116</v>
      </c>
      <c r="D77" s="4">
        <v>5.0</v>
      </c>
      <c r="E77" s="5">
        <v>45298.0</v>
      </c>
      <c r="F77" s="10">
        <v>545032.13</v>
      </c>
      <c r="G77" s="1" t="s">
        <v>218</v>
      </c>
      <c r="H77" s="1" t="s">
        <v>12</v>
      </c>
      <c r="I77" s="2" t="s">
        <v>55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530077.0</v>
      </c>
      <c r="B78" s="4">
        <v>71021.0</v>
      </c>
      <c r="C78" s="1" t="s">
        <v>72</v>
      </c>
      <c r="D78" s="4">
        <v>4.0</v>
      </c>
      <c r="E78" s="5">
        <v>45373.0</v>
      </c>
      <c r="F78" s="10">
        <v>507215.64</v>
      </c>
      <c r="G78" s="1" t="s">
        <v>220</v>
      </c>
      <c r="H78" s="1" t="s">
        <v>24</v>
      </c>
      <c r="I78" s="2" t="s">
        <v>221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530078.0</v>
      </c>
      <c r="B79" s="4">
        <v>71015.0</v>
      </c>
      <c r="C79" s="1" t="s">
        <v>18</v>
      </c>
      <c r="D79" s="4">
        <v>2.0</v>
      </c>
      <c r="E79" s="5">
        <v>45305.0</v>
      </c>
      <c r="F79" s="10">
        <v>610222.24</v>
      </c>
      <c r="G79" s="1" t="s">
        <v>223</v>
      </c>
      <c r="H79" s="1" t="s">
        <v>12</v>
      </c>
      <c r="I79" s="2" t="s">
        <v>224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530079.0</v>
      </c>
      <c r="B80" s="4">
        <v>71019.0</v>
      </c>
      <c r="C80" s="1" t="s">
        <v>38</v>
      </c>
      <c r="D80" s="4">
        <v>2.0</v>
      </c>
      <c r="E80" s="5">
        <v>45332.0</v>
      </c>
      <c r="F80" s="10">
        <v>361161.94</v>
      </c>
      <c r="G80" s="1" t="s">
        <v>226</v>
      </c>
      <c r="H80" s="1" t="s">
        <v>12</v>
      </c>
      <c r="I80" s="2" t="s">
        <v>227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530080.0</v>
      </c>
      <c r="B81" s="4">
        <v>71022.0</v>
      </c>
      <c r="C81" s="1" t="s">
        <v>76</v>
      </c>
      <c r="D81" s="4">
        <v>2.0</v>
      </c>
      <c r="E81" s="5">
        <v>45304.0</v>
      </c>
      <c r="F81" s="10">
        <v>376927.11</v>
      </c>
      <c r="G81" s="1" t="s">
        <v>229</v>
      </c>
      <c r="H81" s="1" t="s">
        <v>24</v>
      </c>
      <c r="I81" s="2" t="s">
        <v>230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530081.0</v>
      </c>
      <c r="B82" s="4">
        <v>71017.0</v>
      </c>
      <c r="C82" s="1" t="s">
        <v>30</v>
      </c>
      <c r="D82" s="4">
        <v>2.0</v>
      </c>
      <c r="E82" s="5">
        <v>45321.0</v>
      </c>
      <c r="F82" s="10">
        <v>343783.54</v>
      </c>
      <c r="G82" s="1" t="s">
        <v>23</v>
      </c>
      <c r="H82" s="1" t="s">
        <v>24</v>
      </c>
      <c r="I82" s="2" t="s">
        <v>25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530082.0</v>
      </c>
      <c r="B83" s="4">
        <v>71021.0</v>
      </c>
      <c r="C83" s="1" t="s">
        <v>72</v>
      </c>
      <c r="D83" s="4">
        <v>3.0</v>
      </c>
      <c r="E83" s="5">
        <v>45358.0</v>
      </c>
      <c r="F83" s="10">
        <v>624638.39</v>
      </c>
      <c r="G83" s="1" t="s">
        <v>233</v>
      </c>
      <c r="H83" s="1" t="s">
        <v>24</v>
      </c>
      <c r="I83" s="2" t="s">
        <v>234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530083.0</v>
      </c>
      <c r="B84" s="4">
        <v>71014.0</v>
      </c>
      <c r="C84" s="1" t="s">
        <v>14</v>
      </c>
      <c r="D84" s="4">
        <v>3.0</v>
      </c>
      <c r="E84" s="5">
        <v>45316.0</v>
      </c>
      <c r="F84" s="10">
        <v>173652.88</v>
      </c>
      <c r="G84" s="1" t="s">
        <v>236</v>
      </c>
      <c r="H84" s="1" t="s">
        <v>24</v>
      </c>
      <c r="I84" s="2" t="s">
        <v>237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530084.0</v>
      </c>
      <c r="B85" s="4">
        <v>71018.0</v>
      </c>
      <c r="C85" s="1" t="s">
        <v>34</v>
      </c>
      <c r="D85" s="4">
        <v>3.0</v>
      </c>
      <c r="E85" s="5">
        <v>45309.0</v>
      </c>
      <c r="F85" s="10">
        <v>458545.72</v>
      </c>
      <c r="G85" s="1" t="s">
        <v>54</v>
      </c>
      <c r="H85" s="1" t="s">
        <v>12</v>
      </c>
      <c r="I85" s="2" t="s">
        <v>55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530085.0</v>
      </c>
      <c r="B86" s="4">
        <v>71021.0</v>
      </c>
      <c r="C86" s="1" t="s">
        <v>72</v>
      </c>
      <c r="D86" s="4">
        <v>5.0</v>
      </c>
      <c r="E86" s="5">
        <v>45308.0</v>
      </c>
      <c r="F86" s="10">
        <v>28039.04</v>
      </c>
      <c r="G86" s="1" t="s">
        <v>240</v>
      </c>
      <c r="H86" s="1" t="s">
        <v>12</v>
      </c>
      <c r="I86" s="2" t="s">
        <v>241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530086.0</v>
      </c>
      <c r="B87" s="4">
        <v>71021.0</v>
      </c>
      <c r="C87" s="1" t="s">
        <v>72</v>
      </c>
      <c r="D87" s="4">
        <v>4.0</v>
      </c>
      <c r="E87" s="5">
        <v>45294.0</v>
      </c>
      <c r="F87" s="10">
        <v>61951.81</v>
      </c>
      <c r="G87" s="1" t="s">
        <v>23</v>
      </c>
      <c r="H87" s="1" t="s">
        <v>24</v>
      </c>
      <c r="I87" s="2" t="s">
        <v>25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530087.0</v>
      </c>
      <c r="B88" s="4">
        <v>71021.0</v>
      </c>
      <c r="C88" s="1" t="s">
        <v>72</v>
      </c>
      <c r="D88" s="4">
        <v>2.0</v>
      </c>
      <c r="E88" s="5">
        <v>45361.0</v>
      </c>
      <c r="F88" s="10">
        <v>187836.32</v>
      </c>
      <c r="G88" s="1" t="s">
        <v>244</v>
      </c>
      <c r="H88" s="1" t="s">
        <v>12</v>
      </c>
      <c r="I88" s="2" t="s">
        <v>245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530088.0</v>
      </c>
      <c r="B89" s="4">
        <v>71022.0</v>
      </c>
      <c r="C89" s="1" t="s">
        <v>76</v>
      </c>
      <c r="D89" s="4">
        <v>5.0</v>
      </c>
      <c r="E89" s="5">
        <v>45380.0</v>
      </c>
      <c r="F89" s="10">
        <v>60759.07</v>
      </c>
      <c r="G89" s="1" t="s">
        <v>247</v>
      </c>
      <c r="H89" s="1" t="s">
        <v>24</v>
      </c>
      <c r="I89" s="2" t="s">
        <v>248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530089.0</v>
      </c>
      <c r="B90" s="4">
        <v>71018.0</v>
      </c>
      <c r="C90" s="1" t="s">
        <v>34</v>
      </c>
      <c r="D90" s="4">
        <v>1.0</v>
      </c>
      <c r="E90" s="5">
        <v>45381.0</v>
      </c>
      <c r="F90" s="10">
        <v>560614.39</v>
      </c>
      <c r="G90" s="1" t="s">
        <v>250</v>
      </c>
      <c r="H90" s="1" t="s">
        <v>12</v>
      </c>
      <c r="I90" s="2" t="s">
        <v>251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530090.0</v>
      </c>
      <c r="B91" s="4">
        <v>71018.0</v>
      </c>
      <c r="C91" s="1" t="s">
        <v>34</v>
      </c>
      <c r="D91" s="4">
        <v>5.0</v>
      </c>
      <c r="E91" s="5">
        <v>45297.0</v>
      </c>
      <c r="F91" s="10">
        <v>524827.02</v>
      </c>
      <c r="G91" s="1" t="s">
        <v>253</v>
      </c>
      <c r="H91" s="1" t="s">
        <v>24</v>
      </c>
      <c r="I91" s="2" t="s">
        <v>254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530091.0</v>
      </c>
      <c r="B92" s="4">
        <v>71014.0</v>
      </c>
      <c r="C92" s="1" t="s">
        <v>14</v>
      </c>
      <c r="D92" s="4">
        <v>1.0</v>
      </c>
      <c r="E92" s="5">
        <v>45310.0</v>
      </c>
      <c r="F92" s="10">
        <v>202395.34</v>
      </c>
      <c r="G92" s="1" t="s">
        <v>256</v>
      </c>
      <c r="H92" s="1" t="s">
        <v>24</v>
      </c>
      <c r="I92" s="2" t="s">
        <v>257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530092.0</v>
      </c>
      <c r="B93" s="4">
        <v>71017.0</v>
      </c>
      <c r="C93" s="1" t="s">
        <v>30</v>
      </c>
      <c r="D93" s="4">
        <v>2.0</v>
      </c>
      <c r="E93" s="5">
        <v>45312.0</v>
      </c>
      <c r="F93" s="10">
        <v>381447.51</v>
      </c>
      <c r="G93" s="1" t="s">
        <v>259</v>
      </c>
      <c r="H93" s="1" t="s">
        <v>24</v>
      </c>
      <c r="I93" s="2" t="s">
        <v>260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530093.0</v>
      </c>
      <c r="B94" s="4">
        <v>71013.0</v>
      </c>
      <c r="C94" s="1" t="s">
        <v>9</v>
      </c>
      <c r="D94" s="4">
        <v>5.0</v>
      </c>
      <c r="E94" s="5">
        <v>45348.0</v>
      </c>
      <c r="F94" s="10">
        <v>609217.16</v>
      </c>
      <c r="G94" s="1" t="s">
        <v>262</v>
      </c>
      <c r="H94" s="1" t="s">
        <v>12</v>
      </c>
      <c r="I94" s="2" t="s">
        <v>263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530094.0</v>
      </c>
      <c r="B95" s="4">
        <v>71020.0</v>
      </c>
      <c r="C95" s="1" t="s">
        <v>46</v>
      </c>
      <c r="D95" s="4">
        <v>3.0</v>
      </c>
      <c r="E95" s="5">
        <v>45296.0</v>
      </c>
      <c r="F95" s="10">
        <v>326178.37</v>
      </c>
      <c r="G95" s="1" t="s">
        <v>265</v>
      </c>
      <c r="H95" s="1" t="s">
        <v>24</v>
      </c>
      <c r="I95" s="2" t="s">
        <v>266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530095.0</v>
      </c>
      <c r="B96" s="4">
        <v>71016.0</v>
      </c>
      <c r="C96" s="1" t="s">
        <v>26</v>
      </c>
      <c r="D96" s="4">
        <v>1.0</v>
      </c>
      <c r="E96" s="5">
        <v>45300.0</v>
      </c>
      <c r="F96" s="10">
        <v>525286.72</v>
      </c>
      <c r="G96" s="1" t="s">
        <v>268</v>
      </c>
      <c r="H96" s="1" t="s">
        <v>12</v>
      </c>
      <c r="I96" s="2" t="s">
        <v>269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530096.0</v>
      </c>
      <c r="B97" s="4">
        <v>71021.0</v>
      </c>
      <c r="C97" s="1" t="s">
        <v>72</v>
      </c>
      <c r="D97" s="4">
        <v>4.0</v>
      </c>
      <c r="E97" s="5">
        <v>45301.0</v>
      </c>
      <c r="F97" s="10">
        <v>440310.68</v>
      </c>
      <c r="G97" s="1" t="s">
        <v>43</v>
      </c>
      <c r="H97" s="1" t="s">
        <v>12</v>
      </c>
      <c r="I97" s="2" t="s">
        <v>44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530097.0</v>
      </c>
      <c r="B98" s="4">
        <v>71016.0</v>
      </c>
      <c r="C98" s="1" t="s">
        <v>26</v>
      </c>
      <c r="D98" s="4">
        <v>5.0</v>
      </c>
      <c r="E98" s="5">
        <v>45369.0</v>
      </c>
      <c r="F98" s="10">
        <v>506616.24</v>
      </c>
      <c r="G98" s="1" t="s">
        <v>272</v>
      </c>
      <c r="H98" s="1" t="s">
        <v>24</v>
      </c>
      <c r="I98" s="2" t="s">
        <v>273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530098.0</v>
      </c>
      <c r="B99" s="4">
        <v>71020.0</v>
      </c>
      <c r="C99" s="1" t="s">
        <v>46</v>
      </c>
      <c r="D99" s="4">
        <v>1.0</v>
      </c>
      <c r="E99" s="5">
        <v>45295.0</v>
      </c>
      <c r="F99" s="10">
        <v>198981.94</v>
      </c>
      <c r="G99" s="1" t="s">
        <v>23</v>
      </c>
      <c r="H99" s="1" t="s">
        <v>24</v>
      </c>
      <c r="I99" s="2" t="s">
        <v>25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530099.0</v>
      </c>
      <c r="B100" s="4">
        <v>71018.0</v>
      </c>
      <c r="C100" s="1" t="s">
        <v>34</v>
      </c>
      <c r="D100" s="4">
        <v>3.0</v>
      </c>
      <c r="E100" s="5">
        <v>45328.0</v>
      </c>
      <c r="F100" s="10">
        <v>640078.01</v>
      </c>
      <c r="G100" s="1" t="s">
        <v>276</v>
      </c>
      <c r="H100" s="1" t="s">
        <v>24</v>
      </c>
      <c r="I100" s="2" t="s">
        <v>277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530100.0</v>
      </c>
      <c r="B101" s="4">
        <v>71022.0</v>
      </c>
      <c r="C101" s="1" t="s">
        <v>76</v>
      </c>
      <c r="D101" s="4">
        <v>1.0</v>
      </c>
      <c r="E101" s="5">
        <v>45315.0</v>
      </c>
      <c r="F101" s="10">
        <v>318451.84</v>
      </c>
      <c r="G101" s="1" t="s">
        <v>279</v>
      </c>
      <c r="H101" s="1" t="s">
        <v>24</v>
      </c>
      <c r="I101" s="2" t="s">
        <v>280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530101.0</v>
      </c>
      <c r="B102" s="4">
        <v>71016.0</v>
      </c>
      <c r="C102" s="1" t="s">
        <v>26</v>
      </c>
      <c r="D102" s="4">
        <v>2.0</v>
      </c>
      <c r="E102" s="5">
        <v>45345.0</v>
      </c>
      <c r="F102" s="10">
        <v>568304.97</v>
      </c>
      <c r="G102" s="1" t="s">
        <v>28</v>
      </c>
      <c r="H102" s="1" t="s">
        <v>12</v>
      </c>
      <c r="I102" s="2" t="s">
        <v>29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I110">
    <cfRule type="expression" dxfId="0" priority="1">
      <formula>COUNTIF($A2:$A110,$A2)&gt;1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288</v>
      </c>
      <c r="B1" s="12" t="s">
        <v>289</v>
      </c>
      <c r="C1" s="13" t="s">
        <v>290</v>
      </c>
    </row>
    <row r="2">
      <c r="A2" s="14" t="str">
        <f>IFERROR(__xludf.DUMMYFUNCTION("UNIQUE(prod)"),"Trencher")</f>
        <v>Trencher</v>
      </c>
      <c r="B2" s="14">
        <f t="array" ref="B2">XLOOKUP(A2,prod,cod)</f>
        <v>71013</v>
      </c>
      <c r="D2" s="14" t="str">
        <f>IFERROR(__xludf.DUMMYFUNCTION("UNIQUE(datos_limpios!C2:C102)"),"Trencher")</f>
        <v>Trencher</v>
      </c>
      <c r="F2" s="1" t="s">
        <v>9</v>
      </c>
      <c r="H2" s="4">
        <v>71013.0</v>
      </c>
      <c r="I2" s="1" t="s">
        <v>9</v>
      </c>
    </row>
    <row r="3">
      <c r="A3" s="14" t="str">
        <f>IFERROR(__xludf.DUMMYFUNCTION("""COMPUTED_VALUE"""),"Grader")</f>
        <v>Grader</v>
      </c>
      <c r="B3" s="14">
        <f t="array" ref="B3">XLOOKUP(A3,prod,cod)</f>
        <v>71014</v>
      </c>
      <c r="D3" s="14" t="str">
        <f>IFERROR(__xludf.DUMMYFUNCTION("""COMPUTED_VALUE"""),"Grader")</f>
        <v>Grader</v>
      </c>
      <c r="F3" s="1" t="s">
        <v>14</v>
      </c>
      <c r="H3" s="4">
        <v>71014.0</v>
      </c>
      <c r="I3" s="1" t="s">
        <v>14</v>
      </c>
    </row>
    <row r="4">
      <c r="A4" s="14" t="str">
        <f>IFERROR(__xludf.DUMMYFUNCTION("""COMPUTED_VALUE"""),"Excavator")</f>
        <v>Excavator</v>
      </c>
      <c r="B4" s="14">
        <f t="array" ref="B4">XLOOKUP(A4,prod,cod)</f>
        <v>71015</v>
      </c>
      <c r="D4" s="14" t="str">
        <f>IFERROR(__xludf.DUMMYFUNCTION("""COMPUTED_VALUE"""),"Excavator")</f>
        <v>Excavator</v>
      </c>
      <c r="F4" s="1" t="s">
        <v>18</v>
      </c>
      <c r="H4" s="4">
        <v>71015.0</v>
      </c>
      <c r="I4" s="1" t="s">
        <v>18</v>
      </c>
    </row>
    <row r="5">
      <c r="A5" s="14" t="str">
        <f>IFERROR(__xludf.DUMMYFUNCTION("""COMPUTED_VALUE"""),"Scraper")</f>
        <v>Scraper</v>
      </c>
      <c r="B5" s="14">
        <f t="array" ref="B5">XLOOKUP(A5,prod,cod)</f>
        <v>71016</v>
      </c>
      <c r="D5" s="14" t="str">
        <f>IFERROR(__xludf.DUMMYFUNCTION("""COMPUTED_VALUE"""),"Scraper")</f>
        <v>Scraper</v>
      </c>
      <c r="F5" s="1" t="s">
        <v>26</v>
      </c>
      <c r="H5" s="4">
        <v>71016.0</v>
      </c>
      <c r="I5" s="1" t="s">
        <v>26</v>
      </c>
    </row>
    <row r="6">
      <c r="A6" s="14" t="str">
        <f>IFERROR(__xludf.DUMMYFUNCTION("""COMPUTED_VALUE"""),"Backhoe")</f>
        <v>Backhoe</v>
      </c>
      <c r="B6" s="14">
        <f t="array" ref="B6">XLOOKUP(A6,prod,cod)</f>
        <v>71017</v>
      </c>
      <c r="D6" s="14" t="str">
        <f>IFERROR(__xludf.DUMMYFUNCTION("""COMPUTED_VALUE"""),"Backhoe")</f>
        <v>Backhoe</v>
      </c>
      <c r="F6" s="11" t="s">
        <v>30</v>
      </c>
      <c r="H6" s="4">
        <v>71017.0</v>
      </c>
      <c r="I6" s="11" t="s">
        <v>30</v>
      </c>
    </row>
    <row r="7">
      <c r="A7" s="14" t="str">
        <f>IFERROR(__xludf.DUMMYFUNCTION("""COMPUTED_VALUE"""),"Bulldozer")</f>
        <v>Bulldozer</v>
      </c>
      <c r="B7" s="14">
        <f t="array" ref="B7">XLOOKUP(A7,prod,cod)</f>
        <v>71018</v>
      </c>
      <c r="D7" s="14" t="str">
        <f>IFERROR(__xludf.DUMMYFUNCTION("""COMPUTED_VALUE"""),"Bulldozer")</f>
        <v>Bulldozer</v>
      </c>
      <c r="F7" s="1" t="s">
        <v>34</v>
      </c>
      <c r="H7" s="4">
        <v>71018.0</v>
      </c>
      <c r="I7" s="1" t="s">
        <v>34</v>
      </c>
    </row>
    <row r="8">
      <c r="A8" s="14" t="str">
        <f>IFERROR(__xludf.DUMMYFUNCTION("""COMPUTED_VALUE"""),"Crawler")</f>
        <v>Crawler</v>
      </c>
      <c r="B8" s="14">
        <f t="array" ref="B8">XLOOKUP(A8,prod,cod)</f>
        <v>71019</v>
      </c>
      <c r="D8" s="14" t="str">
        <f>IFERROR(__xludf.DUMMYFUNCTION("""COMPUTED_VALUE"""),"Crawler")</f>
        <v>Crawler</v>
      </c>
      <c r="F8" s="1" t="s">
        <v>38</v>
      </c>
      <c r="H8" s="4">
        <v>71019.0</v>
      </c>
      <c r="I8" s="1" t="s">
        <v>38</v>
      </c>
    </row>
    <row r="9">
      <c r="A9" s="14" t="str">
        <f>IFERROR(__xludf.DUMMYFUNCTION("""COMPUTED_VALUE"""),"Dragline")</f>
        <v>Dragline</v>
      </c>
      <c r="B9" s="14">
        <f t="array" ref="B9">XLOOKUP(A9,prod,cod)</f>
        <v>71020</v>
      </c>
      <c r="D9" s="14" t="str">
        <f>IFERROR(__xludf.DUMMYFUNCTION("""COMPUTED_VALUE"""),"Dragline")</f>
        <v>Dragline</v>
      </c>
      <c r="F9" s="1" t="s">
        <v>46</v>
      </c>
      <c r="H9" s="4">
        <v>71020.0</v>
      </c>
      <c r="I9" s="1" t="s">
        <v>46</v>
      </c>
    </row>
    <row r="10">
      <c r="A10" s="14" t="str">
        <f>IFERROR(__xludf.DUMMYFUNCTION("""COMPUTED_VALUE"""),"Skid-Steer")</f>
        <v>Skid-Steer</v>
      </c>
      <c r="B10" s="14">
        <f t="array" ref="B10">XLOOKUP(A10,prod,cod)</f>
        <v>71021</v>
      </c>
      <c r="D10" s="14" t="str">
        <f>IFERROR(__xludf.DUMMYFUNCTION("""COMPUTED_VALUE"""),"Skid-Steer")</f>
        <v>Skid-Steer</v>
      </c>
      <c r="F10" s="1" t="s">
        <v>72</v>
      </c>
      <c r="H10" s="4">
        <v>71021.0</v>
      </c>
      <c r="I10" s="1" t="s">
        <v>72</v>
      </c>
    </row>
    <row r="11">
      <c r="A11" s="14" t="str">
        <f>IFERROR(__xludf.DUMMYFUNCTION("""COMPUTED_VALUE"""),"Compactor")</f>
        <v>Compactor</v>
      </c>
      <c r="B11" s="14">
        <f t="array" ref="B11">XLOOKUP(A11,prod,cod)</f>
        <v>71022</v>
      </c>
      <c r="D11" s="14" t="str">
        <f>IFERROR(__xludf.DUMMYFUNCTION("""COMPUTED_VALUE"""),"Compactor")</f>
        <v>Compactor</v>
      </c>
      <c r="F11" s="1" t="s">
        <v>76</v>
      </c>
      <c r="H11" s="4">
        <v>71022.0</v>
      </c>
      <c r="I11" s="1" t="s">
        <v>76</v>
      </c>
    </row>
    <row r="12">
      <c r="A12" s="14" t="str">
        <f>IFERROR(__xludf.DUMMYFUNCTION("""COMPUTED_VALUE"""),"Dump Truck")</f>
        <v>Dump Truck</v>
      </c>
      <c r="B12" s="14">
        <f t="array" ref="B12">XLOOKUP(A12,prod,cod)</f>
        <v>71023</v>
      </c>
      <c r="D12" s="14" t="str">
        <f>IFERROR(__xludf.DUMMYFUNCTION("""COMPUTED_VALUE"""),"Dump Truck")</f>
        <v>Dump Truck</v>
      </c>
      <c r="F12" s="1" t="s">
        <v>116</v>
      </c>
      <c r="H12" s="4">
        <v>71023.0</v>
      </c>
      <c r="I12" s="1" t="s">
        <v>116</v>
      </c>
    </row>
  </sheetData>
  <conditionalFormatting sqref="F2:F102 H2:I102">
    <cfRule type="expression" dxfId="0" priority="1">
      <formula>COUNTIF($A2:$A110,$A2)&gt;1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291</v>
      </c>
    </row>
    <row r="2">
      <c r="A2" s="1" t="s">
        <v>12</v>
      </c>
      <c r="C2" s="14" t="str">
        <f>IFERROR(__xludf.DUMMYFUNCTION("UNIQUE(paises)"),"Canada")</f>
        <v>Canada</v>
      </c>
    </row>
    <row r="3">
      <c r="A3" s="13" t="s">
        <v>24</v>
      </c>
      <c r="C3" s="14" t="str">
        <f>IFERROR(__xludf.DUMMYFUNCTION("""COMPUTED_VALUE"""),"United States")</f>
        <v>United States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292</v>
      </c>
    </row>
    <row r="2">
      <c r="A2" s="2" t="s">
        <v>13</v>
      </c>
    </row>
    <row r="3">
      <c r="A3" s="2" t="s">
        <v>17</v>
      </c>
    </row>
    <row r="4">
      <c r="A4" s="2" t="s">
        <v>283</v>
      </c>
    </row>
    <row r="5">
      <c r="A5" s="2" t="s">
        <v>25</v>
      </c>
    </row>
    <row r="6">
      <c r="A6" s="2" t="s">
        <v>29</v>
      </c>
    </row>
    <row r="7">
      <c r="A7" s="2" t="s">
        <v>285</v>
      </c>
    </row>
    <row r="8">
      <c r="A8" s="2" t="s">
        <v>37</v>
      </c>
    </row>
    <row r="9">
      <c r="A9" s="2" t="s">
        <v>41</v>
      </c>
    </row>
    <row r="10">
      <c r="A10" s="2" t="s">
        <v>44</v>
      </c>
    </row>
    <row r="11">
      <c r="A11" s="2" t="s">
        <v>49</v>
      </c>
    </row>
    <row r="12">
      <c r="A12" s="2" t="s">
        <v>286</v>
      </c>
    </row>
    <row r="13">
      <c r="A13" s="2" t="s">
        <v>55</v>
      </c>
    </row>
    <row r="14">
      <c r="A14" s="2" t="s">
        <v>59</v>
      </c>
    </row>
    <row r="15">
      <c r="A15" s="2" t="s">
        <v>62</v>
      </c>
    </row>
    <row r="16">
      <c r="A16" s="2" t="s">
        <v>65</v>
      </c>
    </row>
    <row r="17">
      <c r="A17" s="2" t="s">
        <v>287</v>
      </c>
    </row>
    <row r="18">
      <c r="A18" s="2" t="s">
        <v>71</v>
      </c>
    </row>
    <row r="19">
      <c r="A19" s="2" t="s">
        <v>75</v>
      </c>
    </row>
    <row r="20">
      <c r="A20" s="2" t="s">
        <v>80</v>
      </c>
    </row>
    <row r="21">
      <c r="A21" s="2" t="s">
        <v>83</v>
      </c>
    </row>
    <row r="22">
      <c r="A22" s="2" t="s">
        <v>88</v>
      </c>
    </row>
    <row r="23">
      <c r="A23" s="2" t="s">
        <v>91</v>
      </c>
    </row>
    <row r="24">
      <c r="A24" s="2" t="s">
        <v>94</v>
      </c>
    </row>
    <row r="25">
      <c r="A25" s="2" t="s">
        <v>97</v>
      </c>
    </row>
    <row r="26">
      <c r="A26" s="2" t="s">
        <v>100</v>
      </c>
    </row>
    <row r="27">
      <c r="A27" s="2" t="s">
        <v>103</v>
      </c>
    </row>
    <row r="28">
      <c r="A28" s="2" t="s">
        <v>106</v>
      </c>
    </row>
    <row r="29">
      <c r="A29" s="2" t="s">
        <v>109</v>
      </c>
    </row>
    <row r="30">
      <c r="A30" s="2" t="s">
        <v>115</v>
      </c>
    </row>
    <row r="31">
      <c r="A31" s="2" t="s">
        <v>119</v>
      </c>
    </row>
    <row r="32">
      <c r="A32" s="2" t="s">
        <v>123</v>
      </c>
    </row>
    <row r="33">
      <c r="A33" s="2" t="s">
        <v>126</v>
      </c>
    </row>
    <row r="34">
      <c r="A34" s="2" t="s">
        <v>129</v>
      </c>
    </row>
    <row r="35">
      <c r="A35" s="2" t="s">
        <v>134</v>
      </c>
    </row>
    <row r="36">
      <c r="A36" s="2" t="s">
        <v>137</v>
      </c>
    </row>
    <row r="37">
      <c r="A37" s="2" t="s">
        <v>140</v>
      </c>
    </row>
    <row r="38">
      <c r="A38" s="2" t="s">
        <v>143</v>
      </c>
    </row>
    <row r="39">
      <c r="A39" s="2" t="s">
        <v>146</v>
      </c>
    </row>
    <row r="40">
      <c r="A40" s="2" t="s">
        <v>149</v>
      </c>
    </row>
    <row r="41">
      <c r="A41" s="2" t="s">
        <v>154</v>
      </c>
    </row>
    <row r="42">
      <c r="A42" s="2" t="s">
        <v>158</v>
      </c>
    </row>
    <row r="43">
      <c r="A43" s="2" t="s">
        <v>161</v>
      </c>
    </row>
    <row r="44">
      <c r="A44" s="2" t="s">
        <v>164</v>
      </c>
    </row>
    <row r="45">
      <c r="A45" s="2" t="s">
        <v>167</v>
      </c>
    </row>
    <row r="46">
      <c r="A46" s="2" t="s">
        <v>172</v>
      </c>
    </row>
    <row r="47">
      <c r="A47" s="2" t="s">
        <v>175</v>
      </c>
    </row>
    <row r="48">
      <c r="A48" s="2" t="s">
        <v>180</v>
      </c>
    </row>
    <row r="49">
      <c r="A49" s="2" t="s">
        <v>183</v>
      </c>
    </row>
    <row r="50">
      <c r="A50" s="2" t="s">
        <v>186</v>
      </c>
    </row>
    <row r="51">
      <c r="A51" s="2" t="s">
        <v>191</v>
      </c>
    </row>
    <row r="52">
      <c r="A52" s="2" t="s">
        <v>194</v>
      </c>
    </row>
    <row r="53">
      <c r="A53" s="2" t="s">
        <v>199</v>
      </c>
    </row>
    <row r="54">
      <c r="A54" s="2" t="s">
        <v>207</v>
      </c>
    </row>
    <row r="55">
      <c r="A55" s="2" t="s">
        <v>210</v>
      </c>
    </row>
    <row r="56">
      <c r="A56" s="2" t="s">
        <v>213</v>
      </c>
    </row>
    <row r="57">
      <c r="A57" s="2" t="s">
        <v>216</v>
      </c>
    </row>
    <row r="58">
      <c r="A58" s="2" t="s">
        <v>221</v>
      </c>
    </row>
    <row r="59">
      <c r="A59" s="2" t="s">
        <v>224</v>
      </c>
    </row>
    <row r="60">
      <c r="A60" s="2" t="s">
        <v>227</v>
      </c>
    </row>
    <row r="61">
      <c r="A61" s="2" t="s">
        <v>230</v>
      </c>
    </row>
    <row r="62">
      <c r="A62" s="2" t="s">
        <v>234</v>
      </c>
    </row>
    <row r="63">
      <c r="A63" s="2" t="s">
        <v>237</v>
      </c>
    </row>
    <row r="64">
      <c r="A64" s="2" t="s">
        <v>241</v>
      </c>
    </row>
    <row r="65">
      <c r="A65" s="2" t="s">
        <v>245</v>
      </c>
    </row>
    <row r="66">
      <c r="A66" s="2" t="s">
        <v>248</v>
      </c>
    </row>
    <row r="67">
      <c r="A67" s="2" t="s">
        <v>251</v>
      </c>
    </row>
    <row r="68">
      <c r="A68" s="2" t="s">
        <v>254</v>
      </c>
    </row>
    <row r="69">
      <c r="A69" s="2" t="s">
        <v>257</v>
      </c>
    </row>
    <row r="70">
      <c r="A70" s="2" t="s">
        <v>260</v>
      </c>
    </row>
    <row r="71">
      <c r="A71" s="2" t="s">
        <v>263</v>
      </c>
    </row>
    <row r="72">
      <c r="A72" s="2" t="s">
        <v>266</v>
      </c>
    </row>
    <row r="73">
      <c r="A73" s="2" t="s">
        <v>269</v>
      </c>
    </row>
    <row r="74">
      <c r="A74" s="2" t="s">
        <v>273</v>
      </c>
    </row>
    <row r="75">
      <c r="A75" s="2" t="s">
        <v>277</v>
      </c>
    </row>
    <row r="76">
      <c r="A76" s="2" t="s">
        <v>280</v>
      </c>
    </row>
  </sheetData>
  <conditionalFormatting sqref="A1:A101">
    <cfRule type="expression" dxfId="0" priority="1">
      <formula>COUNTIF($A1:$A109,$A1)&gt;1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>
      <c r="A2" s="14">
        <f>IF(ISBLANK(C2),"",MAX(num_factura)+1)</f>
        <v>530102</v>
      </c>
      <c r="B2" s="14">
        <f t="array" ref="B2">IFERROR(XLOOKUP(C2,productos!$A$2:$A$12,productos!$B$2:$B$12),"")</f>
        <v>71017</v>
      </c>
      <c r="C2" s="13" t="s">
        <v>30</v>
      </c>
      <c r="E2" s="16">
        <f>IF(ISBLANK(C2),"",TODAY())</f>
        <v>45396</v>
      </c>
      <c r="G2" s="13" t="s">
        <v>28</v>
      </c>
      <c r="H2" s="14"/>
      <c r="I2" s="13" t="s">
        <v>285</v>
      </c>
    </row>
    <row r="3">
      <c r="A3" s="14">
        <f t="shared" ref="A3:A10" si="1">A2+1</f>
        <v>530103</v>
      </c>
      <c r="B3" s="14">
        <f t="array" ref="B3">IFERROR(XLOOKUP(C3,productos!$A$2:$A$12,productos!$B$2:$B$12),"")</f>
        <v>71017</v>
      </c>
      <c r="C3" s="13" t="s">
        <v>30</v>
      </c>
      <c r="E3" s="16"/>
      <c r="G3" s="13" t="s">
        <v>48</v>
      </c>
      <c r="H3" s="14" t="str">
        <f t="array" ref="H3">XLOOKUP(G3,nombre_cliente,pais_cliente)</f>
        <v>United States</v>
      </c>
      <c r="I3" s="14" t="str">
        <f t="array" ref="I3">XLOOKUP(G3,nombre_cliente,ciudad_cliente)</f>
        <v>Naples</v>
      </c>
    </row>
    <row r="4">
      <c r="A4" s="14">
        <f t="shared" si="1"/>
        <v>530104</v>
      </c>
      <c r="B4" s="14">
        <f t="array" ref="B4">IFERROR(XLOOKUP(C4,productos!$A$2:$A$12,productos!$B$2:$B$12),"")</f>
        <v>71018</v>
      </c>
      <c r="C4" s="13" t="s">
        <v>34</v>
      </c>
      <c r="G4" s="14"/>
    </row>
    <row r="5">
      <c r="A5" s="14">
        <f t="shared" si="1"/>
        <v>530105</v>
      </c>
      <c r="B5" s="14">
        <f t="array" ref="B5">IFERROR(XLOOKUP(C5,productos!$A$2:$A$12,productos!$B$2:$B$12),"")</f>
        <v>71015</v>
      </c>
      <c r="C5" s="13" t="s">
        <v>18</v>
      </c>
      <c r="G5" s="14"/>
    </row>
    <row r="6">
      <c r="A6" s="14">
        <f t="shared" si="1"/>
        <v>530106</v>
      </c>
      <c r="B6" s="14">
        <f t="array" ref="B6">IFERROR(XLOOKUP(C6,productos!$A$2:$A$12,productos!$B$2:$B$12),"")</f>
        <v>71015</v>
      </c>
      <c r="C6" s="13" t="s">
        <v>18</v>
      </c>
    </row>
    <row r="7">
      <c r="A7" s="14">
        <f t="shared" si="1"/>
        <v>530107</v>
      </c>
      <c r="B7" s="14" t="str">
        <f t="array" ref="B7">IFERROR(XLOOKUP(C7,productos!$A$2:$A$12,productos!$B$2:$B$12),"")</f>
        <v/>
      </c>
      <c r="C7" s="14"/>
    </row>
    <row r="8">
      <c r="A8" s="14">
        <f t="shared" si="1"/>
        <v>530108</v>
      </c>
      <c r="B8" s="14">
        <f t="array" ref="B8">IFERROR(XLOOKUP(C8,productos!$A$2:$A$12,productos!$B$2:$B$12),"")</f>
        <v>71015</v>
      </c>
      <c r="C8" s="13" t="s">
        <v>18</v>
      </c>
    </row>
    <row r="9">
      <c r="A9" s="14">
        <f t="shared" si="1"/>
        <v>530109</v>
      </c>
      <c r="B9" s="14" t="str">
        <f t="array" ref="B9">IFERROR(XLOOKUP(C9,productos!$A$2:$A$12,productos!$B$2:$B$12),"")</f>
        <v/>
      </c>
      <c r="C9" s="14"/>
    </row>
    <row r="10">
      <c r="A10" s="14">
        <f t="shared" si="1"/>
        <v>530110</v>
      </c>
      <c r="B10" s="14" t="str">
        <f t="array" ref="B10">IFERROR(XLOOKUP(C10,productos!$A$2:$A$12,productos!$B$2:$B$12),"")</f>
        <v/>
      </c>
      <c r="C10" s="14"/>
    </row>
    <row r="11">
      <c r="B11" s="14" t="str">
        <f t="array" ref="B11">IFERROR(XLOOKUP(C11,productos!$A$2:$A$12,productos!$B$2:$B$12),"")</f>
        <v/>
      </c>
    </row>
  </sheetData>
  <dataValidations>
    <dataValidation type="list" allowBlank="1" showErrorMessage="1" sqref="C2:C10">
      <formula1>productos!$A$2:$A$12</formula1>
    </dataValidation>
    <dataValidation type="list" allowBlank="1" showErrorMessage="1" sqref="I2">
      <formula1>ciudad!$A$2:$A$76</formula1>
    </dataValidation>
    <dataValidation type="list" allowBlank="1" showErrorMessage="1" sqref="G2:G5">
      <formula1>datos_limpios!$G$2:$G$102</formula1>
    </dataValidation>
    <dataValidation type="list" allowBlank="1" showErrorMessage="1" sqref="H2">
      <formula1>pais!$A$2:$A$3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2" t="s">
        <v>13</v>
      </c>
    </row>
    <row r="2">
      <c r="A2" s="1" t="s">
        <v>16</v>
      </c>
      <c r="B2" s="1" t="s">
        <v>12</v>
      </c>
      <c r="C2" s="2" t="s">
        <v>17</v>
      </c>
    </row>
    <row r="3">
      <c r="A3" s="1" t="s">
        <v>20</v>
      </c>
      <c r="B3" s="1" t="s">
        <v>12</v>
      </c>
      <c r="C3" s="2" t="s">
        <v>283</v>
      </c>
    </row>
    <row r="4">
      <c r="A4" s="1" t="s">
        <v>23</v>
      </c>
      <c r="B4" s="1" t="s">
        <v>24</v>
      </c>
      <c r="C4" s="2" t="s">
        <v>25</v>
      </c>
    </row>
    <row r="5">
      <c r="A5" s="1" t="s">
        <v>28</v>
      </c>
      <c r="B5" s="1" t="s">
        <v>12</v>
      </c>
      <c r="C5" s="2" t="s">
        <v>29</v>
      </c>
    </row>
    <row r="6">
      <c r="A6" s="1" t="s">
        <v>32</v>
      </c>
      <c r="B6" s="1" t="s">
        <v>24</v>
      </c>
      <c r="C6" s="2" t="s">
        <v>285</v>
      </c>
    </row>
    <row r="7">
      <c r="A7" s="1" t="s">
        <v>36</v>
      </c>
      <c r="B7" s="1" t="s">
        <v>24</v>
      </c>
      <c r="C7" s="2" t="s">
        <v>37</v>
      </c>
    </row>
    <row r="8">
      <c r="A8" s="1" t="s">
        <v>40</v>
      </c>
      <c r="B8" s="1" t="s">
        <v>24</v>
      </c>
      <c r="C8" s="2" t="s">
        <v>41</v>
      </c>
    </row>
    <row r="9">
      <c r="A9" s="1" t="s">
        <v>43</v>
      </c>
      <c r="B9" s="1" t="s">
        <v>12</v>
      </c>
      <c r="C9" s="2" t="s">
        <v>44</v>
      </c>
    </row>
    <row r="10">
      <c r="A10" s="1" t="s">
        <v>48</v>
      </c>
      <c r="B10" s="1" t="s">
        <v>24</v>
      </c>
      <c r="C10" s="2" t="s">
        <v>49</v>
      </c>
    </row>
    <row r="11">
      <c r="A11" s="1" t="s">
        <v>51</v>
      </c>
      <c r="B11" s="1" t="s">
        <v>12</v>
      </c>
      <c r="C11" s="2" t="s">
        <v>286</v>
      </c>
    </row>
    <row r="12">
      <c r="A12" s="1" t="s">
        <v>54</v>
      </c>
      <c r="B12" s="1" t="s">
        <v>12</v>
      </c>
      <c r="C12" s="2" t="s">
        <v>55</v>
      </c>
    </row>
    <row r="13">
      <c r="A13" s="1" t="s">
        <v>58</v>
      </c>
      <c r="B13" s="1" t="s">
        <v>12</v>
      </c>
      <c r="C13" s="2" t="s">
        <v>59</v>
      </c>
    </row>
    <row r="14">
      <c r="A14" s="1" t="s">
        <v>61</v>
      </c>
      <c r="B14" s="1" t="s">
        <v>24</v>
      </c>
      <c r="C14" s="2" t="s">
        <v>62</v>
      </c>
    </row>
    <row r="15">
      <c r="A15" s="1" t="s">
        <v>64</v>
      </c>
      <c r="B15" s="1" t="s">
        <v>24</v>
      </c>
      <c r="C15" s="2" t="s">
        <v>65</v>
      </c>
    </row>
    <row r="16">
      <c r="A16" s="1" t="s">
        <v>67</v>
      </c>
      <c r="B16" s="1" t="s">
        <v>24</v>
      </c>
      <c r="C16" s="2" t="s">
        <v>287</v>
      </c>
    </row>
    <row r="17">
      <c r="A17" s="1" t="s">
        <v>70</v>
      </c>
      <c r="B17" s="1" t="s">
        <v>24</v>
      </c>
      <c r="C17" s="2" t="s">
        <v>71</v>
      </c>
    </row>
    <row r="18">
      <c r="A18" s="1" t="s">
        <v>74</v>
      </c>
      <c r="B18" s="1" t="s">
        <v>12</v>
      </c>
      <c r="C18" s="2" t="s">
        <v>75</v>
      </c>
    </row>
    <row r="19">
      <c r="A19" s="1" t="s">
        <v>79</v>
      </c>
      <c r="B19" s="1" t="s">
        <v>24</v>
      </c>
      <c r="C19" s="2" t="s">
        <v>80</v>
      </c>
    </row>
    <row r="20">
      <c r="A20" s="1" t="s">
        <v>82</v>
      </c>
      <c r="B20" s="1" t="s">
        <v>24</v>
      </c>
      <c r="C20" s="2" t="s">
        <v>83</v>
      </c>
    </row>
    <row r="21">
      <c r="A21" s="1" t="s">
        <v>87</v>
      </c>
      <c r="B21" s="1" t="s">
        <v>24</v>
      </c>
      <c r="C21" s="2" t="s">
        <v>88</v>
      </c>
    </row>
    <row r="22">
      <c r="A22" s="1" t="s">
        <v>90</v>
      </c>
      <c r="B22" s="1" t="s">
        <v>24</v>
      </c>
      <c r="C22" s="2" t="s">
        <v>91</v>
      </c>
    </row>
    <row r="23">
      <c r="A23" s="1" t="s">
        <v>93</v>
      </c>
      <c r="B23" s="1" t="s">
        <v>12</v>
      </c>
      <c r="C23" s="2" t="s">
        <v>94</v>
      </c>
    </row>
    <row r="24">
      <c r="A24" s="1" t="s">
        <v>96</v>
      </c>
      <c r="B24" s="1" t="s">
        <v>12</v>
      </c>
      <c r="C24" s="2" t="s">
        <v>97</v>
      </c>
    </row>
    <row r="25">
      <c r="A25" s="1" t="s">
        <v>99</v>
      </c>
      <c r="B25" s="1" t="s">
        <v>24</v>
      </c>
      <c r="C25" s="2" t="s">
        <v>100</v>
      </c>
    </row>
    <row r="26">
      <c r="A26" s="1" t="s">
        <v>102</v>
      </c>
      <c r="B26" s="1" t="s">
        <v>24</v>
      </c>
      <c r="C26" s="2" t="s">
        <v>103</v>
      </c>
    </row>
    <row r="27">
      <c r="A27" s="1" t="s">
        <v>105</v>
      </c>
      <c r="B27" s="1" t="s">
        <v>24</v>
      </c>
      <c r="C27" s="2" t="s">
        <v>106</v>
      </c>
    </row>
    <row r="28">
      <c r="A28" s="1" t="s">
        <v>108</v>
      </c>
      <c r="B28" s="1" t="s">
        <v>12</v>
      </c>
      <c r="C28" s="2" t="s">
        <v>109</v>
      </c>
    </row>
    <row r="29">
      <c r="A29" s="1" t="s">
        <v>111</v>
      </c>
      <c r="B29" s="1" t="s">
        <v>12</v>
      </c>
      <c r="C29" s="2" t="s">
        <v>94</v>
      </c>
    </row>
    <row r="30">
      <c r="A30" s="1" t="s">
        <v>114</v>
      </c>
      <c r="B30" s="1" t="s">
        <v>24</v>
      </c>
      <c r="C30" s="2" t="s">
        <v>115</v>
      </c>
    </row>
    <row r="31">
      <c r="A31" s="1" t="s">
        <v>118</v>
      </c>
      <c r="B31" s="1" t="s">
        <v>24</v>
      </c>
      <c r="C31" s="2" t="s">
        <v>119</v>
      </c>
    </row>
    <row r="32">
      <c r="A32" s="1" t="s">
        <v>122</v>
      </c>
      <c r="B32" s="1" t="s">
        <v>24</v>
      </c>
      <c r="C32" s="2" t="s">
        <v>123</v>
      </c>
    </row>
    <row r="33">
      <c r="A33" s="1" t="s">
        <v>125</v>
      </c>
      <c r="B33" s="1" t="s">
        <v>12</v>
      </c>
      <c r="C33" s="2" t="s">
        <v>126</v>
      </c>
    </row>
    <row r="34">
      <c r="A34" s="1" t="s">
        <v>128</v>
      </c>
      <c r="B34" s="1" t="s">
        <v>12</v>
      </c>
      <c r="C34" s="2" t="s">
        <v>129</v>
      </c>
    </row>
    <row r="35">
      <c r="A35" s="1" t="s">
        <v>131</v>
      </c>
      <c r="B35" s="1" t="s">
        <v>24</v>
      </c>
      <c r="C35" s="2" t="s">
        <v>106</v>
      </c>
    </row>
    <row r="36">
      <c r="A36" s="1" t="s">
        <v>133</v>
      </c>
      <c r="B36" s="1" t="s">
        <v>24</v>
      </c>
      <c r="C36" s="2" t="s">
        <v>134</v>
      </c>
    </row>
    <row r="37">
      <c r="A37" s="1" t="s">
        <v>136</v>
      </c>
      <c r="B37" s="1" t="s">
        <v>24</v>
      </c>
      <c r="C37" s="2" t="s">
        <v>137</v>
      </c>
    </row>
    <row r="38">
      <c r="A38" s="1" t="s">
        <v>139</v>
      </c>
      <c r="B38" s="1" t="s">
        <v>24</v>
      </c>
      <c r="C38" s="2" t="s">
        <v>140</v>
      </c>
    </row>
    <row r="39">
      <c r="A39" s="1" t="s">
        <v>142</v>
      </c>
      <c r="B39" s="1" t="s">
        <v>24</v>
      </c>
      <c r="C39" s="2" t="s">
        <v>143</v>
      </c>
    </row>
    <row r="40">
      <c r="A40" s="1" t="s">
        <v>145</v>
      </c>
      <c r="B40" s="1" t="s">
        <v>12</v>
      </c>
      <c r="C40" s="2" t="s">
        <v>146</v>
      </c>
    </row>
    <row r="41">
      <c r="A41" s="1" t="s">
        <v>148</v>
      </c>
      <c r="B41" s="1" t="s">
        <v>24</v>
      </c>
      <c r="C41" s="2" t="s">
        <v>149</v>
      </c>
    </row>
    <row r="42">
      <c r="A42" s="1" t="s">
        <v>151</v>
      </c>
      <c r="B42" s="1" t="s">
        <v>24</v>
      </c>
      <c r="C42" s="2" t="s">
        <v>106</v>
      </c>
    </row>
    <row r="43">
      <c r="A43" s="1" t="s">
        <v>153</v>
      </c>
      <c r="B43" s="1" t="s">
        <v>24</v>
      </c>
      <c r="C43" s="2" t="s">
        <v>154</v>
      </c>
    </row>
    <row r="44">
      <c r="A44" s="1" t="s">
        <v>157</v>
      </c>
      <c r="B44" s="1" t="s">
        <v>24</v>
      </c>
      <c r="C44" s="2" t="s">
        <v>158</v>
      </c>
    </row>
    <row r="45">
      <c r="A45" s="1" t="s">
        <v>160</v>
      </c>
      <c r="B45" s="1" t="s">
        <v>12</v>
      </c>
      <c r="C45" s="2" t="s">
        <v>161</v>
      </c>
    </row>
    <row r="46">
      <c r="A46" s="1" t="s">
        <v>163</v>
      </c>
      <c r="B46" s="1" t="s">
        <v>24</v>
      </c>
      <c r="C46" s="2" t="s">
        <v>164</v>
      </c>
    </row>
    <row r="47">
      <c r="A47" s="1" t="s">
        <v>166</v>
      </c>
      <c r="B47" s="1" t="s">
        <v>24</v>
      </c>
      <c r="C47" s="2" t="s">
        <v>167</v>
      </c>
    </row>
    <row r="48">
      <c r="A48" s="1" t="s">
        <v>169</v>
      </c>
      <c r="B48" s="1" t="s">
        <v>24</v>
      </c>
      <c r="C48" s="2" t="s">
        <v>106</v>
      </c>
    </row>
    <row r="49">
      <c r="A49" s="1" t="s">
        <v>171</v>
      </c>
      <c r="B49" s="1" t="s">
        <v>12</v>
      </c>
      <c r="C49" s="2" t="s">
        <v>172</v>
      </c>
    </row>
    <row r="50">
      <c r="A50" s="1" t="s">
        <v>174</v>
      </c>
      <c r="B50" s="1" t="s">
        <v>12</v>
      </c>
      <c r="C50" s="2" t="s">
        <v>175</v>
      </c>
    </row>
    <row r="51">
      <c r="A51" s="1" t="s">
        <v>177</v>
      </c>
      <c r="B51" s="1" t="s">
        <v>24</v>
      </c>
      <c r="C51" s="2" t="s">
        <v>65</v>
      </c>
    </row>
    <row r="52">
      <c r="A52" s="1" t="s">
        <v>179</v>
      </c>
      <c r="B52" s="1" t="s">
        <v>24</v>
      </c>
      <c r="C52" s="2" t="s">
        <v>180</v>
      </c>
    </row>
    <row r="53">
      <c r="A53" s="1" t="s">
        <v>182</v>
      </c>
      <c r="B53" s="1" t="s">
        <v>24</v>
      </c>
      <c r="C53" s="2" t="s">
        <v>183</v>
      </c>
    </row>
    <row r="54">
      <c r="A54" s="1" t="s">
        <v>185</v>
      </c>
      <c r="B54" s="1" t="s">
        <v>24</v>
      </c>
      <c r="C54" s="2" t="s">
        <v>186</v>
      </c>
    </row>
    <row r="55">
      <c r="A55" s="1" t="s">
        <v>190</v>
      </c>
      <c r="B55" s="1" t="s">
        <v>12</v>
      </c>
      <c r="C55" s="2" t="s">
        <v>191</v>
      </c>
    </row>
    <row r="56">
      <c r="A56" s="1" t="s">
        <v>193</v>
      </c>
      <c r="B56" s="1" t="s">
        <v>12</v>
      </c>
      <c r="C56" s="2" t="s">
        <v>194</v>
      </c>
    </row>
    <row r="57">
      <c r="A57" s="1" t="s">
        <v>196</v>
      </c>
      <c r="B57" s="1" t="s">
        <v>12</v>
      </c>
      <c r="C57" s="2" t="s">
        <v>97</v>
      </c>
    </row>
    <row r="58">
      <c r="A58" s="1" t="s">
        <v>198</v>
      </c>
      <c r="B58" s="1" t="s">
        <v>24</v>
      </c>
      <c r="C58" s="2" t="s">
        <v>199</v>
      </c>
    </row>
    <row r="59">
      <c r="A59" s="1" t="s">
        <v>202</v>
      </c>
      <c r="B59" s="1" t="s">
        <v>24</v>
      </c>
      <c r="C59" s="2" t="s">
        <v>25</v>
      </c>
    </row>
    <row r="60">
      <c r="A60" s="1" t="s">
        <v>204</v>
      </c>
      <c r="B60" s="1" t="s">
        <v>24</v>
      </c>
      <c r="C60" s="2" t="s">
        <v>123</v>
      </c>
    </row>
    <row r="61">
      <c r="A61" s="1" t="s">
        <v>206</v>
      </c>
      <c r="B61" s="1" t="s">
        <v>12</v>
      </c>
      <c r="C61" s="2" t="s">
        <v>207</v>
      </c>
    </row>
    <row r="62">
      <c r="A62" s="1" t="s">
        <v>209</v>
      </c>
      <c r="B62" s="1" t="s">
        <v>12</v>
      </c>
      <c r="C62" s="2" t="s">
        <v>210</v>
      </c>
    </row>
    <row r="63">
      <c r="A63" s="1" t="s">
        <v>212</v>
      </c>
      <c r="B63" s="1" t="s">
        <v>12</v>
      </c>
      <c r="C63" s="2" t="s">
        <v>213</v>
      </c>
    </row>
    <row r="64">
      <c r="A64" s="1" t="s">
        <v>215</v>
      </c>
      <c r="B64" s="1" t="s">
        <v>24</v>
      </c>
      <c r="C64" s="2" t="s">
        <v>216</v>
      </c>
    </row>
    <row r="65">
      <c r="A65" s="1" t="s">
        <v>218</v>
      </c>
      <c r="B65" s="1" t="s">
        <v>12</v>
      </c>
      <c r="C65" s="2" t="s">
        <v>55</v>
      </c>
    </row>
    <row r="66">
      <c r="A66" s="1" t="s">
        <v>220</v>
      </c>
      <c r="B66" s="1" t="s">
        <v>24</v>
      </c>
      <c r="C66" s="2" t="s">
        <v>221</v>
      </c>
    </row>
    <row r="67">
      <c r="A67" s="1" t="s">
        <v>223</v>
      </c>
      <c r="B67" s="1" t="s">
        <v>12</v>
      </c>
      <c r="C67" s="2" t="s">
        <v>224</v>
      </c>
    </row>
    <row r="68">
      <c r="A68" s="1" t="s">
        <v>226</v>
      </c>
      <c r="B68" s="1" t="s">
        <v>12</v>
      </c>
      <c r="C68" s="2" t="s">
        <v>227</v>
      </c>
    </row>
    <row r="69">
      <c r="A69" s="1" t="s">
        <v>229</v>
      </c>
      <c r="B69" s="1" t="s">
        <v>24</v>
      </c>
      <c r="C69" s="2" t="s">
        <v>230</v>
      </c>
    </row>
    <row r="70">
      <c r="A70" s="1" t="s">
        <v>233</v>
      </c>
      <c r="B70" s="1" t="s">
        <v>24</v>
      </c>
      <c r="C70" s="2" t="s">
        <v>234</v>
      </c>
    </row>
    <row r="71">
      <c r="A71" s="1" t="s">
        <v>236</v>
      </c>
      <c r="B71" s="1" t="s">
        <v>24</v>
      </c>
      <c r="C71" s="2" t="s">
        <v>237</v>
      </c>
    </row>
    <row r="72">
      <c r="A72" s="1" t="s">
        <v>240</v>
      </c>
      <c r="B72" s="1" t="s">
        <v>12</v>
      </c>
      <c r="C72" s="2" t="s">
        <v>241</v>
      </c>
    </row>
    <row r="73">
      <c r="A73" s="1" t="s">
        <v>244</v>
      </c>
      <c r="B73" s="1" t="s">
        <v>12</v>
      </c>
      <c r="C73" s="2" t="s">
        <v>245</v>
      </c>
    </row>
    <row r="74">
      <c r="A74" s="1" t="s">
        <v>247</v>
      </c>
      <c r="B74" s="1" t="s">
        <v>24</v>
      </c>
      <c r="C74" s="2" t="s">
        <v>248</v>
      </c>
    </row>
    <row r="75">
      <c r="A75" s="1" t="s">
        <v>250</v>
      </c>
      <c r="B75" s="1" t="s">
        <v>12</v>
      </c>
      <c r="C75" s="2" t="s">
        <v>251</v>
      </c>
    </row>
    <row r="76">
      <c r="A76" s="1" t="s">
        <v>253</v>
      </c>
      <c r="B76" s="1" t="s">
        <v>24</v>
      </c>
      <c r="C76" s="2" t="s">
        <v>254</v>
      </c>
    </row>
    <row r="77">
      <c r="A77" s="1" t="s">
        <v>256</v>
      </c>
      <c r="B77" s="1" t="s">
        <v>24</v>
      </c>
      <c r="C77" s="2" t="s">
        <v>257</v>
      </c>
    </row>
    <row r="78">
      <c r="A78" s="1" t="s">
        <v>259</v>
      </c>
      <c r="B78" s="1" t="s">
        <v>24</v>
      </c>
      <c r="C78" s="2" t="s">
        <v>260</v>
      </c>
    </row>
    <row r="79">
      <c r="A79" s="1" t="s">
        <v>262</v>
      </c>
      <c r="B79" s="1" t="s">
        <v>12</v>
      </c>
      <c r="C79" s="2" t="s">
        <v>263</v>
      </c>
    </row>
    <row r="80">
      <c r="A80" s="1" t="s">
        <v>265</v>
      </c>
      <c r="B80" s="1" t="s">
        <v>24</v>
      </c>
      <c r="C80" s="2" t="s">
        <v>266</v>
      </c>
    </row>
    <row r="81">
      <c r="A81" s="1" t="s">
        <v>268</v>
      </c>
      <c r="B81" s="1" t="s">
        <v>12</v>
      </c>
      <c r="C81" s="2" t="s">
        <v>269</v>
      </c>
    </row>
    <row r="82">
      <c r="A82" s="1" t="s">
        <v>272</v>
      </c>
      <c r="B82" s="1" t="s">
        <v>24</v>
      </c>
      <c r="C82" s="2" t="s">
        <v>273</v>
      </c>
    </row>
    <row r="83">
      <c r="A83" s="1" t="s">
        <v>276</v>
      </c>
      <c r="B83" s="1" t="s">
        <v>24</v>
      </c>
      <c r="C83" s="2" t="s">
        <v>277</v>
      </c>
    </row>
    <row r="84">
      <c r="A84" s="1" t="s">
        <v>279</v>
      </c>
      <c r="B84" s="1" t="s">
        <v>24</v>
      </c>
      <c r="C84" s="2" t="s">
        <v>280</v>
      </c>
    </row>
  </sheetData>
  <conditionalFormatting sqref="A1:C101">
    <cfRule type="expression" dxfId="0" priority="1">
      <formula>COUNTIF($A1:$A109,$A1)&gt;1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293</v>
      </c>
      <c r="B1" s="17" t="s">
        <v>294</v>
      </c>
      <c r="C1" s="18"/>
      <c r="E1" s="18" t="s">
        <v>295</v>
      </c>
    </row>
    <row r="2">
      <c r="A2" s="18" t="s">
        <v>296</v>
      </c>
      <c r="B2" s="18" t="s">
        <v>297</v>
      </c>
      <c r="C2" s="18"/>
      <c r="E2" s="18" t="str">
        <f>IFERROR(__xludf.DUMMYFUNCTION("UNIQUE(A2:A6)"),"Jose")</f>
        <v>Jose</v>
      </c>
      <c r="F2" s="14" t="str">
        <f>IFERROR(__xludf.DUMMYFUNCTION("UNIQUE(B2:B6)"),"Perez")</f>
        <v>Perez</v>
      </c>
      <c r="G2" s="14" t="str">
        <f>IFERROR(__xludf.DUMMYFUNCTION("UNIQUE(A2:B6)"),"Jose")</f>
        <v>Jose</v>
      </c>
      <c r="H2" s="14" t="str">
        <f>IFERROR(__xludf.DUMMYFUNCTION("""COMPUTED_VALUE"""),"Perez")</f>
        <v>Perez</v>
      </c>
    </row>
    <row r="3">
      <c r="A3" s="18" t="s">
        <v>298</v>
      </c>
      <c r="B3" s="18" t="s">
        <v>299</v>
      </c>
      <c r="C3" s="18"/>
      <c r="E3" s="18" t="str">
        <f>IFERROR(__xludf.DUMMYFUNCTION("""COMPUTED_VALUE"""),"Monica")</f>
        <v>Monica</v>
      </c>
      <c r="F3" s="14" t="str">
        <f>IFERROR(__xludf.DUMMYFUNCTION("""COMPUTED_VALUE"""),"Castillo")</f>
        <v>Castillo</v>
      </c>
      <c r="G3" s="14" t="str">
        <f>IFERROR(__xludf.DUMMYFUNCTION("""COMPUTED_VALUE"""),"Monica")</f>
        <v>Monica</v>
      </c>
      <c r="H3" s="14" t="str">
        <f>IFERROR(__xludf.DUMMYFUNCTION("""COMPUTED_VALUE"""),"Castillo")</f>
        <v>Castillo</v>
      </c>
    </row>
    <row r="4">
      <c r="A4" s="18" t="s">
        <v>296</v>
      </c>
      <c r="B4" s="18" t="s">
        <v>300</v>
      </c>
      <c r="C4" s="18"/>
      <c r="E4" s="18"/>
      <c r="F4" s="14" t="str">
        <f>IFERROR(__xludf.DUMMYFUNCTION("""COMPUTED_VALUE"""),"Ramirez")</f>
        <v>Ramirez</v>
      </c>
      <c r="G4" s="14" t="str">
        <f>IFERROR(__xludf.DUMMYFUNCTION("""COMPUTED_VALUE"""),"Jose")</f>
        <v>Jose</v>
      </c>
      <c r="H4" s="14" t="str">
        <f>IFERROR(__xludf.DUMMYFUNCTION("""COMPUTED_VALUE"""),"Ramirez")</f>
        <v>Ramirez</v>
      </c>
    </row>
    <row r="5">
      <c r="A5" s="18" t="s">
        <v>298</v>
      </c>
      <c r="B5" s="18" t="s">
        <v>297</v>
      </c>
      <c r="C5" s="18"/>
      <c r="E5" s="18"/>
      <c r="G5" s="14" t="str">
        <f>IFERROR(__xludf.DUMMYFUNCTION("""COMPUTED_VALUE"""),"Monica")</f>
        <v>Monica</v>
      </c>
      <c r="H5" s="14" t="str">
        <f>IFERROR(__xludf.DUMMYFUNCTION("""COMPUTED_VALUE"""),"Perez")</f>
        <v>Perez</v>
      </c>
    </row>
    <row r="6">
      <c r="A6" s="18" t="s">
        <v>296</v>
      </c>
      <c r="B6" s="18" t="s">
        <v>297</v>
      </c>
      <c r="C6" s="18"/>
      <c r="E6" s="18"/>
    </row>
    <row r="7">
      <c r="A7" s="18"/>
      <c r="B7" s="18"/>
      <c r="C7" s="18"/>
      <c r="E7" s="18"/>
    </row>
    <row r="8">
      <c r="A8" s="17" t="s">
        <v>288</v>
      </c>
      <c r="B8" s="17" t="s">
        <v>289</v>
      </c>
      <c r="C8" s="18"/>
      <c r="E8" s="19" t="s">
        <v>301</v>
      </c>
    </row>
    <row r="9">
      <c r="A9" s="18" t="s">
        <v>302</v>
      </c>
      <c r="B9" s="18" t="s">
        <v>303</v>
      </c>
      <c r="C9" s="18"/>
      <c r="E9" s="18" t="s">
        <v>303</v>
      </c>
      <c r="F9" s="14" t="str">
        <f t="array" ref="F9">XLOOKUP(E9,B9:B10,A9:A10)</f>
        <v>Remera </v>
      </c>
    </row>
    <row r="10">
      <c r="A10" s="18" t="s">
        <v>304</v>
      </c>
      <c r="B10" s="18" t="s">
        <v>305</v>
      </c>
      <c r="C10" s="18"/>
      <c r="E10" s="20" t="s">
        <v>306</v>
      </c>
      <c r="F10" s="14" t="str">
        <f t="array" ref="F10">IFERROR(XLOOKUP(E10,B9:B10,A9:A10),"Producto no encontrado")</f>
        <v>Producto no encontrado</v>
      </c>
    </row>
    <row r="11">
      <c r="A11" s="18"/>
      <c r="B11" s="18"/>
      <c r="C11" s="18"/>
      <c r="E11" s="18" t="str">
        <f>IFERROR(6/0,"El divisor tiene que ser distinto de 0")</f>
        <v>El divisor tiene que ser distinto de 0</v>
      </c>
    </row>
    <row r="12">
      <c r="A12" s="18"/>
      <c r="B12" s="18"/>
      <c r="C12" s="18"/>
      <c r="E12" s="18"/>
    </row>
    <row r="13">
      <c r="A13" s="17" t="s">
        <v>307</v>
      </c>
      <c r="B13" s="17" t="s">
        <v>308</v>
      </c>
      <c r="C13" s="18"/>
      <c r="E13" s="18" t="s">
        <v>309</v>
      </c>
    </row>
    <row r="14">
      <c r="A14" s="18" t="s">
        <v>310</v>
      </c>
      <c r="B14" s="21">
        <v>6.0</v>
      </c>
      <c r="C14" s="18"/>
      <c r="E14" s="18" t="str">
        <f>IF($B$14 &gt;= 6,"APROBADO","DESAPROBADO")</f>
        <v>APROBADO</v>
      </c>
    </row>
    <row r="15">
      <c r="A15" s="18" t="s">
        <v>311</v>
      </c>
      <c r="B15" s="21">
        <v>3.0</v>
      </c>
      <c r="C15" s="18"/>
      <c r="D15" s="18"/>
      <c r="E15" s="18" t="str">
        <f>IF($B$15 &gt;= 6,"APROBADO","DESAPROBADO")</f>
        <v>DESAPROBADO</v>
      </c>
    </row>
    <row r="16">
      <c r="E16" s="18"/>
    </row>
    <row r="17">
      <c r="E17" s="18"/>
    </row>
  </sheetData>
  <drawing r:id="rId1"/>
</worksheet>
</file>