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source\repos\Cashier\Cashier\file\"/>
    </mc:Choice>
  </mc:AlternateContent>
  <xr:revisionPtr revIDLastSave="0" documentId="13_ncr:1_{CB394D8D-2878-436B-86F2-0E53644C31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ATALOG" sheetId="1" r:id="rId1"/>
    <sheet name="MASUK" sheetId="2" r:id="rId2"/>
    <sheet name="KELUAR" sheetId="3" r:id="rId3"/>
    <sheet name=" PIUTANG OKT" sheetId="4" r:id="rId4"/>
    <sheet name="PIUTANG NOV" sheetId="5" r:id="rId5"/>
    <sheet name="HILANG" sheetId="6" r:id="rId6"/>
    <sheet name="RUSA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5" l="1"/>
  <c r="H126" i="5"/>
  <c r="H127" i="5"/>
  <c r="H128" i="5"/>
  <c r="H125" i="5"/>
  <c r="H114" i="5"/>
  <c r="H118" i="5" s="1"/>
  <c r="H115" i="5"/>
  <c r="H113" i="5"/>
  <c r="H106" i="5"/>
  <c r="H101" i="5"/>
  <c r="H100" i="5"/>
  <c r="D14" i="2"/>
  <c r="D11" i="2"/>
  <c r="D12" i="2"/>
  <c r="D13" i="2"/>
  <c r="F4" i="6"/>
  <c r="F5" i="6"/>
  <c r="F6" i="6"/>
  <c r="F7" i="6"/>
  <c r="F8" i="6"/>
  <c r="F9" i="6"/>
  <c r="F10" i="6"/>
  <c r="F11" i="6"/>
  <c r="F12" i="6"/>
  <c r="F3" i="6"/>
  <c r="H90" i="5" l="1"/>
  <c r="D10" i="2" l="1"/>
  <c r="D8" i="2" l="1"/>
  <c r="D9" i="2"/>
  <c r="D7" i="2"/>
  <c r="D6" i="2"/>
  <c r="D5" i="2"/>
  <c r="B332" i="3" l="1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694" i="3"/>
  <c r="E694" i="3" s="1"/>
  <c r="D695" i="3"/>
  <c r="E695" i="3" s="1"/>
  <c r="D696" i="3"/>
  <c r="E696" i="3" s="1"/>
  <c r="D697" i="3"/>
  <c r="E697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E732" i="3" s="1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E913" i="3" s="1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E939" i="3" s="1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D979" i="3"/>
  <c r="E979" i="3" s="1"/>
  <c r="E574" i="3"/>
  <c r="F818" i="3"/>
  <c r="G818" i="3" s="1"/>
  <c r="F819" i="3"/>
  <c r="G819" i="3" s="1"/>
  <c r="F820" i="3"/>
  <c r="G820" i="3" s="1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 s="1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 s="1"/>
  <c r="F835" i="3"/>
  <c r="G835" i="3" s="1"/>
  <c r="F836" i="3"/>
  <c r="G836" i="3" s="1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 s="1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 s="1"/>
  <c r="F851" i="3"/>
  <c r="G851" i="3" s="1"/>
  <c r="F852" i="3"/>
  <c r="G852" i="3" s="1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 s="1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 s="1"/>
  <c r="F867" i="3"/>
  <c r="G867" i="3" s="1"/>
  <c r="F868" i="3"/>
  <c r="G868" i="3" s="1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 s="1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 s="1"/>
  <c r="F883" i="3"/>
  <c r="G883" i="3" s="1"/>
  <c r="F884" i="3"/>
  <c r="G884" i="3" s="1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 s="1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 s="1"/>
  <c r="F899" i="3"/>
  <c r="G899" i="3" s="1"/>
  <c r="F900" i="3"/>
  <c r="G900" i="3" s="1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 s="1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 s="1"/>
  <c r="F915" i="3"/>
  <c r="G915" i="3" s="1"/>
  <c r="F916" i="3"/>
  <c r="G916" i="3" s="1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 s="1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 s="1"/>
  <c r="F931" i="3"/>
  <c r="G931" i="3" s="1"/>
  <c r="F932" i="3"/>
  <c r="G932" i="3" s="1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 s="1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 s="1"/>
  <c r="F947" i="3"/>
  <c r="G947" i="3" s="1"/>
  <c r="F948" i="3"/>
  <c r="G948" i="3" s="1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 s="1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 s="1"/>
  <c r="F963" i="3"/>
  <c r="G963" i="3" s="1"/>
  <c r="F964" i="3"/>
  <c r="G964" i="3" s="1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 s="1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 s="1"/>
  <c r="F979" i="3"/>
  <c r="G979" i="3" s="1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E817" i="3" l="1"/>
  <c r="H615" i="3"/>
  <c r="H592" i="3"/>
  <c r="H31" i="5"/>
  <c r="H51" i="5"/>
  <c r="B61" i="3"/>
  <c r="H76" i="5"/>
  <c r="H75" i="5"/>
  <c r="H74" i="5"/>
  <c r="H73" i="5"/>
  <c r="H64" i="5"/>
  <c r="H17" i="5"/>
  <c r="H6" i="5"/>
  <c r="H7" i="5"/>
  <c r="H8" i="5"/>
  <c r="H9" i="5"/>
  <c r="H10" i="5"/>
  <c r="H11" i="5"/>
  <c r="H12" i="5"/>
  <c r="H19" i="5" s="1"/>
  <c r="H13" i="5"/>
  <c r="H14" i="5"/>
  <c r="H15" i="5"/>
  <c r="H16" i="5"/>
  <c r="H5" i="5"/>
  <c r="H78" i="5" l="1"/>
  <c r="H80" i="5" s="1"/>
  <c r="H364" i="4"/>
  <c r="H363" i="4"/>
  <c r="H362" i="4"/>
  <c r="H353" i="4"/>
  <c r="H354" i="4" s="1"/>
  <c r="H343" i="4"/>
  <c r="H342" i="4"/>
  <c r="H344" i="4" s="1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05" i="4"/>
  <c r="H304" i="4"/>
  <c r="H303" i="4"/>
  <c r="H302" i="4"/>
  <c r="H307" i="4" s="1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61" i="4"/>
  <c r="H260" i="4"/>
  <c r="H259" i="4"/>
  <c r="H258" i="4"/>
  <c r="H247" i="4"/>
  <c r="H246" i="4"/>
  <c r="H245" i="4"/>
  <c r="H244" i="4"/>
  <c r="H243" i="4"/>
  <c r="H242" i="4"/>
  <c r="H241" i="4"/>
  <c r="H231" i="4"/>
  <c r="H230" i="4"/>
  <c r="H229" i="4"/>
  <c r="H228" i="4"/>
  <c r="H232" i="4" s="1"/>
  <c r="H217" i="4"/>
  <c r="H219" i="4" s="1"/>
  <c r="H206" i="4"/>
  <c r="H205" i="4"/>
  <c r="H208" i="4" s="1"/>
  <c r="H194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53" i="4"/>
  <c r="H152" i="4"/>
  <c r="H151" i="4"/>
  <c r="H150" i="4"/>
  <c r="H149" i="4"/>
  <c r="H148" i="4"/>
  <c r="H147" i="4"/>
  <c r="H146" i="4"/>
  <c r="G137" i="4"/>
  <c r="H135" i="4"/>
  <c r="H134" i="4"/>
  <c r="H133" i="4"/>
  <c r="H132" i="4"/>
  <c r="H131" i="4"/>
  <c r="H130" i="4"/>
  <c r="H129" i="4"/>
  <c r="H128" i="4"/>
  <c r="H127" i="4"/>
  <c r="H126" i="4"/>
  <c r="H125" i="4"/>
  <c r="I136" i="4" s="1"/>
  <c r="G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G93" i="4"/>
  <c r="H91" i="4"/>
  <c r="H90" i="4"/>
  <c r="H89" i="4"/>
  <c r="H88" i="4"/>
  <c r="G79" i="4"/>
  <c r="H77" i="4"/>
  <c r="H79" i="4" s="1"/>
  <c r="H67" i="4"/>
  <c r="H66" i="4"/>
  <c r="H65" i="4"/>
  <c r="G56" i="4"/>
  <c r="H55" i="4"/>
  <c r="H54" i="4"/>
  <c r="H53" i="4"/>
  <c r="H52" i="4"/>
  <c r="H51" i="4"/>
  <c r="H50" i="4"/>
  <c r="H38" i="4"/>
  <c r="H37" i="4"/>
  <c r="H36" i="4"/>
  <c r="H35" i="4"/>
  <c r="H34" i="4"/>
  <c r="H33" i="4"/>
  <c r="H32" i="4"/>
  <c r="H31" i="4"/>
  <c r="H30" i="4"/>
  <c r="H29" i="4"/>
  <c r="H28" i="4"/>
  <c r="G19" i="4"/>
  <c r="H17" i="4"/>
  <c r="H19" i="4" s="1"/>
  <c r="G8" i="4"/>
  <c r="H6" i="4"/>
  <c r="H5" i="4"/>
  <c r="H4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B2" i="3"/>
  <c r="D2" i="3"/>
  <c r="E2" i="3" s="1"/>
  <c r="D791" i="1"/>
  <c r="D792" i="1"/>
  <c r="D793" i="1"/>
  <c r="D794" i="1"/>
  <c r="E791" i="1"/>
  <c r="E792" i="1"/>
  <c r="E793" i="1"/>
  <c r="E794" i="1"/>
  <c r="I791" i="1"/>
  <c r="M791" i="1" s="1"/>
  <c r="I792" i="1"/>
  <c r="M792" i="1" s="1"/>
  <c r="I793" i="1"/>
  <c r="M793" i="1" s="1"/>
  <c r="I794" i="1"/>
  <c r="M794" i="1" s="1"/>
  <c r="E2" i="1"/>
  <c r="J79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4" i="2"/>
  <c r="I3" i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I13" i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I21" i="1"/>
  <c r="I22" i="1"/>
  <c r="M22" i="1" s="1"/>
  <c r="I23" i="1"/>
  <c r="M23" i="1" s="1"/>
  <c r="I24" i="1"/>
  <c r="I25" i="1"/>
  <c r="I26" i="1"/>
  <c r="I27" i="1"/>
  <c r="I28" i="1"/>
  <c r="M28" i="1" s="1"/>
  <c r="I29" i="1"/>
  <c r="I30" i="1"/>
  <c r="M30" i="1" s="1"/>
  <c r="I31" i="1"/>
  <c r="M31" i="1" s="1"/>
  <c r="I32" i="1"/>
  <c r="I33" i="1"/>
  <c r="M33" i="1" s="1"/>
  <c r="I34" i="1"/>
  <c r="I35" i="1"/>
  <c r="I36" i="1"/>
  <c r="I37" i="1"/>
  <c r="I38" i="1"/>
  <c r="I39" i="1"/>
  <c r="I40" i="1"/>
  <c r="I41" i="1"/>
  <c r="I42" i="1"/>
  <c r="M42" i="1" s="1"/>
  <c r="I43" i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I77" i="1"/>
  <c r="M77" i="1" s="1"/>
  <c r="I78" i="1"/>
  <c r="M78" i="1" s="1"/>
  <c r="I79" i="1"/>
  <c r="I80" i="1"/>
  <c r="I81" i="1"/>
  <c r="I82" i="1"/>
  <c r="I83" i="1"/>
  <c r="I84" i="1"/>
  <c r="M84" i="1" s="1"/>
  <c r="I85" i="1"/>
  <c r="M85" i="1" s="1"/>
  <c r="I86" i="1"/>
  <c r="M86" i="1" s="1"/>
  <c r="I87" i="1"/>
  <c r="I88" i="1"/>
  <c r="I89" i="1"/>
  <c r="I90" i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I141" i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I155" i="1"/>
  <c r="M155" i="1" s="1"/>
  <c r="I156" i="1"/>
  <c r="M156" i="1" s="1"/>
  <c r="I157" i="1"/>
  <c r="M157" i="1" s="1"/>
  <c r="I158" i="1"/>
  <c r="M158" i="1" s="1"/>
  <c r="I159" i="1"/>
  <c r="I160" i="1"/>
  <c r="M160" i="1" s="1"/>
  <c r="I161" i="1"/>
  <c r="I162" i="1"/>
  <c r="M162" i="1" s="1"/>
  <c r="I163" i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I190" i="1"/>
  <c r="M190" i="1" s="1"/>
  <c r="I191" i="1"/>
  <c r="I192" i="1"/>
  <c r="M192" i="1" s="1"/>
  <c r="I193" i="1"/>
  <c r="M193" i="1" s="1"/>
  <c r="I194" i="1"/>
  <c r="M194" i="1" s="1"/>
  <c r="I195" i="1"/>
  <c r="M195" i="1" s="1"/>
  <c r="I196" i="1"/>
  <c r="M196" i="1" s="1"/>
  <c r="I197" i="1"/>
  <c r="M197" i="1" s="1"/>
  <c r="I198" i="1"/>
  <c r="I199" i="1"/>
  <c r="M199" i="1" s="1"/>
  <c r="I200" i="1"/>
  <c r="M200" i="1" s="1"/>
  <c r="I201" i="1"/>
  <c r="M201" i="1" s="1"/>
  <c r="I202" i="1"/>
  <c r="I203" i="1"/>
  <c r="I204" i="1"/>
  <c r="I205" i="1"/>
  <c r="M205" i="1" s="1"/>
  <c r="I206" i="1"/>
  <c r="I207" i="1"/>
  <c r="I208" i="1"/>
  <c r="M208" i="1" s="1"/>
  <c r="I209" i="1"/>
  <c r="I210" i="1"/>
  <c r="M210" i="1" s="1"/>
  <c r="I211" i="1"/>
  <c r="M211" i="1" s="1"/>
  <c r="I212" i="1"/>
  <c r="M212" i="1" s="1"/>
  <c r="I213" i="1"/>
  <c r="M213" i="1" s="1"/>
  <c r="I214" i="1"/>
  <c r="I215" i="1"/>
  <c r="M215" i="1" s="1"/>
  <c r="I216" i="1"/>
  <c r="I217" i="1"/>
  <c r="M217" i="1" s="1"/>
  <c r="I218" i="1"/>
  <c r="I219" i="1"/>
  <c r="M219" i="1" s="1"/>
  <c r="I220" i="1"/>
  <c r="I221" i="1"/>
  <c r="M221" i="1" s="1"/>
  <c r="I222" i="1"/>
  <c r="M222" i="1" s="1"/>
  <c r="I223" i="1"/>
  <c r="I224" i="1"/>
  <c r="I225" i="1"/>
  <c r="I226" i="1"/>
  <c r="I227" i="1"/>
  <c r="M227" i="1" s="1"/>
  <c r="I228" i="1"/>
  <c r="M228" i="1" s="1"/>
  <c r="I229" i="1"/>
  <c r="M229" i="1" s="1"/>
  <c r="I230" i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0" i="1"/>
  <c r="M260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2" i="1"/>
  <c r="M292" i="1" s="1"/>
  <c r="I293" i="1"/>
  <c r="I294" i="1"/>
  <c r="I295" i="1"/>
  <c r="M295" i="1" s="1"/>
  <c r="I296" i="1"/>
  <c r="I297" i="1"/>
  <c r="I298" i="1"/>
  <c r="I299" i="1"/>
  <c r="I300" i="1"/>
  <c r="M300" i="1" s="1"/>
  <c r="I301" i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4" i="1"/>
  <c r="M324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I346" i="1"/>
  <c r="M346" i="1" s="1"/>
  <c r="I347" i="1"/>
  <c r="M347" i="1" s="1"/>
  <c r="I348" i="1"/>
  <c r="M348" i="1" s="1"/>
  <c r="I349" i="1"/>
  <c r="M349" i="1" s="1"/>
  <c r="I350" i="1"/>
  <c r="I351" i="1"/>
  <c r="M351" i="1" s="1"/>
  <c r="I352" i="1"/>
  <c r="M352" i="1" s="1"/>
  <c r="I353" i="1"/>
  <c r="M353" i="1" s="1"/>
  <c r="I354" i="1"/>
  <c r="M354" i="1" s="1"/>
  <c r="I355" i="1"/>
  <c r="M355" i="1" s="1"/>
  <c r="I356" i="1"/>
  <c r="M356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I377" i="1"/>
  <c r="M377" i="1" s="1"/>
  <c r="I378" i="1"/>
  <c r="M378" i="1" s="1"/>
  <c r="I379" i="1"/>
  <c r="M379" i="1" s="1"/>
  <c r="I380" i="1"/>
  <c r="M380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2" i="1"/>
  <c r="M402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I418" i="1"/>
  <c r="M418" i="1" s="1"/>
  <c r="I419" i="1"/>
  <c r="M419" i="1" s="1"/>
  <c r="I420" i="1"/>
  <c r="M420" i="1" s="1"/>
  <c r="I421" i="1"/>
  <c r="M421" i="1" s="1"/>
  <c r="I422" i="1"/>
  <c r="M422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4" i="1"/>
  <c r="M444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I464" i="1"/>
  <c r="M464" i="1" s="1"/>
  <c r="I465" i="1"/>
  <c r="M465" i="1" s="1"/>
  <c r="I466" i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I475" i="1"/>
  <c r="I476" i="1"/>
  <c r="M476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0" i="1"/>
  <c r="M490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2" i="1"/>
  <c r="M502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4" i="1"/>
  <c r="M514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4" i="1"/>
  <c r="M524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6" i="1"/>
  <c r="M536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6" i="1"/>
  <c r="M546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6" i="1"/>
  <c r="M556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8" i="1"/>
  <c r="M568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8" i="1"/>
  <c r="M578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8" i="1"/>
  <c r="M588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6" i="1"/>
  <c r="M596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4" i="1"/>
  <c r="M604" i="1" s="1"/>
  <c r="I605" i="1"/>
  <c r="M605" i="1" s="1"/>
  <c r="I606" i="1"/>
  <c r="M606" i="1" s="1"/>
  <c r="I607" i="1"/>
  <c r="M607" i="1" s="1"/>
  <c r="I608" i="1"/>
  <c r="M608" i="1" s="1"/>
  <c r="I609" i="1"/>
  <c r="M609" i="1" s="1"/>
  <c r="I610" i="1"/>
  <c r="M610" i="1" s="1"/>
  <c r="I611" i="1"/>
  <c r="M611" i="1" s="1"/>
  <c r="I612" i="1"/>
  <c r="M612" i="1" s="1"/>
  <c r="I613" i="1"/>
  <c r="M613" i="1" s="1"/>
  <c r="I614" i="1"/>
  <c r="M614" i="1" s="1"/>
  <c r="I615" i="1"/>
  <c r="M615" i="1" s="1"/>
  <c r="I616" i="1"/>
  <c r="M616" i="1" s="1"/>
  <c r="I617" i="1"/>
  <c r="M617" i="1" s="1"/>
  <c r="I618" i="1"/>
  <c r="M618" i="1" s="1"/>
  <c r="I619" i="1"/>
  <c r="M619" i="1" s="1"/>
  <c r="I620" i="1"/>
  <c r="M620" i="1" s="1"/>
  <c r="I621" i="1"/>
  <c r="M621" i="1" s="1"/>
  <c r="I622" i="1"/>
  <c r="M622" i="1" s="1"/>
  <c r="I623" i="1"/>
  <c r="M623" i="1" s="1"/>
  <c r="I624" i="1"/>
  <c r="M624" i="1" s="1"/>
  <c r="I625" i="1"/>
  <c r="M625" i="1" s="1"/>
  <c r="I626" i="1"/>
  <c r="M626" i="1" s="1"/>
  <c r="I627" i="1"/>
  <c r="M627" i="1" s="1"/>
  <c r="I628" i="1"/>
  <c r="M628" i="1" s="1"/>
  <c r="I629" i="1"/>
  <c r="M629" i="1" s="1"/>
  <c r="I630" i="1"/>
  <c r="M630" i="1" s="1"/>
  <c r="I631" i="1"/>
  <c r="M631" i="1" s="1"/>
  <c r="I632" i="1"/>
  <c r="M632" i="1" s="1"/>
  <c r="I633" i="1"/>
  <c r="M633" i="1" s="1"/>
  <c r="I634" i="1"/>
  <c r="M634" i="1" s="1"/>
  <c r="I635" i="1"/>
  <c r="M635" i="1" s="1"/>
  <c r="I636" i="1"/>
  <c r="I637" i="1"/>
  <c r="M637" i="1" s="1"/>
  <c r="I638" i="1"/>
  <c r="M638" i="1" s="1"/>
  <c r="I639" i="1"/>
  <c r="M639" i="1" s="1"/>
  <c r="I640" i="1"/>
  <c r="M640" i="1" s="1"/>
  <c r="I641" i="1"/>
  <c r="M641" i="1" s="1"/>
  <c r="I642" i="1"/>
  <c r="M642" i="1" s="1"/>
  <c r="I643" i="1"/>
  <c r="M643" i="1" s="1"/>
  <c r="I644" i="1"/>
  <c r="M644" i="1" s="1"/>
  <c r="I645" i="1"/>
  <c r="M645" i="1" s="1"/>
  <c r="I646" i="1"/>
  <c r="M646" i="1" s="1"/>
  <c r="I647" i="1"/>
  <c r="M647" i="1" s="1"/>
  <c r="I648" i="1"/>
  <c r="M648" i="1" s="1"/>
  <c r="I649" i="1"/>
  <c r="M649" i="1" s="1"/>
  <c r="I650" i="1"/>
  <c r="M650" i="1" s="1"/>
  <c r="I651" i="1"/>
  <c r="M651" i="1" s="1"/>
  <c r="I652" i="1"/>
  <c r="M652" i="1" s="1"/>
  <c r="I653" i="1"/>
  <c r="M653" i="1" s="1"/>
  <c r="I654" i="1"/>
  <c r="M654" i="1" s="1"/>
  <c r="I655" i="1"/>
  <c r="M655" i="1" s="1"/>
  <c r="I656" i="1"/>
  <c r="M656" i="1" s="1"/>
  <c r="I657" i="1"/>
  <c r="M657" i="1" s="1"/>
  <c r="I658" i="1"/>
  <c r="M658" i="1" s="1"/>
  <c r="I659" i="1"/>
  <c r="M659" i="1" s="1"/>
  <c r="I660" i="1"/>
  <c r="M660" i="1" s="1"/>
  <c r="I661" i="1"/>
  <c r="I662" i="1"/>
  <c r="I663" i="1"/>
  <c r="M663" i="1" s="1"/>
  <c r="I664" i="1"/>
  <c r="M664" i="1" s="1"/>
  <c r="I665" i="1"/>
  <c r="I666" i="1"/>
  <c r="M666" i="1" s="1"/>
  <c r="I667" i="1"/>
  <c r="M667" i="1" s="1"/>
  <c r="I668" i="1"/>
  <c r="M668" i="1" s="1"/>
  <c r="I669" i="1"/>
  <c r="M669" i="1" s="1"/>
  <c r="I670" i="1"/>
  <c r="M670" i="1" s="1"/>
  <c r="I671" i="1"/>
  <c r="M671" i="1" s="1"/>
  <c r="I672" i="1"/>
  <c r="M672" i="1" s="1"/>
  <c r="I673" i="1"/>
  <c r="M673" i="1" s="1"/>
  <c r="I674" i="1"/>
  <c r="I675" i="1"/>
  <c r="I676" i="1"/>
  <c r="I677" i="1"/>
  <c r="M677" i="1" s="1"/>
  <c r="I678" i="1"/>
  <c r="M678" i="1" s="1"/>
  <c r="I679" i="1"/>
  <c r="M679" i="1" s="1"/>
  <c r="I680" i="1"/>
  <c r="M680" i="1" s="1"/>
  <c r="I681" i="1"/>
  <c r="M681" i="1" s="1"/>
  <c r="I682" i="1"/>
  <c r="M682" i="1" s="1"/>
  <c r="I683" i="1"/>
  <c r="M683" i="1" s="1"/>
  <c r="I684" i="1"/>
  <c r="M684" i="1" s="1"/>
  <c r="I685" i="1"/>
  <c r="M685" i="1" s="1"/>
  <c r="I686" i="1"/>
  <c r="M686" i="1" s="1"/>
  <c r="I687" i="1"/>
  <c r="M687" i="1" s="1"/>
  <c r="I688" i="1"/>
  <c r="I689" i="1"/>
  <c r="I690" i="1"/>
  <c r="M690" i="1" s="1"/>
  <c r="I691" i="1"/>
  <c r="M691" i="1" s="1"/>
  <c r="I692" i="1"/>
  <c r="M692" i="1" s="1"/>
  <c r="I693" i="1"/>
  <c r="I694" i="1"/>
  <c r="M694" i="1" s="1"/>
  <c r="I695" i="1"/>
  <c r="I696" i="1"/>
  <c r="M696" i="1" s="1"/>
  <c r="I697" i="1"/>
  <c r="M697" i="1" s="1"/>
  <c r="I698" i="1"/>
  <c r="M698" i="1" s="1"/>
  <c r="I699" i="1"/>
  <c r="I700" i="1"/>
  <c r="M700" i="1" s="1"/>
  <c r="I701" i="1"/>
  <c r="M701" i="1" s="1"/>
  <c r="I702" i="1"/>
  <c r="M702" i="1" s="1"/>
  <c r="I703" i="1"/>
  <c r="M703" i="1" s="1"/>
  <c r="I704" i="1"/>
  <c r="I705" i="1"/>
  <c r="M705" i="1" s="1"/>
  <c r="I706" i="1"/>
  <c r="M706" i="1" s="1"/>
  <c r="I707" i="1"/>
  <c r="M707" i="1" s="1"/>
  <c r="I708" i="1"/>
  <c r="I709" i="1"/>
  <c r="I710" i="1"/>
  <c r="M710" i="1" s="1"/>
  <c r="I711" i="1"/>
  <c r="M711" i="1" s="1"/>
  <c r="I712" i="1"/>
  <c r="M712" i="1" s="1"/>
  <c r="I713" i="1"/>
  <c r="I714" i="1"/>
  <c r="M714" i="1" s="1"/>
  <c r="I715" i="1"/>
  <c r="M715" i="1" s="1"/>
  <c r="I716" i="1"/>
  <c r="M716" i="1" s="1"/>
  <c r="I717" i="1"/>
  <c r="M717" i="1" s="1"/>
  <c r="I718" i="1"/>
  <c r="M718" i="1" s="1"/>
  <c r="I719" i="1"/>
  <c r="M719" i="1" s="1"/>
  <c r="I720" i="1"/>
  <c r="M720" i="1" s="1"/>
  <c r="I721" i="1"/>
  <c r="M721" i="1" s="1"/>
  <c r="I722" i="1"/>
  <c r="M722" i="1" s="1"/>
  <c r="I723" i="1"/>
  <c r="M723" i="1" s="1"/>
  <c r="I724" i="1"/>
  <c r="M724" i="1" s="1"/>
  <c r="I725" i="1"/>
  <c r="M725" i="1" s="1"/>
  <c r="I726" i="1"/>
  <c r="M726" i="1" s="1"/>
  <c r="I727" i="1"/>
  <c r="M727" i="1" s="1"/>
  <c r="I728" i="1"/>
  <c r="I729" i="1"/>
  <c r="M729" i="1" s="1"/>
  <c r="I730" i="1"/>
  <c r="M730" i="1" s="1"/>
  <c r="I731" i="1"/>
  <c r="M731" i="1" s="1"/>
  <c r="I732" i="1"/>
  <c r="M732" i="1" s="1"/>
  <c r="I733" i="1"/>
  <c r="M733" i="1" s="1"/>
  <c r="I734" i="1"/>
  <c r="I735" i="1"/>
  <c r="M735" i="1" s="1"/>
  <c r="I736" i="1"/>
  <c r="M736" i="1" s="1"/>
  <c r="I737" i="1"/>
  <c r="M737" i="1" s="1"/>
  <c r="I738" i="1"/>
  <c r="M738" i="1" s="1"/>
  <c r="I739" i="1"/>
  <c r="M739" i="1" s="1"/>
  <c r="I740" i="1"/>
  <c r="I741" i="1"/>
  <c r="I742" i="1"/>
  <c r="M742" i="1" s="1"/>
  <c r="I743" i="1"/>
  <c r="M743" i="1" s="1"/>
  <c r="I744" i="1"/>
  <c r="M744" i="1" s="1"/>
  <c r="I745" i="1"/>
  <c r="M745" i="1" s="1"/>
  <c r="I746" i="1"/>
  <c r="M746" i="1" s="1"/>
  <c r="I747" i="1"/>
  <c r="M747" i="1" s="1"/>
  <c r="I748" i="1"/>
  <c r="M748" i="1" s="1"/>
  <c r="I749" i="1"/>
  <c r="M749" i="1" s="1"/>
  <c r="I750" i="1"/>
  <c r="M750" i="1" s="1"/>
  <c r="I751" i="1"/>
  <c r="M751" i="1" s="1"/>
  <c r="I752" i="1"/>
  <c r="M752" i="1" s="1"/>
  <c r="I753" i="1"/>
  <c r="M753" i="1" s="1"/>
  <c r="I754" i="1"/>
  <c r="M754" i="1" s="1"/>
  <c r="I755" i="1"/>
  <c r="M755" i="1" s="1"/>
  <c r="I756" i="1"/>
  <c r="M756" i="1" s="1"/>
  <c r="I757" i="1"/>
  <c r="I758" i="1"/>
  <c r="M758" i="1" s="1"/>
  <c r="I759" i="1"/>
  <c r="I760" i="1"/>
  <c r="M760" i="1" s="1"/>
  <c r="I761" i="1"/>
  <c r="I762" i="1"/>
  <c r="I763" i="1"/>
  <c r="M763" i="1" s="1"/>
  <c r="I764" i="1"/>
  <c r="M764" i="1" s="1"/>
  <c r="I765" i="1"/>
  <c r="M765" i="1" s="1"/>
  <c r="I766" i="1"/>
  <c r="I767" i="1"/>
  <c r="M767" i="1" s="1"/>
  <c r="I768" i="1"/>
  <c r="M768" i="1" s="1"/>
  <c r="I769" i="1"/>
  <c r="M769" i="1" s="1"/>
  <c r="I770" i="1"/>
  <c r="M770" i="1" s="1"/>
  <c r="I771" i="1"/>
  <c r="M771" i="1" s="1"/>
  <c r="I772" i="1"/>
  <c r="M772" i="1" s="1"/>
  <c r="I773" i="1"/>
  <c r="M773" i="1" s="1"/>
  <c r="I774" i="1"/>
  <c r="M774" i="1" s="1"/>
  <c r="I775" i="1"/>
  <c r="M775" i="1" s="1"/>
  <c r="I776" i="1"/>
  <c r="M776" i="1" s="1"/>
  <c r="I777" i="1"/>
  <c r="M777" i="1" s="1"/>
  <c r="I778" i="1"/>
  <c r="M778" i="1" s="1"/>
  <c r="I779" i="1"/>
  <c r="I780" i="1"/>
  <c r="I781" i="1"/>
  <c r="I782" i="1"/>
  <c r="M782" i="1" s="1"/>
  <c r="I783" i="1"/>
  <c r="M783" i="1" s="1"/>
  <c r="I784" i="1"/>
  <c r="M784" i="1" s="1"/>
  <c r="I785" i="1"/>
  <c r="M785" i="1" s="1"/>
  <c r="I786" i="1"/>
  <c r="M786" i="1" s="1"/>
  <c r="I787" i="1"/>
  <c r="M787" i="1" s="1"/>
  <c r="I788" i="1"/>
  <c r="I789" i="1"/>
  <c r="M789" i="1" s="1"/>
  <c r="I790" i="1"/>
  <c r="M790" i="1" s="1"/>
  <c r="I2" i="1"/>
  <c r="M2" i="1" s="1"/>
  <c r="M299" i="1" l="1"/>
  <c r="F669" i="3"/>
  <c r="G669" i="3" s="1"/>
  <c r="M171" i="1"/>
  <c r="F751" i="3"/>
  <c r="G751" i="3" s="1"/>
  <c r="M127" i="1"/>
  <c r="F628" i="3"/>
  <c r="G628" i="3" s="1"/>
  <c r="M475" i="1"/>
  <c r="F596" i="3"/>
  <c r="G596" i="3" s="1"/>
  <c r="M202" i="1"/>
  <c r="F604" i="3"/>
  <c r="G604" i="3" s="1"/>
  <c r="M90" i="1"/>
  <c r="F697" i="3"/>
  <c r="G697" i="3" s="1"/>
  <c r="F655" i="3"/>
  <c r="G655" i="3" s="1"/>
  <c r="F609" i="3"/>
  <c r="G609" i="3" s="1"/>
  <c r="F626" i="3"/>
  <c r="G626" i="3" s="1"/>
  <c r="F690" i="3"/>
  <c r="G690" i="3" s="1"/>
  <c r="F611" i="3"/>
  <c r="G611" i="3" s="1"/>
  <c r="F643" i="3"/>
  <c r="G643" i="3" s="1"/>
  <c r="F680" i="3"/>
  <c r="G680" i="3" s="1"/>
  <c r="F629" i="3"/>
  <c r="G629" i="3" s="1"/>
  <c r="F661" i="3"/>
  <c r="G661" i="3" s="1"/>
  <c r="F664" i="3"/>
  <c r="G664" i="3" s="1"/>
  <c r="M27" i="1"/>
  <c r="F811" i="3"/>
  <c r="G811" i="3" s="1"/>
  <c r="F607" i="3"/>
  <c r="G607" i="3" s="1"/>
  <c r="F703" i="3"/>
  <c r="G703" i="3" s="1"/>
  <c r="F678" i="3"/>
  <c r="G678" i="3" s="1"/>
  <c r="M762" i="1"/>
  <c r="F756" i="3"/>
  <c r="G756" i="3" s="1"/>
  <c r="F599" i="3"/>
  <c r="G599" i="3" s="1"/>
  <c r="M665" i="1"/>
  <c r="F764" i="3"/>
  <c r="G764" i="3" s="1"/>
  <c r="F630" i="3"/>
  <c r="G630" i="3" s="1"/>
  <c r="F767" i="3"/>
  <c r="G767" i="3" s="1"/>
  <c r="M699" i="1"/>
  <c r="F593" i="3"/>
  <c r="G593" i="3" s="1"/>
  <c r="M474" i="1"/>
  <c r="F815" i="3"/>
  <c r="G815" i="3" s="1"/>
  <c r="M298" i="1"/>
  <c r="F709" i="3"/>
  <c r="G709" i="3" s="1"/>
  <c r="M218" i="1"/>
  <c r="F683" i="3"/>
  <c r="G683" i="3" s="1"/>
  <c r="F588" i="3"/>
  <c r="G588" i="3" s="1"/>
  <c r="M154" i="1"/>
  <c r="F749" i="3"/>
  <c r="G749" i="3" s="1"/>
  <c r="M26" i="1"/>
  <c r="F686" i="3"/>
  <c r="G686" i="3" s="1"/>
  <c r="M761" i="1"/>
  <c r="F589" i="3"/>
  <c r="G589" i="3" s="1"/>
  <c r="M713" i="1"/>
  <c r="F689" i="3"/>
  <c r="G689" i="3" s="1"/>
  <c r="M345" i="1"/>
  <c r="F814" i="3"/>
  <c r="G814" i="3" s="1"/>
  <c r="F796" i="3"/>
  <c r="G796" i="3" s="1"/>
  <c r="M297" i="1"/>
  <c r="F707" i="3"/>
  <c r="G707" i="3" s="1"/>
  <c r="M89" i="1"/>
  <c r="F738" i="3"/>
  <c r="G738" i="3" s="1"/>
  <c r="F642" i="3"/>
  <c r="G642" i="3" s="1"/>
  <c r="F719" i="3"/>
  <c r="G719" i="3" s="1"/>
  <c r="F671" i="3"/>
  <c r="G671" i="3" s="1"/>
  <c r="F613" i="3"/>
  <c r="G613" i="3" s="1"/>
  <c r="F789" i="3"/>
  <c r="G789" i="3" s="1"/>
  <c r="F615" i="3"/>
  <c r="G615" i="3" s="1"/>
  <c r="F799" i="3"/>
  <c r="G799" i="3" s="1"/>
  <c r="M57" i="1"/>
  <c r="F723" i="3"/>
  <c r="G723" i="3" s="1"/>
  <c r="M41" i="1"/>
  <c r="F623" i="3"/>
  <c r="G623" i="3" s="1"/>
  <c r="F616" i="3"/>
  <c r="G616" i="3" s="1"/>
  <c r="M25" i="1"/>
  <c r="F674" i="3"/>
  <c r="G674" i="3" s="1"/>
  <c r="F675" i="3"/>
  <c r="G675" i="3" s="1"/>
  <c r="M728" i="1"/>
  <c r="F602" i="3"/>
  <c r="G602" i="3" s="1"/>
  <c r="F711" i="3"/>
  <c r="G711" i="3" s="1"/>
  <c r="M376" i="1"/>
  <c r="F755" i="3"/>
  <c r="G755" i="3" s="1"/>
  <c r="M296" i="1"/>
  <c r="F587" i="3"/>
  <c r="G587" i="3" s="1"/>
  <c r="M216" i="1"/>
  <c r="F758" i="3"/>
  <c r="G758" i="3" s="1"/>
  <c r="M88" i="1"/>
  <c r="F638" i="3"/>
  <c r="G638" i="3" s="1"/>
  <c r="F704" i="3"/>
  <c r="G704" i="3" s="1"/>
  <c r="M40" i="1"/>
  <c r="F737" i="3"/>
  <c r="G737" i="3" s="1"/>
  <c r="F706" i="3"/>
  <c r="G706" i="3" s="1"/>
  <c r="M24" i="1"/>
  <c r="F633" i="3"/>
  <c r="G633" i="3" s="1"/>
  <c r="M689" i="1"/>
  <c r="F802" i="3"/>
  <c r="G802" i="3" s="1"/>
  <c r="F595" i="3"/>
  <c r="G595" i="3" s="1"/>
  <c r="F792" i="3"/>
  <c r="G792" i="3" s="1"/>
  <c r="M159" i="1"/>
  <c r="F791" i="3"/>
  <c r="G791" i="3" s="1"/>
  <c r="M79" i="1"/>
  <c r="F621" i="3"/>
  <c r="G621" i="3" s="1"/>
  <c r="F790" i="3"/>
  <c r="G790" i="3" s="1"/>
  <c r="M43" i="1"/>
  <c r="F676" i="3"/>
  <c r="G676" i="3" s="1"/>
  <c r="M87" i="1"/>
  <c r="F649" i="3"/>
  <c r="G649" i="3" s="1"/>
  <c r="F701" i="3"/>
  <c r="G701" i="3" s="1"/>
  <c r="F750" i="3"/>
  <c r="G750" i="3" s="1"/>
  <c r="F800" i="3"/>
  <c r="G800" i="3" s="1"/>
  <c r="F803" i="3"/>
  <c r="G803" i="3" s="1"/>
  <c r="F722" i="3"/>
  <c r="G722" i="3" s="1"/>
  <c r="F804" i="3"/>
  <c r="G804" i="3" s="1"/>
  <c r="F741" i="3"/>
  <c r="G741" i="3" s="1"/>
  <c r="F646" i="3"/>
  <c r="G646" i="3" s="1"/>
  <c r="H93" i="4"/>
  <c r="M779" i="1"/>
  <c r="F677" i="3"/>
  <c r="G677" i="3" s="1"/>
  <c r="F743" i="3"/>
  <c r="G743" i="3" s="1"/>
  <c r="M662" i="1"/>
  <c r="F771" i="3"/>
  <c r="G771" i="3" s="1"/>
  <c r="M310" i="1"/>
  <c r="F768" i="3"/>
  <c r="G768" i="3" s="1"/>
  <c r="M294" i="1"/>
  <c r="F617" i="3"/>
  <c r="G617" i="3" s="1"/>
  <c r="F692" i="3"/>
  <c r="G692" i="3" s="1"/>
  <c r="M230" i="1"/>
  <c r="F635" i="3"/>
  <c r="G635" i="3" s="1"/>
  <c r="F672" i="3"/>
  <c r="G672" i="3" s="1"/>
  <c r="F710" i="3"/>
  <c r="G710" i="3" s="1"/>
  <c r="M198" i="1"/>
  <c r="F763" i="3"/>
  <c r="G763" i="3" s="1"/>
  <c r="F782" i="3"/>
  <c r="G782" i="3" s="1"/>
  <c r="F725" i="3"/>
  <c r="G725" i="3" s="1"/>
  <c r="M38" i="1"/>
  <c r="F650" i="3"/>
  <c r="G650" i="3" s="1"/>
  <c r="F779" i="3"/>
  <c r="G779" i="3" s="1"/>
  <c r="F717" i="3"/>
  <c r="G717" i="3" s="1"/>
  <c r="F608" i="3"/>
  <c r="G608" i="3" s="1"/>
  <c r="F654" i="3"/>
  <c r="G654" i="3" s="1"/>
  <c r="F612" i="3"/>
  <c r="G612" i="3" s="1"/>
  <c r="F597" i="3"/>
  <c r="G597" i="3" s="1"/>
  <c r="F693" i="3"/>
  <c r="G693" i="3" s="1"/>
  <c r="F598" i="3"/>
  <c r="G598" i="3" s="1"/>
  <c r="M207" i="1"/>
  <c r="F603" i="3"/>
  <c r="G603" i="3" s="1"/>
  <c r="M759" i="1"/>
  <c r="F793" i="3"/>
  <c r="G793" i="3" s="1"/>
  <c r="M695" i="1"/>
  <c r="F745" i="3"/>
  <c r="G745" i="3" s="1"/>
  <c r="F702" i="3"/>
  <c r="G702" i="3" s="1"/>
  <c r="M39" i="1"/>
  <c r="F673" i="3"/>
  <c r="G673" i="3" s="1"/>
  <c r="F696" i="3"/>
  <c r="G696" i="3" s="1"/>
  <c r="M214" i="1"/>
  <c r="F660" i="3"/>
  <c r="G660" i="3" s="1"/>
  <c r="M757" i="1"/>
  <c r="F715" i="3"/>
  <c r="G715" i="3" s="1"/>
  <c r="M741" i="1"/>
  <c r="F809" i="3"/>
  <c r="G809" i="3" s="1"/>
  <c r="F798" i="3"/>
  <c r="G798" i="3" s="1"/>
  <c r="F772" i="3"/>
  <c r="G772" i="3" s="1"/>
  <c r="F728" i="3"/>
  <c r="G728" i="3" s="1"/>
  <c r="M709" i="1"/>
  <c r="F637" i="3"/>
  <c r="G637" i="3" s="1"/>
  <c r="M693" i="1"/>
  <c r="F746" i="3"/>
  <c r="G746" i="3" s="1"/>
  <c r="F786" i="3"/>
  <c r="G786" i="3" s="1"/>
  <c r="M661" i="1"/>
  <c r="F735" i="3"/>
  <c r="G735" i="3" s="1"/>
  <c r="M293" i="1"/>
  <c r="F712" i="3"/>
  <c r="G712" i="3" s="1"/>
  <c r="M37" i="1"/>
  <c r="F730" i="3"/>
  <c r="G730" i="3" s="1"/>
  <c r="F780" i="3"/>
  <c r="G780" i="3" s="1"/>
  <c r="F733" i="3"/>
  <c r="G733" i="3" s="1"/>
  <c r="F695" i="3"/>
  <c r="G695" i="3" s="1"/>
  <c r="F808" i="3"/>
  <c r="G808" i="3" s="1"/>
  <c r="M21" i="1"/>
  <c r="F632" i="3"/>
  <c r="G632" i="3" s="1"/>
  <c r="M463" i="1"/>
  <c r="F684" i="3"/>
  <c r="G684" i="3" s="1"/>
  <c r="F760" i="3"/>
  <c r="G760" i="3" s="1"/>
  <c r="M788" i="1"/>
  <c r="F640" i="3"/>
  <c r="G640" i="3" s="1"/>
  <c r="F785" i="3"/>
  <c r="G785" i="3" s="1"/>
  <c r="F744" i="3"/>
  <c r="G744" i="3" s="1"/>
  <c r="H293" i="4"/>
  <c r="M203" i="1"/>
  <c r="F724" i="3"/>
  <c r="G724" i="3" s="1"/>
  <c r="F718" i="3"/>
  <c r="G718" i="3" s="1"/>
  <c r="M36" i="1"/>
  <c r="F647" i="3"/>
  <c r="G647" i="3" s="1"/>
  <c r="M20" i="1"/>
  <c r="F586" i="3"/>
  <c r="G586" i="3" s="1"/>
  <c r="M675" i="1"/>
  <c r="F681" i="3"/>
  <c r="G681" i="3" s="1"/>
  <c r="F698" i="3"/>
  <c r="G698" i="3" s="1"/>
  <c r="F667" i="3"/>
  <c r="G667" i="3" s="1"/>
  <c r="F747" i="3"/>
  <c r="G747" i="3" s="1"/>
  <c r="F668" i="3"/>
  <c r="G668" i="3" s="1"/>
  <c r="F732" i="3"/>
  <c r="G732" i="3" s="1"/>
  <c r="F685" i="3"/>
  <c r="G685" i="3" s="1"/>
  <c r="F720" i="3"/>
  <c r="G720" i="3" s="1"/>
  <c r="F641" i="3"/>
  <c r="G641" i="3" s="1"/>
  <c r="F657" i="3"/>
  <c r="G657" i="3" s="1"/>
  <c r="F801" i="3"/>
  <c r="G801" i="3" s="1"/>
  <c r="F594" i="3"/>
  <c r="G594" i="3" s="1"/>
  <c r="F659" i="3"/>
  <c r="G659" i="3" s="1"/>
  <c r="F788" i="3"/>
  <c r="G788" i="3" s="1"/>
  <c r="F600" i="3"/>
  <c r="G600" i="3" s="1"/>
  <c r="F766" i="3"/>
  <c r="G766" i="3" s="1"/>
  <c r="F742" i="3"/>
  <c r="G742" i="3" s="1"/>
  <c r="F663" i="3"/>
  <c r="G663" i="3" s="1"/>
  <c r="M163" i="1"/>
  <c r="F662" i="3"/>
  <c r="G662" i="3" s="1"/>
  <c r="M83" i="1"/>
  <c r="F807" i="3"/>
  <c r="G807" i="3" s="1"/>
  <c r="M35" i="1"/>
  <c r="F653" i="3"/>
  <c r="G653" i="3" s="1"/>
  <c r="F648" i="3"/>
  <c r="G648" i="3" s="1"/>
  <c r="M3" i="1"/>
  <c r="F618" i="3"/>
  <c r="G618" i="3" s="1"/>
  <c r="F787" i="3"/>
  <c r="G787" i="3" s="1"/>
  <c r="F679" i="3"/>
  <c r="G679" i="3" s="1"/>
  <c r="H116" i="4"/>
  <c r="I113" i="4"/>
  <c r="M431" i="1"/>
  <c r="F687" i="3"/>
  <c r="G687" i="3" s="1"/>
  <c r="F754" i="3"/>
  <c r="G754" i="3" s="1"/>
  <c r="M223" i="1"/>
  <c r="F753" i="3"/>
  <c r="G753" i="3" s="1"/>
  <c r="M740" i="1"/>
  <c r="F721" i="3"/>
  <c r="G721" i="3" s="1"/>
  <c r="M708" i="1"/>
  <c r="F620" i="3"/>
  <c r="G620" i="3" s="1"/>
  <c r="M676" i="1"/>
  <c r="F784" i="3"/>
  <c r="G784" i="3" s="1"/>
  <c r="M674" i="1"/>
  <c r="F634" i="3"/>
  <c r="G634" i="3" s="1"/>
  <c r="M466" i="1"/>
  <c r="F688" i="3"/>
  <c r="G688" i="3" s="1"/>
  <c r="M274" i="1"/>
  <c r="F619" i="3"/>
  <c r="G619" i="3" s="1"/>
  <c r="M226" i="1"/>
  <c r="F658" i="3"/>
  <c r="G658" i="3" s="1"/>
  <c r="M82" i="1"/>
  <c r="F794" i="3"/>
  <c r="G794" i="3" s="1"/>
  <c r="M34" i="1"/>
  <c r="F656" i="3"/>
  <c r="G656" i="3" s="1"/>
  <c r="F708" i="3"/>
  <c r="G708" i="3" s="1"/>
  <c r="F806" i="3"/>
  <c r="G806" i="3" s="1"/>
  <c r="M417" i="1"/>
  <c r="F795" i="3"/>
  <c r="G795" i="3" s="1"/>
  <c r="M225" i="1"/>
  <c r="F700" i="3"/>
  <c r="G700" i="3" s="1"/>
  <c r="F624" i="3"/>
  <c r="G624" i="3" s="1"/>
  <c r="F691" i="3"/>
  <c r="G691" i="3" s="1"/>
  <c r="F759" i="3"/>
  <c r="G759" i="3" s="1"/>
  <c r="M209" i="1"/>
  <c r="F666" i="3"/>
  <c r="G666" i="3" s="1"/>
  <c r="F762" i="3"/>
  <c r="G762" i="3" s="1"/>
  <c r="F781" i="3"/>
  <c r="G781" i="3" s="1"/>
  <c r="F605" i="3"/>
  <c r="G605" i="3" s="1"/>
  <c r="F769" i="3"/>
  <c r="G769" i="3" s="1"/>
  <c r="M161" i="1"/>
  <c r="F731" i="3"/>
  <c r="G731" i="3" s="1"/>
  <c r="F757" i="3"/>
  <c r="G757" i="3" s="1"/>
  <c r="M81" i="1"/>
  <c r="F740" i="3"/>
  <c r="G740" i="3" s="1"/>
  <c r="M704" i="1"/>
  <c r="F748" i="3"/>
  <c r="G748" i="3" s="1"/>
  <c r="F816" i="3"/>
  <c r="G816" i="3" s="1"/>
  <c r="F645" i="3"/>
  <c r="G645" i="3" s="1"/>
  <c r="M688" i="1"/>
  <c r="F713" i="3"/>
  <c r="G713" i="3" s="1"/>
  <c r="M224" i="1"/>
  <c r="F797" i="3"/>
  <c r="G797" i="3" s="1"/>
  <c r="F639" i="3"/>
  <c r="G639" i="3" s="1"/>
  <c r="F614" i="3"/>
  <c r="G614" i="3" s="1"/>
  <c r="F670" i="3"/>
  <c r="G670" i="3" s="1"/>
  <c r="M80" i="1"/>
  <c r="F622" i="3"/>
  <c r="G622" i="3" s="1"/>
  <c r="F631" i="3"/>
  <c r="G631" i="3" s="1"/>
  <c r="M64" i="1"/>
  <c r="F752" i="3"/>
  <c r="G752" i="3" s="1"/>
  <c r="M32" i="1"/>
  <c r="F777" i="3"/>
  <c r="G777" i="3" s="1"/>
  <c r="F736" i="3"/>
  <c r="G736" i="3" s="1"/>
  <c r="H248" i="4"/>
  <c r="H331" i="4"/>
  <c r="H40" i="4"/>
  <c r="M766" i="1"/>
  <c r="F694" i="3"/>
  <c r="G694" i="3" s="1"/>
  <c r="M734" i="1"/>
  <c r="F665" i="3"/>
  <c r="G665" i="3" s="1"/>
  <c r="M206" i="1"/>
  <c r="F813" i="3"/>
  <c r="G813" i="3" s="1"/>
  <c r="F592" i="3"/>
  <c r="G592" i="3" s="1"/>
  <c r="F774" i="3"/>
  <c r="G774" i="3" s="1"/>
  <c r="M191" i="1"/>
  <c r="F625" i="3"/>
  <c r="G625" i="3" s="1"/>
  <c r="F773" i="3"/>
  <c r="G773" i="3" s="1"/>
  <c r="F727" i="3"/>
  <c r="G727" i="3" s="1"/>
  <c r="M29" i="1"/>
  <c r="F601" i="3"/>
  <c r="G601" i="3" s="1"/>
  <c r="M13" i="1"/>
  <c r="F705" i="3"/>
  <c r="G705" i="3" s="1"/>
  <c r="H68" i="4"/>
  <c r="M350" i="1"/>
  <c r="F682" i="3"/>
  <c r="G682" i="3" s="1"/>
  <c r="F651" i="3"/>
  <c r="G651" i="3" s="1"/>
  <c r="F627" i="3"/>
  <c r="G627" i="3" s="1"/>
  <c r="M781" i="1"/>
  <c r="F714" i="3"/>
  <c r="G714" i="3" s="1"/>
  <c r="M301" i="1"/>
  <c r="F591" i="3"/>
  <c r="G591" i="3" s="1"/>
  <c r="M189" i="1"/>
  <c r="F729" i="3"/>
  <c r="G729" i="3" s="1"/>
  <c r="F805" i="3"/>
  <c r="G805" i="3" s="1"/>
  <c r="M141" i="1"/>
  <c r="F734" i="3"/>
  <c r="G734" i="3" s="1"/>
  <c r="F770" i="3"/>
  <c r="G770" i="3" s="1"/>
  <c r="F775" i="3"/>
  <c r="G775" i="3" s="1"/>
  <c r="M780" i="1"/>
  <c r="F761" i="3"/>
  <c r="G761" i="3" s="1"/>
  <c r="F783" i="3"/>
  <c r="G783" i="3" s="1"/>
  <c r="F812" i="3"/>
  <c r="G812" i="3" s="1"/>
  <c r="F765" i="3"/>
  <c r="G765" i="3" s="1"/>
  <c r="F739" i="3"/>
  <c r="G739" i="3" s="1"/>
  <c r="F776" i="3"/>
  <c r="G776" i="3" s="1"/>
  <c r="F726" i="3"/>
  <c r="G726" i="3" s="1"/>
  <c r="M636" i="1"/>
  <c r="F810" i="3"/>
  <c r="G810" i="3" s="1"/>
  <c r="F636" i="3"/>
  <c r="G636" i="3" s="1"/>
  <c r="M220" i="1"/>
  <c r="F716" i="3"/>
  <c r="G716" i="3" s="1"/>
  <c r="M204" i="1"/>
  <c r="F699" i="3"/>
  <c r="G699" i="3" s="1"/>
  <c r="F652" i="3"/>
  <c r="G652" i="3" s="1"/>
  <c r="M140" i="1"/>
  <c r="F778" i="3"/>
  <c r="G778" i="3" s="1"/>
  <c r="F610" i="3"/>
  <c r="G610" i="3" s="1"/>
  <c r="F644" i="3"/>
  <c r="G644" i="3" s="1"/>
  <c r="M76" i="1"/>
  <c r="F606" i="3"/>
  <c r="G606" i="3" s="1"/>
  <c r="M12" i="1"/>
  <c r="F590" i="3"/>
  <c r="G590" i="3" s="1"/>
  <c r="K794" i="1"/>
  <c r="F575" i="3"/>
  <c r="G575" i="3" s="1"/>
  <c r="F81" i="3"/>
  <c r="G81" i="3" s="1"/>
  <c r="F295" i="3"/>
  <c r="G295" i="3" s="1"/>
  <c r="F372" i="3"/>
  <c r="G372" i="3" s="1"/>
  <c r="F38" i="3"/>
  <c r="G38" i="3" s="1"/>
  <c r="F362" i="3"/>
  <c r="G362" i="3" s="1"/>
  <c r="F255" i="3"/>
  <c r="G255" i="3" s="1"/>
  <c r="F531" i="3"/>
  <c r="G531" i="3" s="1"/>
  <c r="F511" i="3"/>
  <c r="G511" i="3" s="1"/>
  <c r="F492" i="3"/>
  <c r="G492" i="3" s="1"/>
  <c r="F24" i="3"/>
  <c r="G24" i="3" s="1"/>
  <c r="F29" i="3"/>
  <c r="G29" i="3" s="1"/>
  <c r="F576" i="3"/>
  <c r="G576" i="3" s="1"/>
  <c r="F17" i="3"/>
  <c r="G17" i="3" s="1"/>
  <c r="F39" i="3"/>
  <c r="G39" i="3" s="1"/>
  <c r="F59" i="3"/>
  <c r="G59" i="3" s="1"/>
  <c r="F41" i="3"/>
  <c r="G41" i="3" s="1"/>
  <c r="F30" i="3"/>
  <c r="G30" i="3" s="1"/>
  <c r="F487" i="3"/>
  <c r="G487" i="3" s="1"/>
  <c r="F579" i="3"/>
  <c r="G579" i="3" s="1"/>
  <c r="F339" i="3"/>
  <c r="G339" i="3" s="1"/>
  <c r="F545" i="3"/>
  <c r="G545" i="3" s="1"/>
  <c r="F552" i="3"/>
  <c r="G552" i="3" s="1"/>
  <c r="F382" i="3"/>
  <c r="G382" i="3" s="1"/>
  <c r="F198" i="3"/>
  <c r="G198" i="3" s="1"/>
  <c r="F28" i="3"/>
  <c r="G28" i="3" s="1"/>
  <c r="F376" i="3"/>
  <c r="G376" i="3" s="1"/>
  <c r="F536" i="3"/>
  <c r="G536" i="3" s="1"/>
  <c r="F354" i="3"/>
  <c r="G354" i="3" s="1"/>
  <c r="F190" i="3"/>
  <c r="G190" i="3" s="1"/>
  <c r="F326" i="3"/>
  <c r="G326" i="3" s="1"/>
  <c r="F398" i="3"/>
  <c r="G398" i="3" s="1"/>
  <c r="F271" i="3"/>
  <c r="G271" i="3" s="1"/>
  <c r="F52" i="3"/>
  <c r="G52" i="3" s="1"/>
  <c r="F9" i="3"/>
  <c r="G9" i="3" s="1"/>
  <c r="F386" i="3"/>
  <c r="G386" i="3" s="1"/>
  <c r="F521" i="3"/>
  <c r="G521" i="3" s="1"/>
  <c r="F520" i="3"/>
  <c r="G520" i="3" s="1"/>
  <c r="F368" i="3"/>
  <c r="G368" i="3" s="1"/>
  <c r="F490" i="3"/>
  <c r="G490" i="3" s="1"/>
  <c r="F89" i="3"/>
  <c r="G89" i="3" s="1"/>
  <c r="F90" i="3"/>
  <c r="G90" i="3" s="1"/>
  <c r="F342" i="3"/>
  <c r="G342" i="3" s="1"/>
  <c r="F535" i="3"/>
  <c r="G535" i="3" s="1"/>
  <c r="F396" i="3"/>
  <c r="G396" i="3" s="1"/>
  <c r="F254" i="3"/>
  <c r="G254" i="3" s="1"/>
  <c r="F86" i="3"/>
  <c r="G86" i="3" s="1"/>
  <c r="F347" i="3"/>
  <c r="G347" i="3" s="1"/>
  <c r="F393" i="3"/>
  <c r="G393" i="3" s="1"/>
  <c r="F405" i="3"/>
  <c r="G405" i="3" s="1"/>
  <c r="F503" i="3"/>
  <c r="G503" i="3" s="1"/>
  <c r="F422" i="3"/>
  <c r="G422" i="3" s="1"/>
  <c r="F481" i="3"/>
  <c r="G481" i="3" s="1"/>
  <c r="F323" i="3"/>
  <c r="G323" i="3" s="1"/>
  <c r="F475" i="3"/>
  <c r="G475" i="3" s="1"/>
  <c r="F540" i="3"/>
  <c r="G540" i="3" s="1"/>
  <c r="F149" i="3"/>
  <c r="G149" i="3" s="1"/>
  <c r="F335" i="3"/>
  <c r="G335" i="3" s="1"/>
  <c r="F203" i="3"/>
  <c r="G203" i="3" s="1"/>
  <c r="F45" i="3"/>
  <c r="G45" i="3" s="1"/>
  <c r="F51" i="3"/>
  <c r="G51" i="3" s="1"/>
  <c r="F33" i="3"/>
  <c r="G33" i="3" s="1"/>
  <c r="F49" i="3"/>
  <c r="G49" i="3" s="1"/>
  <c r="F573" i="3"/>
  <c r="G573" i="3" s="1"/>
  <c r="F46" i="3"/>
  <c r="G46" i="3" s="1"/>
  <c r="F578" i="3"/>
  <c r="G578" i="3" s="1"/>
  <c r="F408" i="3"/>
  <c r="G408" i="3" s="1"/>
  <c r="F466" i="3"/>
  <c r="G466" i="3" s="1"/>
  <c r="F303" i="3"/>
  <c r="G303" i="3" s="1"/>
  <c r="F21" i="3"/>
  <c r="G21" i="3" s="1"/>
  <c r="F491" i="3"/>
  <c r="G491" i="3" s="1"/>
  <c r="F313" i="3"/>
  <c r="G313" i="3" s="1"/>
  <c r="F314" i="3"/>
  <c r="G314" i="3" s="1"/>
  <c r="F31" i="3"/>
  <c r="G31" i="3" s="1"/>
  <c r="F585" i="3"/>
  <c r="G585" i="3" s="1"/>
  <c r="F414" i="3"/>
  <c r="G414" i="3" s="1"/>
  <c r="F124" i="3"/>
  <c r="G124" i="3" s="1"/>
  <c r="F173" i="3"/>
  <c r="G173" i="3" s="1"/>
  <c r="F11" i="3"/>
  <c r="G11" i="3" s="1"/>
  <c r="F53" i="3"/>
  <c r="G53" i="3" s="1"/>
  <c r="F583" i="3"/>
  <c r="G583" i="3" s="1"/>
  <c r="F152" i="3"/>
  <c r="G152" i="3" s="1"/>
  <c r="F99" i="3"/>
  <c r="G99" i="3" s="1"/>
  <c r="F353" i="3"/>
  <c r="G353" i="3" s="1"/>
  <c r="F178" i="3"/>
  <c r="G178" i="3" s="1"/>
  <c r="F363" i="3"/>
  <c r="G363" i="3" s="1"/>
  <c r="F183" i="3"/>
  <c r="G183" i="3" s="1"/>
  <c r="F140" i="3"/>
  <c r="G140" i="3" s="1"/>
  <c r="F133" i="3"/>
  <c r="G133" i="3" s="1"/>
  <c r="F100" i="3"/>
  <c r="G100" i="3" s="1"/>
  <c r="F272" i="3"/>
  <c r="G272" i="3" s="1"/>
  <c r="F550" i="3"/>
  <c r="G550" i="3" s="1"/>
  <c r="F472" i="3"/>
  <c r="G472" i="3" s="1"/>
  <c r="F260" i="3"/>
  <c r="G260" i="3" s="1"/>
  <c r="F461" i="3"/>
  <c r="G461" i="3" s="1"/>
  <c r="F132" i="3"/>
  <c r="G132" i="3" s="1"/>
  <c r="F123" i="3"/>
  <c r="G123" i="3" s="1"/>
  <c r="F23" i="3"/>
  <c r="G23" i="3" s="1"/>
  <c r="F20" i="3"/>
  <c r="G20" i="3" s="1"/>
  <c r="F50" i="3"/>
  <c r="G50" i="3" s="1"/>
  <c r="F16" i="3"/>
  <c r="G16" i="3" s="1"/>
  <c r="F60" i="3"/>
  <c r="G60" i="3" s="1"/>
  <c r="F577" i="3"/>
  <c r="G577" i="3" s="1"/>
  <c r="F43" i="3"/>
  <c r="G43" i="3" s="1"/>
  <c r="F574" i="3"/>
  <c r="G574" i="3" s="1"/>
  <c r="F464" i="3"/>
  <c r="G464" i="3" s="1"/>
  <c r="F44" i="3"/>
  <c r="G44" i="3" s="1"/>
  <c r="F235" i="3"/>
  <c r="G235" i="3" s="1"/>
  <c r="F15" i="3"/>
  <c r="G15" i="3" s="1"/>
  <c r="F22" i="3"/>
  <c r="G22" i="3" s="1"/>
  <c r="F512" i="3"/>
  <c r="G512" i="3" s="1"/>
  <c r="F8" i="3"/>
  <c r="G8" i="3" s="1"/>
  <c r="F145" i="3"/>
  <c r="G145" i="3" s="1"/>
  <c r="F516" i="3"/>
  <c r="G516" i="3" s="1"/>
  <c r="F287" i="3"/>
  <c r="G287" i="3" s="1"/>
  <c r="F56" i="3"/>
  <c r="G56" i="3" s="1"/>
  <c r="F216" i="3"/>
  <c r="G216" i="3" s="1"/>
  <c r="F262" i="3"/>
  <c r="G262" i="3" s="1"/>
  <c r="F433" i="3"/>
  <c r="G433" i="3" s="1"/>
  <c r="F565" i="3"/>
  <c r="G565" i="3" s="1"/>
  <c r="F395" i="3"/>
  <c r="G395" i="3" s="1"/>
  <c r="F427" i="3"/>
  <c r="G427" i="3" s="1"/>
  <c r="F127" i="3"/>
  <c r="G127" i="3" s="1"/>
  <c r="F379" i="3"/>
  <c r="G379" i="3" s="1"/>
  <c r="F27" i="3"/>
  <c r="G27" i="3" s="1"/>
  <c r="F355" i="3"/>
  <c r="G355" i="3" s="1"/>
  <c r="F501" i="3"/>
  <c r="G501" i="3" s="1"/>
  <c r="F98" i="3"/>
  <c r="G98" i="3" s="1"/>
  <c r="F71" i="3"/>
  <c r="G71" i="3" s="1"/>
  <c r="F239" i="3"/>
  <c r="G239" i="3" s="1"/>
  <c r="F330" i="3"/>
  <c r="G330" i="3" s="1"/>
  <c r="F325" i="3"/>
  <c r="G325" i="3" s="1"/>
  <c r="F62" i="3"/>
  <c r="G62" i="3" s="1"/>
  <c r="F435" i="3"/>
  <c r="G435" i="3" s="1"/>
  <c r="F406" i="3"/>
  <c r="G406" i="3" s="1"/>
  <c r="F222" i="3"/>
  <c r="G222" i="3" s="1"/>
  <c r="F341" i="3"/>
  <c r="G341" i="3" s="1"/>
  <c r="F428" i="3"/>
  <c r="G428" i="3" s="1"/>
  <c r="F12" i="3"/>
  <c r="G12" i="3" s="1"/>
  <c r="F14" i="3"/>
  <c r="G14" i="3" s="1"/>
  <c r="F10" i="3"/>
  <c r="G10" i="3" s="1"/>
  <c r="F155" i="3"/>
  <c r="G155" i="3" s="1"/>
  <c r="F63" i="3"/>
  <c r="G63" i="3" s="1"/>
  <c r="F13" i="3"/>
  <c r="G13" i="3" s="1"/>
  <c r="F4" i="3"/>
  <c r="G4" i="3" s="1"/>
  <c r="F18" i="3"/>
  <c r="G18" i="3" s="1"/>
  <c r="F485" i="3"/>
  <c r="G485" i="3" s="1"/>
  <c r="F496" i="3"/>
  <c r="G496" i="3" s="1"/>
  <c r="F369" i="3"/>
  <c r="G369" i="3" s="1"/>
  <c r="F465" i="3"/>
  <c r="G465" i="3" s="1"/>
  <c r="F484" i="3"/>
  <c r="G484" i="3" s="1"/>
  <c r="F58" i="3"/>
  <c r="G58" i="3" s="1"/>
  <c r="F209" i="3"/>
  <c r="G209" i="3" s="1"/>
  <c r="F119" i="3"/>
  <c r="G119" i="3" s="1"/>
  <c r="F116" i="3"/>
  <c r="G116" i="3" s="1"/>
  <c r="F165" i="3"/>
  <c r="G165" i="3" s="1"/>
  <c r="F359" i="3"/>
  <c r="G359" i="3" s="1"/>
  <c r="F392" i="3"/>
  <c r="G392" i="3" s="1"/>
  <c r="F263" i="3"/>
  <c r="G263" i="3" s="1"/>
  <c r="F432" i="3"/>
  <c r="G432" i="3" s="1"/>
  <c r="F582" i="3"/>
  <c r="G582" i="3" s="1"/>
  <c r="F180" i="3"/>
  <c r="G180" i="3" s="1"/>
  <c r="F61" i="3"/>
  <c r="G61" i="3" s="1"/>
  <c r="F399" i="3"/>
  <c r="G399" i="3" s="1"/>
  <c r="F336" i="3"/>
  <c r="G336" i="3" s="1"/>
  <c r="F403" i="3"/>
  <c r="G403" i="3" s="1"/>
  <c r="F350" i="3"/>
  <c r="G350" i="3" s="1"/>
  <c r="F358" i="3"/>
  <c r="G358" i="3" s="1"/>
  <c r="F556" i="3"/>
  <c r="G556" i="3" s="1"/>
  <c r="F3" i="3"/>
  <c r="G3" i="3" s="1"/>
  <c r="F488" i="3"/>
  <c r="G488" i="3" s="1"/>
  <c r="F290" i="3"/>
  <c r="G290" i="3" s="1"/>
  <c r="F348" i="3"/>
  <c r="G348" i="3" s="1"/>
  <c r="F426" i="3"/>
  <c r="G426" i="3" s="1"/>
  <c r="F438" i="3"/>
  <c r="G438" i="3" s="1"/>
  <c r="F319" i="3"/>
  <c r="G319" i="3" s="1"/>
  <c r="F329" i="3"/>
  <c r="G329" i="3" s="1"/>
  <c r="F423" i="3"/>
  <c r="G423" i="3" s="1"/>
  <c r="F320" i="3"/>
  <c r="G320" i="3" s="1"/>
  <c r="F509" i="3"/>
  <c r="G509" i="3" s="1"/>
  <c r="F502" i="3"/>
  <c r="G502" i="3" s="1"/>
  <c r="F333" i="3"/>
  <c r="G333" i="3" s="1"/>
  <c r="F361" i="3"/>
  <c r="G361" i="3" s="1"/>
  <c r="F397" i="3"/>
  <c r="G397" i="3" s="1"/>
  <c r="F407" i="3"/>
  <c r="G407" i="3" s="1"/>
  <c r="F413" i="3"/>
  <c r="G413" i="3" s="1"/>
  <c r="F419" i="3"/>
  <c r="G419" i="3" s="1"/>
  <c r="F421" i="3"/>
  <c r="G421" i="3" s="1"/>
  <c r="F410" i="3"/>
  <c r="G410" i="3" s="1"/>
  <c r="F416" i="3"/>
  <c r="G416" i="3" s="1"/>
  <c r="F436" i="3"/>
  <c r="G436" i="3" s="1"/>
  <c r="F446" i="3"/>
  <c r="G446" i="3" s="1"/>
  <c r="F500" i="3"/>
  <c r="G500" i="3" s="1"/>
  <c r="F551" i="3"/>
  <c r="G551" i="3" s="1"/>
  <c r="F567" i="3"/>
  <c r="G567" i="3" s="1"/>
  <c r="F289" i="3"/>
  <c r="G289" i="3" s="1"/>
  <c r="F317" i="3"/>
  <c r="G317" i="3" s="1"/>
  <c r="F471" i="3"/>
  <c r="G471" i="3" s="1"/>
  <c r="F542" i="3"/>
  <c r="G542" i="3" s="1"/>
  <c r="F544" i="3"/>
  <c r="G544" i="3" s="1"/>
  <c r="F558" i="3"/>
  <c r="G558" i="3" s="1"/>
  <c r="F562" i="3"/>
  <c r="G562" i="3" s="1"/>
  <c r="F564" i="3"/>
  <c r="G564" i="3" s="1"/>
  <c r="F572" i="3"/>
  <c r="G572" i="3" s="1"/>
  <c r="F296" i="3"/>
  <c r="G296" i="3" s="1"/>
  <c r="F322" i="3"/>
  <c r="G322" i="3" s="1"/>
  <c r="F328" i="3"/>
  <c r="G328" i="3" s="1"/>
  <c r="F486" i="3"/>
  <c r="G486" i="3" s="1"/>
  <c r="F529" i="3"/>
  <c r="G529" i="3" s="1"/>
  <c r="F541" i="3"/>
  <c r="G541" i="3" s="1"/>
  <c r="F555" i="3"/>
  <c r="G555" i="3" s="1"/>
  <c r="F528" i="3"/>
  <c r="G528" i="3" s="1"/>
  <c r="F477" i="3"/>
  <c r="G477" i="3" s="1"/>
  <c r="F539" i="3"/>
  <c r="G539" i="3" s="1"/>
  <c r="F505" i="3"/>
  <c r="G505" i="3" s="1"/>
  <c r="F327" i="3"/>
  <c r="G327" i="3" s="1"/>
  <c r="F459" i="3"/>
  <c r="G459" i="3" s="1"/>
  <c r="F463" i="3"/>
  <c r="G463" i="3" s="1"/>
  <c r="F570" i="3"/>
  <c r="G570" i="3" s="1"/>
  <c r="F513" i="3"/>
  <c r="G513" i="3" s="1"/>
  <c r="F504" i="3"/>
  <c r="G504" i="3" s="1"/>
  <c r="F334" i="3"/>
  <c r="G334" i="3" s="1"/>
  <c r="F443" i="3"/>
  <c r="G443" i="3" s="1"/>
  <c r="F442" i="3"/>
  <c r="G442" i="3" s="1"/>
  <c r="F515" i="3"/>
  <c r="G515" i="3" s="1"/>
  <c r="F439" i="3"/>
  <c r="G439" i="3" s="1"/>
  <c r="F364" i="3"/>
  <c r="G364" i="3" s="1"/>
  <c r="F455" i="3"/>
  <c r="G455" i="3" s="1"/>
  <c r="F365" i="3"/>
  <c r="G365" i="3" s="1"/>
  <c r="F306" i="3"/>
  <c r="G306" i="3" s="1"/>
  <c r="F352" i="3"/>
  <c r="G352" i="3" s="1"/>
  <c r="F404" i="3"/>
  <c r="G404" i="3" s="1"/>
  <c r="F476" i="3"/>
  <c r="G476" i="3" s="1"/>
  <c r="F543" i="3"/>
  <c r="G543" i="3" s="1"/>
  <c r="F546" i="3"/>
  <c r="G546" i="3" s="1"/>
  <c r="F360" i="3"/>
  <c r="G360" i="3" s="1"/>
  <c r="F294" i="3"/>
  <c r="G294" i="3" s="1"/>
  <c r="F349" i="3"/>
  <c r="G349" i="3" s="1"/>
  <c r="F351" i="3"/>
  <c r="G351" i="3" s="1"/>
  <c r="F357" i="3"/>
  <c r="G357" i="3" s="1"/>
  <c r="F402" i="3"/>
  <c r="G402" i="3" s="1"/>
  <c r="F563" i="3"/>
  <c r="G563" i="3" s="1"/>
  <c r="F307" i="3"/>
  <c r="G307" i="3" s="1"/>
  <c r="F499" i="3"/>
  <c r="G499" i="3" s="1"/>
  <c r="F506" i="3"/>
  <c r="G506" i="3" s="1"/>
  <c r="F532" i="3"/>
  <c r="G532" i="3" s="1"/>
  <c r="F305" i="3"/>
  <c r="G305" i="3" s="1"/>
  <c r="F331" i="3"/>
  <c r="G331" i="3" s="1"/>
  <c r="F458" i="3"/>
  <c r="G458" i="3" s="1"/>
  <c r="F468" i="3"/>
  <c r="G468" i="3" s="1"/>
  <c r="F377" i="3"/>
  <c r="G377" i="3" s="1"/>
  <c r="F420" i="3"/>
  <c r="G420" i="3" s="1"/>
  <c r="F434" i="3"/>
  <c r="G434" i="3" s="1"/>
  <c r="F450" i="3"/>
  <c r="G450" i="3" s="1"/>
  <c r="F452" i="3"/>
  <c r="G452" i="3" s="1"/>
  <c r="F470" i="3"/>
  <c r="G470" i="3" s="1"/>
  <c r="F425" i="3"/>
  <c r="G425" i="3" s="1"/>
  <c r="F441" i="3"/>
  <c r="G441" i="3" s="1"/>
  <c r="F489" i="3"/>
  <c r="G489" i="3" s="1"/>
  <c r="F519" i="3"/>
  <c r="G519" i="3" s="1"/>
  <c r="F527" i="3"/>
  <c r="G527" i="3" s="1"/>
  <c r="F559" i="3"/>
  <c r="G559" i="3" s="1"/>
  <c r="F569" i="3"/>
  <c r="G569" i="3" s="1"/>
  <c r="F309" i="3"/>
  <c r="G309" i="3" s="1"/>
  <c r="F447" i="3"/>
  <c r="G447" i="3" s="1"/>
  <c r="F479" i="3"/>
  <c r="G479" i="3" s="1"/>
  <c r="F514" i="3"/>
  <c r="G514" i="3" s="1"/>
  <c r="F526" i="3"/>
  <c r="G526" i="3" s="1"/>
  <c r="F584" i="3"/>
  <c r="G584" i="3" s="1"/>
  <c r="F340" i="3"/>
  <c r="G340" i="3" s="1"/>
  <c r="F534" i="3"/>
  <c r="G534" i="3" s="1"/>
  <c r="F391" i="3"/>
  <c r="G391" i="3" s="1"/>
  <c r="F469" i="3"/>
  <c r="G469" i="3" s="1"/>
  <c r="F332" i="3"/>
  <c r="G332" i="3" s="1"/>
  <c r="F374" i="3"/>
  <c r="G374" i="3" s="1"/>
  <c r="F547" i="3"/>
  <c r="G547" i="3" s="1"/>
  <c r="F557" i="3"/>
  <c r="G557" i="3" s="1"/>
  <c r="F581" i="3"/>
  <c r="G581" i="3" s="1"/>
  <c r="F560" i="3"/>
  <c r="G560" i="3" s="1"/>
  <c r="F378" i="3"/>
  <c r="G378" i="3" s="1"/>
  <c r="F445" i="3"/>
  <c r="G445" i="3" s="1"/>
  <c r="F493" i="3"/>
  <c r="G493" i="3" s="1"/>
  <c r="F316" i="3"/>
  <c r="G316" i="3" s="1"/>
  <c r="F415" i="3"/>
  <c r="G415" i="3" s="1"/>
  <c r="F482" i="3"/>
  <c r="G482" i="3" s="1"/>
  <c r="F356" i="3"/>
  <c r="G356" i="3" s="1"/>
  <c r="F302" i="3"/>
  <c r="G302" i="3" s="1"/>
  <c r="F285" i="3"/>
  <c r="G285" i="3" s="1"/>
  <c r="F283" i="3"/>
  <c r="G283" i="3" s="1"/>
  <c r="F281" i="3"/>
  <c r="G281" i="3" s="1"/>
  <c r="F279" i="3"/>
  <c r="G279" i="3" s="1"/>
  <c r="F277" i="3"/>
  <c r="G277" i="3" s="1"/>
  <c r="F275" i="3"/>
  <c r="G275" i="3" s="1"/>
  <c r="F273" i="3"/>
  <c r="G273" i="3" s="1"/>
  <c r="F269" i="3"/>
  <c r="G269" i="3" s="1"/>
  <c r="F267" i="3"/>
  <c r="G267" i="3" s="1"/>
  <c r="F265" i="3"/>
  <c r="G265" i="3" s="1"/>
  <c r="F261" i="3"/>
  <c r="G261" i="3" s="1"/>
  <c r="F259" i="3"/>
  <c r="G259" i="3" s="1"/>
  <c r="F257" i="3"/>
  <c r="G257" i="3" s="1"/>
  <c r="F253" i="3"/>
  <c r="G253" i="3" s="1"/>
  <c r="F251" i="3"/>
  <c r="G251" i="3" s="1"/>
  <c r="F249" i="3"/>
  <c r="G249" i="3" s="1"/>
  <c r="F247" i="3"/>
  <c r="G247" i="3" s="1"/>
  <c r="F245" i="3"/>
  <c r="G245" i="3" s="1"/>
  <c r="F243" i="3"/>
  <c r="G243" i="3" s="1"/>
  <c r="F241" i="3"/>
  <c r="G241" i="3" s="1"/>
  <c r="F237" i="3"/>
  <c r="G237" i="3" s="1"/>
  <c r="F233" i="3"/>
  <c r="G233" i="3" s="1"/>
  <c r="F231" i="3"/>
  <c r="G231" i="3" s="1"/>
  <c r="F229" i="3"/>
  <c r="G229" i="3" s="1"/>
  <c r="F227" i="3"/>
  <c r="G227" i="3" s="1"/>
  <c r="F225" i="3"/>
  <c r="G225" i="3" s="1"/>
  <c r="F223" i="3"/>
  <c r="G223" i="3" s="1"/>
  <c r="F221" i="3"/>
  <c r="G221" i="3" s="1"/>
  <c r="F219" i="3"/>
  <c r="G219" i="3" s="1"/>
  <c r="F217" i="3"/>
  <c r="G217" i="3" s="1"/>
  <c r="F215" i="3"/>
  <c r="G215" i="3" s="1"/>
  <c r="F213" i="3"/>
  <c r="G213" i="3" s="1"/>
  <c r="F211" i="3"/>
  <c r="G211" i="3" s="1"/>
  <c r="F207" i="3"/>
  <c r="G207" i="3" s="1"/>
  <c r="F205" i="3"/>
  <c r="G205" i="3" s="1"/>
  <c r="F201" i="3"/>
  <c r="G201" i="3" s="1"/>
  <c r="F199" i="3"/>
  <c r="G199" i="3" s="1"/>
  <c r="F197" i="3"/>
  <c r="G197" i="3" s="1"/>
  <c r="F195" i="3"/>
  <c r="G195" i="3" s="1"/>
  <c r="F193" i="3"/>
  <c r="G193" i="3" s="1"/>
  <c r="F191" i="3"/>
  <c r="G191" i="3" s="1"/>
  <c r="F189" i="3"/>
  <c r="G189" i="3" s="1"/>
  <c r="F187" i="3"/>
  <c r="G187" i="3" s="1"/>
  <c r="F185" i="3"/>
  <c r="G185" i="3" s="1"/>
  <c r="F181" i="3"/>
  <c r="G181" i="3" s="1"/>
  <c r="F179" i="3"/>
  <c r="G179" i="3" s="1"/>
  <c r="F177" i="3"/>
  <c r="G177" i="3" s="1"/>
  <c r="F175" i="3"/>
  <c r="G175" i="3" s="1"/>
  <c r="F171" i="3"/>
  <c r="G171" i="3" s="1"/>
  <c r="F169" i="3"/>
  <c r="G169" i="3" s="1"/>
  <c r="F167" i="3"/>
  <c r="G167" i="3" s="1"/>
  <c r="F163" i="3"/>
  <c r="G163" i="3" s="1"/>
  <c r="F161" i="3"/>
  <c r="G161" i="3" s="1"/>
  <c r="F159" i="3"/>
  <c r="G159" i="3" s="1"/>
  <c r="F157" i="3"/>
  <c r="G157" i="3" s="1"/>
  <c r="F153" i="3"/>
  <c r="G153" i="3" s="1"/>
  <c r="F151" i="3"/>
  <c r="G151" i="3" s="1"/>
  <c r="F147" i="3"/>
  <c r="G147" i="3" s="1"/>
  <c r="F143" i="3"/>
  <c r="G143" i="3" s="1"/>
  <c r="F141" i="3"/>
  <c r="G141" i="3" s="1"/>
  <c r="F139" i="3"/>
  <c r="G139" i="3" s="1"/>
  <c r="F137" i="3"/>
  <c r="G137" i="3" s="1"/>
  <c r="F135" i="3"/>
  <c r="G135" i="3" s="1"/>
  <c r="F131" i="3"/>
  <c r="G131" i="3" s="1"/>
  <c r="F129" i="3"/>
  <c r="G129" i="3" s="1"/>
  <c r="F125" i="3"/>
  <c r="G125" i="3" s="1"/>
  <c r="F121" i="3"/>
  <c r="G121" i="3" s="1"/>
  <c r="F117" i="3"/>
  <c r="G117" i="3" s="1"/>
  <c r="F115" i="3"/>
  <c r="G115" i="3" s="1"/>
  <c r="F113" i="3"/>
  <c r="G113" i="3" s="1"/>
  <c r="F111" i="3"/>
  <c r="G111" i="3" s="1"/>
  <c r="F109" i="3"/>
  <c r="G109" i="3" s="1"/>
  <c r="F107" i="3"/>
  <c r="G107" i="3" s="1"/>
  <c r="F105" i="3"/>
  <c r="G105" i="3" s="1"/>
  <c r="F103" i="3"/>
  <c r="G103" i="3" s="1"/>
  <c r="F101" i="3"/>
  <c r="G101" i="3" s="1"/>
  <c r="F97" i="3"/>
  <c r="G97" i="3" s="1"/>
  <c r="F95" i="3"/>
  <c r="G95" i="3" s="1"/>
  <c r="F93" i="3"/>
  <c r="G93" i="3" s="1"/>
  <c r="F91" i="3"/>
  <c r="G91" i="3" s="1"/>
  <c r="F87" i="3"/>
  <c r="G87" i="3" s="1"/>
  <c r="F85" i="3"/>
  <c r="G85" i="3" s="1"/>
  <c r="F83" i="3"/>
  <c r="G83" i="3" s="1"/>
  <c r="F79" i="3"/>
  <c r="G79" i="3" s="1"/>
  <c r="F77" i="3"/>
  <c r="G77" i="3" s="1"/>
  <c r="F75" i="3"/>
  <c r="G75" i="3" s="1"/>
  <c r="F73" i="3"/>
  <c r="G73" i="3" s="1"/>
  <c r="F69" i="3"/>
  <c r="G69" i="3" s="1"/>
  <c r="F67" i="3"/>
  <c r="G67" i="3" s="1"/>
  <c r="F65" i="3"/>
  <c r="G65" i="3" s="1"/>
  <c r="F54" i="3"/>
  <c r="G54" i="3" s="1"/>
  <c r="F48" i="3"/>
  <c r="G48" i="3" s="1"/>
  <c r="F42" i="3"/>
  <c r="G42" i="3" s="1"/>
  <c r="F40" i="3"/>
  <c r="G40" i="3" s="1"/>
  <c r="F37" i="3"/>
  <c r="G37" i="3" s="1"/>
  <c r="F35" i="3"/>
  <c r="G35" i="3" s="1"/>
  <c r="F25" i="3"/>
  <c r="G25" i="3" s="1"/>
  <c r="F19" i="3"/>
  <c r="G19" i="3" s="1"/>
  <c r="F7" i="3"/>
  <c r="G7" i="3" s="1"/>
  <c r="F5" i="3"/>
  <c r="G5" i="3" s="1"/>
  <c r="F2" i="3"/>
  <c r="G2" i="3" s="1"/>
  <c r="F448" i="3"/>
  <c r="G448" i="3" s="1"/>
  <c r="F298" i="3"/>
  <c r="G298" i="3" s="1"/>
  <c r="F390" i="3"/>
  <c r="G390" i="3" s="1"/>
  <c r="F580" i="3"/>
  <c r="G580" i="3" s="1"/>
  <c r="F456" i="3"/>
  <c r="G456" i="3" s="1"/>
  <c r="F523" i="3"/>
  <c r="G523" i="3" s="1"/>
  <c r="F549" i="3"/>
  <c r="G549" i="3" s="1"/>
  <c r="F311" i="3"/>
  <c r="G311" i="3" s="1"/>
  <c r="F454" i="3"/>
  <c r="G454" i="3" s="1"/>
  <c r="F308" i="3"/>
  <c r="G308" i="3" s="1"/>
  <c r="F418" i="3"/>
  <c r="G418" i="3" s="1"/>
  <c r="F517" i="3"/>
  <c r="G517" i="3" s="1"/>
  <c r="F297" i="3"/>
  <c r="G297" i="3" s="1"/>
  <c r="F568" i="3"/>
  <c r="G568" i="3" s="1"/>
  <c r="F312" i="3"/>
  <c r="G312" i="3" s="1"/>
  <c r="F401" i="3"/>
  <c r="G401" i="3" s="1"/>
  <c r="F460" i="3"/>
  <c r="G460" i="3" s="1"/>
  <c r="F462" i="3"/>
  <c r="G462" i="3" s="1"/>
  <c r="F533" i="3"/>
  <c r="G533" i="3" s="1"/>
  <c r="F383" i="3"/>
  <c r="G383" i="3" s="1"/>
  <c r="F429" i="3"/>
  <c r="G429" i="3" s="1"/>
  <c r="F385" i="3"/>
  <c r="G385" i="3" s="1"/>
  <c r="F430" i="3"/>
  <c r="G430" i="3" s="1"/>
  <c r="F561" i="3"/>
  <c r="G561" i="3" s="1"/>
  <c r="F293" i="3"/>
  <c r="G293" i="3" s="1"/>
  <c r="F321" i="3"/>
  <c r="G321" i="3" s="1"/>
  <c r="F467" i="3"/>
  <c r="G467" i="3" s="1"/>
  <c r="F518" i="3"/>
  <c r="G518" i="3" s="1"/>
  <c r="F524" i="3"/>
  <c r="G524" i="3" s="1"/>
  <c r="F367" i="3"/>
  <c r="G367" i="3" s="1"/>
  <c r="F346" i="3"/>
  <c r="G346" i="3" s="1"/>
  <c r="F384" i="3"/>
  <c r="G384" i="3" s="1"/>
  <c r="F525" i="3"/>
  <c r="G525" i="3" s="1"/>
  <c r="F495" i="3"/>
  <c r="G495" i="3" s="1"/>
  <c r="F554" i="3"/>
  <c r="G554" i="3" s="1"/>
  <c r="F553" i="3"/>
  <c r="G553" i="3" s="1"/>
  <c r="F522" i="3"/>
  <c r="G522" i="3" s="1"/>
  <c r="F530" i="3"/>
  <c r="G530" i="3" s="1"/>
  <c r="F449" i="3"/>
  <c r="G449" i="3" s="1"/>
  <c r="F497" i="3"/>
  <c r="G497" i="3" s="1"/>
  <c r="F343" i="3"/>
  <c r="G343" i="3" s="1"/>
  <c r="F310" i="3"/>
  <c r="G310" i="3" s="1"/>
  <c r="F375" i="3"/>
  <c r="G375" i="3" s="1"/>
  <c r="F366" i="3"/>
  <c r="G366" i="3" s="1"/>
  <c r="F345" i="3"/>
  <c r="G345" i="3" s="1"/>
  <c r="F387" i="3"/>
  <c r="G387" i="3" s="1"/>
  <c r="F412" i="3"/>
  <c r="G412" i="3" s="1"/>
  <c r="F474" i="3"/>
  <c r="G474" i="3" s="1"/>
  <c r="F457" i="3"/>
  <c r="G457" i="3" s="1"/>
  <c r="F292" i="3"/>
  <c r="G292" i="3" s="1"/>
  <c r="F337" i="3"/>
  <c r="G337" i="3" s="1"/>
  <c r="F394" i="3"/>
  <c r="G394" i="3" s="1"/>
  <c r="F400" i="3"/>
  <c r="G400" i="3" s="1"/>
  <c r="F424" i="3"/>
  <c r="G424" i="3" s="1"/>
  <c r="F440" i="3"/>
  <c r="G440" i="3" s="1"/>
  <c r="F478" i="3"/>
  <c r="G478" i="3" s="1"/>
  <c r="F480" i="3"/>
  <c r="G480" i="3" s="1"/>
  <c r="F494" i="3"/>
  <c r="G494" i="3" s="1"/>
  <c r="F299" i="3"/>
  <c r="G299" i="3" s="1"/>
  <c r="F315" i="3"/>
  <c r="G315" i="3" s="1"/>
  <c r="F451" i="3"/>
  <c r="G451" i="3" s="1"/>
  <c r="F548" i="3"/>
  <c r="G548" i="3" s="1"/>
  <c r="F370" i="3"/>
  <c r="G370" i="3" s="1"/>
  <c r="F538" i="3"/>
  <c r="G538" i="3" s="1"/>
  <c r="F381" i="3"/>
  <c r="G381" i="3" s="1"/>
  <c r="F483" i="3"/>
  <c r="G483" i="3" s="1"/>
  <c r="F344" i="3"/>
  <c r="G344" i="3" s="1"/>
  <c r="F388" i="3"/>
  <c r="G388" i="3" s="1"/>
  <c r="F537" i="3"/>
  <c r="G537" i="3" s="1"/>
  <c r="F431" i="3"/>
  <c r="G431" i="3" s="1"/>
  <c r="F498" i="3"/>
  <c r="G498" i="3" s="1"/>
  <c r="F453" i="3"/>
  <c r="G453" i="3" s="1"/>
  <c r="F507" i="3"/>
  <c r="G507" i="3" s="1"/>
  <c r="F300" i="3"/>
  <c r="G300" i="3" s="1"/>
  <c r="F371" i="3"/>
  <c r="G371" i="3" s="1"/>
  <c r="F409" i="3"/>
  <c r="G409" i="3" s="1"/>
  <c r="F411" i="3"/>
  <c r="G411" i="3" s="1"/>
  <c r="F417" i="3"/>
  <c r="G417" i="3" s="1"/>
  <c r="F380" i="3"/>
  <c r="G380" i="3" s="1"/>
  <c r="F444" i="3"/>
  <c r="G444" i="3" s="1"/>
  <c r="F473" i="3"/>
  <c r="G473" i="3" s="1"/>
  <c r="F291" i="3"/>
  <c r="G291" i="3" s="1"/>
  <c r="F510" i="3"/>
  <c r="G510" i="3" s="1"/>
  <c r="F566" i="3"/>
  <c r="G566" i="3" s="1"/>
  <c r="F304" i="3"/>
  <c r="G304" i="3" s="1"/>
  <c r="F318" i="3"/>
  <c r="G318" i="3" s="1"/>
  <c r="F324" i="3"/>
  <c r="G324" i="3" s="1"/>
  <c r="F373" i="3"/>
  <c r="G373" i="3" s="1"/>
  <c r="F389" i="3"/>
  <c r="G389" i="3" s="1"/>
  <c r="F301" i="3"/>
  <c r="G301" i="3" s="1"/>
  <c r="F338" i="3"/>
  <c r="G338" i="3" s="1"/>
  <c r="F437" i="3"/>
  <c r="G437" i="3" s="1"/>
  <c r="F571" i="3"/>
  <c r="G571" i="3" s="1"/>
  <c r="F508" i="3"/>
  <c r="G508" i="3" s="1"/>
  <c r="F288" i="3"/>
  <c r="G288" i="3" s="1"/>
  <c r="F286" i="3"/>
  <c r="G286" i="3" s="1"/>
  <c r="F284" i="3"/>
  <c r="G284" i="3" s="1"/>
  <c r="F282" i="3"/>
  <c r="G282" i="3" s="1"/>
  <c r="F280" i="3"/>
  <c r="G280" i="3" s="1"/>
  <c r="F278" i="3"/>
  <c r="G278" i="3" s="1"/>
  <c r="F276" i="3"/>
  <c r="G276" i="3" s="1"/>
  <c r="F274" i="3"/>
  <c r="G274" i="3" s="1"/>
  <c r="F270" i="3"/>
  <c r="G270" i="3" s="1"/>
  <c r="F268" i="3"/>
  <c r="G268" i="3" s="1"/>
  <c r="F266" i="3"/>
  <c r="G266" i="3" s="1"/>
  <c r="F264" i="3"/>
  <c r="G264" i="3" s="1"/>
  <c r="F258" i="3"/>
  <c r="G258" i="3" s="1"/>
  <c r="F256" i="3"/>
  <c r="G256" i="3" s="1"/>
  <c r="F252" i="3"/>
  <c r="G252" i="3" s="1"/>
  <c r="F250" i="3"/>
  <c r="G250" i="3" s="1"/>
  <c r="F248" i="3"/>
  <c r="G248" i="3" s="1"/>
  <c r="F246" i="3"/>
  <c r="G246" i="3" s="1"/>
  <c r="F244" i="3"/>
  <c r="G244" i="3" s="1"/>
  <c r="F242" i="3"/>
  <c r="G242" i="3" s="1"/>
  <c r="F240" i="3"/>
  <c r="G240" i="3" s="1"/>
  <c r="F238" i="3"/>
  <c r="G238" i="3" s="1"/>
  <c r="F236" i="3"/>
  <c r="G236" i="3" s="1"/>
  <c r="F234" i="3"/>
  <c r="G234" i="3" s="1"/>
  <c r="F232" i="3"/>
  <c r="G232" i="3" s="1"/>
  <c r="F230" i="3"/>
  <c r="G230" i="3" s="1"/>
  <c r="F228" i="3"/>
  <c r="G228" i="3" s="1"/>
  <c r="F226" i="3"/>
  <c r="G226" i="3" s="1"/>
  <c r="F224" i="3"/>
  <c r="G224" i="3" s="1"/>
  <c r="F220" i="3"/>
  <c r="G220" i="3" s="1"/>
  <c r="F218" i="3"/>
  <c r="G218" i="3" s="1"/>
  <c r="F214" i="3"/>
  <c r="G214" i="3" s="1"/>
  <c r="F212" i="3"/>
  <c r="G212" i="3" s="1"/>
  <c r="F210" i="3"/>
  <c r="G210" i="3" s="1"/>
  <c r="F208" i="3"/>
  <c r="G208" i="3" s="1"/>
  <c r="F206" i="3"/>
  <c r="G206" i="3" s="1"/>
  <c r="F204" i="3"/>
  <c r="G204" i="3" s="1"/>
  <c r="F202" i="3"/>
  <c r="G202" i="3" s="1"/>
  <c r="F200" i="3"/>
  <c r="G200" i="3" s="1"/>
  <c r="F196" i="3"/>
  <c r="G196" i="3" s="1"/>
  <c r="F194" i="3"/>
  <c r="G194" i="3" s="1"/>
  <c r="F192" i="3"/>
  <c r="G192" i="3" s="1"/>
  <c r="F188" i="3"/>
  <c r="G188" i="3" s="1"/>
  <c r="F186" i="3"/>
  <c r="G186" i="3" s="1"/>
  <c r="F184" i="3"/>
  <c r="G184" i="3" s="1"/>
  <c r="F182" i="3"/>
  <c r="G182" i="3" s="1"/>
  <c r="F176" i="3"/>
  <c r="G176" i="3" s="1"/>
  <c r="F174" i="3"/>
  <c r="G174" i="3" s="1"/>
  <c r="F172" i="3"/>
  <c r="G172" i="3" s="1"/>
  <c r="F170" i="3"/>
  <c r="G170" i="3" s="1"/>
  <c r="F168" i="3"/>
  <c r="G168" i="3" s="1"/>
  <c r="F166" i="3"/>
  <c r="G166" i="3" s="1"/>
  <c r="F164" i="3"/>
  <c r="G164" i="3" s="1"/>
  <c r="F162" i="3"/>
  <c r="G162" i="3" s="1"/>
  <c r="F160" i="3"/>
  <c r="G160" i="3" s="1"/>
  <c r="F158" i="3"/>
  <c r="G158" i="3" s="1"/>
  <c r="F156" i="3"/>
  <c r="G156" i="3" s="1"/>
  <c r="F154" i="3"/>
  <c r="G154" i="3" s="1"/>
  <c r="F150" i="3"/>
  <c r="G150" i="3" s="1"/>
  <c r="F148" i="3"/>
  <c r="G148" i="3" s="1"/>
  <c r="F146" i="3"/>
  <c r="G146" i="3" s="1"/>
  <c r="F144" i="3"/>
  <c r="G144" i="3" s="1"/>
  <c r="F142" i="3"/>
  <c r="G142" i="3" s="1"/>
  <c r="F138" i="3"/>
  <c r="G138" i="3" s="1"/>
  <c r="F136" i="3"/>
  <c r="G136" i="3" s="1"/>
  <c r="F134" i="3"/>
  <c r="G134" i="3" s="1"/>
  <c r="F130" i="3"/>
  <c r="G130" i="3" s="1"/>
  <c r="F128" i="3"/>
  <c r="G128" i="3" s="1"/>
  <c r="F126" i="3"/>
  <c r="G126" i="3" s="1"/>
  <c r="F122" i="3"/>
  <c r="G122" i="3" s="1"/>
  <c r="F120" i="3"/>
  <c r="G120" i="3" s="1"/>
  <c r="F118" i="3"/>
  <c r="G118" i="3" s="1"/>
  <c r="F114" i="3"/>
  <c r="G114" i="3" s="1"/>
  <c r="F112" i="3"/>
  <c r="G112" i="3" s="1"/>
  <c r="F110" i="3"/>
  <c r="G110" i="3" s="1"/>
  <c r="F108" i="3"/>
  <c r="G108" i="3" s="1"/>
  <c r="F106" i="3"/>
  <c r="G106" i="3" s="1"/>
  <c r="F104" i="3"/>
  <c r="G104" i="3" s="1"/>
  <c r="F102" i="3"/>
  <c r="G102" i="3" s="1"/>
  <c r="F96" i="3"/>
  <c r="G96" i="3" s="1"/>
  <c r="F94" i="3"/>
  <c r="G94" i="3" s="1"/>
  <c r="F92" i="3"/>
  <c r="G92" i="3" s="1"/>
  <c r="F88" i="3"/>
  <c r="G88" i="3" s="1"/>
  <c r="F84" i="3"/>
  <c r="G84" i="3" s="1"/>
  <c r="F82" i="3"/>
  <c r="G82" i="3" s="1"/>
  <c r="F80" i="3"/>
  <c r="G80" i="3" s="1"/>
  <c r="F78" i="3"/>
  <c r="G78" i="3" s="1"/>
  <c r="F76" i="3"/>
  <c r="G76" i="3" s="1"/>
  <c r="F74" i="3"/>
  <c r="G74" i="3" s="1"/>
  <c r="F72" i="3"/>
  <c r="G72" i="3" s="1"/>
  <c r="F70" i="3"/>
  <c r="G70" i="3" s="1"/>
  <c r="F68" i="3"/>
  <c r="G68" i="3" s="1"/>
  <c r="F66" i="3"/>
  <c r="G66" i="3" s="1"/>
  <c r="F64" i="3"/>
  <c r="G64" i="3" s="1"/>
  <c r="F57" i="3"/>
  <c r="G57" i="3" s="1"/>
  <c r="F55" i="3"/>
  <c r="G55" i="3" s="1"/>
  <c r="F47" i="3"/>
  <c r="G47" i="3" s="1"/>
  <c r="F36" i="3"/>
  <c r="G36" i="3" s="1"/>
  <c r="F34" i="3"/>
  <c r="G34" i="3" s="1"/>
  <c r="F32" i="3"/>
  <c r="G32" i="3" s="1"/>
  <c r="F26" i="3"/>
  <c r="G26" i="3" s="1"/>
  <c r="F6" i="3"/>
  <c r="G6" i="3" s="1"/>
  <c r="H980" i="3"/>
  <c r="K793" i="1"/>
  <c r="F791" i="1"/>
  <c r="L791" i="1" s="1"/>
  <c r="H331" i="3"/>
  <c r="F792" i="1"/>
  <c r="L792" i="1" s="1"/>
  <c r="H8" i="4"/>
  <c r="H56" i="4"/>
  <c r="H137" i="4"/>
  <c r="H154" i="4"/>
  <c r="H263" i="4"/>
  <c r="H265" i="4" s="1"/>
  <c r="H365" i="4"/>
  <c r="H40" i="3"/>
  <c r="H29" i="3"/>
  <c r="H23" i="3"/>
  <c r="H17" i="3"/>
  <c r="H186" i="4"/>
  <c r="F715" i="1"/>
  <c r="L715" i="1" s="1"/>
  <c r="F711" i="1"/>
  <c r="L711" i="1" s="1"/>
  <c r="F707" i="1"/>
  <c r="L707" i="1" s="1"/>
  <c r="F703" i="1"/>
  <c r="L703" i="1" s="1"/>
  <c r="F699" i="1"/>
  <c r="L699" i="1" s="1"/>
  <c r="F695" i="1"/>
  <c r="L695" i="1" s="1"/>
  <c r="F691" i="1"/>
  <c r="L691" i="1" s="1"/>
  <c r="F683" i="1"/>
  <c r="L683" i="1" s="1"/>
  <c r="F679" i="1"/>
  <c r="L679" i="1" s="1"/>
  <c r="F675" i="1"/>
  <c r="L675" i="1" s="1"/>
  <c r="F671" i="1"/>
  <c r="L671" i="1" s="1"/>
  <c r="F667" i="1"/>
  <c r="L667" i="1" s="1"/>
  <c r="F663" i="1"/>
  <c r="L663" i="1" s="1"/>
  <c r="F659" i="1"/>
  <c r="L659" i="1" s="1"/>
  <c r="F655" i="1"/>
  <c r="L655" i="1" s="1"/>
  <c r="F651" i="1"/>
  <c r="L651" i="1" s="1"/>
  <c r="F647" i="1"/>
  <c r="L647" i="1" s="1"/>
  <c r="F643" i="1"/>
  <c r="L643" i="1" s="1"/>
  <c r="F639" i="1"/>
  <c r="L639" i="1" s="1"/>
  <c r="F635" i="1"/>
  <c r="L635" i="1" s="1"/>
  <c r="F631" i="1"/>
  <c r="L631" i="1" s="1"/>
  <c r="F627" i="1"/>
  <c r="L627" i="1" s="1"/>
  <c r="F623" i="1"/>
  <c r="L623" i="1" s="1"/>
  <c r="F619" i="1"/>
  <c r="L619" i="1" s="1"/>
  <c r="F615" i="1"/>
  <c r="L615" i="1" s="1"/>
  <c r="F611" i="1"/>
  <c r="L611" i="1" s="1"/>
  <c r="F607" i="1"/>
  <c r="L607" i="1" s="1"/>
  <c r="F603" i="1"/>
  <c r="L603" i="1" s="1"/>
  <c r="F599" i="1"/>
  <c r="L599" i="1" s="1"/>
  <c r="F595" i="1"/>
  <c r="L595" i="1" s="1"/>
  <c r="F591" i="1"/>
  <c r="L591" i="1" s="1"/>
  <c r="F587" i="1"/>
  <c r="L587" i="1" s="1"/>
  <c r="F583" i="1"/>
  <c r="L583" i="1" s="1"/>
  <c r="F579" i="1"/>
  <c r="L579" i="1" s="1"/>
  <c r="F575" i="1"/>
  <c r="L575" i="1" s="1"/>
  <c r="F571" i="1"/>
  <c r="L571" i="1" s="1"/>
  <c r="F567" i="1"/>
  <c r="L567" i="1" s="1"/>
  <c r="F563" i="1"/>
  <c r="L563" i="1" s="1"/>
  <c r="F559" i="1"/>
  <c r="L559" i="1" s="1"/>
  <c r="F555" i="1"/>
  <c r="L555" i="1" s="1"/>
  <c r="F551" i="1"/>
  <c r="L551" i="1" s="1"/>
  <c r="F547" i="1"/>
  <c r="L547" i="1" s="1"/>
  <c r="F543" i="1"/>
  <c r="L543" i="1" s="1"/>
  <c r="F539" i="1"/>
  <c r="L539" i="1" s="1"/>
  <c r="F535" i="1"/>
  <c r="L535" i="1" s="1"/>
  <c r="F531" i="1"/>
  <c r="L531" i="1" s="1"/>
  <c r="F527" i="1"/>
  <c r="L527" i="1" s="1"/>
  <c r="F523" i="1"/>
  <c r="L523" i="1" s="1"/>
  <c r="F519" i="1"/>
  <c r="L519" i="1" s="1"/>
  <c r="F515" i="1"/>
  <c r="L515" i="1" s="1"/>
  <c r="F511" i="1"/>
  <c r="L511" i="1" s="1"/>
  <c r="F507" i="1"/>
  <c r="L507" i="1" s="1"/>
  <c r="F503" i="1"/>
  <c r="L503" i="1" s="1"/>
  <c r="F499" i="1"/>
  <c r="L499" i="1" s="1"/>
  <c r="F495" i="1"/>
  <c r="L495" i="1" s="1"/>
  <c r="F491" i="1"/>
  <c r="L491" i="1" s="1"/>
  <c r="F487" i="1"/>
  <c r="L487" i="1" s="1"/>
  <c r="F483" i="1"/>
  <c r="L483" i="1" s="1"/>
  <c r="F479" i="1"/>
  <c r="L479" i="1" s="1"/>
  <c r="F475" i="1"/>
  <c r="L475" i="1" s="1"/>
  <c r="F471" i="1"/>
  <c r="L471" i="1" s="1"/>
  <c r="F467" i="1"/>
  <c r="L467" i="1" s="1"/>
  <c r="F463" i="1"/>
  <c r="L463" i="1" s="1"/>
  <c r="F459" i="1"/>
  <c r="L459" i="1" s="1"/>
  <c r="F455" i="1"/>
  <c r="L455" i="1" s="1"/>
  <c r="F451" i="1"/>
  <c r="L451" i="1" s="1"/>
  <c r="F447" i="1"/>
  <c r="L447" i="1" s="1"/>
  <c r="F443" i="1"/>
  <c r="L443" i="1" s="1"/>
  <c r="F439" i="1"/>
  <c r="L439" i="1" s="1"/>
  <c r="F435" i="1"/>
  <c r="L435" i="1" s="1"/>
  <c r="F431" i="1"/>
  <c r="L431" i="1" s="1"/>
  <c r="F427" i="1"/>
  <c r="L427" i="1" s="1"/>
  <c r="F423" i="1"/>
  <c r="L423" i="1" s="1"/>
  <c r="F419" i="1"/>
  <c r="L419" i="1" s="1"/>
  <c r="F415" i="1"/>
  <c r="L415" i="1" s="1"/>
  <c r="F411" i="1"/>
  <c r="L411" i="1" s="1"/>
  <c r="F407" i="1"/>
  <c r="L407" i="1" s="1"/>
  <c r="F403" i="1"/>
  <c r="L403" i="1" s="1"/>
  <c r="F399" i="1"/>
  <c r="L399" i="1" s="1"/>
  <c r="F395" i="1"/>
  <c r="L395" i="1" s="1"/>
  <c r="F391" i="1"/>
  <c r="L391" i="1" s="1"/>
  <c r="F387" i="1"/>
  <c r="L387" i="1" s="1"/>
  <c r="F383" i="1"/>
  <c r="L383" i="1" s="1"/>
  <c r="F379" i="1"/>
  <c r="L379" i="1" s="1"/>
  <c r="F375" i="1"/>
  <c r="L375" i="1" s="1"/>
  <c r="F371" i="1"/>
  <c r="L371" i="1" s="1"/>
  <c r="F367" i="1"/>
  <c r="L367" i="1" s="1"/>
  <c r="F363" i="1"/>
  <c r="L363" i="1" s="1"/>
  <c r="F359" i="1"/>
  <c r="L359" i="1" s="1"/>
  <c r="F355" i="1"/>
  <c r="L355" i="1" s="1"/>
  <c r="F351" i="1"/>
  <c r="L351" i="1" s="1"/>
  <c r="F347" i="1"/>
  <c r="L347" i="1" s="1"/>
  <c r="F343" i="1"/>
  <c r="L343" i="1" s="1"/>
  <c r="F339" i="1"/>
  <c r="L339" i="1" s="1"/>
  <c r="F335" i="1"/>
  <c r="L335" i="1" s="1"/>
  <c r="F331" i="1"/>
  <c r="L331" i="1" s="1"/>
  <c r="F327" i="1"/>
  <c r="L327" i="1" s="1"/>
  <c r="F323" i="1"/>
  <c r="L323" i="1" s="1"/>
  <c r="F319" i="1"/>
  <c r="L319" i="1" s="1"/>
  <c r="F315" i="1"/>
  <c r="L315" i="1" s="1"/>
  <c r="F311" i="1"/>
  <c r="L311" i="1" s="1"/>
  <c r="F307" i="1"/>
  <c r="L307" i="1" s="1"/>
  <c r="F303" i="1"/>
  <c r="L303" i="1" s="1"/>
  <c r="F299" i="1"/>
  <c r="L299" i="1" s="1"/>
  <c r="F295" i="1"/>
  <c r="L295" i="1" s="1"/>
  <c r="F291" i="1"/>
  <c r="L291" i="1" s="1"/>
  <c r="F287" i="1"/>
  <c r="L287" i="1" s="1"/>
  <c r="F283" i="1"/>
  <c r="L283" i="1" s="1"/>
  <c r="F279" i="1"/>
  <c r="L279" i="1" s="1"/>
  <c r="F275" i="1"/>
  <c r="L275" i="1" s="1"/>
  <c r="F271" i="1"/>
  <c r="L271" i="1" s="1"/>
  <c r="F267" i="1"/>
  <c r="L267" i="1" s="1"/>
  <c r="F263" i="1"/>
  <c r="L263" i="1" s="1"/>
  <c r="F259" i="1"/>
  <c r="L259" i="1" s="1"/>
  <c r="F255" i="1"/>
  <c r="L255" i="1" s="1"/>
  <c r="F251" i="1"/>
  <c r="L251" i="1" s="1"/>
  <c r="F247" i="1"/>
  <c r="L247" i="1" s="1"/>
  <c r="F243" i="1"/>
  <c r="L243" i="1" s="1"/>
  <c r="F239" i="1"/>
  <c r="L239" i="1" s="1"/>
  <c r="F235" i="1"/>
  <c r="L235" i="1" s="1"/>
  <c r="F231" i="1"/>
  <c r="L231" i="1" s="1"/>
  <c r="F227" i="1"/>
  <c r="L227" i="1" s="1"/>
  <c r="F223" i="1"/>
  <c r="L223" i="1" s="1"/>
  <c r="F219" i="1"/>
  <c r="L219" i="1" s="1"/>
  <c r="F215" i="1"/>
  <c r="L215" i="1" s="1"/>
  <c r="F211" i="1"/>
  <c r="L211" i="1" s="1"/>
  <c r="F207" i="1"/>
  <c r="L207" i="1" s="1"/>
  <c r="F203" i="1"/>
  <c r="L203" i="1" s="1"/>
  <c r="F199" i="1"/>
  <c r="L199" i="1" s="1"/>
  <c r="F195" i="1"/>
  <c r="L195" i="1" s="1"/>
  <c r="F191" i="1"/>
  <c r="L191" i="1" s="1"/>
  <c r="F187" i="1"/>
  <c r="L187" i="1" s="1"/>
  <c r="F183" i="1"/>
  <c r="L183" i="1" s="1"/>
  <c r="F179" i="1"/>
  <c r="L179" i="1" s="1"/>
  <c r="F175" i="1"/>
  <c r="L175" i="1" s="1"/>
  <c r="F171" i="1"/>
  <c r="L171" i="1" s="1"/>
  <c r="F167" i="1"/>
  <c r="L167" i="1" s="1"/>
  <c r="F163" i="1"/>
  <c r="L163" i="1" s="1"/>
  <c r="F159" i="1"/>
  <c r="L159" i="1" s="1"/>
  <c r="F155" i="1"/>
  <c r="L155" i="1" s="1"/>
  <c r="F151" i="1"/>
  <c r="L151" i="1" s="1"/>
  <c r="F147" i="1"/>
  <c r="L147" i="1" s="1"/>
  <c r="F143" i="1"/>
  <c r="L143" i="1" s="1"/>
  <c r="F139" i="1"/>
  <c r="L139" i="1" s="1"/>
  <c r="F135" i="1"/>
  <c r="L135" i="1" s="1"/>
  <c r="F131" i="1"/>
  <c r="L131" i="1" s="1"/>
  <c r="F127" i="1"/>
  <c r="L127" i="1" s="1"/>
  <c r="F123" i="1"/>
  <c r="L123" i="1" s="1"/>
  <c r="F119" i="1"/>
  <c r="L119" i="1" s="1"/>
  <c r="F115" i="1"/>
  <c r="L115" i="1" s="1"/>
  <c r="F111" i="1"/>
  <c r="L111" i="1" s="1"/>
  <c r="F107" i="1"/>
  <c r="L107" i="1" s="1"/>
  <c r="F103" i="1"/>
  <c r="L103" i="1" s="1"/>
  <c r="F99" i="1"/>
  <c r="L99" i="1" s="1"/>
  <c r="F95" i="1"/>
  <c r="L95" i="1" s="1"/>
  <c r="F91" i="1"/>
  <c r="L91" i="1" s="1"/>
  <c r="F87" i="1"/>
  <c r="L87" i="1" s="1"/>
  <c r="F83" i="1"/>
  <c r="L83" i="1" s="1"/>
  <c r="F71" i="1"/>
  <c r="L71" i="1" s="1"/>
  <c r="F67" i="1"/>
  <c r="L67" i="1" s="1"/>
  <c r="F63" i="1"/>
  <c r="L63" i="1" s="1"/>
  <c r="F59" i="1"/>
  <c r="L59" i="1" s="1"/>
  <c r="F55" i="1"/>
  <c r="L55" i="1" s="1"/>
  <c r="F51" i="1"/>
  <c r="L51" i="1" s="1"/>
  <c r="F47" i="1"/>
  <c r="L47" i="1" s="1"/>
  <c r="F43" i="1"/>
  <c r="L43" i="1" s="1"/>
  <c r="F39" i="1"/>
  <c r="L39" i="1" s="1"/>
  <c r="F35" i="1"/>
  <c r="L35" i="1" s="1"/>
  <c r="F31" i="1"/>
  <c r="L31" i="1" s="1"/>
  <c r="F27" i="1"/>
  <c r="L27" i="1" s="1"/>
  <c r="F23" i="1"/>
  <c r="L23" i="1" s="1"/>
  <c r="F19" i="1"/>
  <c r="L19" i="1" s="1"/>
  <c r="F15" i="1"/>
  <c r="L15" i="1" s="1"/>
  <c r="F11" i="1"/>
  <c r="L11" i="1" s="1"/>
  <c r="F7" i="1"/>
  <c r="L7" i="1" s="1"/>
  <c r="F3" i="1"/>
  <c r="L3" i="1" s="1"/>
  <c r="F79" i="1"/>
  <c r="L79" i="1" s="1"/>
  <c r="F75" i="1"/>
  <c r="L75" i="1" s="1"/>
  <c r="F787" i="1"/>
  <c r="L787" i="1" s="1"/>
  <c r="F783" i="1"/>
  <c r="L783" i="1" s="1"/>
  <c r="F779" i="1"/>
  <c r="L779" i="1" s="1"/>
  <c r="F775" i="1"/>
  <c r="L775" i="1" s="1"/>
  <c r="F771" i="1"/>
  <c r="L771" i="1" s="1"/>
  <c r="F767" i="1"/>
  <c r="L767" i="1" s="1"/>
  <c r="F763" i="1"/>
  <c r="L763" i="1" s="1"/>
  <c r="F759" i="1"/>
  <c r="L759" i="1" s="1"/>
  <c r="F755" i="1"/>
  <c r="L755" i="1" s="1"/>
  <c r="F751" i="1"/>
  <c r="L751" i="1" s="1"/>
  <c r="F747" i="1"/>
  <c r="L747" i="1" s="1"/>
  <c r="F743" i="1"/>
  <c r="L743" i="1" s="1"/>
  <c r="F739" i="1"/>
  <c r="L739" i="1" s="1"/>
  <c r="F735" i="1"/>
  <c r="L735" i="1" s="1"/>
  <c r="F731" i="1"/>
  <c r="L731" i="1" s="1"/>
  <c r="F727" i="1"/>
  <c r="L727" i="1" s="1"/>
  <c r="F723" i="1"/>
  <c r="L723" i="1" s="1"/>
  <c r="F719" i="1"/>
  <c r="L719" i="1" s="1"/>
  <c r="F687" i="1"/>
  <c r="L687" i="1" s="1"/>
  <c r="F258" i="1"/>
  <c r="L258" i="1" s="1"/>
  <c r="F254" i="1"/>
  <c r="L254" i="1" s="1"/>
  <c r="F250" i="1"/>
  <c r="L250" i="1" s="1"/>
  <c r="F246" i="1"/>
  <c r="L246" i="1" s="1"/>
  <c r="F242" i="1"/>
  <c r="L242" i="1" s="1"/>
  <c r="F238" i="1"/>
  <c r="L238" i="1" s="1"/>
  <c r="F234" i="1"/>
  <c r="L234" i="1" s="1"/>
  <c r="F230" i="1"/>
  <c r="L230" i="1" s="1"/>
  <c r="F226" i="1"/>
  <c r="L226" i="1" s="1"/>
  <c r="F222" i="1"/>
  <c r="L222" i="1" s="1"/>
  <c r="F218" i="1"/>
  <c r="L218" i="1" s="1"/>
  <c r="F214" i="1"/>
  <c r="L214" i="1" s="1"/>
  <c r="F210" i="1"/>
  <c r="L210" i="1" s="1"/>
  <c r="F206" i="1"/>
  <c r="L206" i="1" s="1"/>
  <c r="F202" i="1"/>
  <c r="L202" i="1" s="1"/>
  <c r="F198" i="1"/>
  <c r="L198" i="1" s="1"/>
  <c r="F194" i="1"/>
  <c r="L194" i="1" s="1"/>
  <c r="F190" i="1"/>
  <c r="L190" i="1" s="1"/>
  <c r="F186" i="1"/>
  <c r="L186" i="1" s="1"/>
  <c r="F182" i="1"/>
  <c r="L182" i="1" s="1"/>
  <c r="F178" i="1"/>
  <c r="L178" i="1" s="1"/>
  <c r="F174" i="1"/>
  <c r="L174" i="1" s="1"/>
  <c r="F170" i="1"/>
  <c r="L170" i="1" s="1"/>
  <c r="F166" i="1"/>
  <c r="L166" i="1" s="1"/>
  <c r="F162" i="1"/>
  <c r="L162" i="1" s="1"/>
  <c r="F158" i="1"/>
  <c r="L158" i="1" s="1"/>
  <c r="F154" i="1"/>
  <c r="L154" i="1" s="1"/>
  <c r="F150" i="1"/>
  <c r="L150" i="1" s="1"/>
  <c r="F146" i="1"/>
  <c r="L146" i="1" s="1"/>
  <c r="F142" i="1"/>
  <c r="L142" i="1" s="1"/>
  <c r="F138" i="1"/>
  <c r="L138" i="1" s="1"/>
  <c r="F134" i="1"/>
  <c r="L134" i="1" s="1"/>
  <c r="F130" i="1"/>
  <c r="L130" i="1" s="1"/>
  <c r="F126" i="1"/>
  <c r="L126" i="1" s="1"/>
  <c r="F122" i="1"/>
  <c r="L122" i="1" s="1"/>
  <c r="F118" i="1"/>
  <c r="L118" i="1" s="1"/>
  <c r="F114" i="1"/>
  <c r="L114" i="1" s="1"/>
  <c r="F110" i="1"/>
  <c r="L110" i="1" s="1"/>
  <c r="F106" i="1"/>
  <c r="L106" i="1" s="1"/>
  <c r="F102" i="1"/>
  <c r="L102" i="1" s="1"/>
  <c r="F98" i="1"/>
  <c r="L98" i="1" s="1"/>
  <c r="F94" i="1"/>
  <c r="L94" i="1" s="1"/>
  <c r="F90" i="1"/>
  <c r="L90" i="1" s="1"/>
  <c r="F86" i="1"/>
  <c r="L86" i="1" s="1"/>
  <c r="F82" i="1"/>
  <c r="L82" i="1" s="1"/>
  <c r="F78" i="1"/>
  <c r="L78" i="1" s="1"/>
  <c r="F74" i="1"/>
  <c r="L74" i="1" s="1"/>
  <c r="F70" i="1"/>
  <c r="L70" i="1" s="1"/>
  <c r="F66" i="1"/>
  <c r="L66" i="1" s="1"/>
  <c r="F62" i="1"/>
  <c r="L62" i="1" s="1"/>
  <c r="F58" i="1"/>
  <c r="L58" i="1" s="1"/>
  <c r="F54" i="1"/>
  <c r="L54" i="1" s="1"/>
  <c r="F50" i="1"/>
  <c r="L50" i="1" s="1"/>
  <c r="F46" i="1"/>
  <c r="L46" i="1" s="1"/>
  <c r="F42" i="1"/>
  <c r="L42" i="1" s="1"/>
  <c r="F38" i="1"/>
  <c r="L38" i="1" s="1"/>
  <c r="F34" i="1"/>
  <c r="L34" i="1" s="1"/>
  <c r="F30" i="1"/>
  <c r="L30" i="1" s="1"/>
  <c r="F26" i="1"/>
  <c r="L26" i="1" s="1"/>
  <c r="F22" i="1"/>
  <c r="L22" i="1" s="1"/>
  <c r="F18" i="1"/>
  <c r="L18" i="1" s="1"/>
  <c r="F14" i="1"/>
  <c r="L14" i="1" s="1"/>
  <c r="F10" i="1"/>
  <c r="L10" i="1" s="1"/>
  <c r="F6" i="1"/>
  <c r="L6" i="1" s="1"/>
  <c r="F2" i="1"/>
  <c r="L2" i="1" s="1"/>
  <c r="K791" i="1"/>
  <c r="F785" i="1"/>
  <c r="L785" i="1" s="1"/>
  <c r="F777" i="1"/>
  <c r="L777" i="1" s="1"/>
  <c r="F769" i="1"/>
  <c r="L769" i="1" s="1"/>
  <c r="F761" i="1"/>
  <c r="L761" i="1" s="1"/>
  <c r="F753" i="1"/>
  <c r="L753" i="1" s="1"/>
  <c r="F745" i="1"/>
  <c r="L745" i="1" s="1"/>
  <c r="F733" i="1"/>
  <c r="L733" i="1" s="1"/>
  <c r="F725" i="1"/>
  <c r="L725" i="1" s="1"/>
  <c r="F721" i="1"/>
  <c r="L721" i="1" s="1"/>
  <c r="F713" i="1"/>
  <c r="L713" i="1" s="1"/>
  <c r="F709" i="1"/>
  <c r="L709" i="1" s="1"/>
  <c r="F705" i="1"/>
  <c r="L705" i="1" s="1"/>
  <c r="F701" i="1"/>
  <c r="L701" i="1" s="1"/>
  <c r="F697" i="1"/>
  <c r="L697" i="1" s="1"/>
  <c r="F693" i="1"/>
  <c r="L693" i="1" s="1"/>
  <c r="F689" i="1"/>
  <c r="L689" i="1" s="1"/>
  <c r="F685" i="1"/>
  <c r="L685" i="1" s="1"/>
  <c r="F681" i="1"/>
  <c r="L681" i="1" s="1"/>
  <c r="F677" i="1"/>
  <c r="L677" i="1" s="1"/>
  <c r="F669" i="1"/>
  <c r="L669" i="1" s="1"/>
  <c r="F665" i="1"/>
  <c r="L665" i="1" s="1"/>
  <c r="F661" i="1"/>
  <c r="L661" i="1" s="1"/>
  <c r="F657" i="1"/>
  <c r="L657" i="1" s="1"/>
  <c r="F653" i="1"/>
  <c r="L653" i="1" s="1"/>
  <c r="F649" i="1"/>
  <c r="L649" i="1" s="1"/>
  <c r="F645" i="1"/>
  <c r="L645" i="1" s="1"/>
  <c r="F641" i="1"/>
  <c r="L641" i="1" s="1"/>
  <c r="F637" i="1"/>
  <c r="L637" i="1" s="1"/>
  <c r="F633" i="1"/>
  <c r="L633" i="1" s="1"/>
  <c r="F629" i="1"/>
  <c r="L629" i="1" s="1"/>
  <c r="F625" i="1"/>
  <c r="L625" i="1" s="1"/>
  <c r="F621" i="1"/>
  <c r="L621" i="1" s="1"/>
  <c r="F617" i="1"/>
  <c r="L617" i="1" s="1"/>
  <c r="F613" i="1"/>
  <c r="L613" i="1" s="1"/>
  <c r="F609" i="1"/>
  <c r="L609" i="1" s="1"/>
  <c r="F605" i="1"/>
  <c r="L605" i="1" s="1"/>
  <c r="F601" i="1"/>
  <c r="L601" i="1" s="1"/>
  <c r="F597" i="1"/>
  <c r="L597" i="1" s="1"/>
  <c r="F593" i="1"/>
  <c r="L593" i="1" s="1"/>
  <c r="F589" i="1"/>
  <c r="L589" i="1" s="1"/>
  <c r="F585" i="1"/>
  <c r="L585" i="1" s="1"/>
  <c r="F581" i="1"/>
  <c r="L581" i="1" s="1"/>
  <c r="F577" i="1"/>
  <c r="L577" i="1" s="1"/>
  <c r="F573" i="1"/>
  <c r="L573" i="1" s="1"/>
  <c r="F569" i="1"/>
  <c r="L569" i="1" s="1"/>
  <c r="F565" i="1"/>
  <c r="L565" i="1" s="1"/>
  <c r="F561" i="1"/>
  <c r="L561" i="1" s="1"/>
  <c r="F557" i="1"/>
  <c r="L557" i="1" s="1"/>
  <c r="F553" i="1"/>
  <c r="L553" i="1" s="1"/>
  <c r="F549" i="1"/>
  <c r="L549" i="1" s="1"/>
  <c r="F545" i="1"/>
  <c r="L545" i="1" s="1"/>
  <c r="F541" i="1"/>
  <c r="L541" i="1" s="1"/>
  <c r="F537" i="1"/>
  <c r="L537" i="1" s="1"/>
  <c r="F533" i="1"/>
  <c r="L533" i="1" s="1"/>
  <c r="F529" i="1"/>
  <c r="L529" i="1" s="1"/>
  <c r="F525" i="1"/>
  <c r="L525" i="1" s="1"/>
  <c r="F521" i="1"/>
  <c r="L521" i="1" s="1"/>
  <c r="F517" i="1"/>
  <c r="L517" i="1" s="1"/>
  <c r="F513" i="1"/>
  <c r="L513" i="1" s="1"/>
  <c r="F509" i="1"/>
  <c r="L509" i="1" s="1"/>
  <c r="F505" i="1"/>
  <c r="L505" i="1" s="1"/>
  <c r="F501" i="1"/>
  <c r="L501" i="1" s="1"/>
  <c r="F497" i="1"/>
  <c r="L497" i="1" s="1"/>
  <c r="F493" i="1"/>
  <c r="L493" i="1" s="1"/>
  <c r="F489" i="1"/>
  <c r="L489" i="1" s="1"/>
  <c r="F485" i="1"/>
  <c r="L485" i="1" s="1"/>
  <c r="F481" i="1"/>
  <c r="L481" i="1" s="1"/>
  <c r="F477" i="1"/>
  <c r="L477" i="1" s="1"/>
  <c r="F473" i="1"/>
  <c r="L473" i="1" s="1"/>
  <c r="F469" i="1"/>
  <c r="L469" i="1" s="1"/>
  <c r="F465" i="1"/>
  <c r="L465" i="1" s="1"/>
  <c r="F461" i="1"/>
  <c r="L461" i="1" s="1"/>
  <c r="F457" i="1"/>
  <c r="L457" i="1" s="1"/>
  <c r="F453" i="1"/>
  <c r="L453" i="1" s="1"/>
  <c r="F449" i="1"/>
  <c r="L449" i="1" s="1"/>
  <c r="F445" i="1"/>
  <c r="L445" i="1" s="1"/>
  <c r="F441" i="1"/>
  <c r="L441" i="1" s="1"/>
  <c r="F437" i="1"/>
  <c r="L437" i="1" s="1"/>
  <c r="F433" i="1"/>
  <c r="L433" i="1" s="1"/>
  <c r="F429" i="1"/>
  <c r="L429" i="1" s="1"/>
  <c r="F425" i="1"/>
  <c r="L425" i="1" s="1"/>
  <c r="F421" i="1"/>
  <c r="L421" i="1" s="1"/>
  <c r="F417" i="1"/>
  <c r="L417" i="1" s="1"/>
  <c r="F413" i="1"/>
  <c r="L413" i="1" s="1"/>
  <c r="F409" i="1"/>
  <c r="L409" i="1" s="1"/>
  <c r="F405" i="1"/>
  <c r="L405" i="1" s="1"/>
  <c r="F401" i="1"/>
  <c r="L401" i="1" s="1"/>
  <c r="F397" i="1"/>
  <c r="L397" i="1" s="1"/>
  <c r="F393" i="1"/>
  <c r="L393" i="1" s="1"/>
  <c r="F389" i="1"/>
  <c r="L389" i="1" s="1"/>
  <c r="F385" i="1"/>
  <c r="L385" i="1" s="1"/>
  <c r="F381" i="1"/>
  <c r="L381" i="1" s="1"/>
  <c r="F377" i="1"/>
  <c r="L377" i="1" s="1"/>
  <c r="F373" i="1"/>
  <c r="L373" i="1" s="1"/>
  <c r="F369" i="1"/>
  <c r="L369" i="1" s="1"/>
  <c r="F365" i="1"/>
  <c r="L365" i="1" s="1"/>
  <c r="F361" i="1"/>
  <c r="L361" i="1" s="1"/>
  <c r="F357" i="1"/>
  <c r="L357" i="1" s="1"/>
  <c r="F353" i="1"/>
  <c r="L353" i="1" s="1"/>
  <c r="F349" i="1"/>
  <c r="L349" i="1" s="1"/>
  <c r="F345" i="1"/>
  <c r="L345" i="1" s="1"/>
  <c r="F341" i="1"/>
  <c r="L341" i="1" s="1"/>
  <c r="F337" i="1"/>
  <c r="L337" i="1" s="1"/>
  <c r="F333" i="1"/>
  <c r="L333" i="1" s="1"/>
  <c r="F329" i="1"/>
  <c r="L329" i="1" s="1"/>
  <c r="F793" i="1"/>
  <c r="L793" i="1" s="1"/>
  <c r="J793" i="1"/>
  <c r="F789" i="1"/>
  <c r="L789" i="1" s="1"/>
  <c r="F781" i="1"/>
  <c r="L781" i="1" s="1"/>
  <c r="F773" i="1"/>
  <c r="L773" i="1" s="1"/>
  <c r="F765" i="1"/>
  <c r="L765" i="1" s="1"/>
  <c r="F757" i="1"/>
  <c r="L757" i="1" s="1"/>
  <c r="F749" i="1"/>
  <c r="L749" i="1" s="1"/>
  <c r="F741" i="1"/>
  <c r="L741" i="1" s="1"/>
  <c r="F737" i="1"/>
  <c r="L737" i="1" s="1"/>
  <c r="F729" i="1"/>
  <c r="L729" i="1" s="1"/>
  <c r="F717" i="1"/>
  <c r="L717" i="1" s="1"/>
  <c r="F673" i="1"/>
  <c r="L673" i="1" s="1"/>
  <c r="F788" i="1"/>
  <c r="L788" i="1" s="1"/>
  <c r="F784" i="1"/>
  <c r="L784" i="1" s="1"/>
  <c r="F780" i="1"/>
  <c r="L780" i="1" s="1"/>
  <c r="F776" i="1"/>
  <c r="L776" i="1" s="1"/>
  <c r="F772" i="1"/>
  <c r="L772" i="1" s="1"/>
  <c r="F768" i="1"/>
  <c r="L768" i="1" s="1"/>
  <c r="F764" i="1"/>
  <c r="L764" i="1" s="1"/>
  <c r="F760" i="1"/>
  <c r="L760" i="1" s="1"/>
  <c r="F756" i="1"/>
  <c r="L756" i="1" s="1"/>
  <c r="F752" i="1"/>
  <c r="L752" i="1" s="1"/>
  <c r="F748" i="1"/>
  <c r="L748" i="1" s="1"/>
  <c r="F744" i="1"/>
  <c r="L744" i="1" s="1"/>
  <c r="F740" i="1"/>
  <c r="L740" i="1" s="1"/>
  <c r="F736" i="1"/>
  <c r="L736" i="1" s="1"/>
  <c r="F732" i="1"/>
  <c r="L732" i="1" s="1"/>
  <c r="F728" i="1"/>
  <c r="L728" i="1" s="1"/>
  <c r="F724" i="1"/>
  <c r="L724" i="1" s="1"/>
  <c r="F720" i="1"/>
  <c r="L720" i="1" s="1"/>
  <c r="F716" i="1"/>
  <c r="L716" i="1" s="1"/>
  <c r="F712" i="1"/>
  <c r="L712" i="1" s="1"/>
  <c r="F708" i="1"/>
  <c r="L708" i="1" s="1"/>
  <c r="F704" i="1"/>
  <c r="L704" i="1" s="1"/>
  <c r="F700" i="1"/>
  <c r="L700" i="1" s="1"/>
  <c r="F696" i="1"/>
  <c r="L696" i="1" s="1"/>
  <c r="F692" i="1"/>
  <c r="L692" i="1" s="1"/>
  <c r="F688" i="1"/>
  <c r="L688" i="1" s="1"/>
  <c r="F684" i="1"/>
  <c r="L684" i="1" s="1"/>
  <c r="F680" i="1"/>
  <c r="L680" i="1" s="1"/>
  <c r="F676" i="1"/>
  <c r="L676" i="1" s="1"/>
  <c r="F672" i="1"/>
  <c r="L672" i="1" s="1"/>
  <c r="F668" i="1"/>
  <c r="L668" i="1" s="1"/>
  <c r="F664" i="1"/>
  <c r="L664" i="1" s="1"/>
  <c r="F660" i="1"/>
  <c r="L660" i="1" s="1"/>
  <c r="F656" i="1"/>
  <c r="L656" i="1" s="1"/>
  <c r="F652" i="1"/>
  <c r="L652" i="1" s="1"/>
  <c r="F648" i="1"/>
  <c r="L648" i="1" s="1"/>
  <c r="F644" i="1"/>
  <c r="L644" i="1" s="1"/>
  <c r="F640" i="1"/>
  <c r="L640" i="1" s="1"/>
  <c r="F636" i="1"/>
  <c r="L636" i="1" s="1"/>
  <c r="F632" i="1"/>
  <c r="L632" i="1" s="1"/>
  <c r="F628" i="1"/>
  <c r="L628" i="1" s="1"/>
  <c r="F624" i="1"/>
  <c r="L624" i="1" s="1"/>
  <c r="F620" i="1"/>
  <c r="L620" i="1" s="1"/>
  <c r="F616" i="1"/>
  <c r="L616" i="1" s="1"/>
  <c r="F612" i="1"/>
  <c r="L612" i="1" s="1"/>
  <c r="F608" i="1"/>
  <c r="L608" i="1" s="1"/>
  <c r="F604" i="1"/>
  <c r="L604" i="1" s="1"/>
  <c r="F600" i="1"/>
  <c r="L600" i="1" s="1"/>
  <c r="F596" i="1"/>
  <c r="L596" i="1" s="1"/>
  <c r="F592" i="1"/>
  <c r="L592" i="1" s="1"/>
  <c r="F588" i="1"/>
  <c r="L588" i="1" s="1"/>
  <c r="F584" i="1"/>
  <c r="L584" i="1" s="1"/>
  <c r="F580" i="1"/>
  <c r="L580" i="1" s="1"/>
  <c r="F576" i="1"/>
  <c r="L576" i="1" s="1"/>
  <c r="F572" i="1"/>
  <c r="L572" i="1" s="1"/>
  <c r="F568" i="1"/>
  <c r="L568" i="1" s="1"/>
  <c r="F564" i="1"/>
  <c r="L564" i="1" s="1"/>
  <c r="F560" i="1"/>
  <c r="L560" i="1" s="1"/>
  <c r="F556" i="1"/>
  <c r="L556" i="1" s="1"/>
  <c r="F552" i="1"/>
  <c r="L552" i="1" s="1"/>
  <c r="F548" i="1"/>
  <c r="L548" i="1" s="1"/>
  <c r="F544" i="1"/>
  <c r="L544" i="1" s="1"/>
  <c r="F540" i="1"/>
  <c r="L540" i="1" s="1"/>
  <c r="F536" i="1"/>
  <c r="L536" i="1" s="1"/>
  <c r="F532" i="1"/>
  <c r="L532" i="1" s="1"/>
  <c r="F528" i="1"/>
  <c r="L528" i="1" s="1"/>
  <c r="F524" i="1"/>
  <c r="L524" i="1" s="1"/>
  <c r="F520" i="1"/>
  <c r="L520" i="1" s="1"/>
  <c r="F516" i="1"/>
  <c r="L516" i="1" s="1"/>
  <c r="F512" i="1"/>
  <c r="L512" i="1" s="1"/>
  <c r="F508" i="1"/>
  <c r="L508" i="1" s="1"/>
  <c r="F504" i="1"/>
  <c r="L504" i="1" s="1"/>
  <c r="F500" i="1"/>
  <c r="L500" i="1" s="1"/>
  <c r="F496" i="1"/>
  <c r="L496" i="1" s="1"/>
  <c r="F492" i="1"/>
  <c r="L492" i="1" s="1"/>
  <c r="F488" i="1"/>
  <c r="L488" i="1" s="1"/>
  <c r="F484" i="1"/>
  <c r="L484" i="1" s="1"/>
  <c r="F480" i="1"/>
  <c r="L480" i="1" s="1"/>
  <c r="F476" i="1"/>
  <c r="L476" i="1" s="1"/>
  <c r="F472" i="1"/>
  <c r="L472" i="1" s="1"/>
  <c r="F468" i="1"/>
  <c r="L468" i="1" s="1"/>
  <c r="F464" i="1"/>
  <c r="L464" i="1" s="1"/>
  <c r="F460" i="1"/>
  <c r="L460" i="1" s="1"/>
  <c r="F456" i="1"/>
  <c r="L456" i="1" s="1"/>
  <c r="F452" i="1"/>
  <c r="L452" i="1" s="1"/>
  <c r="F448" i="1"/>
  <c r="L448" i="1" s="1"/>
  <c r="F444" i="1"/>
  <c r="L444" i="1" s="1"/>
  <c r="F440" i="1"/>
  <c r="L440" i="1" s="1"/>
  <c r="F436" i="1"/>
  <c r="L436" i="1" s="1"/>
  <c r="F432" i="1"/>
  <c r="L432" i="1" s="1"/>
  <c r="F428" i="1"/>
  <c r="L428" i="1" s="1"/>
  <c r="F424" i="1"/>
  <c r="L424" i="1" s="1"/>
  <c r="F420" i="1"/>
  <c r="L420" i="1" s="1"/>
  <c r="F416" i="1"/>
  <c r="L416" i="1" s="1"/>
  <c r="F412" i="1"/>
  <c r="L412" i="1" s="1"/>
  <c r="F408" i="1"/>
  <c r="L408" i="1" s="1"/>
  <c r="F404" i="1"/>
  <c r="L404" i="1" s="1"/>
  <c r="F400" i="1"/>
  <c r="L400" i="1" s="1"/>
  <c r="F396" i="1"/>
  <c r="L396" i="1" s="1"/>
  <c r="F392" i="1"/>
  <c r="L392" i="1" s="1"/>
  <c r="F388" i="1"/>
  <c r="L388" i="1" s="1"/>
  <c r="F384" i="1"/>
  <c r="L384" i="1" s="1"/>
  <c r="F380" i="1"/>
  <c r="L380" i="1" s="1"/>
  <c r="F376" i="1"/>
  <c r="L376" i="1" s="1"/>
  <c r="F372" i="1"/>
  <c r="L372" i="1" s="1"/>
  <c r="F368" i="1"/>
  <c r="L368" i="1" s="1"/>
  <c r="F364" i="1"/>
  <c r="L364" i="1" s="1"/>
  <c r="F360" i="1"/>
  <c r="L360" i="1" s="1"/>
  <c r="F356" i="1"/>
  <c r="L356" i="1" s="1"/>
  <c r="F352" i="1"/>
  <c r="L352" i="1" s="1"/>
  <c r="F348" i="1"/>
  <c r="L348" i="1" s="1"/>
  <c r="F344" i="1"/>
  <c r="L344" i="1" s="1"/>
  <c r="F340" i="1"/>
  <c r="L340" i="1" s="1"/>
  <c r="F336" i="1"/>
  <c r="L336" i="1" s="1"/>
  <c r="F325" i="1"/>
  <c r="L325" i="1" s="1"/>
  <c r="F321" i="1"/>
  <c r="L321" i="1" s="1"/>
  <c r="F317" i="1"/>
  <c r="L317" i="1" s="1"/>
  <c r="F313" i="1"/>
  <c r="L313" i="1" s="1"/>
  <c r="F309" i="1"/>
  <c r="L309" i="1" s="1"/>
  <c r="F305" i="1"/>
  <c r="L305" i="1" s="1"/>
  <c r="F301" i="1"/>
  <c r="L301" i="1" s="1"/>
  <c r="F297" i="1"/>
  <c r="L297" i="1" s="1"/>
  <c r="F293" i="1"/>
  <c r="L293" i="1" s="1"/>
  <c r="F289" i="1"/>
  <c r="L289" i="1" s="1"/>
  <c r="F285" i="1"/>
  <c r="L285" i="1" s="1"/>
  <c r="F281" i="1"/>
  <c r="L281" i="1" s="1"/>
  <c r="F277" i="1"/>
  <c r="L277" i="1" s="1"/>
  <c r="F273" i="1"/>
  <c r="L273" i="1" s="1"/>
  <c r="F269" i="1"/>
  <c r="L269" i="1" s="1"/>
  <c r="F265" i="1"/>
  <c r="L265" i="1" s="1"/>
  <c r="F261" i="1"/>
  <c r="L261" i="1" s="1"/>
  <c r="F257" i="1"/>
  <c r="L257" i="1" s="1"/>
  <c r="F253" i="1"/>
  <c r="L253" i="1" s="1"/>
  <c r="F249" i="1"/>
  <c r="L249" i="1" s="1"/>
  <c r="F245" i="1"/>
  <c r="L245" i="1" s="1"/>
  <c r="F241" i="1"/>
  <c r="L241" i="1" s="1"/>
  <c r="F237" i="1"/>
  <c r="L237" i="1" s="1"/>
  <c r="F233" i="1"/>
  <c r="L233" i="1" s="1"/>
  <c r="F229" i="1"/>
  <c r="L229" i="1" s="1"/>
  <c r="F225" i="1"/>
  <c r="L225" i="1" s="1"/>
  <c r="F221" i="1"/>
  <c r="L221" i="1" s="1"/>
  <c r="F217" i="1"/>
  <c r="L217" i="1" s="1"/>
  <c r="F213" i="1"/>
  <c r="L213" i="1" s="1"/>
  <c r="F209" i="1"/>
  <c r="L209" i="1" s="1"/>
  <c r="F205" i="1"/>
  <c r="L205" i="1" s="1"/>
  <c r="F201" i="1"/>
  <c r="L201" i="1" s="1"/>
  <c r="F197" i="1"/>
  <c r="L197" i="1" s="1"/>
  <c r="F193" i="1"/>
  <c r="L193" i="1" s="1"/>
  <c r="F189" i="1"/>
  <c r="L189" i="1" s="1"/>
  <c r="F185" i="1"/>
  <c r="L185" i="1" s="1"/>
  <c r="F181" i="1"/>
  <c r="L181" i="1" s="1"/>
  <c r="F177" i="1"/>
  <c r="L177" i="1" s="1"/>
  <c r="F173" i="1"/>
  <c r="L173" i="1" s="1"/>
  <c r="F169" i="1"/>
  <c r="L169" i="1" s="1"/>
  <c r="F165" i="1"/>
  <c r="L165" i="1" s="1"/>
  <c r="F161" i="1"/>
  <c r="L161" i="1" s="1"/>
  <c r="F157" i="1"/>
  <c r="L157" i="1" s="1"/>
  <c r="F153" i="1"/>
  <c r="L153" i="1" s="1"/>
  <c r="F149" i="1"/>
  <c r="L149" i="1" s="1"/>
  <c r="F145" i="1"/>
  <c r="L145" i="1" s="1"/>
  <c r="F141" i="1"/>
  <c r="L141" i="1" s="1"/>
  <c r="F137" i="1"/>
  <c r="L137" i="1" s="1"/>
  <c r="F133" i="1"/>
  <c r="L133" i="1" s="1"/>
  <c r="F129" i="1"/>
  <c r="L129" i="1" s="1"/>
  <c r="F125" i="1"/>
  <c r="L125" i="1" s="1"/>
  <c r="F121" i="1"/>
  <c r="L121" i="1" s="1"/>
  <c r="F117" i="1"/>
  <c r="L117" i="1" s="1"/>
  <c r="F113" i="1"/>
  <c r="L113" i="1" s="1"/>
  <c r="F109" i="1"/>
  <c r="L109" i="1" s="1"/>
  <c r="F105" i="1"/>
  <c r="L105" i="1" s="1"/>
  <c r="F101" i="1"/>
  <c r="L101" i="1" s="1"/>
  <c r="F97" i="1"/>
  <c r="L97" i="1" s="1"/>
  <c r="F93" i="1"/>
  <c r="L93" i="1" s="1"/>
  <c r="F89" i="1"/>
  <c r="L89" i="1" s="1"/>
  <c r="F85" i="1"/>
  <c r="L85" i="1" s="1"/>
  <c r="F81" i="1"/>
  <c r="L81" i="1" s="1"/>
  <c r="F77" i="1"/>
  <c r="L77" i="1" s="1"/>
  <c r="F73" i="1"/>
  <c r="L73" i="1" s="1"/>
  <c r="F69" i="1"/>
  <c r="L69" i="1" s="1"/>
  <c r="F65" i="1"/>
  <c r="L65" i="1" s="1"/>
  <c r="F61" i="1"/>
  <c r="L61" i="1" s="1"/>
  <c r="F57" i="1"/>
  <c r="L57" i="1" s="1"/>
  <c r="F53" i="1"/>
  <c r="L53" i="1" s="1"/>
  <c r="F49" i="1"/>
  <c r="L49" i="1" s="1"/>
  <c r="F45" i="1"/>
  <c r="L45" i="1" s="1"/>
  <c r="F41" i="1"/>
  <c r="L41" i="1" s="1"/>
  <c r="F37" i="1"/>
  <c r="L37" i="1" s="1"/>
  <c r="F33" i="1"/>
  <c r="L33" i="1" s="1"/>
  <c r="F29" i="1"/>
  <c r="L29" i="1" s="1"/>
  <c r="F25" i="1"/>
  <c r="L25" i="1" s="1"/>
  <c r="F21" i="1"/>
  <c r="L21" i="1" s="1"/>
  <c r="F17" i="1"/>
  <c r="L17" i="1" s="1"/>
  <c r="F13" i="1"/>
  <c r="L13" i="1" s="1"/>
  <c r="F9" i="1"/>
  <c r="L9" i="1" s="1"/>
  <c r="F5" i="1"/>
  <c r="L5" i="1" s="1"/>
  <c r="F332" i="1"/>
  <c r="L332" i="1" s="1"/>
  <c r="F328" i="1"/>
  <c r="L328" i="1" s="1"/>
  <c r="F324" i="1"/>
  <c r="L324" i="1" s="1"/>
  <c r="F320" i="1"/>
  <c r="L320" i="1" s="1"/>
  <c r="F316" i="1"/>
  <c r="L316" i="1" s="1"/>
  <c r="F312" i="1"/>
  <c r="L312" i="1" s="1"/>
  <c r="F308" i="1"/>
  <c r="L308" i="1" s="1"/>
  <c r="F304" i="1"/>
  <c r="L304" i="1" s="1"/>
  <c r="F300" i="1"/>
  <c r="L300" i="1" s="1"/>
  <c r="F296" i="1"/>
  <c r="L296" i="1" s="1"/>
  <c r="F292" i="1"/>
  <c r="L292" i="1" s="1"/>
  <c r="F288" i="1"/>
  <c r="L288" i="1" s="1"/>
  <c r="F284" i="1"/>
  <c r="L284" i="1" s="1"/>
  <c r="F280" i="1"/>
  <c r="L280" i="1" s="1"/>
  <c r="F276" i="1"/>
  <c r="L276" i="1" s="1"/>
  <c r="F272" i="1"/>
  <c r="L272" i="1" s="1"/>
  <c r="F268" i="1"/>
  <c r="L268" i="1" s="1"/>
  <c r="F264" i="1"/>
  <c r="L264" i="1" s="1"/>
  <c r="F260" i="1"/>
  <c r="L260" i="1" s="1"/>
  <c r="F256" i="1"/>
  <c r="L256" i="1" s="1"/>
  <c r="F252" i="1"/>
  <c r="L252" i="1" s="1"/>
  <c r="F248" i="1"/>
  <c r="L248" i="1" s="1"/>
  <c r="F244" i="1"/>
  <c r="L244" i="1" s="1"/>
  <c r="F240" i="1"/>
  <c r="L240" i="1" s="1"/>
  <c r="F236" i="1"/>
  <c r="L236" i="1" s="1"/>
  <c r="F232" i="1"/>
  <c r="L232" i="1" s="1"/>
  <c r="F228" i="1"/>
  <c r="L228" i="1" s="1"/>
  <c r="F224" i="1"/>
  <c r="L224" i="1" s="1"/>
  <c r="F220" i="1"/>
  <c r="L220" i="1" s="1"/>
  <c r="F216" i="1"/>
  <c r="L216" i="1" s="1"/>
  <c r="F212" i="1"/>
  <c r="L212" i="1" s="1"/>
  <c r="F208" i="1"/>
  <c r="L208" i="1" s="1"/>
  <c r="F204" i="1"/>
  <c r="L204" i="1" s="1"/>
  <c r="F200" i="1"/>
  <c r="L200" i="1" s="1"/>
  <c r="F196" i="1"/>
  <c r="L196" i="1" s="1"/>
  <c r="F192" i="1"/>
  <c r="L192" i="1" s="1"/>
  <c r="F188" i="1"/>
  <c r="L188" i="1" s="1"/>
  <c r="F184" i="1"/>
  <c r="L184" i="1" s="1"/>
  <c r="F180" i="1"/>
  <c r="L180" i="1" s="1"/>
  <c r="F176" i="1"/>
  <c r="L176" i="1" s="1"/>
  <c r="F172" i="1"/>
  <c r="L172" i="1" s="1"/>
  <c r="F168" i="1"/>
  <c r="L168" i="1" s="1"/>
  <c r="F164" i="1"/>
  <c r="L164" i="1" s="1"/>
  <c r="F160" i="1"/>
  <c r="L160" i="1" s="1"/>
  <c r="F156" i="1"/>
  <c r="L156" i="1" s="1"/>
  <c r="F152" i="1"/>
  <c r="L152" i="1" s="1"/>
  <c r="F148" i="1"/>
  <c r="L148" i="1" s="1"/>
  <c r="F144" i="1"/>
  <c r="L144" i="1" s="1"/>
  <c r="F140" i="1"/>
  <c r="L140" i="1" s="1"/>
  <c r="F136" i="1"/>
  <c r="L136" i="1" s="1"/>
  <c r="F132" i="1"/>
  <c r="L132" i="1" s="1"/>
  <c r="F128" i="1"/>
  <c r="L128" i="1" s="1"/>
  <c r="F124" i="1"/>
  <c r="L124" i="1" s="1"/>
  <c r="F120" i="1"/>
  <c r="L120" i="1" s="1"/>
  <c r="F116" i="1"/>
  <c r="L116" i="1" s="1"/>
  <c r="F112" i="1"/>
  <c r="L112" i="1" s="1"/>
  <c r="F108" i="1"/>
  <c r="L108" i="1" s="1"/>
  <c r="F104" i="1"/>
  <c r="L104" i="1" s="1"/>
  <c r="F100" i="1"/>
  <c r="L100" i="1" s="1"/>
  <c r="F96" i="1"/>
  <c r="L96" i="1" s="1"/>
  <c r="F92" i="1"/>
  <c r="L92" i="1" s="1"/>
  <c r="F88" i="1"/>
  <c r="L88" i="1" s="1"/>
  <c r="F84" i="1"/>
  <c r="L84" i="1" s="1"/>
  <c r="F80" i="1"/>
  <c r="L80" i="1" s="1"/>
  <c r="F76" i="1"/>
  <c r="L76" i="1" s="1"/>
  <c r="F72" i="1"/>
  <c r="L72" i="1" s="1"/>
  <c r="F68" i="1"/>
  <c r="L68" i="1" s="1"/>
  <c r="F64" i="1"/>
  <c r="L64" i="1" s="1"/>
  <c r="F60" i="1"/>
  <c r="L60" i="1" s="1"/>
  <c r="F56" i="1"/>
  <c r="L56" i="1" s="1"/>
  <c r="F52" i="1"/>
  <c r="L52" i="1" s="1"/>
  <c r="F48" i="1"/>
  <c r="L48" i="1" s="1"/>
  <c r="F44" i="1"/>
  <c r="L44" i="1" s="1"/>
  <c r="F40" i="1"/>
  <c r="L40" i="1" s="1"/>
  <c r="F36" i="1"/>
  <c r="L36" i="1" s="1"/>
  <c r="F32" i="1"/>
  <c r="L32" i="1" s="1"/>
  <c r="F28" i="1"/>
  <c r="L28" i="1" s="1"/>
  <c r="F24" i="1"/>
  <c r="L24" i="1" s="1"/>
  <c r="F20" i="1"/>
  <c r="L20" i="1" s="1"/>
  <c r="F16" i="1"/>
  <c r="L16" i="1" s="1"/>
  <c r="F12" i="1"/>
  <c r="L12" i="1" s="1"/>
  <c r="F8" i="1"/>
  <c r="L8" i="1" s="1"/>
  <c r="F4" i="1"/>
  <c r="L4" i="1" s="1"/>
  <c r="F790" i="1"/>
  <c r="L790" i="1" s="1"/>
  <c r="F786" i="1"/>
  <c r="L786" i="1" s="1"/>
  <c r="F782" i="1"/>
  <c r="L782" i="1" s="1"/>
  <c r="F778" i="1"/>
  <c r="L778" i="1" s="1"/>
  <c r="F774" i="1"/>
  <c r="L774" i="1" s="1"/>
  <c r="F770" i="1"/>
  <c r="L770" i="1" s="1"/>
  <c r="F766" i="1"/>
  <c r="L766" i="1" s="1"/>
  <c r="F762" i="1"/>
  <c r="L762" i="1" s="1"/>
  <c r="F758" i="1"/>
  <c r="L758" i="1" s="1"/>
  <c r="F754" i="1"/>
  <c r="L754" i="1" s="1"/>
  <c r="F750" i="1"/>
  <c r="L750" i="1" s="1"/>
  <c r="F746" i="1"/>
  <c r="L746" i="1" s="1"/>
  <c r="F742" i="1"/>
  <c r="L742" i="1" s="1"/>
  <c r="F738" i="1"/>
  <c r="L738" i="1" s="1"/>
  <c r="F734" i="1"/>
  <c r="L734" i="1" s="1"/>
  <c r="F730" i="1"/>
  <c r="L730" i="1" s="1"/>
  <c r="F726" i="1"/>
  <c r="L726" i="1" s="1"/>
  <c r="F722" i="1"/>
  <c r="L722" i="1" s="1"/>
  <c r="F718" i="1"/>
  <c r="L718" i="1" s="1"/>
  <c r="F714" i="1"/>
  <c r="L714" i="1" s="1"/>
  <c r="F710" i="1"/>
  <c r="L710" i="1" s="1"/>
  <c r="F706" i="1"/>
  <c r="L706" i="1" s="1"/>
  <c r="F702" i="1"/>
  <c r="L702" i="1" s="1"/>
  <c r="F698" i="1"/>
  <c r="L698" i="1" s="1"/>
  <c r="F694" i="1"/>
  <c r="L694" i="1" s="1"/>
  <c r="F690" i="1"/>
  <c r="L690" i="1" s="1"/>
  <c r="F686" i="1"/>
  <c r="L686" i="1" s="1"/>
  <c r="F682" i="1"/>
  <c r="L682" i="1" s="1"/>
  <c r="F678" i="1"/>
  <c r="L678" i="1" s="1"/>
  <c r="F674" i="1"/>
  <c r="L674" i="1" s="1"/>
  <c r="F670" i="1"/>
  <c r="L670" i="1" s="1"/>
  <c r="F666" i="1"/>
  <c r="L666" i="1" s="1"/>
  <c r="F662" i="1"/>
  <c r="L662" i="1" s="1"/>
  <c r="F658" i="1"/>
  <c r="L658" i="1" s="1"/>
  <c r="F654" i="1"/>
  <c r="L654" i="1" s="1"/>
  <c r="F650" i="1"/>
  <c r="L650" i="1" s="1"/>
  <c r="F646" i="1"/>
  <c r="L646" i="1" s="1"/>
  <c r="F642" i="1"/>
  <c r="L642" i="1" s="1"/>
  <c r="F638" i="1"/>
  <c r="L638" i="1" s="1"/>
  <c r="F634" i="1"/>
  <c r="L634" i="1" s="1"/>
  <c r="F630" i="1"/>
  <c r="L630" i="1" s="1"/>
  <c r="F626" i="1"/>
  <c r="L626" i="1" s="1"/>
  <c r="F622" i="1"/>
  <c r="L622" i="1" s="1"/>
  <c r="F618" i="1"/>
  <c r="L618" i="1" s="1"/>
  <c r="F614" i="1"/>
  <c r="L614" i="1" s="1"/>
  <c r="F610" i="1"/>
  <c r="L610" i="1" s="1"/>
  <c r="F606" i="1"/>
  <c r="L606" i="1" s="1"/>
  <c r="F602" i="1"/>
  <c r="L602" i="1" s="1"/>
  <c r="F598" i="1"/>
  <c r="L598" i="1" s="1"/>
  <c r="F594" i="1"/>
  <c r="L594" i="1" s="1"/>
  <c r="F590" i="1"/>
  <c r="L590" i="1" s="1"/>
  <c r="F586" i="1"/>
  <c r="L586" i="1" s="1"/>
  <c r="F582" i="1"/>
  <c r="L582" i="1" s="1"/>
  <c r="F578" i="1"/>
  <c r="L578" i="1" s="1"/>
  <c r="F574" i="1"/>
  <c r="L574" i="1" s="1"/>
  <c r="F570" i="1"/>
  <c r="L570" i="1" s="1"/>
  <c r="F566" i="1"/>
  <c r="L566" i="1" s="1"/>
  <c r="F562" i="1"/>
  <c r="L562" i="1" s="1"/>
  <c r="F558" i="1"/>
  <c r="L558" i="1" s="1"/>
  <c r="F554" i="1"/>
  <c r="L554" i="1" s="1"/>
  <c r="F550" i="1"/>
  <c r="L550" i="1" s="1"/>
  <c r="F546" i="1"/>
  <c r="L546" i="1" s="1"/>
  <c r="F542" i="1"/>
  <c r="L542" i="1" s="1"/>
  <c r="F538" i="1"/>
  <c r="L538" i="1" s="1"/>
  <c r="F534" i="1"/>
  <c r="L534" i="1" s="1"/>
  <c r="F530" i="1"/>
  <c r="L530" i="1" s="1"/>
  <c r="F526" i="1"/>
  <c r="L526" i="1" s="1"/>
  <c r="F522" i="1"/>
  <c r="L522" i="1" s="1"/>
  <c r="F518" i="1"/>
  <c r="L518" i="1" s="1"/>
  <c r="F514" i="1"/>
  <c r="L514" i="1" s="1"/>
  <c r="F510" i="1"/>
  <c r="L510" i="1" s="1"/>
  <c r="F506" i="1"/>
  <c r="L506" i="1" s="1"/>
  <c r="F502" i="1"/>
  <c r="L502" i="1" s="1"/>
  <c r="F498" i="1"/>
  <c r="L498" i="1" s="1"/>
  <c r="F494" i="1"/>
  <c r="L494" i="1" s="1"/>
  <c r="F490" i="1"/>
  <c r="L490" i="1" s="1"/>
  <c r="F486" i="1"/>
  <c r="L486" i="1" s="1"/>
  <c r="F482" i="1"/>
  <c r="L482" i="1" s="1"/>
  <c r="F478" i="1"/>
  <c r="L478" i="1" s="1"/>
  <c r="F474" i="1"/>
  <c r="L474" i="1" s="1"/>
  <c r="F470" i="1"/>
  <c r="L470" i="1" s="1"/>
  <c r="F466" i="1"/>
  <c r="L466" i="1" s="1"/>
  <c r="F462" i="1"/>
  <c r="L462" i="1" s="1"/>
  <c r="F458" i="1"/>
  <c r="L458" i="1" s="1"/>
  <c r="F454" i="1"/>
  <c r="L454" i="1" s="1"/>
  <c r="F450" i="1"/>
  <c r="L450" i="1" s="1"/>
  <c r="F446" i="1"/>
  <c r="L446" i="1" s="1"/>
  <c r="F442" i="1"/>
  <c r="L442" i="1" s="1"/>
  <c r="F438" i="1"/>
  <c r="L438" i="1" s="1"/>
  <c r="F434" i="1"/>
  <c r="L434" i="1" s="1"/>
  <c r="F430" i="1"/>
  <c r="L430" i="1" s="1"/>
  <c r="F426" i="1"/>
  <c r="L426" i="1" s="1"/>
  <c r="F422" i="1"/>
  <c r="L422" i="1" s="1"/>
  <c r="F418" i="1"/>
  <c r="L418" i="1" s="1"/>
  <c r="F414" i="1"/>
  <c r="L414" i="1" s="1"/>
  <c r="F410" i="1"/>
  <c r="L410" i="1" s="1"/>
  <c r="F406" i="1"/>
  <c r="L406" i="1" s="1"/>
  <c r="F402" i="1"/>
  <c r="L402" i="1" s="1"/>
  <c r="F398" i="1"/>
  <c r="L398" i="1" s="1"/>
  <c r="F394" i="1"/>
  <c r="L394" i="1" s="1"/>
  <c r="F390" i="1"/>
  <c r="L390" i="1" s="1"/>
  <c r="F386" i="1"/>
  <c r="L386" i="1" s="1"/>
  <c r="F382" i="1"/>
  <c r="L382" i="1" s="1"/>
  <c r="F378" i="1"/>
  <c r="L378" i="1" s="1"/>
  <c r="F374" i="1"/>
  <c r="L374" i="1" s="1"/>
  <c r="F370" i="1"/>
  <c r="L370" i="1" s="1"/>
  <c r="F366" i="1"/>
  <c r="L366" i="1" s="1"/>
  <c r="F362" i="1"/>
  <c r="L362" i="1" s="1"/>
  <c r="F358" i="1"/>
  <c r="L358" i="1" s="1"/>
  <c r="F354" i="1"/>
  <c r="L354" i="1" s="1"/>
  <c r="F350" i="1"/>
  <c r="L350" i="1" s="1"/>
  <c r="F346" i="1"/>
  <c r="L346" i="1" s="1"/>
  <c r="F342" i="1"/>
  <c r="L342" i="1" s="1"/>
  <c r="F338" i="1"/>
  <c r="L338" i="1" s="1"/>
  <c r="F334" i="1"/>
  <c r="L334" i="1" s="1"/>
  <c r="F330" i="1"/>
  <c r="L330" i="1" s="1"/>
  <c r="F326" i="1"/>
  <c r="L326" i="1" s="1"/>
  <c r="F322" i="1"/>
  <c r="L322" i="1" s="1"/>
  <c r="F318" i="1"/>
  <c r="L318" i="1" s="1"/>
  <c r="F314" i="1"/>
  <c r="L314" i="1" s="1"/>
  <c r="F310" i="1"/>
  <c r="L310" i="1" s="1"/>
  <c r="F306" i="1"/>
  <c r="L306" i="1" s="1"/>
  <c r="F302" i="1"/>
  <c r="L302" i="1" s="1"/>
  <c r="F298" i="1"/>
  <c r="L298" i="1" s="1"/>
  <c r="F294" i="1"/>
  <c r="L294" i="1" s="1"/>
  <c r="F290" i="1"/>
  <c r="L290" i="1" s="1"/>
  <c r="F286" i="1"/>
  <c r="L286" i="1" s="1"/>
  <c r="F282" i="1"/>
  <c r="L282" i="1" s="1"/>
  <c r="F278" i="1"/>
  <c r="L278" i="1" s="1"/>
  <c r="F274" i="1"/>
  <c r="L274" i="1" s="1"/>
  <c r="F270" i="1"/>
  <c r="L270" i="1" s="1"/>
  <c r="F266" i="1"/>
  <c r="L266" i="1" s="1"/>
  <c r="F262" i="1"/>
  <c r="L262" i="1" s="1"/>
  <c r="K792" i="1"/>
  <c r="J794" i="1"/>
  <c r="F794" i="1"/>
  <c r="L794" i="1" s="1"/>
  <c r="J792" i="1"/>
  <c r="K787" i="1"/>
  <c r="J787" i="1"/>
  <c r="K783" i="1"/>
  <c r="J783" i="1"/>
  <c r="K779" i="1"/>
  <c r="J779" i="1"/>
  <c r="K775" i="1"/>
  <c r="J775" i="1"/>
  <c r="K771" i="1"/>
  <c r="J771" i="1"/>
  <c r="K767" i="1"/>
  <c r="J767" i="1"/>
  <c r="K763" i="1"/>
  <c r="J763" i="1"/>
  <c r="K759" i="1"/>
  <c r="J759" i="1"/>
  <c r="K755" i="1"/>
  <c r="J755" i="1"/>
  <c r="K751" i="1"/>
  <c r="J751" i="1"/>
  <c r="K747" i="1"/>
  <c r="J747" i="1"/>
  <c r="K743" i="1"/>
  <c r="J743" i="1"/>
  <c r="K739" i="1"/>
  <c r="J739" i="1"/>
  <c r="K735" i="1"/>
  <c r="J735" i="1"/>
  <c r="K731" i="1"/>
  <c r="J731" i="1"/>
  <c r="K727" i="1"/>
  <c r="J727" i="1"/>
  <c r="K723" i="1"/>
  <c r="J723" i="1"/>
  <c r="K719" i="1"/>
  <c r="J719" i="1"/>
  <c r="K715" i="1"/>
  <c r="J715" i="1"/>
  <c r="K711" i="1"/>
  <c r="J711" i="1"/>
  <c r="K707" i="1"/>
  <c r="J707" i="1"/>
  <c r="K703" i="1"/>
  <c r="J703" i="1"/>
  <c r="K699" i="1"/>
  <c r="J699" i="1"/>
  <c r="K695" i="1"/>
  <c r="J695" i="1"/>
  <c r="K691" i="1"/>
  <c r="J691" i="1"/>
  <c r="K687" i="1"/>
  <c r="J687" i="1"/>
  <c r="K683" i="1"/>
  <c r="J683" i="1"/>
  <c r="K679" i="1"/>
  <c r="J679" i="1"/>
  <c r="K675" i="1"/>
  <c r="J675" i="1"/>
  <c r="K671" i="1"/>
  <c r="J671" i="1"/>
  <c r="K667" i="1"/>
  <c r="J667" i="1"/>
  <c r="K663" i="1"/>
  <c r="J663" i="1"/>
  <c r="K659" i="1"/>
  <c r="J659" i="1"/>
  <c r="K655" i="1"/>
  <c r="J655" i="1"/>
  <c r="K651" i="1"/>
  <c r="J651" i="1"/>
  <c r="K647" i="1"/>
  <c r="J647" i="1"/>
  <c r="K643" i="1"/>
  <c r="J643" i="1"/>
  <c r="K639" i="1"/>
  <c r="J639" i="1"/>
  <c r="K635" i="1"/>
  <c r="J635" i="1"/>
  <c r="K631" i="1"/>
  <c r="J631" i="1"/>
  <c r="K627" i="1"/>
  <c r="J627" i="1"/>
  <c r="K623" i="1"/>
  <c r="J623" i="1"/>
  <c r="K619" i="1"/>
  <c r="J619" i="1"/>
  <c r="K615" i="1"/>
  <c r="J615" i="1"/>
  <c r="K611" i="1"/>
  <c r="J611" i="1"/>
  <c r="K607" i="1"/>
  <c r="J607" i="1"/>
  <c r="K603" i="1"/>
  <c r="J603" i="1"/>
  <c r="K599" i="1"/>
  <c r="J599" i="1"/>
  <c r="K595" i="1"/>
  <c r="J595" i="1"/>
  <c r="K591" i="1"/>
  <c r="J591" i="1"/>
  <c r="K587" i="1"/>
  <c r="J587" i="1"/>
  <c r="K583" i="1"/>
  <c r="J583" i="1"/>
  <c r="K579" i="1"/>
  <c r="J579" i="1"/>
  <c r="K575" i="1"/>
  <c r="J575" i="1"/>
  <c r="K571" i="1"/>
  <c r="J571" i="1"/>
  <c r="K567" i="1"/>
  <c r="J567" i="1"/>
  <c r="K563" i="1"/>
  <c r="J563" i="1"/>
  <c r="K559" i="1"/>
  <c r="J559" i="1"/>
  <c r="K555" i="1"/>
  <c r="J555" i="1"/>
  <c r="K551" i="1"/>
  <c r="J551" i="1"/>
  <c r="K547" i="1"/>
  <c r="J547" i="1"/>
  <c r="K543" i="1"/>
  <c r="J543" i="1"/>
  <c r="K539" i="1"/>
  <c r="J539" i="1"/>
  <c r="K535" i="1"/>
  <c r="J535" i="1"/>
  <c r="K531" i="1"/>
  <c r="J531" i="1"/>
  <c r="K527" i="1"/>
  <c r="J527" i="1"/>
  <c r="K523" i="1"/>
  <c r="J523" i="1"/>
  <c r="K519" i="1"/>
  <c r="J519" i="1"/>
  <c r="K515" i="1"/>
  <c r="J515" i="1"/>
  <c r="K511" i="1"/>
  <c r="J511" i="1"/>
  <c r="K507" i="1"/>
  <c r="J507" i="1"/>
  <c r="K503" i="1"/>
  <c r="J503" i="1"/>
  <c r="K499" i="1"/>
  <c r="J499" i="1"/>
  <c r="K495" i="1"/>
  <c r="J495" i="1"/>
  <c r="K491" i="1"/>
  <c r="J491" i="1"/>
  <c r="K487" i="1"/>
  <c r="J487" i="1"/>
  <c r="K483" i="1"/>
  <c r="J483" i="1"/>
  <c r="K479" i="1"/>
  <c r="J479" i="1"/>
  <c r="K475" i="1"/>
  <c r="J475" i="1"/>
  <c r="K471" i="1"/>
  <c r="J471" i="1"/>
  <c r="K467" i="1"/>
  <c r="J467" i="1"/>
  <c r="K463" i="1"/>
  <c r="J463" i="1"/>
  <c r="K459" i="1"/>
  <c r="J459" i="1"/>
  <c r="K455" i="1"/>
  <c r="J455" i="1"/>
  <c r="K451" i="1"/>
  <c r="J451" i="1"/>
  <c r="K447" i="1"/>
  <c r="J447" i="1"/>
  <c r="K443" i="1"/>
  <c r="J443" i="1"/>
  <c r="K439" i="1"/>
  <c r="J439" i="1"/>
  <c r="K435" i="1"/>
  <c r="J435" i="1"/>
  <c r="K431" i="1"/>
  <c r="J431" i="1"/>
  <c r="K427" i="1"/>
  <c r="J427" i="1"/>
  <c r="K423" i="1"/>
  <c r="J423" i="1"/>
  <c r="K419" i="1"/>
  <c r="J419" i="1"/>
  <c r="K415" i="1"/>
  <c r="J415" i="1"/>
  <c r="K411" i="1"/>
  <c r="J411" i="1"/>
  <c r="K407" i="1"/>
  <c r="J407" i="1"/>
  <c r="K403" i="1"/>
  <c r="J403" i="1"/>
  <c r="K399" i="1"/>
  <c r="J399" i="1"/>
  <c r="K395" i="1"/>
  <c r="J395" i="1"/>
  <c r="K391" i="1"/>
  <c r="J391" i="1"/>
  <c r="K387" i="1"/>
  <c r="J387" i="1"/>
  <c r="K383" i="1"/>
  <c r="J383" i="1"/>
  <c r="K379" i="1"/>
  <c r="J379" i="1"/>
  <c r="K375" i="1"/>
  <c r="J375" i="1"/>
  <c r="K371" i="1"/>
  <c r="J371" i="1"/>
  <c r="K367" i="1"/>
  <c r="J367" i="1"/>
  <c r="K363" i="1"/>
  <c r="J363" i="1"/>
  <c r="K359" i="1"/>
  <c r="J359" i="1"/>
  <c r="K355" i="1"/>
  <c r="J355" i="1"/>
  <c r="K351" i="1"/>
  <c r="J351" i="1"/>
  <c r="K347" i="1"/>
  <c r="J347" i="1"/>
  <c r="K343" i="1"/>
  <c r="J343" i="1"/>
  <c r="K339" i="1"/>
  <c r="J339" i="1"/>
  <c r="K335" i="1"/>
  <c r="J335" i="1"/>
  <c r="K331" i="1"/>
  <c r="J331" i="1"/>
  <c r="K327" i="1"/>
  <c r="J327" i="1"/>
  <c r="K323" i="1"/>
  <c r="J323" i="1"/>
  <c r="K319" i="1"/>
  <c r="J319" i="1"/>
  <c r="K315" i="1"/>
  <c r="J315" i="1"/>
  <c r="K311" i="1"/>
  <c r="J311" i="1"/>
  <c r="K307" i="1"/>
  <c r="J307" i="1"/>
  <c r="K303" i="1"/>
  <c r="J303" i="1"/>
  <c r="K299" i="1"/>
  <c r="J299" i="1"/>
  <c r="K295" i="1"/>
  <c r="J295" i="1"/>
  <c r="K291" i="1"/>
  <c r="J291" i="1"/>
  <c r="K287" i="1"/>
  <c r="J287" i="1"/>
  <c r="J283" i="1"/>
  <c r="K283" i="1"/>
  <c r="K279" i="1"/>
  <c r="J279" i="1"/>
  <c r="J275" i="1"/>
  <c r="K275" i="1"/>
  <c r="K271" i="1"/>
  <c r="J271" i="1"/>
  <c r="J267" i="1"/>
  <c r="K267" i="1"/>
  <c r="K263" i="1"/>
  <c r="J263" i="1"/>
  <c r="K259" i="1"/>
  <c r="J259" i="1"/>
  <c r="K255" i="1"/>
  <c r="J255" i="1"/>
  <c r="K251" i="1"/>
  <c r="J251" i="1"/>
  <c r="K247" i="1"/>
  <c r="J247" i="1"/>
  <c r="K243" i="1"/>
  <c r="J243" i="1"/>
  <c r="K239" i="1"/>
  <c r="J239" i="1"/>
  <c r="K235" i="1"/>
  <c r="J235" i="1"/>
  <c r="K231" i="1"/>
  <c r="J231" i="1"/>
  <c r="K227" i="1"/>
  <c r="J227" i="1"/>
  <c r="K223" i="1"/>
  <c r="J223" i="1"/>
  <c r="K219" i="1"/>
  <c r="J219" i="1"/>
  <c r="K215" i="1"/>
  <c r="J215" i="1"/>
  <c r="K211" i="1"/>
  <c r="J211" i="1"/>
  <c r="K207" i="1"/>
  <c r="J207" i="1"/>
  <c r="K203" i="1"/>
  <c r="J203" i="1"/>
  <c r="K199" i="1"/>
  <c r="J199" i="1"/>
  <c r="K195" i="1"/>
  <c r="J195" i="1"/>
  <c r="K191" i="1"/>
  <c r="J191" i="1"/>
  <c r="K187" i="1"/>
  <c r="J187" i="1"/>
  <c r="K183" i="1"/>
  <c r="J183" i="1"/>
  <c r="K179" i="1"/>
  <c r="J179" i="1"/>
  <c r="K175" i="1"/>
  <c r="J175" i="1"/>
  <c r="K171" i="1"/>
  <c r="J171" i="1"/>
  <c r="K167" i="1"/>
  <c r="J167" i="1"/>
  <c r="K163" i="1"/>
  <c r="J163" i="1"/>
  <c r="K159" i="1"/>
  <c r="J159" i="1"/>
  <c r="K155" i="1"/>
  <c r="J155" i="1"/>
  <c r="K151" i="1"/>
  <c r="J151" i="1"/>
  <c r="K147" i="1"/>
  <c r="J147" i="1"/>
  <c r="K143" i="1"/>
  <c r="J143" i="1"/>
  <c r="K139" i="1"/>
  <c r="J139" i="1"/>
  <c r="K135" i="1"/>
  <c r="J135" i="1"/>
  <c r="K131" i="1"/>
  <c r="J131" i="1"/>
  <c r="K127" i="1"/>
  <c r="J127" i="1"/>
  <c r="K123" i="1"/>
  <c r="J123" i="1"/>
  <c r="K119" i="1"/>
  <c r="J119" i="1"/>
  <c r="K115" i="1"/>
  <c r="J115" i="1"/>
  <c r="K111" i="1"/>
  <c r="J111" i="1"/>
  <c r="K107" i="1"/>
  <c r="J107" i="1"/>
  <c r="K103" i="1"/>
  <c r="J103" i="1"/>
  <c r="K99" i="1"/>
  <c r="J99" i="1"/>
  <c r="K95" i="1"/>
  <c r="J95" i="1"/>
  <c r="K91" i="1"/>
  <c r="J91" i="1"/>
  <c r="K87" i="1"/>
  <c r="J87" i="1"/>
  <c r="K83" i="1"/>
  <c r="J83" i="1"/>
  <c r="K79" i="1"/>
  <c r="J79" i="1"/>
  <c r="K75" i="1"/>
  <c r="J75" i="1"/>
  <c r="K71" i="1"/>
  <c r="J71" i="1"/>
  <c r="K67" i="1"/>
  <c r="J67" i="1"/>
  <c r="K63" i="1"/>
  <c r="J63" i="1"/>
  <c r="K59" i="1"/>
  <c r="J59" i="1"/>
  <c r="K55" i="1"/>
  <c r="J55" i="1"/>
  <c r="K51" i="1"/>
  <c r="J51" i="1"/>
  <c r="K47" i="1"/>
  <c r="J47" i="1"/>
  <c r="K43" i="1"/>
  <c r="J43" i="1"/>
  <c r="K39" i="1"/>
  <c r="J39" i="1"/>
  <c r="K35" i="1"/>
  <c r="J35" i="1"/>
  <c r="K31" i="1"/>
  <c r="J31" i="1"/>
  <c r="K27" i="1"/>
  <c r="J27" i="1"/>
  <c r="K23" i="1"/>
  <c r="J23" i="1"/>
  <c r="K19" i="1"/>
  <c r="J19" i="1"/>
  <c r="K15" i="1"/>
  <c r="J15" i="1"/>
  <c r="K11" i="1"/>
  <c r="J11" i="1"/>
  <c r="K7" i="1"/>
  <c r="J7" i="1"/>
  <c r="K3" i="1"/>
  <c r="J3" i="1"/>
  <c r="K790" i="1"/>
  <c r="J790" i="1"/>
  <c r="K786" i="1"/>
  <c r="J786" i="1"/>
  <c r="K782" i="1"/>
  <c r="J782" i="1"/>
  <c r="K778" i="1"/>
  <c r="J778" i="1"/>
  <c r="K774" i="1"/>
  <c r="J774" i="1"/>
  <c r="K770" i="1"/>
  <c r="J770" i="1"/>
  <c r="K766" i="1"/>
  <c r="J766" i="1"/>
  <c r="K762" i="1"/>
  <c r="J762" i="1"/>
  <c r="K758" i="1"/>
  <c r="J758" i="1"/>
  <c r="K754" i="1"/>
  <c r="J754" i="1"/>
  <c r="K750" i="1"/>
  <c r="J750" i="1"/>
  <c r="K746" i="1"/>
  <c r="J746" i="1"/>
  <c r="K742" i="1"/>
  <c r="J742" i="1"/>
  <c r="K738" i="1"/>
  <c r="J738" i="1"/>
  <c r="K734" i="1"/>
  <c r="J734" i="1"/>
  <c r="K730" i="1"/>
  <c r="J730" i="1"/>
  <c r="K726" i="1"/>
  <c r="J726" i="1"/>
  <c r="K722" i="1"/>
  <c r="J722" i="1"/>
  <c r="K718" i="1"/>
  <c r="J718" i="1"/>
  <c r="K714" i="1"/>
  <c r="J714" i="1"/>
  <c r="K710" i="1"/>
  <c r="J710" i="1"/>
  <c r="K706" i="1"/>
  <c r="J706" i="1"/>
  <c r="K702" i="1"/>
  <c r="J702" i="1"/>
  <c r="K698" i="1"/>
  <c r="J698" i="1"/>
  <c r="K694" i="1"/>
  <c r="J694" i="1"/>
  <c r="K690" i="1"/>
  <c r="J690" i="1"/>
  <c r="K686" i="1"/>
  <c r="J686" i="1"/>
  <c r="K682" i="1"/>
  <c r="J682" i="1"/>
  <c r="K678" i="1"/>
  <c r="J678" i="1"/>
  <c r="K674" i="1"/>
  <c r="J674" i="1"/>
  <c r="K670" i="1"/>
  <c r="J670" i="1"/>
  <c r="K666" i="1"/>
  <c r="J666" i="1"/>
  <c r="K662" i="1"/>
  <c r="J662" i="1"/>
  <c r="K658" i="1"/>
  <c r="J658" i="1"/>
  <c r="K654" i="1"/>
  <c r="J654" i="1"/>
  <c r="K650" i="1"/>
  <c r="J650" i="1"/>
  <c r="K646" i="1"/>
  <c r="J646" i="1"/>
  <c r="K642" i="1"/>
  <c r="J642" i="1"/>
  <c r="K638" i="1"/>
  <c r="J638" i="1"/>
  <c r="K634" i="1"/>
  <c r="J634" i="1"/>
  <c r="K630" i="1"/>
  <c r="J630" i="1"/>
  <c r="K626" i="1"/>
  <c r="J626" i="1"/>
  <c r="K622" i="1"/>
  <c r="J622" i="1"/>
  <c r="K618" i="1"/>
  <c r="J618" i="1"/>
  <c r="K614" i="1"/>
  <c r="J614" i="1"/>
  <c r="K610" i="1"/>
  <c r="J610" i="1"/>
  <c r="K606" i="1"/>
  <c r="J606" i="1"/>
  <c r="K602" i="1"/>
  <c r="J602" i="1"/>
  <c r="K598" i="1"/>
  <c r="J598" i="1"/>
  <c r="K594" i="1"/>
  <c r="J594" i="1"/>
  <c r="K590" i="1"/>
  <c r="J590" i="1"/>
  <c r="K586" i="1"/>
  <c r="J586" i="1"/>
  <c r="K582" i="1"/>
  <c r="J582" i="1"/>
  <c r="K578" i="1"/>
  <c r="J578" i="1"/>
  <c r="K574" i="1"/>
  <c r="J574" i="1"/>
  <c r="K570" i="1"/>
  <c r="J570" i="1"/>
  <c r="K566" i="1"/>
  <c r="J566" i="1"/>
  <c r="K562" i="1"/>
  <c r="J562" i="1"/>
  <c r="K558" i="1"/>
  <c r="J558" i="1"/>
  <c r="K554" i="1"/>
  <c r="J554" i="1"/>
  <c r="K550" i="1"/>
  <c r="J550" i="1"/>
  <c r="K546" i="1"/>
  <c r="J546" i="1"/>
  <c r="K542" i="1"/>
  <c r="J542" i="1"/>
  <c r="K538" i="1"/>
  <c r="J538" i="1"/>
  <c r="K534" i="1"/>
  <c r="J534" i="1"/>
  <c r="K530" i="1"/>
  <c r="J530" i="1"/>
  <c r="K526" i="1"/>
  <c r="J526" i="1"/>
  <c r="K522" i="1"/>
  <c r="J522" i="1"/>
  <c r="K518" i="1"/>
  <c r="J518" i="1"/>
  <c r="K514" i="1"/>
  <c r="J514" i="1"/>
  <c r="K510" i="1"/>
  <c r="J510" i="1"/>
  <c r="K506" i="1"/>
  <c r="J506" i="1"/>
  <c r="K502" i="1"/>
  <c r="J502" i="1"/>
  <c r="K498" i="1"/>
  <c r="J498" i="1"/>
  <c r="K494" i="1"/>
  <c r="J494" i="1"/>
  <c r="K490" i="1"/>
  <c r="J490" i="1"/>
  <c r="K486" i="1"/>
  <c r="J486" i="1"/>
  <c r="K482" i="1"/>
  <c r="J482" i="1"/>
  <c r="K478" i="1"/>
  <c r="J478" i="1"/>
  <c r="K474" i="1"/>
  <c r="J474" i="1"/>
  <c r="K470" i="1"/>
  <c r="J470" i="1"/>
  <c r="K466" i="1"/>
  <c r="J466" i="1"/>
  <c r="K462" i="1"/>
  <c r="J462" i="1"/>
  <c r="K458" i="1"/>
  <c r="J458" i="1"/>
  <c r="K454" i="1"/>
  <c r="J454" i="1"/>
  <c r="K450" i="1"/>
  <c r="J450" i="1"/>
  <c r="K446" i="1"/>
  <c r="J446" i="1"/>
  <c r="K442" i="1"/>
  <c r="J442" i="1"/>
  <c r="K438" i="1"/>
  <c r="J438" i="1"/>
  <c r="K434" i="1"/>
  <c r="J434" i="1"/>
  <c r="K430" i="1"/>
  <c r="J430" i="1"/>
  <c r="K426" i="1"/>
  <c r="J426" i="1"/>
  <c r="K422" i="1"/>
  <c r="J422" i="1"/>
  <c r="K418" i="1"/>
  <c r="J418" i="1"/>
  <c r="K414" i="1"/>
  <c r="J414" i="1"/>
  <c r="K410" i="1"/>
  <c r="J410" i="1"/>
  <c r="K406" i="1"/>
  <c r="J406" i="1"/>
  <c r="K402" i="1"/>
  <c r="J402" i="1"/>
  <c r="K398" i="1"/>
  <c r="J398" i="1"/>
  <c r="K394" i="1"/>
  <c r="J394" i="1"/>
  <c r="K390" i="1"/>
  <c r="J390" i="1"/>
  <c r="K386" i="1"/>
  <c r="J386" i="1"/>
  <c r="K382" i="1"/>
  <c r="J382" i="1"/>
  <c r="K378" i="1"/>
  <c r="J378" i="1"/>
  <c r="K374" i="1"/>
  <c r="J374" i="1"/>
  <c r="K370" i="1"/>
  <c r="J370" i="1"/>
  <c r="K366" i="1"/>
  <c r="J366" i="1"/>
  <c r="K362" i="1"/>
  <c r="J362" i="1"/>
  <c r="K358" i="1"/>
  <c r="J358" i="1"/>
  <c r="K354" i="1"/>
  <c r="J354" i="1"/>
  <c r="K350" i="1"/>
  <c r="J350" i="1"/>
  <c r="K346" i="1"/>
  <c r="J346" i="1"/>
  <c r="K342" i="1"/>
  <c r="J342" i="1"/>
  <c r="K338" i="1"/>
  <c r="J338" i="1"/>
  <c r="K334" i="1"/>
  <c r="J334" i="1"/>
  <c r="K330" i="1"/>
  <c r="J330" i="1"/>
  <c r="K326" i="1"/>
  <c r="J326" i="1"/>
  <c r="K322" i="1"/>
  <c r="J322" i="1"/>
  <c r="K318" i="1"/>
  <c r="J318" i="1"/>
  <c r="K314" i="1"/>
  <c r="J314" i="1"/>
  <c r="K310" i="1"/>
  <c r="J310" i="1"/>
  <c r="K306" i="1"/>
  <c r="J306" i="1"/>
  <c r="K302" i="1"/>
  <c r="J302" i="1"/>
  <c r="K298" i="1"/>
  <c r="J298" i="1"/>
  <c r="K294" i="1"/>
  <c r="J294" i="1"/>
  <c r="K290" i="1"/>
  <c r="J290" i="1"/>
  <c r="K286" i="1"/>
  <c r="J286" i="1"/>
  <c r="K282" i="1"/>
  <c r="J282" i="1"/>
  <c r="K278" i="1"/>
  <c r="J278" i="1"/>
  <c r="K274" i="1"/>
  <c r="J274" i="1"/>
  <c r="K270" i="1"/>
  <c r="J270" i="1"/>
  <c r="K266" i="1"/>
  <c r="J266" i="1"/>
  <c r="K262" i="1"/>
  <c r="J262" i="1"/>
  <c r="K258" i="1"/>
  <c r="J258" i="1"/>
  <c r="K254" i="1"/>
  <c r="J254" i="1"/>
  <c r="K250" i="1"/>
  <c r="J250" i="1"/>
  <c r="K246" i="1"/>
  <c r="J246" i="1"/>
  <c r="K242" i="1"/>
  <c r="J242" i="1"/>
  <c r="K238" i="1"/>
  <c r="J238" i="1"/>
  <c r="K234" i="1"/>
  <c r="J234" i="1"/>
  <c r="K230" i="1"/>
  <c r="J230" i="1"/>
  <c r="K226" i="1"/>
  <c r="J226" i="1"/>
  <c r="K222" i="1"/>
  <c r="J222" i="1"/>
  <c r="K218" i="1"/>
  <c r="J218" i="1"/>
  <c r="K214" i="1"/>
  <c r="J214" i="1"/>
  <c r="K210" i="1"/>
  <c r="J210" i="1"/>
  <c r="K206" i="1"/>
  <c r="J206" i="1"/>
  <c r="K202" i="1"/>
  <c r="J202" i="1"/>
  <c r="K198" i="1"/>
  <c r="J198" i="1"/>
  <c r="K194" i="1"/>
  <c r="J194" i="1"/>
  <c r="K190" i="1"/>
  <c r="J190" i="1"/>
  <c r="K186" i="1"/>
  <c r="J186" i="1"/>
  <c r="K182" i="1"/>
  <c r="J182" i="1"/>
  <c r="K178" i="1"/>
  <c r="J178" i="1"/>
  <c r="K174" i="1"/>
  <c r="J174" i="1"/>
  <c r="K170" i="1"/>
  <c r="J170" i="1"/>
  <c r="K166" i="1"/>
  <c r="J166" i="1"/>
  <c r="K162" i="1"/>
  <c r="J162" i="1"/>
  <c r="K158" i="1"/>
  <c r="J158" i="1"/>
  <c r="K154" i="1"/>
  <c r="J154" i="1"/>
  <c r="K150" i="1"/>
  <c r="J150" i="1"/>
  <c r="K146" i="1"/>
  <c r="J146" i="1"/>
  <c r="K142" i="1"/>
  <c r="J142" i="1"/>
  <c r="K138" i="1"/>
  <c r="J138" i="1"/>
  <c r="K134" i="1"/>
  <c r="J134" i="1"/>
  <c r="K130" i="1"/>
  <c r="J130" i="1"/>
  <c r="K126" i="1"/>
  <c r="J126" i="1"/>
  <c r="K122" i="1"/>
  <c r="J122" i="1"/>
  <c r="K118" i="1"/>
  <c r="J118" i="1"/>
  <c r="K114" i="1"/>
  <c r="J114" i="1"/>
  <c r="K110" i="1"/>
  <c r="J110" i="1"/>
  <c r="K106" i="1"/>
  <c r="J106" i="1"/>
  <c r="K102" i="1"/>
  <c r="J102" i="1"/>
  <c r="K98" i="1"/>
  <c r="J98" i="1"/>
  <c r="K94" i="1"/>
  <c r="J94" i="1"/>
  <c r="K90" i="1"/>
  <c r="J90" i="1"/>
  <c r="K86" i="1"/>
  <c r="J86" i="1"/>
  <c r="K82" i="1"/>
  <c r="J82" i="1"/>
  <c r="K78" i="1"/>
  <c r="J78" i="1"/>
  <c r="K74" i="1"/>
  <c r="J74" i="1"/>
  <c r="K70" i="1"/>
  <c r="J70" i="1"/>
  <c r="K66" i="1"/>
  <c r="J66" i="1"/>
  <c r="K62" i="1"/>
  <c r="J62" i="1"/>
  <c r="K58" i="1"/>
  <c r="J58" i="1"/>
  <c r="K54" i="1"/>
  <c r="J54" i="1"/>
  <c r="K50" i="1"/>
  <c r="J50" i="1"/>
  <c r="K46" i="1"/>
  <c r="J46" i="1"/>
  <c r="K42" i="1"/>
  <c r="J42" i="1"/>
  <c r="K38" i="1"/>
  <c r="J38" i="1"/>
  <c r="K34" i="1"/>
  <c r="J34" i="1"/>
  <c r="K30" i="1"/>
  <c r="J30" i="1"/>
  <c r="K26" i="1"/>
  <c r="J26" i="1"/>
  <c r="K22" i="1"/>
  <c r="J22" i="1"/>
  <c r="K18" i="1"/>
  <c r="J18" i="1"/>
  <c r="K14" i="1"/>
  <c r="J14" i="1"/>
  <c r="K10" i="1"/>
  <c r="J10" i="1"/>
  <c r="K6" i="1"/>
  <c r="J6" i="1"/>
  <c r="K2" i="1"/>
  <c r="J2" i="1"/>
  <c r="K789" i="1"/>
  <c r="J789" i="1"/>
  <c r="K785" i="1"/>
  <c r="J785" i="1"/>
  <c r="K781" i="1"/>
  <c r="J781" i="1"/>
  <c r="K777" i="1"/>
  <c r="J777" i="1"/>
  <c r="K773" i="1"/>
  <c r="J773" i="1"/>
  <c r="K769" i="1"/>
  <c r="J769" i="1"/>
  <c r="K765" i="1"/>
  <c r="J765" i="1"/>
  <c r="K761" i="1"/>
  <c r="J761" i="1"/>
  <c r="K757" i="1"/>
  <c r="J757" i="1"/>
  <c r="K753" i="1"/>
  <c r="J753" i="1"/>
  <c r="K749" i="1"/>
  <c r="J749" i="1"/>
  <c r="K745" i="1"/>
  <c r="J745" i="1"/>
  <c r="K741" i="1"/>
  <c r="J741" i="1"/>
  <c r="K737" i="1"/>
  <c r="J737" i="1"/>
  <c r="K733" i="1"/>
  <c r="J733" i="1"/>
  <c r="K729" i="1"/>
  <c r="J729" i="1"/>
  <c r="K725" i="1"/>
  <c r="J725" i="1"/>
  <c r="K721" i="1"/>
  <c r="J721" i="1"/>
  <c r="K717" i="1"/>
  <c r="J717" i="1"/>
  <c r="K713" i="1"/>
  <c r="J713" i="1"/>
  <c r="K709" i="1"/>
  <c r="J709" i="1"/>
  <c r="K705" i="1"/>
  <c r="J705" i="1"/>
  <c r="K701" i="1"/>
  <c r="J701" i="1"/>
  <c r="K697" i="1"/>
  <c r="J697" i="1"/>
  <c r="K693" i="1"/>
  <c r="J693" i="1"/>
  <c r="K689" i="1"/>
  <c r="J689" i="1"/>
  <c r="K685" i="1"/>
  <c r="J685" i="1"/>
  <c r="K681" i="1"/>
  <c r="J681" i="1"/>
  <c r="K677" i="1"/>
  <c r="J677" i="1"/>
  <c r="K673" i="1"/>
  <c r="J673" i="1"/>
  <c r="K669" i="1"/>
  <c r="J669" i="1"/>
  <c r="K665" i="1"/>
  <c r="J665" i="1"/>
  <c r="K661" i="1"/>
  <c r="J661" i="1"/>
  <c r="K657" i="1"/>
  <c r="J657" i="1"/>
  <c r="K653" i="1"/>
  <c r="J653" i="1"/>
  <c r="K649" i="1"/>
  <c r="J649" i="1"/>
  <c r="K645" i="1"/>
  <c r="J645" i="1"/>
  <c r="K641" i="1"/>
  <c r="J641" i="1"/>
  <c r="K637" i="1"/>
  <c r="J637" i="1"/>
  <c r="K633" i="1"/>
  <c r="J633" i="1"/>
  <c r="K629" i="1"/>
  <c r="J629" i="1"/>
  <c r="K625" i="1"/>
  <c r="J625" i="1"/>
  <c r="K621" i="1"/>
  <c r="J621" i="1"/>
  <c r="K617" i="1"/>
  <c r="J617" i="1"/>
  <c r="K613" i="1"/>
  <c r="J613" i="1"/>
  <c r="K609" i="1"/>
  <c r="J609" i="1"/>
  <c r="K605" i="1"/>
  <c r="J605" i="1"/>
  <c r="K601" i="1"/>
  <c r="J601" i="1"/>
  <c r="K597" i="1"/>
  <c r="J597" i="1"/>
  <c r="K593" i="1"/>
  <c r="J593" i="1"/>
  <c r="K589" i="1"/>
  <c r="J589" i="1"/>
  <c r="K585" i="1"/>
  <c r="J585" i="1"/>
  <c r="K581" i="1"/>
  <c r="J581" i="1"/>
  <c r="K577" i="1"/>
  <c r="J577" i="1"/>
  <c r="K573" i="1"/>
  <c r="J573" i="1"/>
  <c r="K569" i="1"/>
  <c r="J569" i="1"/>
  <c r="K565" i="1"/>
  <c r="J565" i="1"/>
  <c r="K561" i="1"/>
  <c r="J561" i="1"/>
  <c r="K557" i="1"/>
  <c r="J557" i="1"/>
  <c r="K553" i="1"/>
  <c r="J553" i="1"/>
  <c r="K549" i="1"/>
  <c r="J549" i="1"/>
  <c r="K545" i="1"/>
  <c r="J545" i="1"/>
  <c r="K541" i="1"/>
  <c r="J541" i="1"/>
  <c r="K537" i="1"/>
  <c r="J537" i="1"/>
  <c r="K533" i="1"/>
  <c r="J533" i="1"/>
  <c r="K529" i="1"/>
  <c r="J529" i="1"/>
  <c r="K525" i="1"/>
  <c r="J525" i="1"/>
  <c r="K521" i="1"/>
  <c r="J521" i="1"/>
  <c r="K517" i="1"/>
  <c r="J517" i="1"/>
  <c r="K513" i="1"/>
  <c r="J513" i="1"/>
  <c r="K509" i="1"/>
  <c r="J509" i="1"/>
  <c r="K505" i="1"/>
  <c r="J505" i="1"/>
  <c r="K501" i="1"/>
  <c r="J501" i="1"/>
  <c r="K497" i="1"/>
  <c r="J497" i="1"/>
  <c r="K493" i="1"/>
  <c r="J493" i="1"/>
  <c r="K489" i="1"/>
  <c r="J489" i="1"/>
  <c r="K485" i="1"/>
  <c r="J485" i="1"/>
  <c r="K481" i="1"/>
  <c r="J481" i="1"/>
  <c r="K477" i="1"/>
  <c r="J477" i="1"/>
  <c r="K473" i="1"/>
  <c r="J473" i="1"/>
  <c r="K469" i="1"/>
  <c r="J469" i="1"/>
  <c r="K465" i="1"/>
  <c r="J465" i="1"/>
  <c r="K461" i="1"/>
  <c r="J461" i="1"/>
  <c r="K457" i="1"/>
  <c r="J457" i="1"/>
  <c r="K453" i="1"/>
  <c r="J453" i="1"/>
  <c r="K449" i="1"/>
  <c r="J449" i="1"/>
  <c r="K445" i="1"/>
  <c r="J445" i="1"/>
  <c r="K441" i="1"/>
  <c r="J441" i="1"/>
  <c r="K437" i="1"/>
  <c r="J437" i="1"/>
  <c r="K433" i="1"/>
  <c r="J433" i="1"/>
  <c r="K429" i="1"/>
  <c r="J429" i="1"/>
  <c r="K425" i="1"/>
  <c r="J425" i="1"/>
  <c r="K421" i="1"/>
  <c r="J421" i="1"/>
  <c r="K417" i="1"/>
  <c r="J417" i="1"/>
  <c r="K413" i="1"/>
  <c r="J413" i="1"/>
  <c r="K409" i="1"/>
  <c r="J409" i="1"/>
  <c r="K405" i="1"/>
  <c r="J405" i="1"/>
  <c r="K401" i="1"/>
  <c r="J401" i="1"/>
  <c r="K397" i="1"/>
  <c r="J397" i="1"/>
  <c r="K393" i="1"/>
  <c r="J393" i="1"/>
  <c r="K389" i="1"/>
  <c r="J389" i="1"/>
  <c r="K385" i="1"/>
  <c r="J385" i="1"/>
  <c r="K381" i="1"/>
  <c r="J381" i="1"/>
  <c r="K377" i="1"/>
  <c r="J377" i="1"/>
  <c r="K373" i="1"/>
  <c r="J373" i="1"/>
  <c r="K369" i="1"/>
  <c r="J369" i="1"/>
  <c r="K365" i="1"/>
  <c r="J365" i="1"/>
  <c r="K361" i="1"/>
  <c r="J361" i="1"/>
  <c r="K357" i="1"/>
  <c r="J357" i="1"/>
  <c r="K353" i="1"/>
  <c r="J353" i="1"/>
  <c r="K349" i="1"/>
  <c r="J349" i="1"/>
  <c r="K345" i="1"/>
  <c r="J345" i="1"/>
  <c r="K341" i="1"/>
  <c r="J341" i="1"/>
  <c r="K337" i="1"/>
  <c r="J337" i="1"/>
  <c r="K333" i="1"/>
  <c r="J333" i="1"/>
  <c r="K329" i="1"/>
  <c r="J329" i="1"/>
  <c r="K325" i="1"/>
  <c r="J325" i="1"/>
  <c r="K321" i="1"/>
  <c r="J321" i="1"/>
  <c r="K317" i="1"/>
  <c r="J317" i="1"/>
  <c r="K313" i="1"/>
  <c r="J313" i="1"/>
  <c r="K309" i="1"/>
  <c r="J309" i="1"/>
  <c r="K305" i="1"/>
  <c r="J305" i="1"/>
  <c r="K301" i="1"/>
  <c r="J301" i="1"/>
  <c r="K297" i="1"/>
  <c r="J297" i="1"/>
  <c r="K293" i="1"/>
  <c r="J293" i="1"/>
  <c r="K289" i="1"/>
  <c r="J289" i="1"/>
  <c r="K285" i="1"/>
  <c r="J285" i="1"/>
  <c r="K281" i="1"/>
  <c r="J281" i="1"/>
  <c r="K277" i="1"/>
  <c r="J277" i="1"/>
  <c r="K273" i="1"/>
  <c r="J273" i="1"/>
  <c r="K269" i="1"/>
  <c r="J269" i="1"/>
  <c r="K265" i="1"/>
  <c r="J265" i="1"/>
  <c r="K261" i="1"/>
  <c r="J261" i="1"/>
  <c r="K257" i="1"/>
  <c r="J257" i="1"/>
  <c r="K253" i="1"/>
  <c r="J253" i="1"/>
  <c r="K249" i="1"/>
  <c r="J249" i="1"/>
  <c r="K245" i="1"/>
  <c r="J245" i="1"/>
  <c r="K241" i="1"/>
  <c r="J241" i="1"/>
  <c r="K237" i="1"/>
  <c r="J237" i="1"/>
  <c r="K233" i="1"/>
  <c r="J233" i="1"/>
  <c r="K229" i="1"/>
  <c r="J229" i="1"/>
  <c r="K225" i="1"/>
  <c r="J225" i="1"/>
  <c r="K221" i="1"/>
  <c r="J221" i="1"/>
  <c r="K217" i="1"/>
  <c r="J217" i="1"/>
  <c r="K213" i="1"/>
  <c r="J213" i="1"/>
  <c r="K209" i="1"/>
  <c r="J209" i="1"/>
  <c r="K205" i="1"/>
  <c r="J205" i="1"/>
  <c r="K201" i="1"/>
  <c r="J201" i="1"/>
  <c r="K197" i="1"/>
  <c r="J197" i="1"/>
  <c r="K193" i="1"/>
  <c r="J193" i="1"/>
  <c r="K189" i="1"/>
  <c r="J189" i="1"/>
  <c r="K185" i="1"/>
  <c r="J185" i="1"/>
  <c r="K181" i="1"/>
  <c r="J181" i="1"/>
  <c r="K177" i="1"/>
  <c r="J177" i="1"/>
  <c r="K173" i="1"/>
  <c r="J173" i="1"/>
  <c r="K169" i="1"/>
  <c r="J169" i="1"/>
  <c r="K165" i="1"/>
  <c r="J165" i="1"/>
  <c r="K161" i="1"/>
  <c r="J161" i="1"/>
  <c r="K157" i="1"/>
  <c r="J157" i="1"/>
  <c r="K153" i="1"/>
  <c r="J153" i="1"/>
  <c r="K149" i="1"/>
  <c r="J149" i="1"/>
  <c r="K145" i="1"/>
  <c r="J145" i="1"/>
  <c r="K141" i="1"/>
  <c r="J141" i="1"/>
  <c r="K137" i="1"/>
  <c r="J137" i="1"/>
  <c r="K133" i="1"/>
  <c r="J133" i="1"/>
  <c r="K129" i="1"/>
  <c r="J129" i="1"/>
  <c r="K125" i="1"/>
  <c r="J125" i="1"/>
  <c r="K121" i="1"/>
  <c r="J121" i="1"/>
  <c r="K117" i="1"/>
  <c r="J117" i="1"/>
  <c r="K113" i="1"/>
  <c r="J113" i="1"/>
  <c r="K109" i="1"/>
  <c r="J109" i="1"/>
  <c r="K105" i="1"/>
  <c r="J105" i="1"/>
  <c r="K101" i="1"/>
  <c r="J101" i="1"/>
  <c r="K97" i="1"/>
  <c r="J97" i="1"/>
  <c r="K93" i="1"/>
  <c r="J93" i="1"/>
  <c r="K89" i="1"/>
  <c r="J89" i="1"/>
  <c r="K85" i="1"/>
  <c r="J85" i="1"/>
  <c r="K81" i="1"/>
  <c r="J81" i="1"/>
  <c r="K77" i="1"/>
  <c r="J77" i="1"/>
  <c r="K73" i="1"/>
  <c r="J73" i="1"/>
  <c r="K69" i="1"/>
  <c r="J69" i="1"/>
  <c r="K65" i="1"/>
  <c r="J65" i="1"/>
  <c r="K61" i="1"/>
  <c r="J61" i="1"/>
  <c r="K57" i="1"/>
  <c r="J57" i="1"/>
  <c r="K53" i="1"/>
  <c r="J53" i="1"/>
  <c r="K49" i="1"/>
  <c r="J49" i="1"/>
  <c r="K45" i="1"/>
  <c r="J45" i="1"/>
  <c r="K41" i="1"/>
  <c r="J41" i="1"/>
  <c r="K37" i="1"/>
  <c r="J37" i="1"/>
  <c r="K33" i="1"/>
  <c r="J33" i="1"/>
  <c r="K29" i="1"/>
  <c r="J29" i="1"/>
  <c r="K25" i="1"/>
  <c r="J25" i="1"/>
  <c r="K21" i="1"/>
  <c r="J21" i="1"/>
  <c r="K17" i="1"/>
  <c r="J17" i="1"/>
  <c r="K13" i="1"/>
  <c r="J13" i="1"/>
  <c r="K9" i="1"/>
  <c r="J9" i="1"/>
  <c r="K5" i="1"/>
  <c r="J5" i="1"/>
  <c r="K788" i="1"/>
  <c r="J788" i="1"/>
  <c r="K784" i="1"/>
  <c r="J784" i="1"/>
  <c r="K780" i="1"/>
  <c r="J780" i="1"/>
  <c r="K776" i="1"/>
  <c r="J776" i="1"/>
  <c r="K772" i="1"/>
  <c r="J772" i="1"/>
  <c r="K768" i="1"/>
  <c r="J768" i="1"/>
  <c r="K764" i="1"/>
  <c r="J764" i="1"/>
  <c r="K760" i="1"/>
  <c r="J760" i="1"/>
  <c r="K756" i="1"/>
  <c r="J756" i="1"/>
  <c r="K752" i="1"/>
  <c r="J752" i="1"/>
  <c r="K748" i="1"/>
  <c r="J748" i="1"/>
  <c r="K744" i="1"/>
  <c r="J744" i="1"/>
  <c r="K740" i="1"/>
  <c r="J740" i="1"/>
  <c r="K736" i="1"/>
  <c r="J736" i="1"/>
  <c r="K732" i="1"/>
  <c r="J732" i="1"/>
  <c r="K728" i="1"/>
  <c r="J728" i="1"/>
  <c r="K724" i="1"/>
  <c r="J724" i="1"/>
  <c r="K720" i="1"/>
  <c r="J720" i="1"/>
  <c r="K716" i="1"/>
  <c r="J716" i="1"/>
  <c r="K712" i="1"/>
  <c r="J712" i="1"/>
  <c r="K708" i="1"/>
  <c r="J708" i="1"/>
  <c r="K704" i="1"/>
  <c r="J704" i="1"/>
  <c r="K700" i="1"/>
  <c r="J700" i="1"/>
  <c r="K696" i="1"/>
  <c r="J696" i="1"/>
  <c r="K692" i="1"/>
  <c r="J692" i="1"/>
  <c r="K688" i="1"/>
  <c r="J688" i="1"/>
  <c r="K684" i="1"/>
  <c r="J684" i="1"/>
  <c r="K680" i="1"/>
  <c r="J680" i="1"/>
  <c r="K676" i="1"/>
  <c r="J676" i="1"/>
  <c r="K672" i="1"/>
  <c r="J672" i="1"/>
  <c r="K668" i="1"/>
  <c r="J668" i="1"/>
  <c r="K664" i="1"/>
  <c r="J664" i="1"/>
  <c r="K660" i="1"/>
  <c r="J660" i="1"/>
  <c r="K656" i="1"/>
  <c r="J656" i="1"/>
  <c r="K652" i="1"/>
  <c r="J652" i="1"/>
  <c r="K648" i="1"/>
  <c r="J648" i="1"/>
  <c r="K644" i="1"/>
  <c r="J644" i="1"/>
  <c r="K640" i="1"/>
  <c r="J640" i="1"/>
  <c r="K636" i="1"/>
  <c r="J636" i="1"/>
  <c r="K632" i="1"/>
  <c r="J632" i="1"/>
  <c r="K628" i="1"/>
  <c r="J628" i="1"/>
  <c r="K624" i="1"/>
  <c r="J624" i="1"/>
  <c r="K620" i="1"/>
  <c r="J620" i="1"/>
  <c r="K616" i="1"/>
  <c r="J616" i="1"/>
  <c r="K612" i="1"/>
  <c r="J612" i="1"/>
  <c r="K608" i="1"/>
  <c r="J608" i="1"/>
  <c r="K604" i="1"/>
  <c r="J604" i="1"/>
  <c r="K600" i="1"/>
  <c r="J600" i="1"/>
  <c r="K596" i="1"/>
  <c r="J596" i="1"/>
  <c r="K592" i="1"/>
  <c r="J592" i="1"/>
  <c r="K588" i="1"/>
  <c r="J588" i="1"/>
  <c r="K584" i="1"/>
  <c r="J584" i="1"/>
  <c r="K580" i="1"/>
  <c r="J580" i="1"/>
  <c r="K576" i="1"/>
  <c r="J576" i="1"/>
  <c r="K572" i="1"/>
  <c r="J572" i="1"/>
  <c r="K568" i="1"/>
  <c r="J568" i="1"/>
  <c r="K564" i="1"/>
  <c r="J564" i="1"/>
  <c r="K560" i="1"/>
  <c r="J560" i="1"/>
  <c r="K556" i="1"/>
  <c r="J556" i="1"/>
  <c r="K552" i="1"/>
  <c r="J552" i="1"/>
  <c r="K548" i="1"/>
  <c r="J548" i="1"/>
  <c r="K544" i="1"/>
  <c r="J544" i="1"/>
  <c r="K540" i="1"/>
  <c r="J540" i="1"/>
  <c r="K536" i="1"/>
  <c r="J536" i="1"/>
  <c r="K532" i="1"/>
  <c r="J532" i="1"/>
  <c r="K528" i="1"/>
  <c r="J528" i="1"/>
  <c r="K524" i="1"/>
  <c r="J524" i="1"/>
  <c r="K520" i="1"/>
  <c r="J520" i="1"/>
  <c r="K516" i="1"/>
  <c r="J516" i="1"/>
  <c r="K512" i="1"/>
  <c r="J512" i="1"/>
  <c r="K508" i="1"/>
  <c r="J508" i="1"/>
  <c r="K504" i="1"/>
  <c r="J504" i="1"/>
  <c r="K500" i="1"/>
  <c r="J500" i="1"/>
  <c r="K496" i="1"/>
  <c r="J496" i="1"/>
  <c r="K492" i="1"/>
  <c r="J492" i="1"/>
  <c r="K488" i="1"/>
  <c r="J488" i="1"/>
  <c r="K484" i="1"/>
  <c r="J484" i="1"/>
  <c r="K480" i="1"/>
  <c r="J480" i="1"/>
  <c r="K476" i="1"/>
  <c r="J476" i="1"/>
  <c r="K472" i="1"/>
  <c r="J472" i="1"/>
  <c r="K468" i="1"/>
  <c r="J468" i="1"/>
  <c r="K464" i="1"/>
  <c r="J464" i="1"/>
  <c r="K460" i="1"/>
  <c r="J460" i="1"/>
  <c r="K456" i="1"/>
  <c r="J456" i="1"/>
  <c r="K452" i="1"/>
  <c r="J452" i="1"/>
  <c r="K448" i="1"/>
  <c r="J448" i="1"/>
  <c r="K444" i="1"/>
  <c r="J444" i="1"/>
  <c r="K440" i="1"/>
  <c r="J440" i="1"/>
  <c r="K436" i="1"/>
  <c r="J436" i="1"/>
  <c r="K432" i="1"/>
  <c r="J432" i="1"/>
  <c r="K428" i="1"/>
  <c r="J428" i="1"/>
  <c r="K424" i="1"/>
  <c r="J424" i="1"/>
  <c r="K420" i="1"/>
  <c r="J420" i="1"/>
  <c r="K416" i="1"/>
  <c r="J416" i="1"/>
  <c r="K412" i="1"/>
  <c r="J412" i="1"/>
  <c r="K408" i="1"/>
  <c r="J408" i="1"/>
  <c r="K404" i="1"/>
  <c r="J404" i="1"/>
  <c r="K400" i="1"/>
  <c r="J400" i="1"/>
  <c r="K396" i="1"/>
  <c r="J396" i="1"/>
  <c r="K392" i="1"/>
  <c r="J392" i="1"/>
  <c r="K388" i="1"/>
  <c r="J388" i="1"/>
  <c r="K384" i="1"/>
  <c r="J384" i="1"/>
  <c r="K380" i="1"/>
  <c r="J380" i="1"/>
  <c r="K376" i="1"/>
  <c r="J376" i="1"/>
  <c r="K372" i="1"/>
  <c r="J372" i="1"/>
  <c r="K368" i="1"/>
  <c r="J368" i="1"/>
  <c r="K364" i="1"/>
  <c r="J364" i="1"/>
  <c r="K360" i="1"/>
  <c r="J360" i="1"/>
  <c r="K356" i="1"/>
  <c r="J356" i="1"/>
  <c r="K352" i="1"/>
  <c r="J352" i="1"/>
  <c r="K348" i="1"/>
  <c r="J348" i="1"/>
  <c r="K344" i="1"/>
  <c r="J344" i="1"/>
  <c r="K340" i="1"/>
  <c r="J340" i="1"/>
  <c r="K336" i="1"/>
  <c r="J336" i="1"/>
  <c r="K332" i="1"/>
  <c r="J332" i="1"/>
  <c r="K328" i="1"/>
  <c r="J328" i="1"/>
  <c r="K324" i="1"/>
  <c r="J324" i="1"/>
  <c r="K320" i="1"/>
  <c r="J320" i="1"/>
  <c r="K316" i="1"/>
  <c r="J316" i="1"/>
  <c r="K312" i="1"/>
  <c r="J312" i="1"/>
  <c r="K308" i="1"/>
  <c r="J308" i="1"/>
  <c r="K304" i="1"/>
  <c r="J304" i="1"/>
  <c r="K300" i="1"/>
  <c r="J300" i="1"/>
  <c r="K296" i="1"/>
  <c r="J296" i="1"/>
  <c r="K292" i="1"/>
  <c r="J292" i="1"/>
  <c r="K288" i="1"/>
  <c r="J288" i="1"/>
  <c r="K284" i="1"/>
  <c r="J284" i="1"/>
  <c r="K280" i="1"/>
  <c r="J280" i="1"/>
  <c r="K276" i="1"/>
  <c r="J276" i="1"/>
  <c r="K272" i="1"/>
  <c r="J272" i="1"/>
  <c r="K268" i="1"/>
  <c r="J268" i="1"/>
  <c r="K264" i="1"/>
  <c r="J264" i="1"/>
  <c r="K260" i="1"/>
  <c r="J260" i="1"/>
  <c r="K256" i="1"/>
  <c r="J256" i="1"/>
  <c r="K252" i="1"/>
  <c r="J252" i="1"/>
  <c r="K248" i="1"/>
  <c r="J248" i="1"/>
  <c r="K244" i="1"/>
  <c r="J244" i="1"/>
  <c r="K240" i="1"/>
  <c r="J240" i="1"/>
  <c r="K236" i="1"/>
  <c r="J236" i="1"/>
  <c r="K232" i="1"/>
  <c r="J232" i="1"/>
  <c r="K228" i="1"/>
  <c r="J228" i="1"/>
  <c r="K224" i="1"/>
  <c r="J224" i="1"/>
  <c r="K220" i="1"/>
  <c r="J220" i="1"/>
  <c r="K216" i="1"/>
  <c r="J216" i="1"/>
  <c r="K212" i="1"/>
  <c r="J212" i="1"/>
  <c r="K208" i="1"/>
  <c r="J208" i="1"/>
  <c r="K204" i="1"/>
  <c r="J204" i="1"/>
  <c r="K200" i="1"/>
  <c r="J200" i="1"/>
  <c r="K196" i="1"/>
  <c r="J196" i="1"/>
  <c r="K192" i="1"/>
  <c r="J192" i="1"/>
  <c r="K188" i="1"/>
  <c r="J188" i="1"/>
  <c r="K184" i="1"/>
  <c r="J184" i="1"/>
  <c r="K180" i="1"/>
  <c r="J180" i="1"/>
  <c r="K176" i="1"/>
  <c r="J176" i="1"/>
  <c r="K172" i="1"/>
  <c r="J172" i="1"/>
  <c r="K168" i="1"/>
  <c r="J168" i="1"/>
  <c r="K164" i="1"/>
  <c r="J164" i="1"/>
  <c r="K160" i="1"/>
  <c r="J160" i="1"/>
  <c r="K156" i="1"/>
  <c r="J156" i="1"/>
  <c r="K152" i="1"/>
  <c r="J152" i="1"/>
  <c r="K148" i="1"/>
  <c r="J148" i="1"/>
  <c r="K144" i="1"/>
  <c r="J144" i="1"/>
  <c r="K140" i="1"/>
  <c r="J140" i="1"/>
  <c r="K136" i="1"/>
  <c r="J136" i="1"/>
  <c r="K132" i="1"/>
  <c r="J132" i="1"/>
  <c r="K128" i="1"/>
  <c r="J128" i="1"/>
  <c r="K124" i="1"/>
  <c r="J124" i="1"/>
  <c r="K120" i="1"/>
  <c r="J120" i="1"/>
  <c r="K116" i="1"/>
  <c r="J116" i="1"/>
  <c r="K112" i="1"/>
  <c r="J112" i="1"/>
  <c r="K108" i="1"/>
  <c r="J108" i="1"/>
  <c r="K104" i="1"/>
  <c r="J104" i="1"/>
  <c r="K100" i="1"/>
  <c r="J100" i="1"/>
  <c r="K96" i="1"/>
  <c r="J96" i="1"/>
  <c r="K92" i="1"/>
  <c r="J92" i="1"/>
  <c r="K88" i="1"/>
  <c r="J88" i="1"/>
  <c r="K84" i="1"/>
  <c r="J84" i="1"/>
  <c r="K80" i="1"/>
  <c r="J80" i="1"/>
  <c r="K76" i="1"/>
  <c r="J76" i="1"/>
  <c r="K72" i="1"/>
  <c r="J72" i="1"/>
  <c r="K68" i="1"/>
  <c r="J68" i="1"/>
  <c r="K64" i="1"/>
  <c r="J64" i="1"/>
  <c r="K60" i="1"/>
  <c r="J60" i="1"/>
  <c r="K56" i="1"/>
  <c r="J56" i="1"/>
  <c r="K52" i="1"/>
  <c r="J52" i="1"/>
  <c r="K48" i="1"/>
  <c r="J48" i="1"/>
  <c r="K44" i="1"/>
  <c r="J44" i="1"/>
  <c r="K40" i="1"/>
  <c r="J40" i="1"/>
  <c r="K36" i="1"/>
  <c r="J36" i="1"/>
  <c r="K32" i="1"/>
  <c r="J32" i="1"/>
  <c r="K28" i="1"/>
  <c r="J28" i="1"/>
  <c r="K24" i="1"/>
  <c r="J24" i="1"/>
  <c r="K20" i="1"/>
  <c r="J20" i="1"/>
  <c r="K16" i="1"/>
  <c r="J16" i="1"/>
  <c r="K12" i="1"/>
  <c r="J12" i="1"/>
  <c r="K8" i="1"/>
  <c r="J8" i="1"/>
  <c r="K4" i="1"/>
  <c r="J4" i="1"/>
  <c r="G817" i="3" l="1"/>
</calcChain>
</file>

<file path=xl/sharedStrings.xml><?xml version="1.0" encoding="utf-8"?>
<sst xmlns="http://schemas.openxmlformats.org/spreadsheetml/2006/main" count="3147" uniqueCount="1667">
  <si>
    <t>8992727004541</t>
  </si>
  <si>
    <t>LAURIER FLEXI PROTECT LONG WING 14</t>
  </si>
  <si>
    <t>LAURIER MAXI RCG 10</t>
  </si>
  <si>
    <t>8851818936805</t>
  </si>
  <si>
    <t>LAURIER S.CARE RLX NIGHT 30CM 8</t>
  </si>
  <si>
    <t>8992727002714</t>
  </si>
  <si>
    <t xml:space="preserve">LAURIER SC SUPER MAXI 30 </t>
  </si>
  <si>
    <t>8851818537309</t>
  </si>
  <si>
    <t>LAURIER SUPER SLIM GUARD 25CM 16'S</t>
  </si>
  <si>
    <t>6908594414019</t>
  </si>
  <si>
    <t>LAURIER SUPER SLIM GUARD DAY 10'S</t>
  </si>
  <si>
    <t>8992759244069</t>
  </si>
  <si>
    <t>JOLLY POTONG 2 1000GR</t>
  </si>
  <si>
    <t>8851019000343</t>
  </si>
  <si>
    <t>POCKY ALMOND 36 GR</t>
  </si>
  <si>
    <t>8851019210193</t>
  </si>
  <si>
    <t>POCKY CHOCO BANANA 42GR</t>
  </si>
  <si>
    <t>8990044000062</t>
  </si>
  <si>
    <t>POCKY CHOCOLATE HALF STICK 22GR</t>
  </si>
  <si>
    <t>8990044000116</t>
  </si>
  <si>
    <t>POCKY CHO SINGLE 12 GR</t>
  </si>
  <si>
    <t>8990044000086</t>
  </si>
  <si>
    <t xml:space="preserve">POCKY COOKIES &amp;amp; CREAM 20 GR </t>
  </si>
  <si>
    <t>8990044000024</t>
  </si>
  <si>
    <t>POCKY COOKIES &amp;amp; CREAM 40 GR</t>
  </si>
  <si>
    <t>8990044000031</t>
  </si>
  <si>
    <t>POCKY DOUBLE CHOCO STICK 47GR</t>
  </si>
  <si>
    <t>8990044000017</t>
  </si>
  <si>
    <t>POCKY STRAWBERRY STICK 45GR</t>
  </si>
  <si>
    <t>8990044000123</t>
  </si>
  <si>
    <t>POCKY STRAW SINGLE 12 GR</t>
  </si>
  <si>
    <t>8851019210223</t>
  </si>
  <si>
    <t>POCKY macha 33 gr</t>
  </si>
  <si>
    <t>8996196226800</t>
  </si>
  <si>
    <t xml:space="preserve">Cloud 9 Crucy </t>
  </si>
  <si>
    <t>8997025914332</t>
  </si>
  <si>
    <t>HATARI CREAM CRACKERS 260 G</t>
  </si>
  <si>
    <t>8997025911706</t>
  </si>
  <si>
    <t>HATARI SEE HONG PUFF MARGARIN 245G</t>
  </si>
  <si>
    <t>8997025914059</t>
  </si>
  <si>
    <t>HATARI SEE HONG PUFF PAK 260G</t>
  </si>
  <si>
    <t>8997025911058</t>
  </si>
  <si>
    <t>HATARI SEE HONG PUF MALKIST KELAPA 260G</t>
  </si>
  <si>
    <t>8996001301142</t>
  </si>
  <si>
    <t>ROMA KELAPA BISCUIT  300 GR</t>
  </si>
  <si>
    <t>8996001355046</t>
  </si>
  <si>
    <t>ROMA SUPERSTAR CKLT 16G</t>
  </si>
  <si>
    <t>8991001243195</t>
  </si>
  <si>
    <t>Delfi Bar Bar</t>
  </si>
  <si>
    <t>8996001375372</t>
  </si>
  <si>
    <t>CHOKI CHOKI CHOCOCASHEW  11G</t>
  </si>
  <si>
    <t>8992761145033</t>
  </si>
  <si>
    <t>FANTA STRAWBERRY PET 250 ML</t>
  </si>
  <si>
    <t>8992761002039</t>
  </si>
  <si>
    <t>FANTA STRAWBERRY PET 390 ML</t>
  </si>
  <si>
    <t>8992761111533</t>
  </si>
  <si>
    <t>CAN 250 ML PET SPRITE</t>
  </si>
  <si>
    <t>8992761145026</t>
  </si>
  <si>
    <t xml:space="preserve">Sprite 250 ML </t>
  </si>
  <si>
    <t>8992761145019</t>
  </si>
  <si>
    <t>CAN 250 ML PET COCA COLA</t>
  </si>
  <si>
    <t>CAN 390 ML PET COCA COLA</t>
  </si>
  <si>
    <t>8991001242013</t>
  </si>
  <si>
    <t>DELFI TOP CHOCOLATE 9G</t>
  </si>
  <si>
    <t>8991001243034</t>
  </si>
  <si>
    <t>DELFI TOP TRIPLE CHOC 9G</t>
  </si>
  <si>
    <t>8991001242570</t>
  </si>
  <si>
    <t>DELFI TOP straw CHOC 9G</t>
  </si>
  <si>
    <t>8991102380706</t>
  </si>
  <si>
    <t>MIO FULLO CHOCOLAT 9G</t>
  </si>
  <si>
    <t>8992775311608</t>
  </si>
  <si>
    <t>GERY CHOCOLATOS 8.5G</t>
  </si>
  <si>
    <t>8996001354001</t>
  </si>
  <si>
    <t>KALPA WAFER COKLAT 24 GRM+A85</t>
  </si>
  <si>
    <t>8996001354124</t>
  </si>
  <si>
    <t>BENG-BENG  20G</t>
  </si>
  <si>
    <t>8996001355756</t>
  </si>
  <si>
    <t>BENG-BENG MAXX 32</t>
  </si>
  <si>
    <t>'95502485</t>
  </si>
  <si>
    <t>KIT KAT 17 gr</t>
  </si>
  <si>
    <t>7622300335809</t>
  </si>
  <si>
    <t>0REO SFTCK 12X16</t>
  </si>
  <si>
    <t>8990044000048</t>
  </si>
  <si>
    <t>POCKY MILK MATCHA 33G</t>
  </si>
  <si>
    <t>8993163402137</t>
  </si>
  <si>
    <t>MONTISS 1000</t>
  </si>
  <si>
    <t>8992959117590</t>
  </si>
  <si>
    <t>SOFTEX DAUN SIRIH WINGS PADS 20</t>
  </si>
  <si>
    <t>8992761002015</t>
  </si>
  <si>
    <t>COCA COLA 390 ML</t>
  </si>
  <si>
    <t>8995154104013</t>
  </si>
  <si>
    <t>RAISA FACIAL TISSUE 200 S BANDED</t>
  </si>
  <si>
    <t>8992931005235</t>
  </si>
  <si>
    <t>TESSA FACIAL TISSUE 2X200'S (B1G1)</t>
  </si>
  <si>
    <t>8993053121407</t>
  </si>
  <si>
    <t xml:space="preserve">PASEO SMART </t>
  </si>
  <si>
    <t>8992745540823</t>
  </si>
  <si>
    <t>MITU BABY SC WIPES GANTI POPOK BLUE 50S+50S</t>
  </si>
  <si>
    <t>8992745550525</t>
  </si>
  <si>
    <t>MITU BABY WIPES SOFT CARE BLUE 40'S BOGOF</t>
  </si>
  <si>
    <t>8992745550396</t>
  </si>
  <si>
    <t>MITU SC WIPES GANTI POPOK WHITE 50+50'S</t>
  </si>
  <si>
    <t>MITU LILY VANILA BOY</t>
  </si>
  <si>
    <t>8992745550518</t>
  </si>
  <si>
    <t>MITU BLUE MING CERRY</t>
  </si>
  <si>
    <t>8992696404441</t>
  </si>
  <si>
    <t>BEAR BRAND STM 189 ML</t>
  </si>
  <si>
    <t>8995227500230</t>
  </si>
  <si>
    <t>LARUTAN CAP KAKI3 ANGGUR 320 ML</t>
  </si>
  <si>
    <t>8995227500247</t>
  </si>
  <si>
    <t>LARUTAN CAP KAKI 3 JAMBU 320 ML</t>
  </si>
  <si>
    <t>8995227500308</t>
  </si>
  <si>
    <t>LARUTAN CAP KAKI 3 JERUK 320ML</t>
  </si>
  <si>
    <t>8995227500124</t>
  </si>
  <si>
    <t>LARUTAN CAP KAKI 3 PET 200ML</t>
  </si>
  <si>
    <t>8995227500254</t>
  </si>
  <si>
    <t>LARUTAN CAP KAKI 3 STRAW 320ML</t>
  </si>
  <si>
    <t>8992696525399</t>
  </si>
  <si>
    <t>NESTLE GOODNES KURMA ROYALE</t>
  </si>
  <si>
    <t>8998866201841</t>
  </si>
  <si>
    <t>GOLDA DOLCE LATTE RTD 200 ML</t>
  </si>
  <si>
    <t>8991002121065</t>
  </si>
  <si>
    <t>GOOD DAY AVOCADO DELIGHT 250ML</t>
  </si>
  <si>
    <t>8991002121089</t>
  </si>
  <si>
    <t>GOOD DAY CAPPUCINO BOTOL 250ML</t>
  </si>
  <si>
    <t>8991002121010</t>
  </si>
  <si>
    <t>GOOD DAY MOCACINO COFFEE 250ML</t>
  </si>
  <si>
    <t>8991002121003</t>
  </si>
  <si>
    <t>GOOD DAY TIRAMISU BLISS COFFEE 250 ML</t>
  </si>
  <si>
    <t>8991002122017</t>
  </si>
  <si>
    <t xml:space="preserve">ABC RTD MILK COFFEE 200 ML </t>
  </si>
  <si>
    <t>8991002125018</t>
  </si>
  <si>
    <t>KAPAL API WHITE COFFE 200ML</t>
  </si>
  <si>
    <t>8992761111519</t>
  </si>
  <si>
    <t>8992761111540</t>
  </si>
  <si>
    <t>CAN 250 ML PET FANTA</t>
  </si>
  <si>
    <t>9556001288547</t>
  </si>
  <si>
    <t>NESCAFE CAPPUCINO RTD CAN 220ML</t>
  </si>
  <si>
    <t>9556001288561</t>
  </si>
  <si>
    <t>NESCAFE CARAMEL MACCHIATO 24x220 ML N2 ID</t>
  </si>
  <si>
    <t>9556001288592</t>
  </si>
  <si>
    <t>NESCAFE LATTE RTD CAN 220ML</t>
  </si>
  <si>
    <t>9556001295248</t>
  </si>
  <si>
    <t>NESCAFE ICE BLACK 220 ML</t>
  </si>
  <si>
    <t>8996006861986</t>
  </si>
  <si>
    <t>TEBS Sparkling 300ml</t>
  </si>
  <si>
    <t>8997009510017</t>
  </si>
  <si>
    <t>YOU C 1000 LEMON 140ML</t>
  </si>
  <si>
    <t>8997009510055</t>
  </si>
  <si>
    <t>YOU C 1000 ORANGE 140ML</t>
  </si>
  <si>
    <t>8997009510123</t>
  </si>
  <si>
    <t>YOU C 1000 ORANGE WATER 500 ML</t>
  </si>
  <si>
    <t>8997035563544</t>
  </si>
  <si>
    <t>POCARI SWEAT PET 350ML</t>
  </si>
  <si>
    <t>8992761164546</t>
  </si>
  <si>
    <t>NOTRIBOST PET 300 ML</t>
  </si>
  <si>
    <t>8992761164539</t>
  </si>
  <si>
    <t>NUTRIBOOST ORANGE 300 ML</t>
  </si>
  <si>
    <t>8992761166038</t>
  </si>
  <si>
    <t>MINUTE MAID PULPY ORANGE 300 ML</t>
  </si>
  <si>
    <t>8886008101336</t>
  </si>
  <si>
    <t>AQUA AIR MNM BOTOL 330 ML</t>
  </si>
  <si>
    <t>8886008101053</t>
  </si>
  <si>
    <t>AQUA AIR MNM BOTOL 600ML</t>
  </si>
  <si>
    <t>8886008101091</t>
  </si>
  <si>
    <t>AQUA AIR MNM  BTL 1500 ML</t>
  </si>
  <si>
    <t>8996001600399</t>
  </si>
  <si>
    <t>LE MINERALE 1500ML</t>
  </si>
  <si>
    <t>8996001600269</t>
  </si>
  <si>
    <t>LE MINERALE 600ML</t>
  </si>
  <si>
    <t>8995227500377</t>
  </si>
  <si>
    <t>PANDA LIANG TEH 310 ML</t>
  </si>
  <si>
    <t>8998008151058</t>
  </si>
  <si>
    <t>MI-WON 250 G</t>
  </si>
  <si>
    <t>711844120310</t>
  </si>
  <si>
    <t>ABC SAMBAL ASLI 176 G</t>
  </si>
  <si>
    <t>711844120341</t>
  </si>
  <si>
    <t>SAMBAL SASET EXTRA PEDAS 176 G</t>
  </si>
  <si>
    <t>711844120358</t>
  </si>
  <si>
    <t>ABC SAMBAL ASLI 1KG</t>
  </si>
  <si>
    <t>711844130050</t>
  </si>
  <si>
    <t>ABC SAOS TOMAT 1 KG</t>
  </si>
  <si>
    <t>711844101378</t>
  </si>
  <si>
    <t>ABC KECAP MANIS POUCH 520 ml</t>
  </si>
  <si>
    <t>8998888710192</t>
  </si>
  <si>
    <t>DELMONTE KETCHUP TOMAT 200 G</t>
  </si>
  <si>
    <t>8998888710598</t>
  </si>
  <si>
    <t>DELMONTE EXTRA HOT 200 G</t>
  </si>
  <si>
    <t>711844120549</t>
  </si>
  <si>
    <t>ABC SAMBAL ASLI 75 G</t>
  </si>
  <si>
    <t>711844120556</t>
  </si>
  <si>
    <t>ABC SAMBAL EXTRA PEDAS 75 GR PCH</t>
  </si>
  <si>
    <t>711844110182</t>
  </si>
  <si>
    <t>ABC KECAP MANIS 65ML</t>
  </si>
  <si>
    <t>711844110113</t>
  </si>
  <si>
    <t>ABC KECAP MANIS KCL PLST 135ML</t>
  </si>
  <si>
    <t>711844120037</t>
  </si>
  <si>
    <t>ABC SAMBAL ASLI 135ML</t>
  </si>
  <si>
    <t>8994907001401</t>
  </si>
  <si>
    <t>ABC SAMBAL BAWANG PEDAS PET 275ML</t>
  </si>
  <si>
    <t>711844120440</t>
  </si>
  <si>
    <t>ABC SAMBAL EKSTRA PDS PET 275ML</t>
  </si>
  <si>
    <t>711844120082</t>
  </si>
  <si>
    <t>ABC SAMBAL EXTRA PEDAS BOTOL 135 ML</t>
  </si>
  <si>
    <t>711844120105</t>
  </si>
  <si>
    <t>ABC SAMBAL MANIS PEDAS 135ML</t>
  </si>
  <si>
    <t>711844330108</t>
  </si>
  <si>
    <t>ABC SARDINE CHILLI 155GR</t>
  </si>
  <si>
    <t>711844330146</t>
  </si>
  <si>
    <t>ABC SARDINE EXTRA HOT 155GR</t>
  </si>
  <si>
    <t>711844330009</t>
  </si>
  <si>
    <t>ABC SARDINE TOMAT 155GR</t>
  </si>
  <si>
    <t>711844140059</t>
  </si>
  <si>
    <t>ABC SAUS TIRAM 135ML</t>
  </si>
  <si>
    <t>711844130128</t>
  </si>
  <si>
    <t>ABC SAUS TOMAT BOTOL 275 ML</t>
  </si>
  <si>
    <t>8992388111145</t>
  </si>
  <si>
    <t>ABC MIE SUP TOMAT PEDAS REBUS</t>
  </si>
  <si>
    <t>8994907001456</t>
  </si>
  <si>
    <t>ABC KECAP MANIS 105 GR</t>
  </si>
  <si>
    <t>711844120419</t>
  </si>
  <si>
    <t>ABC SAOS SAMBAL 275 ML</t>
  </si>
  <si>
    <t>711844130111</t>
  </si>
  <si>
    <t xml:space="preserve">ABC SAOS TOMAT 135 ML </t>
  </si>
  <si>
    <t>899888870161</t>
  </si>
  <si>
    <t xml:space="preserve">DELMONTE KETCHUP CUP 135 ML </t>
  </si>
  <si>
    <t>INDOFOODS SAMBALBANGKOK135ML</t>
  </si>
  <si>
    <t>711844115057</t>
  </si>
  <si>
    <t xml:space="preserve">ABC  Kecap asin (133 ml) </t>
  </si>
  <si>
    <t>711844110083</t>
  </si>
  <si>
    <t>ABC KCP MANIS BTL PLSTIK 275ML</t>
  </si>
  <si>
    <t>8992984911026</t>
  </si>
  <si>
    <t>DUA BELIBIS SAMBAL TOMAT 135ML</t>
  </si>
  <si>
    <t>8998866608015</t>
  </si>
  <si>
    <t>SEDAAP KECAP MANIS 275 ML</t>
  </si>
  <si>
    <t>8998866608008</t>
  </si>
  <si>
    <t>SEDAAP KECAP MANIS 135ML</t>
  </si>
  <si>
    <t>8992770096135</t>
  </si>
  <si>
    <t>SAORI SAUS TIRAM 270 ML</t>
  </si>
  <si>
    <t>INDOFOOD KECAP MANIS PLS 135ML</t>
  </si>
  <si>
    <t>8986386066</t>
  </si>
  <si>
    <t>INDOFOOD RACIK AYAM GRG 26G</t>
  </si>
  <si>
    <t>INDOFOOD RACIK TEMPE GORENG 20G</t>
  </si>
  <si>
    <t>8997010321725</t>
  </si>
  <si>
    <t>SAOS BULGOGI 300 GR</t>
  </si>
  <si>
    <t>711844330115</t>
  </si>
  <si>
    <t>ABC Sardines dalam saus cabai (425 GR)</t>
  </si>
  <si>
    <t>711844330016</t>
  </si>
  <si>
    <t>ABC Sardines dalam saus TOMAT (425 GR)</t>
  </si>
  <si>
    <t>8992987001014</t>
  </si>
  <si>
    <t>MAYA SARDINE TOMAT 155GR</t>
  </si>
  <si>
    <t>8992820115519</t>
  </si>
  <si>
    <t>PRONAS SARDINE PREMIUM TOMAT 155GR</t>
  </si>
  <si>
    <t>8992770084064</t>
  </si>
  <si>
    <t>SAJIKU TEPUNG BUMBU 220 GR</t>
  </si>
  <si>
    <t>8992736025162</t>
  </si>
  <si>
    <t>SASA TP GRNG PISANG 210 GR</t>
  </si>
  <si>
    <t>8992736925134</t>
  </si>
  <si>
    <t>SASA TP 210 GR</t>
  </si>
  <si>
    <t>8999999035976</t>
  </si>
  <si>
    <t>ROYCO KUAH BAKSO 100G</t>
  </si>
  <si>
    <t>8992770034151</t>
  </si>
  <si>
    <t>MASAKO AYAM 250GR</t>
  </si>
  <si>
    <t>8992770034168</t>
  </si>
  <si>
    <t>MASAKOSAPI 250GR</t>
  </si>
  <si>
    <t>8992761122331</t>
  </si>
  <si>
    <t>FRESTEA APEL 500 ML</t>
  </si>
  <si>
    <t>8992761166205</t>
  </si>
  <si>
    <t>FRESTEA GREEN TEA HONEY 350 ML</t>
  </si>
  <si>
    <t>8992761122430</t>
  </si>
  <si>
    <t>FRESTEA GREEN TEA HONEY 500 ML</t>
  </si>
  <si>
    <t>8992761122324</t>
  </si>
  <si>
    <t>FRESTEA JASMINE 500 ML</t>
  </si>
  <si>
    <t>8992761166243</t>
  </si>
  <si>
    <t>FRESTEA NUSANTARA 350 ML</t>
  </si>
  <si>
    <t>8996006858276</t>
  </si>
  <si>
    <t xml:space="preserve">FRUIT PASSION FRUIT 350 ML </t>
  </si>
  <si>
    <t>8996006858085</t>
  </si>
  <si>
    <t>FRUIT TEA APEL BTL 330 ML</t>
  </si>
  <si>
    <t>8996006858160</t>
  </si>
  <si>
    <t xml:space="preserve">FRUIT TEA  BLACK BTL 330 ML </t>
  </si>
  <si>
    <t>8996006858115</t>
  </si>
  <si>
    <t xml:space="preserve">FRUIT TEA  FREEZE STRAW &amp;amp; GRAPE 350 ML </t>
  </si>
  <si>
    <t>8996006858320</t>
  </si>
  <si>
    <t xml:space="preserve">FRUIT TEA LEMON 350 ML </t>
  </si>
  <si>
    <t>FRUIT TEA  STRAW 350 ML A</t>
  </si>
  <si>
    <t>TEH PUCUK HARUM 350 ML</t>
  </si>
  <si>
    <t xml:space="preserve">TEH BOTOL SOSRO 350 ML </t>
  </si>
  <si>
    <t>NU CHO HAZELTEA</t>
  </si>
  <si>
    <t>NU GREENTEA GREEN TEA 330 ml</t>
  </si>
  <si>
    <t>NU GREENTEA GREEN TEA JASMINE 330 ML</t>
  </si>
  <si>
    <t>NU GREENTEA HONEY 330 ml</t>
  </si>
  <si>
    <t>8992388101023</t>
  </si>
  <si>
    <t>NU GREENTEA HONEY 450 ML</t>
  </si>
  <si>
    <t>NU GREENTEA ORIGINAL 450 ML</t>
  </si>
  <si>
    <t>NU GREENTEAGULA BATU 450 ML</t>
  </si>
  <si>
    <t>NU GREENTEA YOGURT 450 ML</t>
  </si>
  <si>
    <t>NU MILKTEA  330ML</t>
  </si>
  <si>
    <t>8992388133345</t>
  </si>
  <si>
    <t>NU TEH TARIK</t>
  </si>
  <si>
    <t>BONTEH MELATI 330 ML</t>
  </si>
  <si>
    <t>8992741902618</t>
  </si>
  <si>
    <t>YUPI MILLY MOOS STARLITE 50 G</t>
  </si>
  <si>
    <t>8995108509550</t>
  </si>
  <si>
    <t>RE-BO KUACI ORIGINAL PACK 70GR</t>
  </si>
  <si>
    <t>8995108509574</t>
  </si>
  <si>
    <t>KUACI REBO GREEN TEA 70G</t>
  </si>
  <si>
    <t>8995108509857</t>
  </si>
  <si>
    <t>RE-BO KUACI SALTED CARAMEL PACK 70GR</t>
  </si>
  <si>
    <t>08968606012</t>
  </si>
  <si>
    <t>POPMIE MN BS SAPI 38 GR EA</t>
  </si>
  <si>
    <t>089686060961</t>
  </si>
  <si>
    <t xml:space="preserve">POP MIE KARI AYAM </t>
  </si>
  <si>
    <t>008966060362</t>
  </si>
  <si>
    <t xml:space="preserve">POP MIE SOTO AYAM </t>
  </si>
  <si>
    <t>0089686060027</t>
  </si>
  <si>
    <t xml:space="preserve">POP MIE RASA AYAM </t>
  </si>
  <si>
    <t>0089686010190</t>
  </si>
  <si>
    <t>INDOMIE KARI AYAM (S)72 G</t>
  </si>
  <si>
    <t>0089686043495</t>
  </si>
  <si>
    <t xml:space="preserve">INDOMIE HYPABS SBLK JLT 75 G </t>
  </si>
  <si>
    <t>8992931001589</t>
  </si>
  <si>
    <t xml:space="preserve">TESSA NATURE FACIAL TP 60 S </t>
  </si>
  <si>
    <t>0089686010343</t>
  </si>
  <si>
    <t>INDOMIE SOTO MIE 70 GR</t>
  </si>
  <si>
    <t>0896860190015</t>
  </si>
  <si>
    <t xml:space="preserve">SUPERMI REBUS AYAM BAWANG </t>
  </si>
  <si>
    <t>8996001526163</t>
  </si>
  <si>
    <t xml:space="preserve">MIE OVEN </t>
  </si>
  <si>
    <t>8998866200301</t>
  </si>
  <si>
    <t>SEDAP GORENG</t>
  </si>
  <si>
    <t>Sedap Korean Spicy chicken</t>
  </si>
  <si>
    <t>089686043204</t>
  </si>
  <si>
    <t>INDOMIE GORENG ACEH</t>
  </si>
  <si>
    <t>0089686041705</t>
  </si>
  <si>
    <t>INDOMIE MI GORENG JUMBO PACK 129G</t>
  </si>
  <si>
    <t>0089686010824</t>
  </si>
  <si>
    <t>INDOMIE GORENG 85GR</t>
  </si>
  <si>
    <t>8885013131680</t>
  </si>
  <si>
    <t xml:space="preserve">AICE BRON SUGAR BOBA </t>
  </si>
  <si>
    <t>8885013130058</t>
  </si>
  <si>
    <t>AICE CHOCO CRISPY</t>
  </si>
  <si>
    <t>8885013130393</t>
  </si>
  <si>
    <t>AICE MIKI - MIKI</t>
  </si>
  <si>
    <t>8885013131710</t>
  </si>
  <si>
    <t>AICE MIKI MIKI DOUBLE CHOCO</t>
  </si>
  <si>
    <t>8885013132014</t>
  </si>
  <si>
    <t xml:space="preserve">AICE MILK CEREAL RISPY </t>
  </si>
  <si>
    <t>8885013130249</t>
  </si>
  <si>
    <t>AICE MILK MELON STICK</t>
  </si>
  <si>
    <t>8885013130652</t>
  </si>
  <si>
    <t>AICE MOCHI DURIAN</t>
  </si>
  <si>
    <t>8885013131529</t>
  </si>
  <si>
    <t>AICE MOCHI KLEPON</t>
  </si>
  <si>
    <t>8885013130201</t>
  </si>
  <si>
    <t>AICE MOCHI VANILA</t>
  </si>
  <si>
    <t>8885013130546</t>
  </si>
  <si>
    <t>AICE NANAS</t>
  </si>
  <si>
    <t>8885013130485</t>
  </si>
  <si>
    <t>ICE COFFE CRISPY</t>
  </si>
  <si>
    <t>8885013131123</t>
  </si>
  <si>
    <t>AICE TARO CRISPY</t>
  </si>
  <si>
    <t>8885013130645</t>
  </si>
  <si>
    <t xml:space="preserve">MOCHI CHOCO </t>
  </si>
  <si>
    <t>640034</t>
  </si>
  <si>
    <t xml:space="preserve">SOSIS SALAM 1 KG </t>
  </si>
  <si>
    <t>6907992823874</t>
  </si>
  <si>
    <t>CRUNCHY CHOCOLATE BLUEBERRY 75 GR</t>
  </si>
  <si>
    <t>6907992823867</t>
  </si>
  <si>
    <t>CRUNCHY CHOCOLATE MALT 75 GR</t>
  </si>
  <si>
    <t>6907992826066</t>
  </si>
  <si>
    <t xml:space="preserve">CRUNCHY DOUBLE CHOCOLATE </t>
  </si>
  <si>
    <t>6907992825069</t>
  </si>
  <si>
    <t xml:space="preserve">FRUTTI FRIZZ </t>
  </si>
  <si>
    <t>8991728000033</t>
  </si>
  <si>
    <t>JOYDAY MOCHI CHO</t>
  </si>
  <si>
    <t>6907992823676</t>
  </si>
  <si>
    <t>COOL PEACH</t>
  </si>
  <si>
    <t>6907992823966</t>
  </si>
  <si>
    <t xml:space="preserve">COOL BLUEBERRY 70 GR </t>
  </si>
  <si>
    <t>6907992823799</t>
  </si>
  <si>
    <t>JOYDAY VANILLA MILK SAKE CUP</t>
  </si>
  <si>
    <t>8991728000453</t>
  </si>
  <si>
    <t>JOYDAY CHAMPION BALL</t>
  </si>
  <si>
    <t>8991728000361</t>
  </si>
  <si>
    <t>JOYDAY CHOCO CRUNCH</t>
  </si>
  <si>
    <t>991728000064</t>
  </si>
  <si>
    <t>JOYDAY CHOCO BERRY</t>
  </si>
  <si>
    <t>6907992823829</t>
  </si>
  <si>
    <t>JOYDAY MILKY MILK</t>
  </si>
  <si>
    <t>6907992825076</t>
  </si>
  <si>
    <t>JOYDAY COOL WATER MELON</t>
  </si>
  <si>
    <t>6907992823935</t>
  </si>
  <si>
    <t>JOYDAY SWEET CORN</t>
  </si>
  <si>
    <t>8998009010620</t>
  </si>
  <si>
    <t>ULTRA MILK CHOCOLATE 1 L</t>
  </si>
  <si>
    <t>8998009010613</t>
  </si>
  <si>
    <t>ULTRA MILK PLAIN 1 L</t>
  </si>
  <si>
    <t>8993351124018</t>
  </si>
  <si>
    <t>GREENFIELDS FULL CREAM MILK 200 ML</t>
  </si>
  <si>
    <t>8993351124124</t>
  </si>
  <si>
    <t xml:space="preserve">GREENFIELDS UHT CHOC 125 ML </t>
  </si>
  <si>
    <t>8993351122410</t>
  </si>
  <si>
    <t xml:space="preserve">GREENFIELDS UHT EXTRA LOW FAT STRAW  200 ML </t>
  </si>
  <si>
    <t>8997240350267</t>
  </si>
  <si>
    <t xml:space="preserve">OPAO ORIGINAL 125 ML </t>
  </si>
  <si>
    <t>8993351124025</t>
  </si>
  <si>
    <t xml:space="preserve">GREENFIELDS UHT FULL CREAM  125 ML </t>
  </si>
  <si>
    <t>8998009010590</t>
  </si>
  <si>
    <t>ULTRA MILK COKLAT 125 ML</t>
  </si>
  <si>
    <t>8993351124223</t>
  </si>
  <si>
    <t>GREENFIELDS UHT STAW 125 ML</t>
  </si>
  <si>
    <t>8998009010606</t>
  </si>
  <si>
    <t>ULTRA MILK STRAWBERRY 125 ML</t>
  </si>
  <si>
    <t>8993351122946</t>
  </si>
  <si>
    <t>GREENFIELDS UHT CHOC 105  ML</t>
  </si>
  <si>
    <t>899335112427</t>
  </si>
  <si>
    <t xml:space="preserve">GREENFIELDS UHT EXTRA LOW FAT VANILA  200 ML </t>
  </si>
  <si>
    <t>8993351124216</t>
  </si>
  <si>
    <t>GREENFIELDS STRW MILK 200ML</t>
  </si>
  <si>
    <t>8998009010576</t>
  </si>
  <si>
    <t>ULTRA SUSU SLIM STRAW 200 ML</t>
  </si>
  <si>
    <t>8998009010248</t>
  </si>
  <si>
    <t>ULTRA SUSU SLIM STRAW 250 ML</t>
  </si>
  <si>
    <t>8998009010569</t>
  </si>
  <si>
    <t>ULTRA SUSU SLIM CHOCO 200 ML</t>
  </si>
  <si>
    <t>8998866202725</t>
  </si>
  <si>
    <t>MILKU COKLAT PREMIUM 200 ML</t>
  </si>
  <si>
    <t>8998866202732</t>
  </si>
  <si>
    <t xml:space="preserve">MILKU STROBERI 200 ML </t>
  </si>
  <si>
    <t>8998009010231</t>
  </si>
  <si>
    <t>ULTRA SUSU SLIM CHOCO  250 ML</t>
  </si>
  <si>
    <t>8993351122625</t>
  </si>
  <si>
    <t>GREENFIELDS CHO MILK 200ML</t>
  </si>
  <si>
    <t>8992696523067</t>
  </si>
  <si>
    <t>MILO ACTIV-GO UHT 180ML</t>
  </si>
  <si>
    <t>8992727008006</t>
  </si>
  <si>
    <t>ATTACK JAZ1 DETERGEL PESONA SEGAR 750GR</t>
  </si>
  <si>
    <t>0400007986169</t>
  </si>
  <si>
    <t>VITACIMIN 2'S</t>
  </si>
  <si>
    <t>8992727007986</t>
  </si>
  <si>
    <t>ATTACK JAZ1 DETERGEL SMRBK CINTA 750GR</t>
  </si>
  <si>
    <t>8998866608879</t>
  </si>
  <si>
    <t>RAPIKA BIANG LAVENDER 250 M</t>
  </si>
  <si>
    <t>8998866603409</t>
  </si>
  <si>
    <t>Rapika Lavender 425ml</t>
  </si>
  <si>
    <t>8998866605649</t>
  </si>
  <si>
    <t>So Klin RAPIKA 400 ML</t>
  </si>
  <si>
    <t>8998866612258</t>
  </si>
  <si>
    <t>Rapika Sakura 400ml</t>
  </si>
  <si>
    <t>8998866603416</t>
  </si>
  <si>
    <t>Son Klin RAPIKA Blossom</t>
  </si>
  <si>
    <t>8992772198011</t>
  </si>
  <si>
    <t>Kispray Amoris 300/280ml</t>
  </si>
  <si>
    <t>8992772198035</t>
  </si>
  <si>
    <t>Kispray Bluis 300ml/280ml</t>
  </si>
  <si>
    <t>8992772198028</t>
  </si>
  <si>
    <t>Kispray Segeris 300/280ml</t>
  </si>
  <si>
    <t>8992772198042</t>
  </si>
  <si>
    <t>Kispray Violet 300ml/280ml</t>
  </si>
  <si>
    <t>8992779454905</t>
  </si>
  <si>
    <t>GLADE CAR WILD OCEAN ESCAPE 70+5GR</t>
  </si>
  <si>
    <t>8992779070303</t>
  </si>
  <si>
    <t>GLADE CAR WILD VANILA 70+5GR</t>
  </si>
  <si>
    <t>8992779160905</t>
  </si>
  <si>
    <t>GLADE CAR WILD PEONY AND BERRY 70+5GR</t>
  </si>
  <si>
    <t>8992779154904</t>
  </si>
  <si>
    <t>GLADE CAR WILD BERRIES 70+5GR</t>
  </si>
  <si>
    <t>8998899002002</t>
  </si>
  <si>
    <t>BYFR  AE ROSE 225</t>
  </si>
  <si>
    <t>8998899002033</t>
  </si>
  <si>
    <t>BYFR AE LEMON YUZU 225 GR</t>
  </si>
  <si>
    <t>8998899940069</t>
  </si>
  <si>
    <t xml:space="preserve">BYRF AE STRAW BUB GUM  320 ML </t>
  </si>
  <si>
    <t>8998899002170</t>
  </si>
  <si>
    <t xml:space="preserve">BYRF AEORANGE VERBENA 320 ML </t>
  </si>
  <si>
    <t>8998899002101</t>
  </si>
  <si>
    <t xml:space="preserve">BYRF AE ROSE 320 ML </t>
  </si>
  <si>
    <t>8998899940083</t>
  </si>
  <si>
    <t xml:space="preserve">BYRF AE MORNING COFFE 320 320 ML </t>
  </si>
  <si>
    <t>8998899002132</t>
  </si>
  <si>
    <t xml:space="preserve">BYRF AE LEMON YUZU 320 ML </t>
  </si>
  <si>
    <t>8992745940128</t>
  </si>
  <si>
    <t xml:space="preserve">STELLA BATH POCKET ORANGE 10 GR </t>
  </si>
  <si>
    <t>8990090200423</t>
  </si>
  <si>
    <t>SARI AYU HIJAB SHAMPOO 180ML</t>
  </si>
  <si>
    <t>8999999536244</t>
  </si>
  <si>
    <t>SUNSILK SHAMPOO THICK&amp;LONG 170ML</t>
  </si>
  <si>
    <t>8998866100632</t>
  </si>
  <si>
    <t>EMERON SHP SOFT&amp;SMOOTH BTL 80ML</t>
  </si>
  <si>
    <t>8998866100557</t>
  </si>
  <si>
    <t>EMERON SHP BLACK &amp; SHINE BTL 80ML</t>
  </si>
  <si>
    <t>8998866100595</t>
  </si>
  <si>
    <t>EMERON SHP HAIR FALL CONTROL BTL 80ML</t>
  </si>
  <si>
    <t>8998866103114</t>
  </si>
  <si>
    <t>EMERON SHP DANDRUFF CONTROL BTL 80ML</t>
  </si>
  <si>
    <t>8998866103121</t>
  </si>
  <si>
    <t>EMERON SHP DANDRUFF CONTROL BTL 170ML</t>
  </si>
  <si>
    <t>8998866100564</t>
  </si>
  <si>
    <t>EMERON SHP BLACK&amp;SHINE BTL 170ML</t>
  </si>
  <si>
    <t>8998866100601</t>
  </si>
  <si>
    <t>EMERON SHP HAIR FALL CONTROL BTL 170ML</t>
  </si>
  <si>
    <t>8998866100649</t>
  </si>
  <si>
    <t>EMERON SHP SOFT &amp; SMOOTH BTL 170ML</t>
  </si>
  <si>
    <t>4902430429399</t>
  </si>
  <si>
    <t>REJOICE SHP 3IN1 BTL 70ML</t>
  </si>
  <si>
    <t>8998866202671</t>
  </si>
  <si>
    <t>SEDAP KOR SPCY SUP CUP 75G</t>
  </si>
  <si>
    <t>8998866202930</t>
  </si>
  <si>
    <t xml:space="preserve">SEDAP MIE CUP RAWIT AYAM 75 G </t>
  </si>
  <si>
    <t>8992388121090</t>
  </si>
  <si>
    <t xml:space="preserve">ABC CUP BAKSO SAPI </t>
  </si>
  <si>
    <t>8992388121267</t>
  </si>
  <si>
    <t>ABC CUP GULAI AYAM PEDAS</t>
  </si>
  <si>
    <t>8998866200813</t>
  </si>
  <si>
    <t>SEDAAP MIE CUP GORENG</t>
  </si>
  <si>
    <t>8992388134922</t>
  </si>
  <si>
    <t>ABC CUP NAMPOL 12</t>
  </si>
  <si>
    <t>8998866203258</t>
  </si>
  <si>
    <t>SEDAP MIE CUP BAKSO BLEDUK 7</t>
  </si>
  <si>
    <t>8992388121021</t>
  </si>
  <si>
    <t xml:space="preserve">ABC KARI AYAM CUP </t>
  </si>
  <si>
    <t>8998866200837</t>
  </si>
  <si>
    <t>SEDAP MIE CUP SOTO 81 GR</t>
  </si>
  <si>
    <t>8998866200844</t>
  </si>
  <si>
    <t>SEDAP MIE CUP KARI SPC 81 GR</t>
  </si>
  <si>
    <t>8998127310275</t>
  </si>
  <si>
    <t>MAMAYA BIHUN JAGUNG 150 GR</t>
  </si>
  <si>
    <t>0089686000016</t>
  </si>
  <si>
    <t>3 AYAM MIE TELOR MERAH 200GR</t>
  </si>
  <si>
    <t>8992388111237</t>
  </si>
  <si>
    <t>ABC AYAM BAWANG REBUS</t>
  </si>
  <si>
    <t>2992388112401</t>
  </si>
  <si>
    <t>ABC SELERA PEDAS GORENG AYAM PEDAS LIMAU</t>
  </si>
  <si>
    <t>8993189270680</t>
  </si>
  <si>
    <t>CHARM SAFENIGHT W29CM</t>
  </si>
  <si>
    <t>8992388134939</t>
  </si>
  <si>
    <t>Mi goreng fried noodel</t>
  </si>
  <si>
    <t>ABC SUP TOMAT PEDAS REBUS</t>
  </si>
  <si>
    <t>8998866202404</t>
  </si>
  <si>
    <t>SEDAP KRN SPCYCKNCUP 81 G</t>
  </si>
  <si>
    <t>8992388111138</t>
  </si>
  <si>
    <t>ABC SEMUR AYAM PEDAS</t>
  </si>
  <si>
    <t>8997213770382</t>
  </si>
  <si>
    <t>ULALA JAGUNG MANIS</t>
  </si>
  <si>
    <t>8991001781000</t>
  </si>
  <si>
    <t>Twister cho 15 Gr</t>
  </si>
  <si>
    <t>8991001790200</t>
  </si>
  <si>
    <t>TWISTER THIN STRAWBERY 20 G</t>
  </si>
  <si>
    <t>8991001790071</t>
  </si>
  <si>
    <t>TWISTER THIN Vanila  20 G</t>
  </si>
  <si>
    <t>8993039242522</t>
  </si>
  <si>
    <t xml:space="preserve">REGAL RENCENG 1 PCS </t>
  </si>
  <si>
    <t>8993004788758</t>
  </si>
  <si>
    <t xml:space="preserve">CORNTOZ JAGUNG BAKAR </t>
  </si>
  <si>
    <t>8993004788734</t>
  </si>
  <si>
    <t xml:space="preserve">CORNTOZ KEJU CHEDDAR SMALL </t>
  </si>
  <si>
    <t>8993004788765</t>
  </si>
  <si>
    <t>CORNTOZ SAPI PANGGANG</t>
  </si>
  <si>
    <t>8993004788727</t>
  </si>
  <si>
    <t>CORNTOZ SAPI PANGGANG SMALL</t>
  </si>
  <si>
    <t>8993118937110</t>
  </si>
  <si>
    <t>Kremes Mie 15 gr</t>
  </si>
  <si>
    <t>8997240350014</t>
  </si>
  <si>
    <t xml:space="preserve">WANT WANT RICEPOP 15 </t>
  </si>
  <si>
    <t>8997032680947</t>
  </si>
  <si>
    <t>TARO NET BARBEQUE 17 GR</t>
  </si>
  <si>
    <t>8997032680930</t>
  </si>
  <si>
    <t>TARO NET SEAWEED 17 GR</t>
  </si>
  <si>
    <t>89686611908</t>
  </si>
  <si>
    <t>QTELA KERIPIK TEMPE ORIG 55 G</t>
  </si>
  <si>
    <t>89686611854</t>
  </si>
  <si>
    <t>QTELA TEMPE CABE RAWIT 55GR</t>
  </si>
  <si>
    <t>8997018170011</t>
  </si>
  <si>
    <t>JAHE MERAH AMANAH 20 GR</t>
  </si>
  <si>
    <t>8997878003122</t>
  </si>
  <si>
    <t>Cola Candy 125 Gr</t>
  </si>
  <si>
    <t>8991002304017</t>
  </si>
  <si>
    <t>RELAXA BARLEY MINT 50 PCS</t>
  </si>
  <si>
    <t>8991002304802</t>
  </si>
  <si>
    <t>RELAXA CHERRY BAG</t>
  </si>
  <si>
    <t>8991002304413</t>
  </si>
  <si>
    <t>RELAXA GRAPE MINT 50 PCS</t>
  </si>
  <si>
    <t>8991002303829</t>
  </si>
  <si>
    <t>RELAXA LEMON MINT FLAVOR</t>
  </si>
  <si>
    <t>8991002337619</t>
  </si>
  <si>
    <t>RELAXA LITTLE PONY GUMMY CANDY</t>
  </si>
  <si>
    <t>8991002330504</t>
  </si>
  <si>
    <t>RELAXA MANGO MINT FLAVOR</t>
  </si>
  <si>
    <t>8991002337718</t>
  </si>
  <si>
    <t>RELAXA TRANSFORMERS GUMMY CANDY</t>
  </si>
  <si>
    <t>8996001328224</t>
  </si>
  <si>
    <t xml:space="preserve">TAMARIN CANDY BAG 135 GR </t>
  </si>
  <si>
    <t>8991102281430</t>
  </si>
  <si>
    <t>SC MINTZ DOUBLEMINT 115G</t>
  </si>
  <si>
    <t>'8992003785874</t>
  </si>
  <si>
    <t>PERMEN ZIPLONG BAG 100G (50'S)</t>
  </si>
  <si>
    <t>8991001502926</t>
  </si>
  <si>
    <t>DELFI CHACHA PEANUT RENCENG 7GR</t>
  </si>
  <si>
    <t>8992727002981</t>
  </si>
  <si>
    <t>LAURIER ACT DAY EXTRA WING 20</t>
  </si>
  <si>
    <t>8992727002974</t>
  </si>
  <si>
    <t>LAURIER ACT DAY X-TRAWING 30 S</t>
  </si>
  <si>
    <t>8993189381423</t>
  </si>
  <si>
    <t>CHARM HERBAL SEPW 23 CM 18S</t>
  </si>
  <si>
    <t>8993189381416</t>
  </si>
  <si>
    <t>CHARM HERBAL SEPW 23 CM 16S</t>
  </si>
  <si>
    <t>8993189381430</t>
  </si>
  <si>
    <t>CHARM HERBAL SEPW2 26 CM 14S</t>
  </si>
  <si>
    <t>8993189270673</t>
  </si>
  <si>
    <t>CHARM EXTRA MAXI 10 X 2</t>
  </si>
  <si>
    <t>8998866106450</t>
  </si>
  <si>
    <t>ZINC SHAMPOO BLACK SHINE BTL 340ML</t>
  </si>
  <si>
    <t>8998866106443</t>
  </si>
  <si>
    <t>ZINC SHAMPOO SOFT CARE BTL 340ML</t>
  </si>
  <si>
    <t>8992931028521</t>
  </si>
  <si>
    <t>TISSU MULTI TOILET</t>
  </si>
  <si>
    <t>0711844340008</t>
  </si>
  <si>
    <t>ABC TERASI UDANG 20X4.5G</t>
  </si>
  <si>
    <t>8997011931732</t>
  </si>
  <si>
    <t>DESAKU MARINASI</t>
  </si>
  <si>
    <t>8997011931107</t>
  </si>
  <si>
    <t>Ketumbar Bubuk</t>
  </si>
  <si>
    <t>8997012321228</t>
  </si>
  <si>
    <t>BUMBU KALDU JAMUR WANGS 40 GR</t>
  </si>
  <si>
    <t>8995899250235</t>
  </si>
  <si>
    <t>BONCABE SAMBAL TABUR EBI KRIUK</t>
  </si>
  <si>
    <t>8995899250211</t>
  </si>
  <si>
    <t>BONCABE SMBL TBR ORI 22.5/45</t>
  </si>
  <si>
    <t>8994907001302</t>
  </si>
  <si>
    <t>ABC SAMBEL NUSANTARA TERASI</t>
  </si>
  <si>
    <t>8993351120430</t>
  </si>
  <si>
    <t>GREENFIELDS YOUGHR RTD LYCHEE ML</t>
  </si>
  <si>
    <t>8993351120416</t>
  </si>
  <si>
    <t>GREENFIELDS YOUGHR RTD STRAW 250 ML</t>
  </si>
  <si>
    <t>8993351120454</t>
  </si>
  <si>
    <t>GREENFIELDS YOUGHR RTD PEACH 250 ML</t>
  </si>
  <si>
    <t>8993351120409</t>
  </si>
  <si>
    <t>GREENFIELDS YOUGHR RTD BLUEBERRY 250 ML</t>
  </si>
  <si>
    <t>8993351120485</t>
  </si>
  <si>
    <t>GREENFIELDS YOUGHR RTD ORIGINAL 250 ML</t>
  </si>
  <si>
    <t>8993351120492</t>
  </si>
  <si>
    <t>GREENFIELDS YOUGHR RTD MERBERRY 250 ML</t>
  </si>
  <si>
    <t>8993351120263</t>
  </si>
  <si>
    <t>GREENFIELDS YOUGHR POUCH MANGGO 80 GR</t>
  </si>
  <si>
    <t>8993351120867</t>
  </si>
  <si>
    <t>GREENFIELDS YOUGHR POUCH MIXED BERRY 80 GR</t>
  </si>
  <si>
    <t>8993351120362</t>
  </si>
  <si>
    <t>GREENFIELDS YOUGHR POUCH STRAW 80 GR</t>
  </si>
  <si>
    <t>8996006862105</t>
  </si>
  <si>
    <t xml:space="preserve">FRUIT TEA KOTAK BLACK CURRENT </t>
  </si>
  <si>
    <t>8996006862099</t>
  </si>
  <si>
    <t xml:space="preserve">FRUIT TEA KOTAK  APEL 250 ML </t>
  </si>
  <si>
    <t>8996006862112</t>
  </si>
  <si>
    <t>FRUIT TEA  KOTAK LEMON 250 ML</t>
  </si>
  <si>
    <t>8998009050053</t>
  </si>
  <si>
    <t xml:space="preserve">ULTRA SR KCG IJO 250 ML </t>
  </si>
  <si>
    <t>711844162419</t>
  </si>
  <si>
    <t xml:space="preserve">ABC SARI KACANG HIJAU 250 ML </t>
  </si>
  <si>
    <t>0711844162402</t>
  </si>
  <si>
    <t>ABC SARI KACANG HIJAU 200 ML</t>
  </si>
  <si>
    <t>8998009050022</t>
  </si>
  <si>
    <t>SARI KACANG HIJAU 150 ML</t>
  </si>
  <si>
    <t>8996006320117</t>
  </si>
  <si>
    <t>TEH BOTOL SOSRO  KOTAK 200 ML</t>
  </si>
  <si>
    <t>8991001111883</t>
  </si>
  <si>
    <t>SQ CHUNKY JAR CASHEW 30 GR</t>
  </si>
  <si>
    <t>8991001661739</t>
  </si>
  <si>
    <t>DF TREASURE ALMOND 36GR</t>
  </si>
  <si>
    <t>8991001502933</t>
  </si>
  <si>
    <t xml:space="preserve">DF CHACHA MINIS HATS 30 GR </t>
  </si>
  <si>
    <t>8997240350274</t>
  </si>
  <si>
    <t>OPAO STAWBERRY 125 ML</t>
  </si>
  <si>
    <t>8999908208101</t>
  </si>
  <si>
    <t>MY BABY POWDER ORIGINAL 100GR</t>
  </si>
  <si>
    <t>055500130238</t>
  </si>
  <si>
    <t>SOS LANTAI FLORA</t>
  </si>
  <si>
    <t>8998866679572</t>
  </si>
  <si>
    <t>SOKLIN LANTAI ROSE 780 ML</t>
  </si>
  <si>
    <t>8992946533365</t>
  </si>
  <si>
    <t>DISHWASH WOSHI LEMON BASIL 100 ML</t>
  </si>
  <si>
    <t>8993560033040</t>
  </si>
  <si>
    <t>HARPIC PP ORI 200 ML</t>
  </si>
  <si>
    <t>8998899013091</t>
  </si>
  <si>
    <t>BAYCLIN FRESH 500ML</t>
  </si>
  <si>
    <t>8998899013077</t>
  </si>
  <si>
    <t>BAYCLIN REGULER 500ML</t>
  </si>
  <si>
    <t>8992765101011</t>
  </si>
  <si>
    <t xml:space="preserve">GILLETTE GOAL KLIK </t>
  </si>
  <si>
    <t>4801234014315</t>
  </si>
  <si>
    <t>KIWI EXPRESS SHINE SPONGE BLACK 7 ML</t>
  </si>
  <si>
    <t>8997016221319</t>
  </si>
  <si>
    <t>MORRIS POMADE WB STRONG HOLD 80GR</t>
  </si>
  <si>
    <t>8997016221296</t>
  </si>
  <si>
    <t>MORRIS POMADE WB SUPREME HOLD 80GR</t>
  </si>
  <si>
    <t>8992832605756</t>
  </si>
  <si>
    <t>BELLAGIO POMADE SHINE &amp; EXTREME 82GR</t>
  </si>
  <si>
    <t>8992832604667</t>
  </si>
  <si>
    <t>BELLAGIO POMADE SHINE &amp; STRONG RED 80GR</t>
  </si>
  <si>
    <t>8992832606029</t>
  </si>
  <si>
    <t>BELLAGIO HOMME CLAY DYNAMIC RED 90GR</t>
  </si>
  <si>
    <t>8993099132979</t>
  </si>
  <si>
    <t>PAGODA PASTILES MINT 20 GR</t>
  </si>
  <si>
    <t>8999801410106</t>
  </si>
  <si>
    <t xml:space="preserve">AERO ALKALIN </t>
  </si>
  <si>
    <t>8999801310215</t>
  </si>
  <si>
    <t>BATU BATERAI UM 3 BIRU SINGLE</t>
  </si>
  <si>
    <t>8999801310550</t>
  </si>
  <si>
    <t>BATU BATERAI UM 3 BIRU RENCENG</t>
  </si>
  <si>
    <t>886022941208</t>
  </si>
  <si>
    <t>BATU BATERAI  +  BLISTER 4 BUTIR</t>
  </si>
  <si>
    <t>8886020033431</t>
  </si>
  <si>
    <t>W-3343 BGS KAPUR AJAIB</t>
  </si>
  <si>
    <t>8993351120065</t>
  </si>
  <si>
    <t>GREENFIELDS YOUGHR POUCH ORIGINAL  80 GR</t>
  </si>
  <si>
    <t>8992832606012</t>
  </si>
  <si>
    <t>BELLAGIO HOMME CLAY MEGA BLACK 90GR</t>
  </si>
  <si>
    <t>8993200345717</t>
  </si>
  <si>
    <t>SOSIS KENZELER  HOT</t>
  </si>
  <si>
    <t>8997207580027</t>
  </si>
  <si>
    <t>GULA GUNUNG MADU BKS 1 KG</t>
  </si>
  <si>
    <t>8993093105009</t>
  </si>
  <si>
    <t>TEPUNG TAPIOKA 1 KG</t>
  </si>
  <si>
    <t>8997209390341</t>
  </si>
  <si>
    <t>TEPUNG KETAN BOLA DELI 500 G</t>
  </si>
  <si>
    <t>8997209390303</t>
  </si>
  <si>
    <t xml:space="preserve"> TEPUNG BERAS BOLA DELI 500 G</t>
  </si>
  <si>
    <t>8992696426528</t>
  </si>
  <si>
    <t>SUSU NESTLE CARMATION 448 G</t>
  </si>
  <si>
    <t>8999801200030</t>
  </si>
  <si>
    <t>FOYU 500 GR</t>
  </si>
  <si>
    <t>8719200170995</t>
  </si>
  <si>
    <t>BLUE BAND 200 GR</t>
  </si>
  <si>
    <t>8997215750030</t>
  </si>
  <si>
    <t>WINCHEEZ 250 GR</t>
  </si>
  <si>
    <t>8998888110114</t>
  </si>
  <si>
    <t>MARJAN SIRUP COCOPANDAN</t>
  </si>
  <si>
    <t>8991001400024</t>
  </si>
  <si>
    <t>VAN HTN CC PWDR 90 G</t>
  </si>
  <si>
    <t>8992933217117</t>
  </si>
  <si>
    <t xml:space="preserve">NUTRIGEL RASA JAMBU BIJI 15 GR </t>
  </si>
  <si>
    <t>8992933211115</t>
  </si>
  <si>
    <t xml:space="preserve">NUTRIGEL RASA STRAW BIJI 15 GR </t>
  </si>
  <si>
    <t>992855888228</t>
  </si>
  <si>
    <t>AGAR AGAR BOLA DUNIA</t>
  </si>
  <si>
    <t>8992717102509</t>
  </si>
  <si>
    <t>SUN KARA SANTAN 200ML</t>
  </si>
  <si>
    <t>8997024910052</t>
  </si>
  <si>
    <t>VANILI CAPUNG</t>
  </si>
  <si>
    <t>8992984821127</t>
  </si>
  <si>
    <t>KOEPOE OVALETT B 75 GR</t>
  </si>
  <si>
    <t>8992984821110</t>
  </si>
  <si>
    <t>KOEPOE OVALETT K 30GR</t>
  </si>
  <si>
    <t>8992984820717</t>
  </si>
  <si>
    <t>KOEPOE SODA KUE 81GR</t>
  </si>
  <si>
    <t>3516663740001</t>
  </si>
  <si>
    <t>PERNIPAN 11 GR</t>
  </si>
  <si>
    <t>8992984821325</t>
  </si>
  <si>
    <t>KOEPOE SP PENGEMULSI 70 GR</t>
  </si>
  <si>
    <t>8995757019776</t>
  </si>
  <si>
    <t>PENA KIKY EXL</t>
  </si>
  <si>
    <t>8995757026941</t>
  </si>
  <si>
    <t xml:space="preserve">BISNIS FILE </t>
  </si>
  <si>
    <t>8998888710574</t>
  </si>
  <si>
    <t xml:space="preserve">DELMONTE EXTRA HOT PC 1 KG CHILI </t>
  </si>
  <si>
    <t>8993200666607</t>
  </si>
  <si>
    <t>GOURMED EXTRA PEDAS 1 KG</t>
  </si>
  <si>
    <t>8998888710178</t>
  </si>
  <si>
    <t xml:space="preserve">DELMONTE KETCHUP 1 KG </t>
  </si>
  <si>
    <t>711844120525</t>
  </si>
  <si>
    <t>ABC SAOS SAMBAL ASLI 380</t>
  </si>
  <si>
    <t>8992774875002</t>
  </si>
  <si>
    <t>ROYAL GOLD KECAP IKAN 725 ML</t>
  </si>
  <si>
    <t>8992946532009</t>
  </si>
  <si>
    <t>MINYAK GORENG FITRI</t>
  </si>
  <si>
    <t>8992946532764</t>
  </si>
  <si>
    <t>MINYAK GORENG FITRI 450 GR</t>
  </si>
  <si>
    <t>8992946532795</t>
  </si>
  <si>
    <t xml:space="preserve">MINYAK GORENG RIZKY 1000 ML </t>
  </si>
  <si>
    <t>8992946531262</t>
  </si>
  <si>
    <t>Minyak goreng INL (900 ml)</t>
  </si>
  <si>
    <t>8997226150010</t>
  </si>
  <si>
    <t>Minyak goreng sawit salvaco (1 liter)</t>
  </si>
  <si>
    <t>8997226150249</t>
  </si>
  <si>
    <t>Minyak goreng Sawit nusa kita ( 2 liter)</t>
  </si>
  <si>
    <t>8992946122002</t>
  </si>
  <si>
    <t>TROPICAL MINYAK GORENG BOTOL 2 L</t>
  </si>
  <si>
    <t>8992696521797</t>
  </si>
  <si>
    <t>MILO ACTIV-GO SICH 22 GR</t>
  </si>
  <si>
    <t>8992696421585</t>
  </si>
  <si>
    <t xml:space="preserve">NESCAFE CLASSIC 100 GR </t>
  </si>
  <si>
    <t>8992936115045</t>
  </si>
  <si>
    <t>TONG TJI ORIGINAL BLACK TEA   25S</t>
  </si>
  <si>
    <t>894171101289</t>
  </si>
  <si>
    <t xml:space="preserve">white coffe 20 gr </t>
  </si>
  <si>
    <t>8995899203095</t>
  </si>
  <si>
    <t>bon cabe 35 gr</t>
  </si>
  <si>
    <t>8997011930612</t>
  </si>
  <si>
    <t>LADAKU</t>
  </si>
  <si>
    <t>KERTAS KADO</t>
  </si>
  <si>
    <t>8995757812896</t>
  </si>
  <si>
    <t>BUKU KIKY 58</t>
  </si>
  <si>
    <t>8995757218308</t>
  </si>
  <si>
    <t>BUKU FOLIO KIKY 100</t>
  </si>
  <si>
    <t>8995757043078</t>
  </si>
  <si>
    <t xml:space="preserve">PAPER BAG UKURAN KECIL </t>
  </si>
  <si>
    <t>8995757025012</t>
  </si>
  <si>
    <t>PAPER BAG UKURAN BESAR</t>
  </si>
  <si>
    <t>8995757639707</t>
  </si>
  <si>
    <t>PEPER BAG KIKY</t>
  </si>
  <si>
    <t>8995757037961</t>
  </si>
  <si>
    <t>KIKY F4 7565</t>
  </si>
  <si>
    <t>8995757041630</t>
  </si>
  <si>
    <t>ORIGAMI 14 X 14</t>
  </si>
  <si>
    <t>8995757827050</t>
  </si>
  <si>
    <t xml:space="preserve">AMPLOP MERPATI </t>
  </si>
  <si>
    <t>8992911011240</t>
  </si>
  <si>
    <t xml:space="preserve">IDEAL CUTTUN BUDS </t>
  </si>
  <si>
    <t>8992911012116</t>
  </si>
  <si>
    <t>CUTTON BUDS WING</t>
  </si>
  <si>
    <t>8992911041215</t>
  </si>
  <si>
    <t>CUTTON BUDS ADULT</t>
  </si>
  <si>
    <t>8992911051337</t>
  </si>
  <si>
    <t>SAUDDI CHOIS CUTTON BUDS 133</t>
  </si>
  <si>
    <t>8992911010488</t>
  </si>
  <si>
    <t>SAUDDI CHOIS CUTTON BUDS 132</t>
  </si>
  <si>
    <t>8994171101289</t>
  </si>
  <si>
    <t xml:space="preserve">LUWAK WHITE COF RNCNG 20 GR </t>
  </si>
  <si>
    <t>8993274538015</t>
  </si>
  <si>
    <t>CUCU RICE CRISPIES</t>
  </si>
  <si>
    <t>8992696403413</t>
  </si>
  <si>
    <t>NESCAFE CLASSIC 50GR</t>
  </si>
  <si>
    <t>8999999195649</t>
  </si>
  <si>
    <t>SARIWANGI TEH ASLI 25'SX1.85G</t>
  </si>
  <si>
    <t>8999999027032</t>
  </si>
  <si>
    <t>LIFEBUOYSHP STRO 7 SH 12 X 9 ML</t>
  </si>
  <si>
    <t>8999999571818</t>
  </si>
  <si>
    <t>MOLTO</t>
  </si>
  <si>
    <t>8998866108317</t>
  </si>
  <si>
    <t>SHAMPO EMORON HIJAB  10 ML</t>
  </si>
  <si>
    <t>8998866107578</t>
  </si>
  <si>
    <t>SHAMPO EMORON AVOCADO  10 ML</t>
  </si>
  <si>
    <t>4902430697965</t>
  </si>
  <si>
    <t>REJOICE 10 ML</t>
  </si>
  <si>
    <t>8999999048167</t>
  </si>
  <si>
    <t>SUNSILK 9 ML</t>
  </si>
  <si>
    <t>8993560022020</t>
  </si>
  <si>
    <t xml:space="preserve">DETTOL LIQUID 95 ML </t>
  </si>
  <si>
    <t>0388852007201</t>
  </si>
  <si>
    <t xml:space="preserve">SPON SUNLIKE </t>
  </si>
  <si>
    <t>8999999044213</t>
  </si>
  <si>
    <t xml:space="preserve">ZWITSAL BABAY SHAME </t>
  </si>
  <si>
    <t>8999999032128</t>
  </si>
  <si>
    <t>ZWITSAL HAIR AND BODY</t>
  </si>
  <si>
    <t>8999999559540</t>
  </si>
  <si>
    <t>LIFEBUOY BW LEMON FRESH PCH 90ML</t>
  </si>
  <si>
    <t>8999999559533</t>
  </si>
  <si>
    <t>LIFEBUOY BW TOTAL 10 LD PCH 90ML</t>
  </si>
  <si>
    <t>8000700000005</t>
  </si>
  <si>
    <t>DOVE BEAUTY CREAM 100 GR</t>
  </si>
  <si>
    <t>8999999036607</t>
  </si>
  <si>
    <t>LUX BAR SOAP ROSE FRESH 75GR</t>
  </si>
  <si>
    <t>8999999500399</t>
  </si>
  <si>
    <t>LUX BAR SOAP CAMELLIA WHITE 75GR</t>
  </si>
  <si>
    <t>8999999533731</t>
  </si>
  <si>
    <t>CITRA BENGKOANG 70 GR</t>
  </si>
  <si>
    <t>8999999059309</t>
  </si>
  <si>
    <t>LIFEBOY ACTIVE SILVER 70 GR</t>
  </si>
  <si>
    <t>8999999059323</t>
  </si>
  <si>
    <t>LIFEBUOY BAR SOAP LEMON FRESH 85GR/75GR</t>
  </si>
  <si>
    <t>8999999059347</t>
  </si>
  <si>
    <t>LIFEBUOY BAR SOAP COOL FRESH 85GR/75GR</t>
  </si>
  <si>
    <t>8999999059316</t>
  </si>
  <si>
    <t>LIFEBUOY BAR SOAP WHITE MILD CARE 85/75GR</t>
  </si>
  <si>
    <t>4801010560500</t>
  </si>
  <si>
    <t>JOHNSON BABY SOAP</t>
  </si>
  <si>
    <t>8992694247163</t>
  </si>
  <si>
    <t>ZWITSAL HONEY 70 GR</t>
  </si>
  <si>
    <t>8998866603669</t>
  </si>
  <si>
    <t>FRES &amp; NATURAL BAR SOAP APPLE KIWI 70GR/65GR</t>
  </si>
  <si>
    <t>8998866603676</t>
  </si>
  <si>
    <t>FRES &amp; NATURAL BAR SOAP CUCUMBER MELON 70GR/65GR</t>
  </si>
  <si>
    <t>8999999045913</t>
  </si>
  <si>
    <t>LIFEBUOY M.CARE BLUE 110G</t>
  </si>
  <si>
    <t>8998866800204</t>
  </si>
  <si>
    <t>LUX BAR ORANGE AND MAYO 75GR</t>
  </si>
  <si>
    <t>8993189322563</t>
  </si>
  <si>
    <t>CHARM EXTRA COMFORT MAXI 16S</t>
  </si>
  <si>
    <t>8993189270307</t>
  </si>
  <si>
    <t>CHARM BODY FIT EXTRA MAXI  20'S</t>
  </si>
  <si>
    <t>8993189270420</t>
  </si>
  <si>
    <t>CHARM BODY FIT NIGHT WING 35CM 12's</t>
  </si>
  <si>
    <t>8996196005252</t>
  </si>
  <si>
    <t>PIATTOS BBQ 20 GR</t>
  </si>
  <si>
    <t>8996196005153</t>
  </si>
  <si>
    <t>PIATTOS  SAPI PANGGANG 20  GR</t>
  </si>
  <si>
    <t>8998866201377</t>
  </si>
  <si>
    <t>KRISBEE FRENCH FRIES 68G</t>
  </si>
  <si>
    <t>8993004788512</t>
  </si>
  <si>
    <t>SMAX BALLS COKLAT SMALL</t>
  </si>
  <si>
    <t>8991002502093</t>
  </si>
  <si>
    <t>MAYASI PAW ROASTED CORN FLAVOR 20GR</t>
  </si>
  <si>
    <t>8991002502086</t>
  </si>
  <si>
    <t>MAYASI PAW COKLAT FLAVOR 20 GR</t>
  </si>
  <si>
    <t>8997004302457</t>
  </si>
  <si>
    <t>OISHI SUKI SUKI 60GRM</t>
  </si>
  <si>
    <t>8991001663344</t>
  </si>
  <si>
    <t>BAR-BAR 80G(10X8G)</t>
  </si>
  <si>
    <t>8996196005801</t>
  </si>
  <si>
    <t>PIATTOS MYSTERY 68GR</t>
  </si>
  <si>
    <t>899507760562</t>
  </si>
  <si>
    <t xml:space="preserve">TIC TAC ORIGINAL </t>
  </si>
  <si>
    <t>8995077601057</t>
  </si>
  <si>
    <t>SUKRO OVEN 12G</t>
  </si>
  <si>
    <t>8995077600579</t>
  </si>
  <si>
    <t>DUA KELINCI TIC TAC PDS 18 G</t>
  </si>
  <si>
    <t>8993274538374</t>
  </si>
  <si>
    <t>CUCU CHOCO MALLOW 20 GR</t>
  </si>
  <si>
    <t>8992003786857</t>
  </si>
  <si>
    <t>ANTANGIN GOOD NIGHT TABLET 4'S</t>
  </si>
  <si>
    <t>8993365160019</t>
  </si>
  <si>
    <t xml:space="preserve">TJ MADU JAHE MERAH 140 ML </t>
  </si>
  <si>
    <t>8992843103050</t>
  </si>
  <si>
    <t xml:space="preserve">BETADINE 5 ML </t>
  </si>
  <si>
    <t>8996200900092</t>
  </si>
  <si>
    <t>HEROCYN 85 GR</t>
  </si>
  <si>
    <t>8934868015024</t>
  </si>
  <si>
    <t>REXSONA DEO 10/9 GR</t>
  </si>
  <si>
    <t>8999908392800</t>
  </si>
  <si>
    <t>MY BABY MINYAK TELON PLUS 150ML/145ML</t>
  </si>
  <si>
    <t>0000088820309</t>
  </si>
  <si>
    <t>CUSSON BABY PWD MILD&amp;GENTLE 100GR</t>
  </si>
  <si>
    <t>8998103000589</t>
  </si>
  <si>
    <t>CUSSON BABY PWD SOFT&amp;amp;SMOOTH 100GR</t>
  </si>
  <si>
    <t>8998866107464</t>
  </si>
  <si>
    <t>POSH BODY SPRAY FRESH SPIRIT 150ML</t>
  </si>
  <si>
    <t>8999999719418</t>
  </si>
  <si>
    <t>VASELINE HBL HEALTY WHITE 200 ML</t>
  </si>
  <si>
    <t>8999999052959</t>
  </si>
  <si>
    <t>POND'S FACIAL FOAM WB LIGHTG 50ML</t>
  </si>
  <si>
    <t>8999999719395</t>
  </si>
  <si>
    <t>VASELINE UVXTRA BRIGT 100 ML</t>
  </si>
  <si>
    <t>8992856892507</t>
  </si>
  <si>
    <t>VITALIS BODY CAM BOOSSOM'</t>
  </si>
  <si>
    <t>8993379284268</t>
  </si>
  <si>
    <t>LERVIA LOTION MILK BOTOL 200ML</t>
  </si>
  <si>
    <t>8992727003537</t>
  </si>
  <si>
    <t>BIORE FACIAL MEN B/W SCRUB 100ML</t>
  </si>
  <si>
    <t>8992727005159</t>
  </si>
  <si>
    <t>BIORE MEN FF ACNE ACTION 100GR</t>
  </si>
  <si>
    <t>8992727006330</t>
  </si>
  <si>
    <t>BIORE MENS BRIGHT ACT 100GR</t>
  </si>
  <si>
    <t>8992832601628</t>
  </si>
  <si>
    <t>CASABLANCA ROLL ON MEN BLACK 50ML</t>
  </si>
  <si>
    <t>8992832602861</t>
  </si>
  <si>
    <t>CASABLANCA ROLL ON WMN WHITE 50ML</t>
  </si>
  <si>
    <t>8992832602991</t>
  </si>
  <si>
    <t>BELLAGIO ROLL ON STAMINA 50 ML</t>
  </si>
  <si>
    <t>8993417001260</t>
  </si>
  <si>
    <t>OVALE FACE LOTION ANTI ANCE 100ML</t>
  </si>
  <si>
    <t>8993417010033</t>
  </si>
  <si>
    <t>OVALE FACE LOTION LEMON 100 ML</t>
  </si>
  <si>
    <t>8993417001277</t>
  </si>
  <si>
    <t>OVALE FACE LOTION WHITENING 100ML</t>
  </si>
  <si>
    <t>8993005212023</t>
  </si>
  <si>
    <t>CALADINE BABY POWDER 55 GR</t>
  </si>
  <si>
    <t>8993005123015</t>
  </si>
  <si>
    <t>CALADINE LOTION 60 ML</t>
  </si>
  <si>
    <t>8993005202208</t>
  </si>
  <si>
    <t>CALADINE POWDER ADULT 60 GR</t>
  </si>
  <si>
    <t>8993176111293</t>
  </si>
  <si>
    <t>CAP LANG K.PUTIH A.THERAPY 210ML</t>
  </si>
  <si>
    <t>8998667400931</t>
  </si>
  <si>
    <t>KONICARE MINYAK TELON PLUS 60ML</t>
  </si>
  <si>
    <t>8998667401068</t>
  </si>
  <si>
    <t>KONICARE MINYAK KAYU PUTIH PLUS 125ML</t>
  </si>
  <si>
    <t>8998667400696</t>
  </si>
  <si>
    <t>KONICARE MINYAK TELON 125ML</t>
  </si>
  <si>
    <t>8998667400283</t>
  </si>
  <si>
    <t>KONICARE MINYAK TELON BTL 60 ML</t>
  </si>
  <si>
    <t>8998667400948</t>
  </si>
  <si>
    <t>KONICARE MINYAK TELON PLUS 125ML</t>
  </si>
  <si>
    <t>8993366101417</t>
  </si>
  <si>
    <t>MINYAK KAYU PUTIH SIDOLA 100 ML</t>
  </si>
  <si>
    <t>8993366101219</t>
  </si>
  <si>
    <t>MINYAK KAYU PUTIH SIDOLA 30 ML</t>
  </si>
  <si>
    <t>8993366101318</t>
  </si>
  <si>
    <t xml:space="preserve">SIDOLA MINYAK KAYU PUTIH 60 ML </t>
  </si>
  <si>
    <t>8997021870137</t>
  </si>
  <si>
    <t xml:space="preserve">FRESHCARE SPLASH FRUITY 10 ML </t>
  </si>
  <si>
    <t>8997021871097</t>
  </si>
  <si>
    <t>FRESHCARE MINYAK KAYU PUTIH 10 ML</t>
  </si>
  <si>
    <t>8997021872735</t>
  </si>
  <si>
    <t>CREAM HOT IN GO 100 GR</t>
  </si>
  <si>
    <t>8997021872742</t>
  </si>
  <si>
    <t>CREAM HOT IN STRONG GO</t>
  </si>
  <si>
    <t>8993176120066</t>
  </si>
  <si>
    <t>CAP LANG BALSEM AKTIF 20GR</t>
  </si>
  <si>
    <t>8992772265164</t>
  </si>
  <si>
    <t xml:space="preserve">ANTIS SPRAY 55 ML </t>
  </si>
  <si>
    <t>8997021871653</t>
  </si>
  <si>
    <t xml:space="preserve">SANITIZER GEL MY WELL 100 ML </t>
  </si>
  <si>
    <t>8994591010031</t>
  </si>
  <si>
    <t>CDR FRUITPUNCH 10TAB/TUBE</t>
  </si>
  <si>
    <t>8998667100312</t>
  </si>
  <si>
    <t>PROTECAL SOLID TUBE 4.5 G X 10'S</t>
  </si>
  <si>
    <t>8994591070011</t>
  </si>
  <si>
    <t>REDOXON DOUBLE ACTION 10TAB/TUBE</t>
  </si>
  <si>
    <t>8997239630103</t>
  </si>
  <si>
    <t xml:space="preserve">ADEM SARI </t>
  </si>
  <si>
    <t>8993365131538</t>
  </si>
  <si>
    <t xml:space="preserve">MADU TJ MURNI 150 GR </t>
  </si>
  <si>
    <t>8992727003803</t>
  </si>
  <si>
    <t>ATTACK EASY ROMANTIC FLOWER 700GR</t>
  </si>
  <si>
    <t>8999999518998</t>
  </si>
  <si>
    <t>RINSO MOLTO PURPLE 770 GR</t>
  </si>
  <si>
    <t>8999999526887</t>
  </si>
  <si>
    <t>RINSO MOLTO GOLD 770 GR</t>
  </si>
  <si>
    <t>8999999401238</t>
  </si>
  <si>
    <t>RINSO DETERGENT ANTI NODA 770 GR</t>
  </si>
  <si>
    <t>8999999570804</t>
  </si>
  <si>
    <t>RINSO MOLTO ROSE FRESH 460G</t>
  </si>
  <si>
    <t>8998866609494</t>
  </si>
  <si>
    <t>SOKLIN SOFTERGENT BIRU 265/260 GR</t>
  </si>
  <si>
    <t>8998866609487</t>
  </si>
  <si>
    <t>SOKLIN SOFTERGENT PINK 265/260GR</t>
  </si>
  <si>
    <t>8998866604963</t>
  </si>
  <si>
    <t>DAIA DETERGENT LEMON 290/280GR</t>
  </si>
  <si>
    <t>8998866608459</t>
  </si>
  <si>
    <t>DAIA DETERGENT PUTIH 290/280GR</t>
  </si>
  <si>
    <t>8998866608718</t>
  </si>
  <si>
    <t>DAIA SOFTENER 263 GR</t>
  </si>
  <si>
    <t>8998866610261</t>
  </si>
  <si>
    <t>DAIA DETERGENT VIOLET 290/280GR</t>
  </si>
  <si>
    <t>8993335519397</t>
  </si>
  <si>
    <t>BUKRIM SUPERKLIN SENSASIPUTIHLEMBUT300GR</t>
  </si>
  <si>
    <t>8993335517881</t>
  </si>
  <si>
    <t>BUKRIM SUPERKLIN SENSASI BUNGA 300GR</t>
  </si>
  <si>
    <t>8998866605809</t>
  </si>
  <si>
    <t>SO KLIN DET SMART CLEAN WHITE 800 GR</t>
  </si>
  <si>
    <t>8998866609029</t>
  </si>
  <si>
    <t>DAIA DETERGENT PUTIH 555GR</t>
  </si>
  <si>
    <t>8998866610278</t>
  </si>
  <si>
    <t>DAIA DETERGENT VIOLET 555 GR</t>
  </si>
  <si>
    <t>8993335521543</t>
  </si>
  <si>
    <t>BUKRIM SUPERKLIN SENSASI VIOLET 300GR</t>
  </si>
  <si>
    <t>8993335521260</t>
  </si>
  <si>
    <t>TOTAL SOFTENER VIOLET 650 GR</t>
  </si>
  <si>
    <t>8998866607346'</t>
  </si>
  <si>
    <t>DIAA PUTIH 1.7 GR</t>
  </si>
  <si>
    <t>8998866603898</t>
  </si>
  <si>
    <t>DAIA FLOW 1,6 KG</t>
  </si>
  <si>
    <t>8992727002479</t>
  </si>
  <si>
    <t>ATTACK DET PLUS SOFTENER 800 G</t>
  </si>
  <si>
    <t>8992727001489</t>
  </si>
  <si>
    <t>ATTACK DETERGENT COLOR/VIOLET 800 G</t>
  </si>
  <si>
    <t>8998866612524</t>
  </si>
  <si>
    <t>SO KLIN SOFTERGENT WHITE &amp; BRIGHT 1.8 KG</t>
  </si>
  <si>
    <t>8998866612517</t>
  </si>
  <si>
    <t>SO KLIN SOFTERGENT WHITE &amp; BRIGHT 770 GR</t>
  </si>
  <si>
    <t>8998866619271</t>
  </si>
  <si>
    <t>SOKLIN DET ANTISEP FRESH SCENT PCH 700GR</t>
  </si>
  <si>
    <t>8992727005975</t>
  </si>
  <si>
    <t>ATTACK JAZ1 SEMERBAK CINTA 1.7 KG</t>
  </si>
  <si>
    <t>8998866803878</t>
  </si>
  <si>
    <t>SO KLIN DET ALL IN 1 FLORAL 900 GR</t>
  </si>
  <si>
    <t>8993335514293</t>
  </si>
  <si>
    <t>BUKRIM DET OXY KLIN HYGIENE 800G</t>
  </si>
  <si>
    <t>8999999569853</t>
  </si>
  <si>
    <t>SAHAJA DETERGEN BUBUK POUCH 770G</t>
  </si>
  <si>
    <t>8992727004381</t>
  </si>
  <si>
    <t>ATTACK EASY ROMANTIC FLOWER 1.2KG</t>
  </si>
  <si>
    <t>8992727003681</t>
  </si>
  <si>
    <t>ATTACK EASY PURPLE BLOSSOM 1.2 KG</t>
  </si>
  <si>
    <t>8999999571962</t>
  </si>
  <si>
    <t>MOLTO SOFTENER EDP ENCHANTING PCH 720ML</t>
  </si>
  <si>
    <t>8999999571993</t>
  </si>
  <si>
    <t>MOLTO ULTRA PURE POUCH 720ML</t>
  </si>
  <si>
    <t>8998866618991</t>
  </si>
  <si>
    <t>SO KLIN ROYALE SOFT SUNNY DAY PCH 800ML</t>
  </si>
  <si>
    <t>8992727001687</t>
  </si>
  <si>
    <t>BIORE  BODY F. MEN COOL ENERGY P 250 ML</t>
  </si>
  <si>
    <t>8999999571948</t>
  </si>
  <si>
    <t>MOLTO ALLIN1 PINK POUCH 720 ML</t>
  </si>
  <si>
    <t>8998866605779</t>
  </si>
  <si>
    <t>RAPIKA BIANG BLUE BOTOL250ML</t>
  </si>
  <si>
    <t>8998866604703</t>
  </si>
  <si>
    <t>RAPIKA BIANG PINK BOTOL250ML</t>
  </si>
  <si>
    <t>8998866605113</t>
  </si>
  <si>
    <t>CLING GLAS CLEAN KUNING BTL 425ml</t>
  </si>
  <si>
    <t>8999999570385</t>
  </si>
  <si>
    <t>MOLTO PEWANGI PINK POUCH 280ML</t>
  </si>
  <si>
    <t>8998866609777</t>
  </si>
  <si>
    <t>GIV BODY WASH BENGKOANG PCH 450ML</t>
  </si>
  <si>
    <t>8998866605144</t>
  </si>
  <si>
    <t>CLING GLAS CLEAN LEMON BTL 425ml</t>
  </si>
  <si>
    <t>8998866806022</t>
  </si>
  <si>
    <t>GIV BODY WASH PINK 450ML</t>
  </si>
  <si>
    <t>8998866608862</t>
  </si>
  <si>
    <t>RAPIKA BIANG SWEET PNK 250 ML</t>
  </si>
  <si>
    <t>8998866806015</t>
  </si>
  <si>
    <t>GIV BODY WASH UNGU 450ML</t>
  </si>
  <si>
    <t>8998866611114</t>
  </si>
  <si>
    <t>Rapika B.LUXURY</t>
  </si>
  <si>
    <t>8993560033293</t>
  </si>
  <si>
    <t xml:space="preserve">VANISH PINK POUCH 150 ML </t>
  </si>
  <si>
    <t>8999999570811</t>
  </si>
  <si>
    <t>RINSO MOLTO PURPLE 400 GR</t>
  </si>
  <si>
    <t>8991102024525</t>
  </si>
  <si>
    <t>SIKAT GIGI FORMULA RIPPLE</t>
  </si>
  <si>
    <t>8999999706173</t>
  </si>
  <si>
    <t>PEPSODENT PG WHITE 120 G</t>
  </si>
  <si>
    <t>4902430403856</t>
  </si>
  <si>
    <t xml:space="preserve">ORAL B AR 123 CLEAN 40 </t>
  </si>
  <si>
    <t>8991102100823</t>
  </si>
  <si>
    <t>FORMULA PG ACTION 190 GR</t>
  </si>
  <si>
    <t>8886030422843</t>
  </si>
  <si>
    <t>DEE - DEE TOOTHPASTE STRAW 50 GR</t>
  </si>
  <si>
    <t>8886030422836</t>
  </si>
  <si>
    <t>DEE - DEE TOOTHPASTE ORANGE 50 GR</t>
  </si>
  <si>
    <t>8991111153148</t>
  </si>
  <si>
    <t>LISTERINE MOUNTHWASH SIWAK 250ML</t>
  </si>
  <si>
    <t>8991991161332</t>
  </si>
  <si>
    <t>SENSODYNE PG FRESHMINT 100 GR</t>
  </si>
  <si>
    <t>8992695744067</t>
  </si>
  <si>
    <t>SENSODYNE PG MULTI ACTION 100GR</t>
  </si>
  <si>
    <t>8992695724069</t>
  </si>
  <si>
    <t>SENSODYNE PG WHITENING 100GR</t>
  </si>
  <si>
    <t>8999999706081</t>
  </si>
  <si>
    <t>PEPSODENT PG WHITE EKONOMIS 75GR</t>
  </si>
  <si>
    <t>8992695554062</t>
  </si>
  <si>
    <t>SENSODYNE PG HERBAL 100GR</t>
  </si>
  <si>
    <t>8992695754066</t>
  </si>
  <si>
    <t>SENSODYNE PASTA GIGI REPAIR&amp;PROTECT100GR</t>
  </si>
  <si>
    <t>8998866100168</t>
  </si>
  <si>
    <t>CIPTADENT PG X.COOL 190 GR</t>
  </si>
  <si>
    <t>8998866105071</t>
  </si>
  <si>
    <t>CIPTADENT PG ICE MINT 190 GR</t>
  </si>
  <si>
    <t>9310042627501</t>
  </si>
  <si>
    <t>SENSODYNE PG ORIGINAL 100 GR</t>
  </si>
  <si>
    <t>4800318407739</t>
  </si>
  <si>
    <t>SENSODYNE PG COOL GEL 100 GR</t>
  </si>
  <si>
    <t>8999999706111</t>
  </si>
  <si>
    <t>PEPSODENT PG WHITE 25GR</t>
  </si>
  <si>
    <t>8992779402203</t>
  </si>
  <si>
    <t>BYFR HNG FROZEN LIME</t>
  </si>
  <si>
    <t>8886020001294</t>
  </si>
  <si>
    <t>S-108 SWL TOILET CLR B3P</t>
  </si>
  <si>
    <t>49678</t>
  </si>
  <si>
    <t>SPON JARING</t>
  </si>
  <si>
    <t>8991102021081</t>
  </si>
  <si>
    <t>FORMULA SIKAT GIGI TRIPLE ACTION</t>
  </si>
  <si>
    <t>899279403200</t>
  </si>
  <si>
    <t>BYFR HNG STRAW GUM 2 GR</t>
  </si>
  <si>
    <t>8992779407307</t>
  </si>
  <si>
    <t>BYFR HNG C VANILA COFFE 2 GR</t>
  </si>
  <si>
    <t>8998866106979</t>
  </si>
  <si>
    <t>CIPTADENT SG PROTECT CHARCOAL 1PC</t>
  </si>
  <si>
    <t>8998866107136</t>
  </si>
  <si>
    <t>SYSTEMA SG BIG HD CHARCOAL 1PC</t>
  </si>
  <si>
    <t>8991102022347</t>
  </si>
  <si>
    <t xml:space="preserve">FORMULA SG RIPPLE SOFT </t>
  </si>
  <si>
    <t>8991111152080</t>
  </si>
  <si>
    <t>LISTERINE MOUTHWASH GREEN TEA 250ML</t>
  </si>
  <si>
    <t>007201</t>
  </si>
  <si>
    <t>8999908302502</t>
  </si>
  <si>
    <t>TOTALCARE MOUTHWASH ORI HERBS250M</t>
  </si>
  <si>
    <t>8991102020152</t>
  </si>
  <si>
    <t xml:space="preserve">FORMULA SG DBL ACTION SFT </t>
  </si>
  <si>
    <t>8992779405303</t>
  </si>
  <si>
    <t>BYFR HNG ORANGE PULPY 2 GR</t>
  </si>
  <si>
    <t>8992745120476</t>
  </si>
  <si>
    <t xml:space="preserve">HIT AEROSOL ORANGE 600 ML </t>
  </si>
  <si>
    <t>8999999406929</t>
  </si>
  <si>
    <t>SUPER PELL P.LT GREEN PCH 770 ML</t>
  </si>
  <si>
    <t>0055500130207</t>
  </si>
  <si>
    <t>SOS P.LANTAI APPLE PCH 750 ML</t>
  </si>
  <si>
    <t>055500130245</t>
  </si>
  <si>
    <t>SOS P. LANTAI VIOLET 750 ML</t>
  </si>
  <si>
    <t>8999999406912</t>
  </si>
  <si>
    <t>SUPER PELL P.LT RED PCH 770 ML</t>
  </si>
  <si>
    <t>8998866603539</t>
  </si>
  <si>
    <t xml:space="preserve">SOKLIN LANTAI FLOREL LEVENDER 780 ML </t>
  </si>
  <si>
    <t>8999999407919</t>
  </si>
  <si>
    <t>WIPOL CLASSIC PINE POUCH 780 ML</t>
  </si>
  <si>
    <t>8998866679602</t>
  </si>
  <si>
    <t xml:space="preserve">SOKLIN LANTAI APLE DAN VIONI 780 ML </t>
  </si>
  <si>
    <t>8992946533372</t>
  </si>
  <si>
    <t>DISHWASH WOSHI LEMON BASIL 200 ML</t>
  </si>
  <si>
    <t>8993560033477</t>
  </si>
  <si>
    <t>VANISH PINK SCT 60 ML VB</t>
  </si>
  <si>
    <t>8993560033583</t>
  </si>
  <si>
    <t xml:space="preserve">VANISH WHITE 60ML SCT VB </t>
  </si>
  <si>
    <t>8998866603645</t>
  </si>
  <si>
    <t>WINGS PORCELAIN HIJAU BTL 780 ML</t>
  </si>
  <si>
    <t>8993560033095</t>
  </si>
  <si>
    <t>HARFIX 450 ML</t>
  </si>
  <si>
    <t>8998899013114</t>
  </si>
  <si>
    <t xml:space="preserve">bayclin 100 LEMONml </t>
  </si>
  <si>
    <t>8992745120407</t>
  </si>
  <si>
    <t xml:space="preserve">HIT AEROSOL ORANGE 200 ML </t>
  </si>
  <si>
    <t>8992747180126</t>
  </si>
  <si>
    <t>VIXAL PORSELEN BIRU BTL470ML</t>
  </si>
  <si>
    <t>8999999042646</t>
  </si>
  <si>
    <t>RINSO MOLTO DET LIQ SACHET 6X40 ML</t>
  </si>
  <si>
    <t>8999999514495</t>
  </si>
  <si>
    <t>RINSO MOLTO LIQ ROSE FRESH 215ML</t>
  </si>
  <si>
    <t>8998899013015</t>
  </si>
  <si>
    <t>BACKIN 100 ML REGULAR'</t>
  </si>
  <si>
    <t>8998899013084</t>
  </si>
  <si>
    <t>BAYCLIN LEMON 500ML</t>
  </si>
  <si>
    <t>8998899013121</t>
  </si>
  <si>
    <t>BAYCLIN FRESS 1000ML</t>
  </si>
  <si>
    <t>8998866100717</t>
  </si>
  <si>
    <t>MAMA LEMON POUCH 780 ML</t>
  </si>
  <si>
    <t>8992727005296</t>
  </si>
  <si>
    <t>ATTACK JAZ1 SEMERBAK SEGAR 6X50GR</t>
  </si>
  <si>
    <t>8999999558079</t>
  </si>
  <si>
    <t>RINSO MOLTO ULTRA SACHET 6X44/42GR</t>
  </si>
  <si>
    <t>MOLTO ALLIN1 BLUE SCH12X20ML</t>
  </si>
  <si>
    <t>8992946533389</t>
  </si>
  <si>
    <t>DISHWASH WOSHI LEMON BASIL 390 ML</t>
  </si>
  <si>
    <t>8999999558062</t>
  </si>
  <si>
    <t>RINSO ANTI NODA SACHET 6X44/42GR</t>
  </si>
  <si>
    <t>8998866601146</t>
  </si>
  <si>
    <t>DANGDUT S.CREAM 400K JERUK 128GR</t>
  </si>
  <si>
    <t>8998866612999</t>
  </si>
  <si>
    <t>EKONOMI CREAM PINK FLOWER 500K 174/168 GR</t>
  </si>
  <si>
    <t>8998866611138</t>
  </si>
  <si>
    <t>EKONOMI CREAM  VIOLET 350K 80/77GR</t>
  </si>
  <si>
    <t>8999999059781</t>
  </si>
  <si>
    <t>SUNLIGHT LIQ LIME PCH 210ML</t>
  </si>
  <si>
    <t>8999999050009</t>
  </si>
  <si>
    <t>SUNLIGHT LIQUID LIME PCH 95/105 ML</t>
  </si>
  <si>
    <t>8992946533303</t>
  </si>
  <si>
    <t>DISHWASH WOSHI GREEN TEA 100 ML</t>
  </si>
  <si>
    <t>8998866105781</t>
  </si>
  <si>
    <t>ZINC SHP BLACK &amp; SHINE BTL 170ML</t>
  </si>
  <si>
    <t>8998866105750</t>
  </si>
  <si>
    <t>ZINC SHP CLEAN &amp; ACTIVE BTL 170ML</t>
  </si>
  <si>
    <t>8998866105767</t>
  </si>
  <si>
    <t>ZINC SHP SOFT SHINE BTL 170M</t>
  </si>
  <si>
    <t>ZINC SHP REFRESHING COOL BTL 170ML</t>
  </si>
  <si>
    <t>8999999036638</t>
  </si>
  <si>
    <t>LUX BAR SOAP VELVET JASMINE  75GR</t>
  </si>
  <si>
    <t>8992745470151</t>
  </si>
  <si>
    <t>SANITER BARSOAPCOOLFRESSBLUE</t>
  </si>
  <si>
    <t>8888103200013</t>
  </si>
  <si>
    <t>CUSSEN BABY 75 GR</t>
  </si>
  <si>
    <t>8999999031107</t>
  </si>
  <si>
    <t>LUX BAR SOAP LILY FRESH 75GR</t>
  </si>
  <si>
    <t>A1</t>
  </si>
  <si>
    <t>RAJA UDANG 5 KG</t>
  </si>
  <si>
    <t>A2</t>
  </si>
  <si>
    <t xml:space="preserve">KERUPUK LOMBOK IJO WARNA WARNI </t>
  </si>
  <si>
    <t>A3</t>
  </si>
  <si>
    <t xml:space="preserve">MARGARIN AMANDA POLOS 500 GR </t>
  </si>
  <si>
    <t>A4</t>
  </si>
  <si>
    <t>KOPI JEMPOL 225 G</t>
  </si>
  <si>
    <t>A5</t>
  </si>
  <si>
    <t>PANIR</t>
  </si>
  <si>
    <t>A6</t>
  </si>
  <si>
    <t>CAKRA KEMBAR CURAH</t>
  </si>
  <si>
    <t>A7</t>
  </si>
  <si>
    <t>SUSU KUE</t>
  </si>
  <si>
    <t>A8</t>
  </si>
  <si>
    <t xml:space="preserve">COKLAT BATANG DUNIA </t>
  </si>
  <si>
    <t>A9</t>
  </si>
  <si>
    <t>SENDOK BEBEK BUTEK</t>
  </si>
  <si>
    <t>A10</t>
  </si>
  <si>
    <t xml:space="preserve">PIPET DRINKING </t>
  </si>
  <si>
    <t>A11</t>
  </si>
  <si>
    <t xml:space="preserve">KOTAK </t>
  </si>
  <si>
    <t>A12</t>
  </si>
  <si>
    <t xml:space="preserve">MANGKOK PLASTIK </t>
  </si>
  <si>
    <t>A13</t>
  </si>
  <si>
    <t>SANDAL SWALOW</t>
  </si>
  <si>
    <t>A14</t>
  </si>
  <si>
    <t xml:space="preserve">MAP ZET AIR MAIL Z 310 </t>
  </si>
  <si>
    <t>A15</t>
  </si>
  <si>
    <t>KERTAS FOLIO PER LEMBAR</t>
  </si>
  <si>
    <t>A16</t>
  </si>
  <si>
    <t xml:space="preserve">MATERAI </t>
  </si>
  <si>
    <t>A17</t>
  </si>
  <si>
    <t>MASKER DUCKPILL 5 PCS</t>
  </si>
  <si>
    <t>A18</t>
  </si>
  <si>
    <t xml:space="preserve">MINYAK KAYU PUTIH SIDOLA 15 ML </t>
  </si>
  <si>
    <t>A19</t>
  </si>
  <si>
    <t xml:space="preserve">SPON KAWAT </t>
  </si>
  <si>
    <t>8994365205557</t>
  </si>
  <si>
    <t>TRIPANCA 1.5LT</t>
  </si>
  <si>
    <t>TICTAC ORI</t>
  </si>
  <si>
    <t>ASTOR SINGLES</t>
  </si>
  <si>
    <t>FRESTEA APLE 350ML</t>
  </si>
  <si>
    <t>GREENFIELDS FULL CREAM 250ML</t>
  </si>
  <si>
    <t>CHACHA</t>
  </si>
  <si>
    <t>8993200668243</t>
  </si>
  <si>
    <t>SOSIS GOCHUJANG</t>
  </si>
  <si>
    <t>8993200668496</t>
  </si>
  <si>
    <t xml:space="preserve">BAKSO ORIGINAL </t>
  </si>
  <si>
    <t>8993200347315</t>
  </si>
  <si>
    <t>SOSIS MINI</t>
  </si>
  <si>
    <t>8994365405551</t>
  </si>
  <si>
    <t>TRIPANCA GELAS DUS</t>
  </si>
  <si>
    <t>8997207990055</t>
  </si>
  <si>
    <t>TRIPANCA 600ML</t>
  </si>
  <si>
    <t>8993351124209</t>
  </si>
  <si>
    <t>GREENFIELDS UHT STRAWBERRY 250ML</t>
  </si>
  <si>
    <t>MIE KREMEZZ SHORR S.BALADO 16 GR</t>
  </si>
  <si>
    <t>GREENFIELDS CHOCOMALT MILK 200ML</t>
  </si>
  <si>
    <t>8993351122403</t>
  </si>
  <si>
    <t>GREENFIELDS EXTRA CHOCHOMALT MILK 200ML</t>
  </si>
  <si>
    <t>'8993351122427</t>
  </si>
  <si>
    <t>GREENFILEDS EXTRA VANILLA CHAMOMILE MILK 200ML</t>
  </si>
  <si>
    <t>8993351122434</t>
  </si>
  <si>
    <t>GREENFIELDS HONEY EARL GREY 200ML</t>
  </si>
  <si>
    <t>8993351122618</t>
  </si>
  <si>
    <t>GREENFIELDS CHOCOLATE 250ML</t>
  </si>
  <si>
    <t>8993351124117</t>
  </si>
  <si>
    <t>KIT KAT 17GR</t>
  </si>
  <si>
    <t>8991115012106</t>
  </si>
  <si>
    <t>BIG BABOL STRAWBERRY 20GR</t>
  </si>
  <si>
    <t>8991115011109</t>
  </si>
  <si>
    <t>BIG BABOL BLUEBERRY 20GR</t>
  </si>
  <si>
    <t>8991115010102</t>
  </si>
  <si>
    <t>BIG BABOL TUTTIFRUTTI 20GR</t>
  </si>
  <si>
    <t>8990800022550</t>
  </si>
  <si>
    <t>MENTOS FRUIT 29GR</t>
  </si>
  <si>
    <t>8990800024844</t>
  </si>
  <si>
    <t>CHUPA CHUPS 9GR</t>
  </si>
  <si>
    <t>8990800024059</t>
  </si>
  <si>
    <t>CHUPACHUPS BABOL STOBERI 12GR</t>
  </si>
  <si>
    <t>8990800024042</t>
  </si>
  <si>
    <t>CHUPACHUPS BABOL COLA 12GR</t>
  </si>
  <si>
    <t>A20</t>
  </si>
  <si>
    <t>BERAS RAJA UDANG 10 KG</t>
  </si>
  <si>
    <t>8998009010552</t>
  </si>
  <si>
    <t>ULTRAMILK FULL CREAM 200ML</t>
  </si>
  <si>
    <t>8998009010224</t>
  </si>
  <si>
    <t>ULTRAMILK FULL CREAM 250ML</t>
  </si>
  <si>
    <t>A21</t>
  </si>
  <si>
    <t>SEBLAK</t>
  </si>
  <si>
    <t>A22</t>
  </si>
  <si>
    <t>BASRENG ORI</t>
  </si>
  <si>
    <t>A23</t>
  </si>
  <si>
    <t>BASRENG PEDAS</t>
  </si>
  <si>
    <t>A24</t>
  </si>
  <si>
    <t>USUS</t>
  </si>
  <si>
    <t>A25</t>
  </si>
  <si>
    <t>SUSU KEDELAI</t>
  </si>
  <si>
    <t>A26</t>
  </si>
  <si>
    <t>ROTI MANIS WANDA</t>
  </si>
  <si>
    <t>8997004302600</t>
  </si>
  <si>
    <t>OISHI POPPY POP JAGUNG BAKAR</t>
  </si>
  <si>
    <t>A27</t>
  </si>
  <si>
    <t>BAR-BAR KECIL 80GR</t>
  </si>
  <si>
    <t>8993351173047</t>
  </si>
  <si>
    <t>GREENFIELDS STR 105ML DUS</t>
  </si>
  <si>
    <t>8992761166052</t>
  </si>
  <si>
    <t>FRESTEA MELATI 350 ML</t>
  </si>
  <si>
    <t>A28</t>
  </si>
  <si>
    <t>PERUNCING JOYKO</t>
  </si>
  <si>
    <t>8993988690047</t>
  </si>
  <si>
    <t>PENGHAPUS JOYKO</t>
  </si>
  <si>
    <t>1100120010473</t>
  </si>
  <si>
    <t>PULPEN STANDART AE7</t>
  </si>
  <si>
    <t>8993988282044</t>
  </si>
  <si>
    <t>PULPEN GEL JOYKO</t>
  </si>
  <si>
    <t>8992761002022</t>
  </si>
  <si>
    <t>SPRITE 390ML</t>
  </si>
  <si>
    <t>8992907420017</t>
  </si>
  <si>
    <t>SARI ROTI KRIM COKLAT 66GR</t>
  </si>
  <si>
    <t>8992907952143</t>
  </si>
  <si>
    <t>SARI ROTI KRIM KEJU CHEES 66GR</t>
  </si>
  <si>
    <t>8992907230012</t>
  </si>
  <si>
    <t>SARI ROTI CHOCO BUN 55GR</t>
  </si>
  <si>
    <t>8992907952037</t>
  </si>
  <si>
    <t>SARI ROTI CHOCO CHEESE BUN 55GR</t>
  </si>
  <si>
    <t>8992907952334</t>
  </si>
  <si>
    <t>SARI ROTI SANDWICH KRIM KEJU 46GR</t>
  </si>
  <si>
    <t>8992907952327</t>
  </si>
  <si>
    <t>SARI ROTI SANDWICH COKLAT 46GR</t>
  </si>
  <si>
    <t>8993988065029</t>
  </si>
  <si>
    <t>PAPER CLIP 100PC</t>
  </si>
  <si>
    <t>8993988280842</t>
  </si>
  <si>
    <t>ISI GEL PEN JOYKO</t>
  </si>
  <si>
    <t>8993988111078</t>
  </si>
  <si>
    <t>GLUE  LEM CAIR JOYKO</t>
  </si>
  <si>
    <t>8993988052791</t>
  </si>
  <si>
    <t>TIPE X JOYKO</t>
  </si>
  <si>
    <t>8993988130123</t>
  </si>
  <si>
    <t>STABILO JOYKO BIRU PASTEL</t>
  </si>
  <si>
    <t>8993988130130</t>
  </si>
  <si>
    <t>STABILO JOYKO HIJAU PASTEL</t>
  </si>
  <si>
    <t>8993988130086</t>
  </si>
  <si>
    <t>STABILO JOYKO KUNING PASTEL</t>
  </si>
  <si>
    <t>8993988130116</t>
  </si>
  <si>
    <t>STABILO JOYKO UNGU PASTEL</t>
  </si>
  <si>
    <t>8993988130109</t>
  </si>
  <si>
    <t>STABILO JOYKO ORENS PASTEL</t>
  </si>
  <si>
    <t>8993988286059</t>
  </si>
  <si>
    <t>PENSIL 2B JOYKO</t>
  </si>
  <si>
    <t>A29</t>
  </si>
  <si>
    <t>ISOLASI KECIL BENING</t>
  </si>
  <si>
    <t>8993189270277</t>
  </si>
  <si>
    <t>CHARM EXTRA MAXI 1PCS SACHET</t>
  </si>
  <si>
    <t>8993200668984</t>
  </si>
  <si>
    <t>BAKSO KANZLER HOT</t>
  </si>
  <si>
    <t>8996001600849</t>
  </si>
  <si>
    <t>NIPIS MADU 330ML</t>
  </si>
  <si>
    <t>8999999589189</t>
  </si>
  <si>
    <t>SUNLIGHT 650ML</t>
  </si>
  <si>
    <t>8999999572303</t>
  </si>
  <si>
    <t>SUNLIGHT 420ML</t>
  </si>
  <si>
    <t>'8992761111687</t>
  </si>
  <si>
    <t>A&amp;W SARSAPARILA 250ML</t>
  </si>
  <si>
    <t>'8996006853127</t>
  </si>
  <si>
    <t>TEBS SPARKLING KALENG 330ML</t>
  </si>
  <si>
    <t>8991001661746</t>
  </si>
  <si>
    <t>DELFI TREASURE COOKIES N CREam 36gr</t>
  </si>
  <si>
    <t>A30</t>
  </si>
  <si>
    <t>KAOS KAKI COKLAT L</t>
  </si>
  <si>
    <t>A31</t>
  </si>
  <si>
    <t>KAOS KAKI COKLAT M</t>
  </si>
  <si>
    <t>A32</t>
  </si>
  <si>
    <t>KAOS KAKI PUTIH SMA</t>
  </si>
  <si>
    <t>A33</t>
  </si>
  <si>
    <t>KAOS KAKI HITAM SMA</t>
  </si>
  <si>
    <t>8885013131864</t>
  </si>
  <si>
    <t>AICE SWEET CORN</t>
  </si>
  <si>
    <t>'8885013131680</t>
  </si>
  <si>
    <t>AICE MILK TEA BOBA</t>
  </si>
  <si>
    <t>'8885013131925</t>
  </si>
  <si>
    <t>AICE BLUEBERRY COOKIES</t>
  </si>
  <si>
    <t>8885013132083</t>
  </si>
  <si>
    <t>AICE CHOCO MALT</t>
  </si>
  <si>
    <t>8999510785465</t>
  </si>
  <si>
    <t>PRISTINE 600ML</t>
  </si>
  <si>
    <t>8999999100506</t>
  </si>
  <si>
    <t>KECAP BANGO 520ML</t>
  </si>
  <si>
    <t>8991771200329</t>
  </si>
  <si>
    <t>VITACIMIN 1PCS</t>
  </si>
  <si>
    <t>8998898101409</t>
  </si>
  <si>
    <t>TOLAK ANGIN 15ML</t>
  </si>
  <si>
    <t>'711844110144</t>
  </si>
  <si>
    <t>ABC KECAP MANIS 300GR</t>
  </si>
  <si>
    <t>A34</t>
  </si>
  <si>
    <t>RAJA UDANG KUNING 10KG</t>
  </si>
  <si>
    <t>A35</t>
  </si>
  <si>
    <t>TESSA 50S</t>
  </si>
  <si>
    <t>8993163502066</t>
  </si>
  <si>
    <t>MONTIS 150S</t>
  </si>
  <si>
    <t>8993163502097</t>
  </si>
  <si>
    <t>MONTIS 185S</t>
  </si>
  <si>
    <t>MONTIS 50'S</t>
  </si>
  <si>
    <t>A41</t>
  </si>
  <si>
    <t>PULPEN LILIN</t>
  </si>
  <si>
    <t>8994705052452</t>
  </si>
  <si>
    <t>KONA GLUE STICK</t>
  </si>
  <si>
    <t>A36</t>
  </si>
  <si>
    <t>PASEO 12S</t>
  </si>
  <si>
    <t>A40</t>
  </si>
  <si>
    <t>KAOS KAKI CITRA HITAM/PUTIH</t>
  </si>
  <si>
    <t>8991102283380</t>
  </si>
  <si>
    <t>MINTZ CHERRYMINT MERAH</t>
  </si>
  <si>
    <t>MINTZ DUOMINT HIJAU</t>
  </si>
  <si>
    <t>8991102281416</t>
  </si>
  <si>
    <t>MINTZ PEPPERMINT</t>
  </si>
  <si>
    <t>A37</t>
  </si>
  <si>
    <t>TANGO COKLAT 10S</t>
  </si>
  <si>
    <t>8991102989428</t>
  </si>
  <si>
    <t>TANGO COKLAT 16GR</t>
  </si>
  <si>
    <t>8991102300827</t>
  </si>
  <si>
    <t>TANGO MILKY CHOCOLATE 16GR</t>
  </si>
  <si>
    <t>8991102998635</t>
  </si>
  <si>
    <t xml:space="preserve">BLASTER POP GRAPE </t>
  </si>
  <si>
    <t>8991102998642</t>
  </si>
  <si>
    <t>BLASTER POP MANGO</t>
  </si>
  <si>
    <t>8991102998628</t>
  </si>
  <si>
    <t>BLASTER POP ORANGE</t>
  </si>
  <si>
    <t>8991102789110</t>
  </si>
  <si>
    <t>OOPS ROASTED SWEET CORN</t>
  </si>
  <si>
    <t>A38</t>
  </si>
  <si>
    <t>OREK MANTANG</t>
  </si>
  <si>
    <t>8991002125001</t>
  </si>
  <si>
    <t>KAPAL API ORI BLACK COFFE</t>
  </si>
  <si>
    <t>8999999529710</t>
  </si>
  <si>
    <t>CLEAR MEN MENTOL 160ML</t>
  </si>
  <si>
    <t>8998866106382</t>
  </si>
  <si>
    <t>ZINC MEN ANTI HAIR FALL 170ML</t>
  </si>
  <si>
    <t>'4902430429375</t>
  </si>
  <si>
    <t>REJOICE HIJAB ANTI KETOMBE  150ML</t>
  </si>
  <si>
    <t>'8998866104920</t>
  </si>
  <si>
    <t>ZINC BLACK SHINE 70ML</t>
  </si>
  <si>
    <t>'8999999033217</t>
  </si>
  <si>
    <t>LIFEBUOY SAMPO ANTI KETOMBE 170ML</t>
  </si>
  <si>
    <t>'8999999033200</t>
  </si>
  <si>
    <t>LIFEBUOY SAMPO ANTI KETOMBE 70+21ML</t>
  </si>
  <si>
    <t>'8999999033132</t>
  </si>
  <si>
    <t>LIFEBUOY SAMPO RAMBUT RONTOK</t>
  </si>
  <si>
    <t>'8999999033163</t>
  </si>
  <si>
    <t>LIFEBUOY SAMPO HABATUSAUDA</t>
  </si>
  <si>
    <t>'8999999033125</t>
  </si>
  <si>
    <t>LIFEBUOY RAMBUT RONTOK 70+21ML</t>
  </si>
  <si>
    <t>'4902430419017</t>
  </si>
  <si>
    <t>PANTENE SAMPO LONG BLACK 70ML</t>
  </si>
  <si>
    <t>A39</t>
  </si>
  <si>
    <t>MEET JELLY ALL VARIAN</t>
  </si>
  <si>
    <t>6907992824963</t>
  </si>
  <si>
    <t>JOYDAY MILKY CHOCOLATE 43GR</t>
  </si>
  <si>
    <t>8991728000460</t>
  </si>
  <si>
    <t>JOYDAY SUNDAE CHOCOLATE</t>
  </si>
  <si>
    <t>8999999502393</t>
  </si>
  <si>
    <t xml:space="preserve">ROYCO AYAM 8GR 12S </t>
  </si>
  <si>
    <t>8999999514617</t>
  </si>
  <si>
    <t>KECAP BANGO 400ML</t>
  </si>
  <si>
    <t>8998866612241</t>
  </si>
  <si>
    <t>SOKLIN LIQUID RENCENG SAKURA  22ML 12S</t>
  </si>
  <si>
    <t>8992770011084</t>
  </si>
  <si>
    <t>MICIN AJINOMOTO 100GR</t>
  </si>
  <si>
    <t>8992870310100</t>
  </si>
  <si>
    <t xml:space="preserve">SALONPAS SACHET </t>
  </si>
  <si>
    <t>8999777017804</t>
  </si>
  <si>
    <t>HANSAPLAST</t>
  </si>
  <si>
    <t>MAKARONI</t>
  </si>
  <si>
    <t>A42</t>
  </si>
  <si>
    <t>BASRENG 6RB</t>
  </si>
  <si>
    <t>A43</t>
  </si>
  <si>
    <t>KERIPIK KACA</t>
  </si>
  <si>
    <t>NO</t>
  </si>
  <si>
    <t>KODE BARANG</t>
  </si>
  <si>
    <t>NAMA BARANG</t>
  </si>
  <si>
    <t>8992727004480</t>
  </si>
  <si>
    <t>'8992745550532</t>
  </si>
  <si>
    <t>MITU BABY</t>
  </si>
  <si>
    <t>8996006858108</t>
  </si>
  <si>
    <t>8996001600146</t>
  </si>
  <si>
    <t>8996006858016</t>
  </si>
  <si>
    <t>8992388145324</t>
  </si>
  <si>
    <t>8992388101085</t>
  </si>
  <si>
    <t>8992388134106</t>
  </si>
  <si>
    <t>8992388101092</t>
  </si>
  <si>
    <t>8992388101016</t>
  </si>
  <si>
    <t>8997204306590</t>
  </si>
  <si>
    <t>8992388133277</t>
  </si>
  <si>
    <t>8992388145027</t>
  </si>
  <si>
    <t>8992388133017</t>
  </si>
  <si>
    <t>8998866202343</t>
  </si>
  <si>
    <t>8995757501004</t>
  </si>
  <si>
    <t>8998866105743</t>
  </si>
  <si>
    <t>8995077600562</t>
  </si>
  <si>
    <t>8996001356753</t>
  </si>
  <si>
    <t>8992761166212</t>
  </si>
  <si>
    <t>8993351124001</t>
  </si>
  <si>
    <t>8991001503336</t>
  </si>
  <si>
    <t>LABA</t>
  </si>
  <si>
    <t>TANGGAL</t>
  </si>
  <si>
    <t>QTY</t>
  </si>
  <si>
    <t>HARGA</t>
  </si>
  <si>
    <t>TOTAL</t>
  </si>
  <si>
    <t>MARKUP</t>
  </si>
  <si>
    <t>BARANG MASUK</t>
  </si>
  <si>
    <t>NOTA</t>
  </si>
  <si>
    <t>SYARIF</t>
  </si>
  <si>
    <t>BARCODE</t>
  </si>
  <si>
    <t>SISA HUTANG OKT</t>
  </si>
  <si>
    <t>COKRO4MART</t>
  </si>
  <si>
    <t>Dwi Januari</t>
  </si>
  <si>
    <t>PARTA</t>
  </si>
  <si>
    <t>RAJA UDANG 10KG</t>
  </si>
  <si>
    <t>Total</t>
  </si>
  <si>
    <t>YANI BC</t>
  </si>
  <si>
    <t>DESTI PERPUS</t>
  </si>
  <si>
    <t>YAN BOGA</t>
  </si>
  <si>
    <t>HUTANG</t>
  </si>
  <si>
    <t>SRI TU</t>
  </si>
  <si>
    <t>GULA GUNUNG MADU 1KG</t>
  </si>
  <si>
    <t>SUTRIS</t>
  </si>
  <si>
    <t>A 20</t>
  </si>
  <si>
    <t>BERAS RAJA UDANG 5 KG</t>
  </si>
  <si>
    <t>BERAS RAJA UDANG</t>
  </si>
  <si>
    <t>IFAN</t>
  </si>
  <si>
    <t xml:space="preserve">YUNITA </t>
  </si>
  <si>
    <t>SISA HUTANG</t>
  </si>
  <si>
    <t>DEWI TKJ</t>
  </si>
  <si>
    <t>8999999529703</t>
  </si>
  <si>
    <t>CLEAR MEN</t>
  </si>
  <si>
    <t>AYU TKJ</t>
  </si>
  <si>
    <t>IBU Ake</t>
  </si>
  <si>
    <t>VANISH</t>
  </si>
  <si>
    <t>KIWI EXSPRES SHINE SPONGE</t>
  </si>
  <si>
    <t>COTTON BUDS</t>
  </si>
  <si>
    <t>TISU TESSA</t>
  </si>
  <si>
    <t>GIV DAMAS ROSE</t>
  </si>
  <si>
    <t>BLUEBAND</t>
  </si>
  <si>
    <t>SUNLIGHT</t>
  </si>
  <si>
    <t>RINSO ANTI NODA</t>
  </si>
  <si>
    <t>BY FRESH</t>
  </si>
  <si>
    <t>SAORI SAOS TIRAM 270 ML</t>
  </si>
  <si>
    <t>PEPSODENT 120 G</t>
  </si>
  <si>
    <t>TEPUNG SAJIKU</t>
  </si>
  <si>
    <t>TROPICAL 2 L</t>
  </si>
  <si>
    <t>08968604170</t>
  </si>
  <si>
    <t>INDOMIE GORENG JUMBO</t>
  </si>
  <si>
    <t>0896860101190</t>
  </si>
  <si>
    <t xml:space="preserve">INDOMIE KARI AYAM </t>
  </si>
  <si>
    <t>08968600001</t>
  </si>
  <si>
    <t xml:space="preserve">MIE TELOR 3 AYAM </t>
  </si>
  <si>
    <t>HARPIC 450 ML</t>
  </si>
  <si>
    <t>LUX SOFT ROSE</t>
  </si>
  <si>
    <t>KOPI JEMPOL 225</t>
  </si>
  <si>
    <t xml:space="preserve">SOS LANTAI </t>
  </si>
  <si>
    <t>TISU MULTI</t>
  </si>
  <si>
    <t>IDA BOGA</t>
  </si>
  <si>
    <t>PAK IFAN SIDIK YG BAYAR SUTRIS TAGIH BU MARIA</t>
  </si>
  <si>
    <t>EKA SATPAM</t>
  </si>
  <si>
    <t>CIKA PERPUS</t>
  </si>
  <si>
    <t>YANUAR</t>
  </si>
  <si>
    <t>JAZ 1</t>
  </si>
  <si>
    <t>SOLIHIN</t>
  </si>
  <si>
    <t>RAJA UDANG 5KG</t>
  </si>
  <si>
    <t>RAMOS 10KG</t>
  </si>
  <si>
    <t>CARINA BAYAR TGL 10-11-2023</t>
  </si>
  <si>
    <t>8998009010910</t>
  </si>
  <si>
    <t>ULTRA MIMI KIDS COKLAT 125ML</t>
  </si>
  <si>
    <t>SRI MTK</t>
  </si>
  <si>
    <t>MARIA</t>
  </si>
  <si>
    <t>DESNA SMK4</t>
  </si>
  <si>
    <t>DITA TU</t>
  </si>
  <si>
    <t>MILO</t>
  </si>
  <si>
    <t>SPON SUNLIGHT</t>
  </si>
  <si>
    <t>a42</t>
  </si>
  <si>
    <t>GARAM REFINA</t>
  </si>
  <si>
    <t>Column1</t>
  </si>
  <si>
    <t>HUTANG OKTOBER</t>
  </si>
  <si>
    <t>bayar</t>
  </si>
  <si>
    <t>sisa</t>
  </si>
  <si>
    <t xml:space="preserve">CLEAR MEN </t>
  </si>
  <si>
    <t>BAYAR</t>
  </si>
  <si>
    <t>SISA</t>
  </si>
  <si>
    <t>SISA HUTANG SEPTEMBER</t>
  </si>
  <si>
    <t>REFINA GARAM HALUS 250GR</t>
  </si>
  <si>
    <t>8993226112508</t>
  </si>
  <si>
    <t>laba</t>
  </si>
  <si>
    <t>'0697476744705</t>
  </si>
  <si>
    <t>GARAM KASAR SEGITIGA 500GR</t>
  </si>
  <si>
    <t>BARANG HILANG</t>
  </si>
  <si>
    <t>JUMLAH</t>
  </si>
  <si>
    <t>* STOK LANGSUNG DIKURANGI JUMLAH KEHILANGAN</t>
  </si>
  <si>
    <t>'8990800022543</t>
  </si>
  <si>
    <t>MENTOS MINT 29GR</t>
  </si>
  <si>
    <t>DESNA</t>
  </si>
  <si>
    <t>ARIF</t>
  </si>
  <si>
    <t>DITA</t>
  </si>
  <si>
    <t>A44</t>
  </si>
  <si>
    <t>kode_brg</t>
  </si>
  <si>
    <t>nama_brg</t>
  </si>
  <si>
    <t>stok_awal</t>
  </si>
  <si>
    <t>masuk</t>
  </si>
  <si>
    <t>keluar</t>
  </si>
  <si>
    <t>stok_akhir</t>
  </si>
  <si>
    <t>beli</t>
  </si>
  <si>
    <t>jual</t>
  </si>
  <si>
    <t>mark_up</t>
  </si>
  <si>
    <t>pendapatan</t>
  </si>
  <si>
    <t>harta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</si>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</sst>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rgb="FF7030A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3"/>
      <name val="Calibri"/>
      <family val="2"/>
      <scheme val="minor"/>
    </font>
    <font>
      <sz val="10"/>
      <color theme="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9">
    <xf numFmtId="0" fontId="0" fillId="0" borderId="0" xfId="0"/>
    <xf numFmtId="0" fontId="0" fillId="2" borderId="1" xfId="0" quotePrefix="1" applyFill="1" applyBorder="1"/>
    <xf numFmtId="0" fontId="0" fillId="2" borderId="1" xfId="0" applyFill="1" applyBorder="1"/>
    <xf numFmtId="0" fontId="3" fillId="2" borderId="1" xfId="0" applyFont="1" applyFill="1" applyBorder="1"/>
    <xf numFmtId="0" fontId="3" fillId="2" borderId="1" xfId="0" quotePrefix="1" applyFont="1" applyFill="1" applyBorder="1"/>
    <xf numFmtId="0" fontId="5" fillId="2" borderId="1" xfId="0" applyFont="1" applyFill="1" applyBorder="1"/>
    <xf numFmtId="0" fontId="0" fillId="2" borderId="11" xfId="0" applyFill="1" applyBorder="1"/>
    <xf numFmtId="1" fontId="0" fillId="2" borderId="1" xfId="0" quotePrefix="1" applyNumberFormat="1" applyFill="1" applyBorder="1" applyAlignment="1">
      <alignment horizontal="left"/>
    </xf>
    <xf numFmtId="167" fontId="0" fillId="0" borderId="0" xfId="1" applyNumberFormat="1" applyFont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167" fontId="0" fillId="0" borderId="0" xfId="0" applyNumberFormat="1"/>
    <xf numFmtId="14" fontId="0" fillId="0" borderId="0" xfId="0" applyNumberFormat="1"/>
    <xf numFmtId="0" fontId="6" fillId="0" borderId="0" xfId="0" applyFont="1"/>
    <xf numFmtId="0" fontId="6" fillId="2" borderId="1" xfId="0" quotePrefix="1" applyFont="1" applyFill="1" applyBorder="1"/>
    <xf numFmtId="0" fontId="6" fillId="2" borderId="1" xfId="0" applyFont="1" applyFill="1" applyBorder="1"/>
    <xf numFmtId="167" fontId="6" fillId="0" borderId="0" xfId="0" applyNumberFormat="1" applyFont="1"/>
    <xf numFmtId="0" fontId="7" fillId="2" borderId="1" xfId="0" applyFont="1" applyFill="1" applyBorder="1"/>
    <xf numFmtId="0" fontId="8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8" fillId="2" borderId="1" xfId="0" quotePrefix="1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2" xfId="0" quotePrefix="1" applyFont="1" applyFill="1" applyBorder="1"/>
    <xf numFmtId="0" fontId="6" fillId="2" borderId="7" xfId="0" applyFont="1" applyFill="1" applyBorder="1"/>
    <xf numFmtId="0" fontId="10" fillId="2" borderId="1" xfId="0" quotePrefix="1" applyFont="1" applyFill="1" applyBorder="1"/>
    <xf numFmtId="0" fontId="10" fillId="2" borderId="1" xfId="0" applyFont="1" applyFill="1" applyBorder="1"/>
    <xf numFmtId="0" fontId="6" fillId="2" borderId="8" xfId="0" quotePrefix="1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2" borderId="10" xfId="0" quotePrefix="1" applyFont="1" applyFill="1" applyBorder="1"/>
    <xf numFmtId="0" fontId="6" fillId="2" borderId="11" xfId="0" applyFont="1" applyFill="1" applyBorder="1"/>
    <xf numFmtId="0" fontId="8" fillId="2" borderId="11" xfId="0" quotePrefix="1" applyFont="1" applyFill="1" applyBorder="1"/>
    <xf numFmtId="0" fontId="8" fillId="2" borderId="11" xfId="0" applyFont="1" applyFill="1" applyBorder="1"/>
    <xf numFmtId="1" fontId="6" fillId="2" borderId="1" xfId="0" quotePrefix="1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2" borderId="11" xfId="0" quotePrefix="1" applyFont="1" applyFill="1" applyBorder="1"/>
    <xf numFmtId="0" fontId="11" fillId="2" borderId="11" xfId="0" applyFont="1" applyFill="1" applyBorder="1"/>
    <xf numFmtId="0" fontId="10" fillId="0" borderId="8" xfId="0" quotePrefix="1" applyFont="1" applyBorder="1"/>
    <xf numFmtId="0" fontId="11" fillId="2" borderId="1" xfId="0" applyFont="1" applyFill="1" applyBorder="1"/>
    <xf numFmtId="0" fontId="0" fillId="0" borderId="0" xfId="0" applyAlignment="1">
      <alignment horizontal="center"/>
    </xf>
    <xf numFmtId="0" fontId="4" fillId="0" borderId="20" xfId="0" applyFont="1" applyBorder="1"/>
    <xf numFmtId="0" fontId="4" fillId="0" borderId="1" xfId="0" applyFont="1" applyBorder="1"/>
    <xf numFmtId="0" fontId="4" fillId="0" borderId="21" xfId="0" applyFont="1" applyBorder="1"/>
    <xf numFmtId="14" fontId="0" fillId="0" borderId="20" xfId="0" applyNumberFormat="1" applyBorder="1"/>
    <xf numFmtId="0" fontId="0" fillId="0" borderId="1" xfId="0" applyBorder="1"/>
    <xf numFmtId="165" fontId="0" fillId="0" borderId="1" xfId="2" applyFont="1" applyBorder="1"/>
    <xf numFmtId="165" fontId="0" fillId="0" borderId="21" xfId="2" applyFont="1" applyBorder="1"/>
    <xf numFmtId="0" fontId="0" fillId="0" borderId="20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6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2" applyFont="1" applyBorder="1" applyAlignment="1">
      <alignment horizontal="center"/>
    </xf>
    <xf numFmtId="165" fontId="0" fillId="0" borderId="1" xfId="2" applyFont="1" applyFill="1" applyBorder="1"/>
    <xf numFmtId="0" fontId="0" fillId="0" borderId="21" xfId="0" applyBorder="1"/>
    <xf numFmtId="14" fontId="0" fillId="0" borderId="1" xfId="0" applyNumberFormat="1" applyBorder="1"/>
    <xf numFmtId="0" fontId="3" fillId="0" borderId="1" xfId="0" applyFont="1" applyBorder="1"/>
    <xf numFmtId="165" fontId="3" fillId="0" borderId="1" xfId="2" applyFont="1" applyBorder="1"/>
    <xf numFmtId="3" fontId="0" fillId="0" borderId="1" xfId="0" applyNumberFormat="1" applyBorder="1"/>
    <xf numFmtId="165" fontId="0" fillId="0" borderId="21" xfId="0" applyNumberFormat="1" applyBorder="1"/>
    <xf numFmtId="0" fontId="3" fillId="0" borderId="20" xfId="0" applyFont="1" applyBorder="1"/>
    <xf numFmtId="165" fontId="3" fillId="0" borderId="21" xfId="2" applyFont="1" applyBorder="1"/>
    <xf numFmtId="165" fontId="4" fillId="0" borderId="1" xfId="2" applyFont="1" applyBorder="1"/>
    <xf numFmtId="165" fontId="0" fillId="0" borderId="21" xfId="2" applyFont="1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/>
    <xf numFmtId="164" fontId="0" fillId="0" borderId="21" xfId="0" applyNumberFormat="1" applyBorder="1"/>
    <xf numFmtId="164" fontId="4" fillId="0" borderId="21" xfId="0" applyNumberFormat="1" applyFont="1" applyBorder="1" applyAlignment="1">
      <alignment horizontal="center"/>
    </xf>
    <xf numFmtId="164" fontId="4" fillId="0" borderId="21" xfId="0" applyNumberFormat="1" applyFont="1" applyBorder="1"/>
    <xf numFmtId="1" fontId="0" fillId="0" borderId="1" xfId="0" quotePrefix="1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64" fontId="4" fillId="0" borderId="26" xfId="0" applyNumberFormat="1" applyFont="1" applyBorder="1"/>
    <xf numFmtId="165" fontId="0" fillId="3" borderId="1" xfId="2" applyFont="1" applyFill="1" applyBorder="1"/>
    <xf numFmtId="14" fontId="0" fillId="0" borderId="30" xfId="0" applyNumberFormat="1" applyBorder="1"/>
    <xf numFmtId="0" fontId="0" fillId="0" borderId="31" xfId="0" applyBorder="1"/>
    <xf numFmtId="165" fontId="0" fillId="0" borderId="31" xfId="2" applyFont="1" applyBorder="1"/>
    <xf numFmtId="165" fontId="0" fillId="0" borderId="32" xfId="2" applyFont="1" applyBorder="1"/>
    <xf numFmtId="0" fontId="4" fillId="0" borderId="28" xfId="0" applyFont="1" applyBorder="1"/>
    <xf numFmtId="165" fontId="4" fillId="0" borderId="29" xfId="2" applyFont="1" applyBorder="1"/>
    <xf numFmtId="165" fontId="4" fillId="0" borderId="29" xfId="0" applyNumberFormat="1" applyFont="1" applyBorder="1"/>
    <xf numFmtId="165" fontId="4" fillId="0" borderId="21" xfId="0" applyNumberFormat="1" applyFont="1" applyBorder="1"/>
    <xf numFmtId="0" fontId="0" fillId="0" borderId="29" xfId="0" applyBorder="1"/>
    <xf numFmtId="165" fontId="0" fillId="0" borderId="0" xfId="0" applyNumberFormat="1"/>
    <xf numFmtId="0" fontId="13" fillId="0" borderId="20" xfId="0" applyFont="1" applyBorder="1"/>
    <xf numFmtId="0" fontId="13" fillId="0" borderId="1" xfId="0" applyFont="1" applyBorder="1"/>
    <xf numFmtId="0" fontId="13" fillId="0" borderId="21" xfId="0" applyFont="1" applyBorder="1"/>
    <xf numFmtId="14" fontId="3" fillId="0" borderId="20" xfId="0" applyNumberFormat="1" applyFont="1" applyBorder="1"/>
    <xf numFmtId="0" fontId="14" fillId="2" borderId="1" xfId="0" applyFont="1" applyFill="1" applyBorder="1"/>
    <xf numFmtId="14" fontId="3" fillId="2" borderId="20" xfId="0" applyNumberFormat="1" applyFont="1" applyFill="1" applyBorder="1"/>
    <xf numFmtId="0" fontId="13" fillId="0" borderId="1" xfId="0" applyFont="1" applyBorder="1" applyAlignment="1">
      <alignment horizontal="center"/>
    </xf>
    <xf numFmtId="165" fontId="13" fillId="0" borderId="1" xfId="2" applyFont="1" applyBorder="1" applyAlignment="1">
      <alignment horizontal="center"/>
    </xf>
    <xf numFmtId="165" fontId="13" fillId="0" borderId="21" xfId="2" applyFont="1" applyBorder="1" applyAlignment="1">
      <alignment horizontal="center"/>
    </xf>
    <xf numFmtId="165" fontId="3" fillId="0" borderId="1" xfId="2" applyFont="1" applyFill="1" applyBorder="1"/>
    <xf numFmtId="165" fontId="13" fillId="0" borderId="21" xfId="2" applyFont="1" applyBorder="1"/>
    <xf numFmtId="0" fontId="3" fillId="0" borderId="22" xfId="0" applyFont="1" applyBorder="1"/>
    <xf numFmtId="0" fontId="3" fillId="0" borderId="23" xfId="0" applyFont="1" applyBorder="1"/>
    <xf numFmtId="165" fontId="3" fillId="0" borderId="23" xfId="2" applyFont="1" applyBorder="1"/>
    <xf numFmtId="165" fontId="3" fillId="0" borderId="24" xfId="2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25" xfId="0" applyFont="1" applyBorder="1"/>
    <xf numFmtId="0" fontId="3" fillId="0" borderId="0" xfId="0" applyFont="1"/>
    <xf numFmtId="0" fontId="3" fillId="0" borderId="27" xfId="0" applyFont="1" applyBorder="1"/>
    <xf numFmtId="0" fontId="3" fillId="0" borderId="28" xfId="0" applyFont="1" applyBorder="1"/>
    <xf numFmtId="0" fontId="3" fillId="0" borderId="21" xfId="0" applyFont="1" applyBorder="1"/>
    <xf numFmtId="0" fontId="13" fillId="0" borderId="23" xfId="0" applyFont="1" applyBorder="1"/>
    <xf numFmtId="165" fontId="13" fillId="0" borderId="24" xfId="0" applyNumberFormat="1" applyFont="1" applyBorder="1"/>
    <xf numFmtId="0" fontId="4" fillId="0" borderId="0" xfId="0" applyFont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12" fillId="0" borderId="1" xfId="0" applyFont="1" applyBorder="1"/>
    <xf numFmtId="14" fontId="15" fillId="0" borderId="1" xfId="0" applyNumberFormat="1" applyFont="1" applyBorder="1"/>
    <xf numFmtId="0" fontId="15" fillId="0" borderId="1" xfId="0" applyFont="1" applyBorder="1"/>
    <xf numFmtId="0" fontId="15" fillId="2" borderId="1" xfId="0" applyFont="1" applyFill="1" applyBorder="1"/>
    <xf numFmtId="165" fontId="15" fillId="0" borderId="1" xfId="2" applyFont="1" applyBorder="1"/>
    <xf numFmtId="0" fontId="15" fillId="2" borderId="1" xfId="0" quotePrefix="1" applyFont="1" applyFill="1" applyBorder="1"/>
    <xf numFmtId="165" fontId="15" fillId="0" borderId="1" xfId="0" applyNumberFormat="1" applyFont="1" applyBorder="1"/>
    <xf numFmtId="0" fontId="15" fillId="0" borderId="25" xfId="0" applyFont="1" applyBorder="1"/>
    <xf numFmtId="0" fontId="15" fillId="0" borderId="0" xfId="0" applyFont="1"/>
    <xf numFmtId="0" fontId="15" fillId="0" borderId="27" xfId="0" applyFont="1" applyBorder="1"/>
    <xf numFmtId="0" fontId="15" fillId="0" borderId="28" xfId="0" applyFont="1" applyBorder="1"/>
    <xf numFmtId="0" fontId="0" fillId="0" borderId="26" xfId="0" applyBorder="1"/>
    <xf numFmtId="0" fontId="12" fillId="0" borderId="20" xfId="0" applyFont="1" applyBorder="1"/>
    <xf numFmtId="0" fontId="12" fillId="0" borderId="21" xfId="0" applyFont="1" applyBorder="1"/>
    <xf numFmtId="14" fontId="15" fillId="0" borderId="20" xfId="0" applyNumberFormat="1" applyFont="1" applyBorder="1"/>
    <xf numFmtId="165" fontId="15" fillId="0" borderId="21" xfId="2" applyFont="1" applyBorder="1"/>
    <xf numFmtId="0" fontId="15" fillId="0" borderId="20" xfId="0" applyFont="1" applyBorder="1"/>
    <xf numFmtId="0" fontId="3" fillId="2" borderId="11" xfId="0" applyFont="1" applyFill="1" applyBorder="1"/>
    <xf numFmtId="0" fontId="15" fillId="0" borderId="22" xfId="0" applyFont="1" applyBorder="1"/>
    <xf numFmtId="0" fontId="15" fillId="0" borderId="23" xfId="0" applyFont="1" applyBorder="1"/>
    <xf numFmtId="165" fontId="12" fillId="0" borderId="23" xfId="2" applyFont="1" applyBorder="1"/>
    <xf numFmtId="165" fontId="12" fillId="0" borderId="24" xfId="2" applyFont="1" applyBorder="1"/>
    <xf numFmtId="165" fontId="13" fillId="0" borderId="23" xfId="2" applyFont="1" applyBorder="1"/>
    <xf numFmtId="165" fontId="13" fillId="0" borderId="24" xfId="2" applyFont="1" applyBorder="1"/>
    <xf numFmtId="3" fontId="3" fillId="0" borderId="1" xfId="0" applyNumberFormat="1" applyFont="1" applyBorder="1"/>
    <xf numFmtId="165" fontId="3" fillId="0" borderId="21" xfId="0" applyNumberFormat="1" applyFont="1" applyBorder="1"/>
    <xf numFmtId="165" fontId="3" fillId="3" borderId="1" xfId="2" applyFont="1" applyFill="1" applyBorder="1"/>
    <xf numFmtId="0" fontId="3" fillId="2" borderId="4" xfId="0" applyFont="1" applyFill="1" applyBorder="1"/>
    <xf numFmtId="165" fontId="4" fillId="0" borderId="26" xfId="2" applyFont="1" applyBorder="1"/>
    <xf numFmtId="165" fontId="3" fillId="0" borderId="23" xfId="0" applyNumberFormat="1" applyFont="1" applyBorder="1"/>
    <xf numFmtId="165" fontId="3" fillId="0" borderId="24" xfId="0" applyNumberFormat="1" applyFont="1" applyBorder="1"/>
    <xf numFmtId="165" fontId="3" fillId="0" borderId="1" xfId="0" applyNumberFormat="1" applyFont="1" applyBorder="1"/>
    <xf numFmtId="165" fontId="13" fillId="0" borderId="1" xfId="2" applyFont="1" applyBorder="1"/>
    <xf numFmtId="165" fontId="3" fillId="0" borderId="21" xfId="2" applyFont="1" applyFill="1" applyBorder="1"/>
    <xf numFmtId="0" fontId="3" fillId="0" borderId="1" xfId="0" quotePrefix="1" applyFont="1" applyBorder="1"/>
    <xf numFmtId="165" fontId="3" fillId="0" borderId="24" xfId="2" applyFont="1" applyFill="1" applyBorder="1"/>
    <xf numFmtId="0" fontId="11" fillId="2" borderId="14" xfId="0" applyFont="1" applyFill="1" applyBorder="1"/>
    <xf numFmtId="0" fontId="11" fillId="2" borderId="1" xfId="0" quotePrefix="1" applyFont="1" applyFill="1" applyBorder="1"/>
    <xf numFmtId="0" fontId="11" fillId="2" borderId="14" xfId="0" quotePrefix="1" applyFont="1" applyFill="1" applyBorder="1"/>
    <xf numFmtId="0" fontId="16" fillId="2" borderId="14" xfId="0" applyFont="1" applyFill="1" applyBorder="1"/>
    <xf numFmtId="165" fontId="0" fillId="0" borderId="0" xfId="2" applyFont="1"/>
    <xf numFmtId="10" fontId="6" fillId="0" borderId="0" xfId="0" applyNumberFormat="1" applyFont="1"/>
    <xf numFmtId="0" fontId="11" fillId="2" borderId="11" xfId="0" quotePrefix="1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1" xfId="0" applyFont="1" applyBorder="1" applyAlignment="1">
      <alignment horizontal="left"/>
    </xf>
    <xf numFmtId="0" fontId="13" fillId="0" borderId="32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26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1" applyNumberFormat="1" applyFont="1"/>
    <xf numFmtId="0" fontId="6" fillId="0" borderId="0" xfId="0" applyNumberFormat="1" applyFont="1"/>
  </cellXfs>
  <cellStyles count="5">
    <cellStyle name="Comma" xfId="1" builtinId="3"/>
    <cellStyle name="Comma [0]" xfId="2" builtinId="6"/>
    <cellStyle name="Comma [0] 2" xfId="4" xr:uid="{00000000-0005-0000-0000-000002000000}"/>
    <cellStyle name="Comma 2" xfId="3" xr:uid="{00000000-0005-0000-0000-000003000000}"/>
    <cellStyle name="Normal" xfId="0" builtinId="0"/>
  </cellStyles>
  <dxfs count="41"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167" formatCode="_-* #,##0_-;\-* #,##0_-;_-* &quot;-&quot;??_-;_-@_-"/>
    </dxf>
    <dxf>
      <numFmt numFmtId="167" formatCode="_-* #,##0_-;\-* #,##0_-;_-* &quot;-&quot;??_-;_-@_-"/>
      <border diagonalUp="0" diagonalDown="0" outline="0">
        <left/>
        <right/>
        <top/>
        <bottom/>
      </border>
    </dxf>
    <dxf>
      <numFmt numFmtId="167" formatCode="_-* #,##0_-;\-* #,##0_-;_-* &quot;-&quot;??_-;_-@_-"/>
      <border diagonalUp="0" diagonalDown="0" outline="0">
        <left/>
        <right/>
        <top/>
        <bottom/>
      </border>
    </dxf>
    <dxf>
      <numFmt numFmtId="167" formatCode="_-* #,##0_-;\-* #,##0_-;_-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* #,##0_-;\-* #,##0_-;_-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* #,##0_-;\-* #,##0_-;_-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* #,##0_-;\-* #,##0_-;_-* &quot;-&quot;??_-;_-@_-"/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0" formatCode="General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794" insertRowShift="1" totalsRowShown="0" dataDxfId="40">
  <autoFilter ref="A1:M794" xr:uid="{00000000-0009-0000-0100-000002000000}"/>
  <tableColumns count="13">
    <tableColumn id="2" xr3:uid="{00000000-0010-0000-0000-000002000000}" name="kode_brg" dataDxfId="39" totalsRowDxfId="38"/>
    <tableColumn id="3" xr3:uid="{00000000-0010-0000-0000-000003000000}" name="nama_brg" dataDxfId="37" totalsRowDxfId="36"/>
    <tableColumn id="4" xr3:uid="{00000000-0010-0000-0000-000004000000}" name="stok_awal" dataDxfId="35" totalsRowDxfId="34"/>
    <tableColumn id="5" xr3:uid="{00000000-0010-0000-0000-000005000000}" name="masuk" dataDxfId="33" totalsRowDxfId="32">
      <calculatedColumnFormula>SUMIF(Table1[KODE BARANG],Table2[[#This Row],[kode_brg]],Table1[QTY])</calculatedColumnFormula>
    </tableColumn>
    <tableColumn id="6" xr3:uid="{00000000-0010-0000-0000-000006000000}" name="keluar" dataDxfId="31" totalsRowDxfId="30">
      <calculatedColumnFormula>SUMIF(Table3[kode_brg],Table2[[#This Row],[kode_brg]],Table3[QTY])</calculatedColumnFormula>
    </tableColumn>
    <tableColumn id="7" xr3:uid="{00000000-0010-0000-0000-000007000000}" name="stok_akhir" dataDxfId="29" totalsRowDxfId="28">
      <calculatedColumnFormula>Table2[[#This Row],[stok_awal]]+Table2[[#This Row],[masuk]]-Table2[[#This Row],[keluar]]</calculatedColumnFormula>
    </tableColumn>
    <tableColumn id="8" xr3:uid="{00000000-0010-0000-0000-000008000000}" name="beli" dataDxfId="5" totalsRowDxfId="27" dataCellStyle="Comma"/>
    <tableColumn id="9" xr3:uid="{00000000-0010-0000-0000-000009000000}" name="jual" dataDxfId="4" totalsRowDxfId="26" dataCellStyle="Comma"/>
    <tableColumn id="10" xr3:uid="{00000000-0010-0000-0000-00000A000000}" name="mark_up" dataDxfId="3" totalsRowDxfId="25" dataCellStyle="Comma">
      <calculatedColumnFormula>H2-G2</calculatedColumnFormula>
    </tableColumn>
    <tableColumn id="11" xr3:uid="{00000000-0010-0000-0000-00000B000000}" name="pendapatan" dataDxfId="2" totalsRowDxfId="24">
      <calculatedColumnFormula>Table2[[#This Row],[jual]]*Table2[[#This Row],[keluar]]</calculatedColumnFormula>
    </tableColumn>
    <tableColumn id="12" xr3:uid="{00000000-0010-0000-0000-00000C000000}" name="laba" dataDxfId="1" totalsRowDxfId="23">
      <calculatedColumnFormula>Table2[[#This Row],[mark_up]]*Table2[[#This Row],[keluar]]</calculatedColumnFormula>
    </tableColumn>
    <tableColumn id="13" xr3:uid="{00000000-0010-0000-0000-00000D000000}" name="harta" dataDxfId="0" totalsRowDxfId="22">
      <calculatedColumnFormula>Table2[[#This Row],[beli]]*Table2[[#This Row],[stok_akhir]]</calculatedColumnFormula>
    </tableColumn>
    <tableColumn id="14" xr3:uid="{00000000-0010-0000-0000-00000E000000}" name="persentase" dataDxfId="21" totalsRowDxfId="20">
      <calculatedColumnFormula>Table2[[#This Row],[mark_up]]/Table2[[#This Row],[beli]]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3:E14" totalsRowShown="0">
  <autoFilter ref="A3:E14" xr:uid="{00000000-0009-0000-0100-000001000000}"/>
  <tableColumns count="5">
    <tableColumn id="1" xr3:uid="{00000000-0010-0000-0100-000001000000}" name="NO"/>
    <tableColumn id="2" xr3:uid="{00000000-0010-0000-0100-000002000000}" name="TANGGAL"/>
    <tableColumn id="3" xr3:uid="{00000000-0010-0000-0100-000003000000}" name="KODE BARANG" dataDxfId="19"/>
    <tableColumn id="4" xr3:uid="{00000000-0010-0000-0100-000004000000}" name="NAMA BARANG">
      <calculatedColumnFormula>VLOOKUP(Table1[[#This Row],[KODE BARANG]],Table2[[kode_brg]:[nama_brg]],2,FALSE)</calculatedColumnFormula>
    </tableColumn>
    <tableColumn id="5" xr3:uid="{00000000-0010-0000-0100-000005000000}" name="Q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H980" totalsRowCount="1" headerRowDxfId="18">
  <autoFilter ref="A1:H979" xr:uid="{00000000-0009-0000-0100-000003000000}"/>
  <tableColumns count="8">
    <tableColumn id="3" xr3:uid="{00000000-0010-0000-0200-000003000000}" name="kode_brg"/>
    <tableColumn id="4" xr3:uid="{00000000-0010-0000-0200-000004000000}" name="NAMA BARANG">
      <calculatedColumnFormula>VLOOKUP(Table3[[#This Row],[kode_brg]],Table2[[kode_brg]:[nama_brg]],2,FALSE)</calculatedColumnFormula>
    </tableColumn>
    <tableColumn id="5" xr3:uid="{00000000-0010-0000-0200-000005000000}" name="QTY" dataDxfId="17" totalsRowDxfId="11" dataCellStyle="Comma"/>
    <tableColumn id="7" xr3:uid="{00000000-0010-0000-0200-000007000000}" name="HARGA" dataDxfId="16" totalsRowDxfId="10" dataCellStyle="Comma">
      <calculatedColumnFormula>VLOOKUP(Table3[[#This Row],[kode_brg]],Table2[[kode_brg]:[jual]],8,FALSE)</calculatedColumnFormula>
    </tableColumn>
    <tableColumn id="8" xr3:uid="{00000000-0010-0000-0200-000008000000}" name="TOTAL" dataDxfId="15" totalsRowDxfId="9" dataCellStyle="Comma">
      <calculatedColumnFormula>Table3[[#This Row],[HARGA]]*Table3[[#This Row],[QTY]]</calculatedColumnFormula>
    </tableColumn>
    <tableColumn id="9" xr3:uid="{00000000-0010-0000-0200-000009000000}" name="MARKUP" dataDxfId="14" totalsRowDxfId="8" dataCellStyle="Comma">
      <calculatedColumnFormula>VLOOKUP(Table3[[#This Row],[kode_brg]],Table2[[kode_brg]:[mark_up]],9,FALSE)</calculatedColumnFormula>
    </tableColumn>
    <tableColumn id="10" xr3:uid="{00000000-0010-0000-0200-00000A000000}" name="LABA" dataDxfId="13" totalsRowDxfId="7" dataCellStyle="Comma">
      <calculatedColumnFormula>Table3[[#This Row],[MARKUP]]*Table3[[#This Row],[QTY]]</calculatedColumnFormula>
    </tableColumn>
    <tableColumn id="6" xr3:uid="{00000000-0010-0000-0200-000006000000}" name="Column1" totalsRowFunction="custom" dataDxfId="12" totalsRowDxfId="6" dataCellStyle="Comma">
      <totalsRowFormula>SUM(Table3[TOTAL])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4"/>
  <sheetViews>
    <sheetView tabSelected="1" workbookViewId="0">
      <selection activeCell="H7" sqref="H7"/>
    </sheetView>
  </sheetViews>
  <sheetFormatPr defaultRowHeight="14.4" x14ac:dyDescent="0.3"/>
  <cols>
    <col min="1" max="1" width="15.6640625" customWidth="1"/>
    <col min="2" max="2" width="33.6640625" customWidth="1"/>
    <col min="3" max="3" width="10.44140625" customWidth="1"/>
    <col min="4" max="5" width="12.33203125" customWidth="1"/>
    <col min="6" max="6" width="10" bestFit="1" customWidth="1"/>
    <col min="7" max="7" width="12.109375" style="196" bestFit="1" customWidth="1"/>
    <col min="8" max="8" width="11.109375" style="196" bestFit="1" customWidth="1"/>
    <col min="9" max="9" width="10.88671875" style="196" customWidth="1"/>
    <col min="10" max="10" width="14.44140625" style="196" customWidth="1"/>
    <col min="11" max="11" width="8.88671875" style="196"/>
    <col min="12" max="12" width="13.44140625" style="196" customWidth="1"/>
    <col min="13" max="13" width="16.109375" customWidth="1"/>
  </cols>
  <sheetData>
    <row r="1" spans="1:13" x14ac:dyDescent="0.3">
      <c r="A1" t="s">
        <v>1655</v>
      </c>
      <c r="B1" t="s">
        <v>1656</v>
      </c>
      <c r="C1" t="s">
        <v>1657</v>
      </c>
      <c r="D1" t="s">
        <v>1658</v>
      </c>
      <c r="E1" t="s">
        <v>1659</v>
      </c>
      <c r="F1" t="s">
        <v>1660</v>
      </c>
      <c r="G1" s="196" t="s">
        <v>1661</v>
      </c>
      <c r="H1" s="196" t="s">
        <v>1662</v>
      </c>
      <c r="I1" s="196" t="s">
        <v>1663</v>
      </c>
      <c r="J1" s="196" t="s">
        <v>1664</v>
      </c>
      <c r="K1" s="196" t="s">
        <v>1643</v>
      </c>
      <c r="L1" s="196" t="s">
        <v>1665</v>
      </c>
      <c r="M1" t="s">
        <v>1666</v>
      </c>
    </row>
    <row r="2" spans="1:13" x14ac:dyDescent="0.3">
      <c r="A2" s="15" t="s">
        <v>0</v>
      </c>
      <c r="B2" s="16" t="s">
        <v>1</v>
      </c>
      <c r="C2" s="14">
        <v>3</v>
      </c>
      <c r="D2" s="14">
        <f>SUMIF(Table1[KODE BARANG],Table2[[#This Row],[kode_brg]],Table1[QTY])</f>
        <v>0</v>
      </c>
      <c r="E2" s="14">
        <f>SUMIF(Table3[kode_brg],Table2[[#This Row],[kode_brg]],Table3[QTY])</f>
        <v>0</v>
      </c>
      <c r="F2" s="14">
        <f>Table2[[#This Row],[stok_awal]]+Table2[[#This Row],[masuk]]-Table2[[#This Row],[keluar]]</f>
        <v>3</v>
      </c>
      <c r="G2" s="197">
        <v>12400</v>
      </c>
      <c r="H2" s="197">
        <v>13500</v>
      </c>
      <c r="I2" s="197">
        <f>H2-G2</f>
        <v>1100</v>
      </c>
      <c r="J2" s="198">
        <f>Table2[[#This Row],[jual]]*Table2[[#This Row],[keluar]]</f>
        <v>0</v>
      </c>
      <c r="K2" s="198">
        <f>Table2[[#This Row],[mark_up]]*Table2[[#This Row],[keluar]]</f>
        <v>0</v>
      </c>
      <c r="L2" s="198">
        <f>Table2[[#This Row],[beli]]*Table2[[#This Row],[stok_akhir]]</f>
        <v>37200</v>
      </c>
      <c r="M2" s="161">
        <f>Table2[[#This Row],[mark_up]]/Table2[[#This Row],[beli]]</f>
        <v>8.8709677419354843E-2</v>
      </c>
    </row>
    <row r="3" spans="1:13" x14ac:dyDescent="0.3">
      <c r="A3" s="15" t="s">
        <v>1532</v>
      </c>
      <c r="B3" s="16" t="s">
        <v>2</v>
      </c>
      <c r="C3" s="14">
        <v>61</v>
      </c>
      <c r="D3" s="14">
        <f>SUMIF(Table1[KODE BARANG],Table2[[#This Row],[kode_brg]],Table1[QTY])</f>
        <v>0</v>
      </c>
      <c r="E3" s="14">
        <f>SUMIF(Table3[kode_brg],Table2[[#This Row],[kode_brg]],Table3[QTY])</f>
        <v>13</v>
      </c>
      <c r="F3" s="14">
        <f>Table2[[#This Row],[stok_awal]]+Table2[[#This Row],[masuk]]-Table2[[#This Row],[keluar]]</f>
        <v>48</v>
      </c>
      <c r="G3" s="197">
        <v>675</v>
      </c>
      <c r="H3" s="197">
        <v>1000</v>
      </c>
      <c r="I3" s="197">
        <f t="shared" ref="I3:I66" si="0">H3-G3</f>
        <v>325</v>
      </c>
      <c r="J3" s="198">
        <f>Table2[[#This Row],[jual]]*Table2[[#This Row],[keluar]]</f>
        <v>13000</v>
      </c>
      <c r="K3" s="198">
        <f>Table2[[#This Row],[mark_up]]*Table2[[#This Row],[keluar]]</f>
        <v>4225</v>
      </c>
      <c r="L3" s="198">
        <f>Table2[[#This Row],[beli]]*Table2[[#This Row],[stok_akhir]]</f>
        <v>32400</v>
      </c>
      <c r="M3" s="161">
        <f>Table2[[#This Row],[mark_up]]/Table2[[#This Row],[beli]]</f>
        <v>0.48148148148148145</v>
      </c>
    </row>
    <row r="4" spans="1:13" x14ac:dyDescent="0.3">
      <c r="A4" s="15" t="s">
        <v>3</v>
      </c>
      <c r="B4" s="16" t="s">
        <v>4</v>
      </c>
      <c r="C4" s="14">
        <v>3</v>
      </c>
      <c r="D4" s="14">
        <f>SUMIF(Table1[KODE BARANG],Table2[[#This Row],[kode_brg]],Table1[QTY])</f>
        <v>0</v>
      </c>
      <c r="E4" s="14">
        <f>SUMIF(Table3[kode_brg],Table2[[#This Row],[kode_brg]],Table3[QTY])</f>
        <v>2</v>
      </c>
      <c r="F4" s="14">
        <f>Table2[[#This Row],[stok_awal]]+Table2[[#This Row],[masuk]]-Table2[[#This Row],[keluar]]</f>
        <v>1</v>
      </c>
      <c r="G4" s="197">
        <v>8700</v>
      </c>
      <c r="H4" s="197">
        <v>9500</v>
      </c>
      <c r="I4" s="197">
        <f t="shared" si="0"/>
        <v>800</v>
      </c>
      <c r="J4" s="198">
        <f>Table2[[#This Row],[jual]]*Table2[[#This Row],[keluar]]</f>
        <v>19000</v>
      </c>
      <c r="K4" s="198">
        <f>Table2[[#This Row],[mark_up]]*Table2[[#This Row],[keluar]]</f>
        <v>1600</v>
      </c>
      <c r="L4" s="198">
        <f>Table2[[#This Row],[beli]]*Table2[[#This Row],[stok_akhir]]</f>
        <v>8700</v>
      </c>
      <c r="M4" s="161">
        <f>Table2[[#This Row],[mark_up]]/Table2[[#This Row],[beli]]</f>
        <v>9.1954022988505746E-2</v>
      </c>
    </row>
    <row r="5" spans="1:13" x14ac:dyDescent="0.3">
      <c r="A5" s="15" t="s">
        <v>5</v>
      </c>
      <c r="B5" s="16" t="s">
        <v>6</v>
      </c>
      <c r="C5" s="14">
        <v>2</v>
      </c>
      <c r="D5" s="14">
        <f>SUMIF(Table1[KODE BARANG],Table2[[#This Row],[kode_brg]],Table1[QTY])</f>
        <v>0</v>
      </c>
      <c r="E5" s="14">
        <f>SUMIF(Table3[kode_brg],Table2[[#This Row],[kode_brg]],Table3[QTY])</f>
        <v>0</v>
      </c>
      <c r="F5" s="14">
        <f>Table2[[#This Row],[stok_awal]]+Table2[[#This Row],[masuk]]-Table2[[#This Row],[keluar]]</f>
        <v>2</v>
      </c>
      <c r="G5" s="197">
        <v>14875</v>
      </c>
      <c r="H5" s="197">
        <v>16500</v>
      </c>
      <c r="I5" s="197">
        <f t="shared" si="0"/>
        <v>1625</v>
      </c>
      <c r="J5" s="198">
        <f>Table2[[#This Row],[jual]]*Table2[[#This Row],[keluar]]</f>
        <v>0</v>
      </c>
      <c r="K5" s="198">
        <f>Table2[[#This Row],[mark_up]]*Table2[[#This Row],[keluar]]</f>
        <v>0</v>
      </c>
      <c r="L5" s="198">
        <f>Table2[[#This Row],[beli]]*Table2[[#This Row],[stok_akhir]]</f>
        <v>29750</v>
      </c>
      <c r="M5" s="161">
        <f>Table2[[#This Row],[mark_up]]/Table2[[#This Row],[beli]]</f>
        <v>0.1092436974789916</v>
      </c>
    </row>
    <row r="6" spans="1:13" x14ac:dyDescent="0.3">
      <c r="A6" s="16" t="s">
        <v>7</v>
      </c>
      <c r="B6" s="16" t="s">
        <v>8</v>
      </c>
      <c r="C6" s="14">
        <v>1</v>
      </c>
      <c r="D6" s="14">
        <f>SUMIF(Table1[KODE BARANG],Table2[[#This Row],[kode_brg]],Table1[QTY])</f>
        <v>0</v>
      </c>
      <c r="E6" s="14">
        <f>SUMIF(Table3[kode_brg],Table2[[#This Row],[kode_brg]],Table3[QTY])</f>
        <v>0</v>
      </c>
      <c r="F6" s="14">
        <f>Table2[[#This Row],[stok_awal]]+Table2[[#This Row],[masuk]]-Table2[[#This Row],[keluar]]</f>
        <v>1</v>
      </c>
      <c r="G6" s="197">
        <v>26500</v>
      </c>
      <c r="H6" s="197">
        <v>28500</v>
      </c>
      <c r="I6" s="197">
        <f t="shared" si="0"/>
        <v>2000</v>
      </c>
      <c r="J6" s="198">
        <f>Table2[[#This Row],[jual]]*Table2[[#This Row],[keluar]]</f>
        <v>0</v>
      </c>
      <c r="K6" s="198">
        <f>Table2[[#This Row],[mark_up]]*Table2[[#This Row],[keluar]]</f>
        <v>0</v>
      </c>
      <c r="L6" s="198">
        <f>Table2[[#This Row],[beli]]*Table2[[#This Row],[stok_akhir]]</f>
        <v>26500</v>
      </c>
      <c r="M6" s="161">
        <f>Table2[[#This Row],[mark_up]]/Table2[[#This Row],[beli]]</f>
        <v>7.5471698113207544E-2</v>
      </c>
    </row>
    <row r="7" spans="1:13" x14ac:dyDescent="0.3">
      <c r="A7" s="16" t="s">
        <v>9</v>
      </c>
      <c r="B7" s="16" t="s">
        <v>10</v>
      </c>
      <c r="C7" s="14">
        <v>3</v>
      </c>
      <c r="D7" s="14">
        <f>SUMIF(Table1[KODE BARANG],Table2[[#This Row],[kode_brg]],Table1[QTY])</f>
        <v>0</v>
      </c>
      <c r="E7" s="14">
        <f>SUMIF(Table3[kode_brg],Table2[[#This Row],[kode_brg]],Table3[QTY])</f>
        <v>0</v>
      </c>
      <c r="F7" s="14">
        <f>Table2[[#This Row],[stok_awal]]+Table2[[#This Row],[masuk]]-Table2[[#This Row],[keluar]]</f>
        <v>3</v>
      </c>
      <c r="G7" s="197">
        <v>14400</v>
      </c>
      <c r="H7" s="197">
        <v>15500</v>
      </c>
      <c r="I7" s="197">
        <f t="shared" si="0"/>
        <v>1100</v>
      </c>
      <c r="J7" s="198">
        <f>Table2[[#This Row],[jual]]*Table2[[#This Row],[keluar]]</f>
        <v>0</v>
      </c>
      <c r="K7" s="198">
        <f>Table2[[#This Row],[mark_up]]*Table2[[#This Row],[keluar]]</f>
        <v>0</v>
      </c>
      <c r="L7" s="198">
        <f>Table2[[#This Row],[beli]]*Table2[[#This Row],[stok_akhir]]</f>
        <v>43200</v>
      </c>
      <c r="M7" s="161">
        <f>Table2[[#This Row],[mark_up]]/Table2[[#This Row],[beli]]</f>
        <v>7.6388888888888895E-2</v>
      </c>
    </row>
    <row r="8" spans="1:13" x14ac:dyDescent="0.3">
      <c r="A8" s="16" t="s">
        <v>11</v>
      </c>
      <c r="B8" s="16" t="s">
        <v>12</v>
      </c>
      <c r="C8" s="14">
        <v>2</v>
      </c>
      <c r="D8" s="14">
        <f>SUMIF(Table1[KODE BARANG],Table2[[#This Row],[kode_brg]],Table1[QTY])</f>
        <v>0</v>
      </c>
      <c r="E8" s="14">
        <f>SUMIF(Table3[kode_brg],Table2[[#This Row],[kode_brg]],Table3[QTY])</f>
        <v>0</v>
      </c>
      <c r="F8" s="14">
        <f>Table2[[#This Row],[stok_awal]]+Table2[[#This Row],[masuk]]-Table2[[#This Row],[keluar]]</f>
        <v>2</v>
      </c>
      <c r="G8" s="197">
        <v>46100</v>
      </c>
      <c r="H8" s="197">
        <v>49000</v>
      </c>
      <c r="I8" s="197">
        <f t="shared" si="0"/>
        <v>2900</v>
      </c>
      <c r="J8" s="198">
        <f>Table2[[#This Row],[jual]]*Table2[[#This Row],[keluar]]</f>
        <v>0</v>
      </c>
      <c r="K8" s="198">
        <f>Table2[[#This Row],[mark_up]]*Table2[[#This Row],[keluar]]</f>
        <v>0</v>
      </c>
      <c r="L8" s="198">
        <f>Table2[[#This Row],[beli]]*Table2[[#This Row],[stok_akhir]]</f>
        <v>92200</v>
      </c>
      <c r="M8" s="161">
        <f>Table2[[#This Row],[mark_up]]/Table2[[#This Row],[beli]]</f>
        <v>6.2906724511930592E-2</v>
      </c>
    </row>
    <row r="9" spans="1:13" x14ac:dyDescent="0.3">
      <c r="A9" s="16" t="s">
        <v>13</v>
      </c>
      <c r="B9" s="16" t="s">
        <v>14</v>
      </c>
      <c r="C9" s="14">
        <v>6</v>
      </c>
      <c r="D9" s="14">
        <f>SUMIF(Table1[KODE BARANG],Table2[[#This Row],[kode_brg]],Table1[QTY])</f>
        <v>0</v>
      </c>
      <c r="E9" s="14">
        <f>SUMIF(Table3[kode_brg],Table2[[#This Row],[kode_brg]],Table3[QTY])</f>
        <v>0</v>
      </c>
      <c r="F9" s="14">
        <f>Table2[[#This Row],[stok_awal]]+Table2[[#This Row],[masuk]]-Table2[[#This Row],[keluar]]</f>
        <v>6</v>
      </c>
      <c r="G9" s="197">
        <v>7336</v>
      </c>
      <c r="H9" s="197">
        <v>8500</v>
      </c>
      <c r="I9" s="197">
        <f t="shared" si="0"/>
        <v>1164</v>
      </c>
      <c r="J9" s="198">
        <f>Table2[[#This Row],[jual]]*Table2[[#This Row],[keluar]]</f>
        <v>0</v>
      </c>
      <c r="K9" s="198">
        <f>Table2[[#This Row],[mark_up]]*Table2[[#This Row],[keluar]]</f>
        <v>0</v>
      </c>
      <c r="L9" s="198">
        <f>Table2[[#This Row],[beli]]*Table2[[#This Row],[stok_akhir]]</f>
        <v>44016</v>
      </c>
      <c r="M9" s="161">
        <f>Table2[[#This Row],[mark_up]]/Table2[[#This Row],[beli]]</f>
        <v>0.15866957470010906</v>
      </c>
    </row>
    <row r="10" spans="1:13" x14ac:dyDescent="0.3">
      <c r="A10" s="16" t="s">
        <v>15</v>
      </c>
      <c r="B10" s="16" t="s">
        <v>16</v>
      </c>
      <c r="C10" s="14">
        <v>2</v>
      </c>
      <c r="D10" s="14">
        <f>SUMIF(Table1[KODE BARANG],Table2[[#This Row],[kode_brg]],Table1[QTY])</f>
        <v>0</v>
      </c>
      <c r="E10" s="14">
        <f>SUMIF(Table3[kode_brg],Table2[[#This Row],[kode_brg]],Table3[QTY])</f>
        <v>0</v>
      </c>
      <c r="F10" s="14">
        <f>Table2[[#This Row],[stok_awal]]+Table2[[#This Row],[masuk]]-Table2[[#This Row],[keluar]]</f>
        <v>2</v>
      </c>
      <c r="G10" s="197">
        <v>8614</v>
      </c>
      <c r="H10" s="197">
        <v>10000</v>
      </c>
      <c r="I10" s="197">
        <f t="shared" si="0"/>
        <v>1386</v>
      </c>
      <c r="J10" s="198">
        <f>Table2[[#This Row],[jual]]*Table2[[#This Row],[keluar]]</f>
        <v>0</v>
      </c>
      <c r="K10" s="198">
        <f>Table2[[#This Row],[mark_up]]*Table2[[#This Row],[keluar]]</f>
        <v>0</v>
      </c>
      <c r="L10" s="198">
        <f>Table2[[#This Row],[beli]]*Table2[[#This Row],[stok_akhir]]</f>
        <v>17228</v>
      </c>
      <c r="M10" s="161">
        <f>Table2[[#This Row],[mark_up]]/Table2[[#This Row],[beli]]</f>
        <v>0.1609008590666357</v>
      </c>
    </row>
    <row r="11" spans="1:13" x14ac:dyDescent="0.3">
      <c r="A11" s="16" t="s">
        <v>17</v>
      </c>
      <c r="B11" s="16" t="s">
        <v>18</v>
      </c>
      <c r="C11" s="14">
        <v>4</v>
      </c>
      <c r="D11" s="14">
        <f>SUMIF(Table1[KODE BARANG],Table2[[#This Row],[kode_brg]],Table1[QTY])</f>
        <v>0</v>
      </c>
      <c r="E11" s="14">
        <f>SUMIF(Table3[kode_brg],Table2[[#This Row],[kode_brg]],Table3[QTY])</f>
        <v>2</v>
      </c>
      <c r="F11" s="14">
        <f>Table2[[#This Row],[stok_awal]]+Table2[[#This Row],[masuk]]-Table2[[#This Row],[keluar]]</f>
        <v>2</v>
      </c>
      <c r="G11" s="197">
        <v>3330</v>
      </c>
      <c r="H11" s="197">
        <v>4500</v>
      </c>
      <c r="I11" s="197">
        <f t="shared" si="0"/>
        <v>1170</v>
      </c>
      <c r="J11" s="198">
        <f>Table2[[#This Row],[jual]]*Table2[[#This Row],[keluar]]</f>
        <v>9000</v>
      </c>
      <c r="K11" s="198">
        <f>Table2[[#This Row],[mark_up]]*Table2[[#This Row],[keluar]]</f>
        <v>2340</v>
      </c>
      <c r="L11" s="198">
        <f>Table2[[#This Row],[beli]]*Table2[[#This Row],[stok_akhir]]</f>
        <v>6660</v>
      </c>
      <c r="M11" s="161">
        <f>Table2[[#This Row],[mark_up]]/Table2[[#This Row],[beli]]</f>
        <v>0.35135135135135137</v>
      </c>
    </row>
    <row r="12" spans="1:13" x14ac:dyDescent="0.3">
      <c r="A12" s="16" t="s">
        <v>19</v>
      </c>
      <c r="B12" s="16" t="s">
        <v>20</v>
      </c>
      <c r="C12" s="14">
        <v>90</v>
      </c>
      <c r="D12" s="14">
        <f>SUMIF(Table1[KODE BARANG],Table2[[#This Row],[kode_brg]],Table1[QTY])</f>
        <v>0</v>
      </c>
      <c r="E12" s="14">
        <f>SUMIF(Table3[kode_brg],Table2[[#This Row],[kode_brg]],Table3[QTY])</f>
        <v>5</v>
      </c>
      <c r="F12" s="14">
        <f>Table2[[#This Row],[stok_awal]]+Table2[[#This Row],[masuk]]-Table2[[#This Row],[keluar]]</f>
        <v>85</v>
      </c>
      <c r="G12" s="197">
        <v>1923</v>
      </c>
      <c r="H12" s="197">
        <v>2500</v>
      </c>
      <c r="I12" s="197">
        <f t="shared" si="0"/>
        <v>577</v>
      </c>
      <c r="J12" s="198">
        <f>Table2[[#This Row],[jual]]*Table2[[#This Row],[keluar]]</f>
        <v>12500</v>
      </c>
      <c r="K12" s="198">
        <f>Table2[[#This Row],[mark_up]]*Table2[[#This Row],[keluar]]</f>
        <v>2885</v>
      </c>
      <c r="L12" s="198">
        <f>Table2[[#This Row],[beli]]*Table2[[#This Row],[stok_akhir]]</f>
        <v>163455</v>
      </c>
      <c r="M12" s="161">
        <f>Table2[[#This Row],[mark_up]]/Table2[[#This Row],[beli]]</f>
        <v>0.3000520020800832</v>
      </c>
    </row>
    <row r="13" spans="1:13" x14ac:dyDescent="0.3">
      <c r="A13" s="16" t="s">
        <v>21</v>
      </c>
      <c r="B13" s="16" t="s">
        <v>22</v>
      </c>
      <c r="C13" s="14">
        <v>16</v>
      </c>
      <c r="D13" s="14">
        <f>SUMIF(Table1[KODE BARANG],Table2[[#This Row],[kode_brg]],Table1[QTY])</f>
        <v>0</v>
      </c>
      <c r="E13" s="14">
        <f>SUMIF(Table3[kode_brg],Table2[[#This Row],[kode_brg]],Table3[QTY])</f>
        <v>1</v>
      </c>
      <c r="F13" s="14">
        <f>Table2[[#This Row],[stok_awal]]+Table2[[#This Row],[masuk]]-Table2[[#This Row],[keluar]]</f>
        <v>15</v>
      </c>
      <c r="G13" s="197">
        <v>3330</v>
      </c>
      <c r="H13" s="197">
        <v>5000</v>
      </c>
      <c r="I13" s="197">
        <f t="shared" si="0"/>
        <v>1670</v>
      </c>
      <c r="J13" s="198">
        <f>Table2[[#This Row],[jual]]*Table2[[#This Row],[keluar]]</f>
        <v>5000</v>
      </c>
      <c r="K13" s="198">
        <f>Table2[[#This Row],[mark_up]]*Table2[[#This Row],[keluar]]</f>
        <v>1670</v>
      </c>
      <c r="L13" s="198">
        <f>Table2[[#This Row],[beli]]*Table2[[#This Row],[stok_akhir]]</f>
        <v>49950</v>
      </c>
      <c r="M13" s="161">
        <f>Table2[[#This Row],[mark_up]]/Table2[[#This Row],[beli]]</f>
        <v>0.50150150150150152</v>
      </c>
    </row>
    <row r="14" spans="1:13" x14ac:dyDescent="0.3">
      <c r="A14" s="16" t="s">
        <v>23</v>
      </c>
      <c r="B14" s="16" t="s">
        <v>24</v>
      </c>
      <c r="C14" s="14">
        <v>5</v>
      </c>
      <c r="D14" s="14">
        <f>SUMIF(Table1[KODE BARANG],Table2[[#This Row],[kode_brg]],Table1[QTY])</f>
        <v>0</v>
      </c>
      <c r="E14" s="14">
        <f>SUMIF(Table3[kode_brg],Table2[[#This Row],[kode_brg]],Table3[QTY])</f>
        <v>0</v>
      </c>
      <c r="F14" s="14">
        <f>Table2[[#This Row],[stok_awal]]+Table2[[#This Row],[masuk]]-Table2[[#This Row],[keluar]]</f>
        <v>5</v>
      </c>
      <c r="G14" s="197">
        <v>6609</v>
      </c>
      <c r="H14" s="197">
        <v>8000</v>
      </c>
      <c r="I14" s="197">
        <f t="shared" si="0"/>
        <v>1391</v>
      </c>
      <c r="J14" s="198">
        <f>Table2[[#This Row],[jual]]*Table2[[#This Row],[keluar]]</f>
        <v>0</v>
      </c>
      <c r="K14" s="198">
        <f>Table2[[#This Row],[mark_up]]*Table2[[#This Row],[keluar]]</f>
        <v>0</v>
      </c>
      <c r="L14" s="198">
        <f>Table2[[#This Row],[beli]]*Table2[[#This Row],[stok_akhir]]</f>
        <v>33045</v>
      </c>
      <c r="M14" s="161">
        <f>Table2[[#This Row],[mark_up]]/Table2[[#This Row],[beli]]</f>
        <v>0.21047057043425632</v>
      </c>
    </row>
    <row r="15" spans="1:13" x14ac:dyDescent="0.3">
      <c r="A15" s="16" t="s">
        <v>25</v>
      </c>
      <c r="B15" s="16" t="s">
        <v>26</v>
      </c>
      <c r="C15" s="14">
        <v>10</v>
      </c>
      <c r="D15" s="14">
        <f>SUMIF(Table1[KODE BARANG],Table2[[#This Row],[kode_brg]],Table1[QTY])</f>
        <v>0</v>
      </c>
      <c r="E15" s="14">
        <f>SUMIF(Table3[kode_brg],Table2[[#This Row],[kode_brg]],Table3[QTY])</f>
        <v>0</v>
      </c>
      <c r="F15" s="14">
        <f>Table2[[#This Row],[stok_awal]]+Table2[[#This Row],[masuk]]-Table2[[#This Row],[keluar]]</f>
        <v>10</v>
      </c>
      <c r="G15" s="197">
        <v>6608</v>
      </c>
      <c r="H15" s="197">
        <v>8000</v>
      </c>
      <c r="I15" s="197">
        <f t="shared" si="0"/>
        <v>1392</v>
      </c>
      <c r="J15" s="198">
        <f>Table2[[#This Row],[jual]]*Table2[[#This Row],[keluar]]</f>
        <v>0</v>
      </c>
      <c r="K15" s="198">
        <f>Table2[[#This Row],[mark_up]]*Table2[[#This Row],[keluar]]</f>
        <v>0</v>
      </c>
      <c r="L15" s="198">
        <f>Table2[[#This Row],[beli]]*Table2[[#This Row],[stok_akhir]]</f>
        <v>66080</v>
      </c>
      <c r="M15" s="161">
        <f>Table2[[#This Row],[mark_up]]/Table2[[#This Row],[beli]]</f>
        <v>0.21065375302663439</v>
      </c>
    </row>
    <row r="16" spans="1:13" x14ac:dyDescent="0.3">
      <c r="A16" s="16" t="s">
        <v>27</v>
      </c>
      <c r="B16" s="16" t="s">
        <v>28</v>
      </c>
      <c r="C16" s="14">
        <v>7</v>
      </c>
      <c r="D16" s="14">
        <f>SUMIF(Table1[KODE BARANG],Table2[[#This Row],[kode_brg]],Table1[QTY])</f>
        <v>0</v>
      </c>
      <c r="E16" s="14">
        <f>SUMIF(Table3[kode_brg],Table2[[#This Row],[kode_brg]],Table3[QTY])</f>
        <v>3</v>
      </c>
      <c r="F16" s="14">
        <f>Table2[[#This Row],[stok_awal]]+Table2[[#This Row],[masuk]]-Table2[[#This Row],[keluar]]</f>
        <v>4</v>
      </c>
      <c r="G16" s="197">
        <v>6608</v>
      </c>
      <c r="H16" s="197">
        <v>8000</v>
      </c>
      <c r="I16" s="197">
        <f t="shared" si="0"/>
        <v>1392</v>
      </c>
      <c r="J16" s="198">
        <f>Table2[[#This Row],[jual]]*Table2[[#This Row],[keluar]]</f>
        <v>24000</v>
      </c>
      <c r="K16" s="198">
        <f>Table2[[#This Row],[mark_up]]*Table2[[#This Row],[keluar]]</f>
        <v>4176</v>
      </c>
      <c r="L16" s="198">
        <f>Table2[[#This Row],[beli]]*Table2[[#This Row],[stok_akhir]]</f>
        <v>26432</v>
      </c>
      <c r="M16" s="161">
        <f>Table2[[#This Row],[mark_up]]/Table2[[#This Row],[beli]]</f>
        <v>0.21065375302663439</v>
      </c>
    </row>
    <row r="17" spans="1:13" x14ac:dyDescent="0.3">
      <c r="A17" s="16" t="s">
        <v>29</v>
      </c>
      <c r="B17" s="16" t="s">
        <v>30</v>
      </c>
      <c r="C17" s="14">
        <v>55</v>
      </c>
      <c r="D17" s="14">
        <f>SUMIF(Table1[KODE BARANG],Table2[[#This Row],[kode_brg]],Table1[QTY])</f>
        <v>0</v>
      </c>
      <c r="E17" s="14">
        <f>SUMIF(Table3[kode_brg],Table2[[#This Row],[kode_brg]],Table3[QTY])</f>
        <v>2</v>
      </c>
      <c r="F17" s="14">
        <f>Table2[[#This Row],[stok_awal]]+Table2[[#This Row],[masuk]]-Table2[[#This Row],[keluar]]</f>
        <v>53</v>
      </c>
      <c r="G17" s="197">
        <v>1924</v>
      </c>
      <c r="H17" s="197">
        <v>2500</v>
      </c>
      <c r="I17" s="197">
        <f t="shared" si="0"/>
        <v>576</v>
      </c>
      <c r="J17" s="198">
        <f>Table2[[#This Row],[jual]]*Table2[[#This Row],[keluar]]</f>
        <v>5000</v>
      </c>
      <c r="K17" s="198">
        <f>Table2[[#This Row],[mark_up]]*Table2[[#This Row],[keluar]]</f>
        <v>1152</v>
      </c>
      <c r="L17" s="198">
        <f>Table2[[#This Row],[beli]]*Table2[[#This Row],[stok_akhir]]</f>
        <v>101972</v>
      </c>
      <c r="M17" s="161">
        <f>Table2[[#This Row],[mark_up]]/Table2[[#This Row],[beli]]</f>
        <v>0.29937629937629939</v>
      </c>
    </row>
    <row r="18" spans="1:13" x14ac:dyDescent="0.3">
      <c r="A18" s="15" t="s">
        <v>31</v>
      </c>
      <c r="B18" s="18" t="s">
        <v>32</v>
      </c>
      <c r="C18" s="14">
        <v>17</v>
      </c>
      <c r="D18" s="14">
        <f>SUMIF(Table1[KODE BARANG],Table2[[#This Row],[kode_brg]],Table1[QTY])</f>
        <v>0</v>
      </c>
      <c r="E18" s="14">
        <f>SUMIF(Table3[kode_brg],Table2[[#This Row],[kode_brg]],Table3[QTY])</f>
        <v>0</v>
      </c>
      <c r="F18" s="14">
        <f>Table2[[#This Row],[stok_awal]]+Table2[[#This Row],[masuk]]-Table2[[#This Row],[keluar]]</f>
        <v>17</v>
      </c>
      <c r="G18" s="197">
        <v>6219</v>
      </c>
      <c r="H18" s="197">
        <v>7500</v>
      </c>
      <c r="I18" s="197">
        <f t="shared" si="0"/>
        <v>1281</v>
      </c>
      <c r="J18" s="198">
        <f>Table2[[#This Row],[jual]]*Table2[[#This Row],[keluar]]</f>
        <v>0</v>
      </c>
      <c r="K18" s="198">
        <f>Table2[[#This Row],[mark_up]]*Table2[[#This Row],[keluar]]</f>
        <v>0</v>
      </c>
      <c r="L18" s="198">
        <f>Table2[[#This Row],[beli]]*Table2[[#This Row],[stok_akhir]]</f>
        <v>105723</v>
      </c>
      <c r="M18" s="161">
        <f>Table2[[#This Row],[mark_up]]/Table2[[#This Row],[beli]]</f>
        <v>0.20598166907863</v>
      </c>
    </row>
    <row r="19" spans="1:13" x14ac:dyDescent="0.3">
      <c r="A19" s="15" t="s">
        <v>33</v>
      </c>
      <c r="B19" s="16" t="s">
        <v>34</v>
      </c>
      <c r="C19" s="14">
        <v>1</v>
      </c>
      <c r="D19" s="14">
        <f>SUMIF(Table1[KODE BARANG],Table2[[#This Row],[kode_brg]],Table1[QTY])</f>
        <v>0</v>
      </c>
      <c r="E19" s="14">
        <f>SUMIF(Table3[kode_brg],Table2[[#This Row],[kode_brg]],Table3[QTY])</f>
        <v>0</v>
      </c>
      <c r="F19" s="14">
        <f>Table2[[#This Row],[stok_awal]]+Table2[[#This Row],[masuk]]-Table2[[#This Row],[keluar]]</f>
        <v>1</v>
      </c>
      <c r="G19" s="197">
        <v>4400</v>
      </c>
      <c r="H19" s="197">
        <v>5000</v>
      </c>
      <c r="I19" s="197">
        <f t="shared" si="0"/>
        <v>600</v>
      </c>
      <c r="J19" s="198">
        <f>Table2[[#This Row],[jual]]*Table2[[#This Row],[keluar]]</f>
        <v>0</v>
      </c>
      <c r="K19" s="198">
        <f>Table2[[#This Row],[mark_up]]*Table2[[#This Row],[keluar]]</f>
        <v>0</v>
      </c>
      <c r="L19" s="198">
        <f>Table2[[#This Row],[beli]]*Table2[[#This Row],[stok_akhir]]</f>
        <v>4400</v>
      </c>
      <c r="M19" s="161">
        <f>Table2[[#This Row],[mark_up]]/Table2[[#This Row],[beli]]</f>
        <v>0.13636363636363635</v>
      </c>
    </row>
    <row r="20" spans="1:13" x14ac:dyDescent="0.3">
      <c r="A20" s="16" t="s">
        <v>35</v>
      </c>
      <c r="B20" s="16" t="s">
        <v>36</v>
      </c>
      <c r="C20" s="14">
        <v>2</v>
      </c>
      <c r="D20" s="14">
        <f>SUMIF(Table1[KODE BARANG],Table2[[#This Row],[kode_brg]],Table1[QTY])</f>
        <v>0</v>
      </c>
      <c r="E20" s="14">
        <f>SUMIF(Table3[kode_brg],Table2[[#This Row],[kode_brg]],Table3[QTY])</f>
        <v>1</v>
      </c>
      <c r="F20" s="14">
        <f>Table2[[#This Row],[stok_awal]]+Table2[[#This Row],[masuk]]-Table2[[#This Row],[keluar]]</f>
        <v>1</v>
      </c>
      <c r="G20" s="197">
        <v>7600</v>
      </c>
      <c r="H20" s="197">
        <v>8200</v>
      </c>
      <c r="I20" s="197">
        <f t="shared" si="0"/>
        <v>600</v>
      </c>
      <c r="J20" s="198">
        <f>Table2[[#This Row],[jual]]*Table2[[#This Row],[keluar]]</f>
        <v>8200</v>
      </c>
      <c r="K20" s="198">
        <f>Table2[[#This Row],[mark_up]]*Table2[[#This Row],[keluar]]</f>
        <v>600</v>
      </c>
      <c r="L20" s="198">
        <f>Table2[[#This Row],[beli]]*Table2[[#This Row],[stok_akhir]]</f>
        <v>7600</v>
      </c>
      <c r="M20" s="161">
        <f>Table2[[#This Row],[mark_up]]/Table2[[#This Row],[beli]]</f>
        <v>7.8947368421052627E-2</v>
      </c>
    </row>
    <row r="21" spans="1:13" x14ac:dyDescent="0.3">
      <c r="A21" s="16" t="s">
        <v>37</v>
      </c>
      <c r="B21" s="16" t="s">
        <v>38</v>
      </c>
      <c r="C21" s="14">
        <v>1</v>
      </c>
      <c r="D21" s="14">
        <f>SUMIF(Table1[KODE BARANG],Table2[[#This Row],[kode_brg]],Table1[QTY])</f>
        <v>0</v>
      </c>
      <c r="E21" s="14">
        <f>SUMIF(Table3[kode_brg],Table2[[#This Row],[kode_brg]],Table3[QTY])</f>
        <v>1</v>
      </c>
      <c r="F21" s="14">
        <f>Table2[[#This Row],[stok_awal]]+Table2[[#This Row],[masuk]]-Table2[[#This Row],[keluar]]</f>
        <v>0</v>
      </c>
      <c r="G21" s="197">
        <v>7100</v>
      </c>
      <c r="H21" s="197">
        <v>8200</v>
      </c>
      <c r="I21" s="197">
        <f t="shared" si="0"/>
        <v>1100</v>
      </c>
      <c r="J21" s="198">
        <f>Table2[[#This Row],[jual]]*Table2[[#This Row],[keluar]]</f>
        <v>8200</v>
      </c>
      <c r="K21" s="198">
        <f>Table2[[#This Row],[mark_up]]*Table2[[#This Row],[keluar]]</f>
        <v>1100</v>
      </c>
      <c r="L21" s="198">
        <f>Table2[[#This Row],[beli]]*Table2[[#This Row],[stok_akhir]]</f>
        <v>0</v>
      </c>
      <c r="M21" s="161">
        <f>Table2[[#This Row],[mark_up]]/Table2[[#This Row],[beli]]</f>
        <v>0.15492957746478872</v>
      </c>
    </row>
    <row r="22" spans="1:13" x14ac:dyDescent="0.3">
      <c r="A22" s="16" t="s">
        <v>39</v>
      </c>
      <c r="B22" s="16" t="s">
        <v>40</v>
      </c>
      <c r="C22" s="14">
        <v>1</v>
      </c>
      <c r="D22" s="14">
        <f>SUMIF(Table1[KODE BARANG],Table2[[#This Row],[kode_brg]],Table1[QTY])</f>
        <v>0</v>
      </c>
      <c r="E22" s="14">
        <f>SUMIF(Table3[kode_brg],Table2[[#This Row],[kode_brg]],Table3[QTY])</f>
        <v>0</v>
      </c>
      <c r="F22" s="14">
        <f>Table2[[#This Row],[stok_awal]]+Table2[[#This Row],[masuk]]-Table2[[#This Row],[keluar]]</f>
        <v>1</v>
      </c>
      <c r="G22" s="197">
        <v>7000</v>
      </c>
      <c r="H22" s="197">
        <v>8000</v>
      </c>
      <c r="I22" s="197">
        <f t="shared" si="0"/>
        <v>1000</v>
      </c>
      <c r="J22" s="198">
        <f>Table2[[#This Row],[jual]]*Table2[[#This Row],[keluar]]</f>
        <v>0</v>
      </c>
      <c r="K22" s="198">
        <f>Table2[[#This Row],[mark_up]]*Table2[[#This Row],[keluar]]</f>
        <v>0</v>
      </c>
      <c r="L22" s="198">
        <f>Table2[[#This Row],[beli]]*Table2[[#This Row],[stok_akhir]]</f>
        <v>7000</v>
      </c>
      <c r="M22" s="161">
        <f>Table2[[#This Row],[mark_up]]/Table2[[#This Row],[beli]]</f>
        <v>0.14285714285714285</v>
      </c>
    </row>
    <row r="23" spans="1:13" x14ac:dyDescent="0.3">
      <c r="A23" s="16" t="s">
        <v>41</v>
      </c>
      <c r="B23" s="16" t="s">
        <v>42</v>
      </c>
      <c r="C23" s="14">
        <v>1</v>
      </c>
      <c r="D23" s="14">
        <f>SUMIF(Table1[KODE BARANG],Table2[[#This Row],[kode_brg]],Table1[QTY])</f>
        <v>0</v>
      </c>
      <c r="E23" s="14">
        <f>SUMIF(Table3[kode_brg],Table2[[#This Row],[kode_brg]],Table3[QTY])</f>
        <v>0</v>
      </c>
      <c r="F23" s="14">
        <f>Table2[[#This Row],[stok_awal]]+Table2[[#This Row],[masuk]]-Table2[[#This Row],[keluar]]</f>
        <v>1</v>
      </c>
      <c r="G23" s="197">
        <v>7000</v>
      </c>
      <c r="H23" s="197">
        <v>7700</v>
      </c>
      <c r="I23" s="197">
        <f t="shared" si="0"/>
        <v>700</v>
      </c>
      <c r="J23" s="198">
        <f>Table2[[#This Row],[jual]]*Table2[[#This Row],[keluar]]</f>
        <v>0</v>
      </c>
      <c r="K23" s="198">
        <f>Table2[[#This Row],[mark_up]]*Table2[[#This Row],[keluar]]</f>
        <v>0</v>
      </c>
      <c r="L23" s="198">
        <f>Table2[[#This Row],[beli]]*Table2[[#This Row],[stok_akhir]]</f>
        <v>7000</v>
      </c>
      <c r="M23" s="161">
        <f>Table2[[#This Row],[mark_up]]/Table2[[#This Row],[beli]]</f>
        <v>0.1</v>
      </c>
    </row>
    <row r="24" spans="1:13" x14ac:dyDescent="0.3">
      <c r="A24" s="15" t="s">
        <v>43</v>
      </c>
      <c r="B24" s="16" t="s">
        <v>44</v>
      </c>
      <c r="C24" s="14">
        <v>1</v>
      </c>
      <c r="D24" s="14">
        <f>SUMIF(Table1[KODE BARANG],Table2[[#This Row],[kode_brg]],Table1[QTY])</f>
        <v>0</v>
      </c>
      <c r="E24" s="14">
        <f>SUMIF(Table3[kode_brg],Table2[[#This Row],[kode_brg]],Table3[QTY])</f>
        <v>1</v>
      </c>
      <c r="F24" s="14">
        <f>Table2[[#This Row],[stok_awal]]+Table2[[#This Row],[masuk]]-Table2[[#This Row],[keluar]]</f>
        <v>0</v>
      </c>
      <c r="G24" s="197">
        <v>7850</v>
      </c>
      <c r="H24" s="197">
        <v>8500</v>
      </c>
      <c r="I24" s="197">
        <f t="shared" si="0"/>
        <v>650</v>
      </c>
      <c r="J24" s="198">
        <f>Table2[[#This Row],[jual]]*Table2[[#This Row],[keluar]]</f>
        <v>8500</v>
      </c>
      <c r="K24" s="198">
        <f>Table2[[#This Row],[mark_up]]*Table2[[#This Row],[keluar]]</f>
        <v>650</v>
      </c>
      <c r="L24" s="198">
        <f>Table2[[#This Row],[beli]]*Table2[[#This Row],[stok_akhir]]</f>
        <v>0</v>
      </c>
      <c r="M24" s="161">
        <f>Table2[[#This Row],[mark_up]]/Table2[[#This Row],[beli]]</f>
        <v>8.2802547770700632E-2</v>
      </c>
    </row>
    <row r="25" spans="1:13" x14ac:dyDescent="0.3">
      <c r="A25" s="15" t="s">
        <v>45</v>
      </c>
      <c r="B25" s="16" t="s">
        <v>46</v>
      </c>
      <c r="C25" s="14">
        <v>12</v>
      </c>
      <c r="D25" s="14">
        <f>SUMIF(Table1[KODE BARANG],Table2[[#This Row],[kode_brg]],Table1[QTY])</f>
        <v>0</v>
      </c>
      <c r="E25" s="14">
        <f>SUMIF(Table3[kode_brg],Table2[[#This Row],[kode_brg]],Table3[QTY])</f>
        <v>9</v>
      </c>
      <c r="F25" s="14">
        <f>Table2[[#This Row],[stok_awal]]+Table2[[#This Row],[masuk]]-Table2[[#This Row],[keluar]]</f>
        <v>3</v>
      </c>
      <c r="G25" s="197">
        <v>867</v>
      </c>
      <c r="H25" s="197">
        <v>1000</v>
      </c>
      <c r="I25" s="197">
        <f t="shared" si="0"/>
        <v>133</v>
      </c>
      <c r="J25" s="198">
        <f>Table2[[#This Row],[jual]]*Table2[[#This Row],[keluar]]</f>
        <v>9000</v>
      </c>
      <c r="K25" s="198">
        <f>Table2[[#This Row],[mark_up]]*Table2[[#This Row],[keluar]]</f>
        <v>1197</v>
      </c>
      <c r="L25" s="198">
        <f>Table2[[#This Row],[beli]]*Table2[[#This Row],[stok_akhir]]</f>
        <v>2601</v>
      </c>
      <c r="M25" s="161">
        <f>Table2[[#This Row],[mark_up]]/Table2[[#This Row],[beli]]</f>
        <v>0.15340253748558247</v>
      </c>
    </row>
    <row r="26" spans="1:13" x14ac:dyDescent="0.3">
      <c r="A26" s="15" t="s">
        <v>47</v>
      </c>
      <c r="B26" s="16" t="s">
        <v>48</v>
      </c>
      <c r="C26" s="14">
        <v>21</v>
      </c>
      <c r="D26" s="14">
        <f>SUMIF(Table1[KODE BARANG],Table2[[#This Row],[kode_brg]],Table1[QTY])</f>
        <v>0</v>
      </c>
      <c r="E26" s="14">
        <f>SUMIF(Table3[kode_brg],Table2[[#This Row],[kode_brg]],Table3[QTY])</f>
        <v>3</v>
      </c>
      <c r="F26" s="14">
        <f>Table2[[#This Row],[stok_awal]]+Table2[[#This Row],[masuk]]-Table2[[#This Row],[keluar]]</f>
        <v>18</v>
      </c>
      <c r="G26" s="197">
        <v>2275</v>
      </c>
      <c r="H26" s="197">
        <v>3000</v>
      </c>
      <c r="I26" s="197">
        <f t="shared" si="0"/>
        <v>725</v>
      </c>
      <c r="J26" s="198">
        <f>Table2[[#This Row],[jual]]*Table2[[#This Row],[keluar]]</f>
        <v>9000</v>
      </c>
      <c r="K26" s="198">
        <f>Table2[[#This Row],[mark_up]]*Table2[[#This Row],[keluar]]</f>
        <v>2175</v>
      </c>
      <c r="L26" s="198">
        <f>Table2[[#This Row],[beli]]*Table2[[#This Row],[stok_akhir]]</f>
        <v>40950</v>
      </c>
      <c r="M26" s="161">
        <f>Table2[[#This Row],[mark_up]]/Table2[[#This Row],[beli]]</f>
        <v>0.31868131868131866</v>
      </c>
    </row>
    <row r="27" spans="1:13" x14ac:dyDescent="0.3">
      <c r="A27" s="16" t="s">
        <v>49</v>
      </c>
      <c r="B27" s="16" t="s">
        <v>50</v>
      </c>
      <c r="C27" s="14">
        <v>84</v>
      </c>
      <c r="D27" s="14">
        <f>SUMIF(Table1[KODE BARANG],Table2[[#This Row],[kode_brg]],Table1[QTY])</f>
        <v>0</v>
      </c>
      <c r="E27" s="14">
        <f>SUMIF(Table3[kode_brg],Table2[[#This Row],[kode_brg]],Table3[QTY])</f>
        <v>15</v>
      </c>
      <c r="F27" s="14">
        <f>Table2[[#This Row],[stok_awal]]+Table2[[#This Row],[masuk]]-Table2[[#This Row],[keluar]]</f>
        <v>69</v>
      </c>
      <c r="G27" s="197">
        <v>848</v>
      </c>
      <c r="H27" s="197">
        <v>1000</v>
      </c>
      <c r="I27" s="197">
        <f t="shared" si="0"/>
        <v>152</v>
      </c>
      <c r="J27" s="198">
        <f>Table2[[#This Row],[jual]]*Table2[[#This Row],[keluar]]</f>
        <v>15000</v>
      </c>
      <c r="K27" s="198">
        <f>Table2[[#This Row],[mark_up]]*Table2[[#This Row],[keluar]]</f>
        <v>2280</v>
      </c>
      <c r="L27" s="198">
        <f>Table2[[#This Row],[beli]]*Table2[[#This Row],[stok_akhir]]</f>
        <v>58512</v>
      </c>
      <c r="M27" s="161">
        <f>Table2[[#This Row],[mark_up]]/Table2[[#This Row],[beli]]</f>
        <v>0.17924528301886791</v>
      </c>
    </row>
    <row r="28" spans="1:13" x14ac:dyDescent="0.3">
      <c r="A28" s="15" t="s">
        <v>51</v>
      </c>
      <c r="B28" s="16" t="s">
        <v>52</v>
      </c>
      <c r="C28" s="14">
        <v>35</v>
      </c>
      <c r="D28" s="14">
        <f>SUMIF(Table1[KODE BARANG],Table2[[#This Row],[kode_brg]],Table1[QTY])</f>
        <v>0</v>
      </c>
      <c r="E28" s="14">
        <f>SUMIF(Table3[kode_brg],Table2[[#This Row],[kode_brg]],Table3[QTY])</f>
        <v>0</v>
      </c>
      <c r="F28" s="14">
        <f>Table2[[#This Row],[stok_awal]]+Table2[[#This Row],[masuk]]-Table2[[#This Row],[keluar]]</f>
        <v>35</v>
      </c>
      <c r="G28" s="197">
        <v>2750</v>
      </c>
      <c r="H28" s="197">
        <v>3500</v>
      </c>
      <c r="I28" s="197">
        <f t="shared" si="0"/>
        <v>750</v>
      </c>
      <c r="J28" s="198">
        <f>Table2[[#This Row],[jual]]*Table2[[#This Row],[keluar]]</f>
        <v>0</v>
      </c>
      <c r="K28" s="198">
        <f>Table2[[#This Row],[mark_up]]*Table2[[#This Row],[keluar]]</f>
        <v>0</v>
      </c>
      <c r="L28" s="198">
        <f>Table2[[#This Row],[beli]]*Table2[[#This Row],[stok_akhir]]</f>
        <v>96250</v>
      </c>
      <c r="M28" s="161">
        <f>Table2[[#This Row],[mark_up]]/Table2[[#This Row],[beli]]</f>
        <v>0.27272727272727271</v>
      </c>
    </row>
    <row r="29" spans="1:13" x14ac:dyDescent="0.3">
      <c r="A29" s="16" t="s">
        <v>53</v>
      </c>
      <c r="B29" s="16" t="s">
        <v>54</v>
      </c>
      <c r="C29" s="14">
        <v>31</v>
      </c>
      <c r="D29" s="14">
        <f>SUMIF(Table1[KODE BARANG],Table2[[#This Row],[kode_brg]],Table1[QTY])</f>
        <v>0</v>
      </c>
      <c r="E29" s="14">
        <f>SUMIF(Table3[kode_brg],Table2[[#This Row],[kode_brg]],Table3[QTY])</f>
        <v>1</v>
      </c>
      <c r="F29" s="14">
        <f>Table2[[#This Row],[stok_awal]]+Table2[[#This Row],[masuk]]-Table2[[#This Row],[keluar]]</f>
        <v>30</v>
      </c>
      <c r="G29" s="197">
        <v>4375</v>
      </c>
      <c r="H29" s="197">
        <v>5500</v>
      </c>
      <c r="I29" s="197">
        <f t="shared" si="0"/>
        <v>1125</v>
      </c>
      <c r="J29" s="198">
        <f>Table2[[#This Row],[jual]]*Table2[[#This Row],[keluar]]</f>
        <v>5500</v>
      </c>
      <c r="K29" s="198">
        <f>Table2[[#This Row],[mark_up]]*Table2[[#This Row],[keluar]]</f>
        <v>1125</v>
      </c>
      <c r="L29" s="198">
        <f>Table2[[#This Row],[beli]]*Table2[[#This Row],[stok_akhir]]</f>
        <v>131250</v>
      </c>
      <c r="M29" s="161">
        <f>Table2[[#This Row],[mark_up]]/Table2[[#This Row],[beli]]</f>
        <v>0.25714285714285712</v>
      </c>
    </row>
    <row r="30" spans="1:13" x14ac:dyDescent="0.3">
      <c r="A30" s="15" t="s">
        <v>55</v>
      </c>
      <c r="B30" s="16" t="s">
        <v>56</v>
      </c>
      <c r="C30" s="14">
        <v>56</v>
      </c>
      <c r="D30" s="14">
        <f>SUMIF(Table1[KODE BARANG],Table2[[#This Row],[kode_brg]],Table1[QTY])</f>
        <v>0</v>
      </c>
      <c r="E30" s="14">
        <f>SUMIF(Table3[kode_brg],Table2[[#This Row],[kode_brg]],Table3[QTY])</f>
        <v>0</v>
      </c>
      <c r="F30" s="14">
        <f>Table2[[#This Row],[stok_awal]]+Table2[[#This Row],[masuk]]-Table2[[#This Row],[keluar]]</f>
        <v>56</v>
      </c>
      <c r="G30" s="197">
        <v>4571</v>
      </c>
      <c r="H30" s="197">
        <v>5500</v>
      </c>
      <c r="I30" s="197">
        <f t="shared" si="0"/>
        <v>929</v>
      </c>
      <c r="J30" s="198">
        <f>Table2[[#This Row],[jual]]*Table2[[#This Row],[keluar]]</f>
        <v>0</v>
      </c>
      <c r="K30" s="198">
        <f>Table2[[#This Row],[mark_up]]*Table2[[#This Row],[keluar]]</f>
        <v>0</v>
      </c>
      <c r="L30" s="198">
        <f>Table2[[#This Row],[beli]]*Table2[[#This Row],[stok_akhir]]</f>
        <v>255976</v>
      </c>
      <c r="M30" s="161">
        <f>Table2[[#This Row],[mark_up]]/Table2[[#This Row],[beli]]</f>
        <v>0.20323780354408225</v>
      </c>
    </row>
    <row r="31" spans="1:13" x14ac:dyDescent="0.3">
      <c r="A31" s="15" t="s">
        <v>57</v>
      </c>
      <c r="B31" s="16" t="s">
        <v>58</v>
      </c>
      <c r="C31" s="14">
        <v>18</v>
      </c>
      <c r="D31" s="14">
        <f>SUMIF(Table1[KODE BARANG],Table2[[#This Row],[kode_brg]],Table1[QTY])</f>
        <v>0</v>
      </c>
      <c r="E31" s="14">
        <f>SUMIF(Table3[kode_brg],Table2[[#This Row],[kode_brg]],Table3[QTY])</f>
        <v>3</v>
      </c>
      <c r="F31" s="14">
        <f>Table2[[#This Row],[stok_awal]]+Table2[[#This Row],[masuk]]-Table2[[#This Row],[keluar]]</f>
        <v>15</v>
      </c>
      <c r="G31" s="197">
        <v>2750</v>
      </c>
      <c r="H31" s="197">
        <v>3500</v>
      </c>
      <c r="I31" s="197">
        <f t="shared" si="0"/>
        <v>750</v>
      </c>
      <c r="J31" s="198">
        <f>Table2[[#This Row],[jual]]*Table2[[#This Row],[keluar]]</f>
        <v>10500</v>
      </c>
      <c r="K31" s="198">
        <f>Table2[[#This Row],[mark_up]]*Table2[[#This Row],[keluar]]</f>
        <v>2250</v>
      </c>
      <c r="L31" s="198">
        <f>Table2[[#This Row],[beli]]*Table2[[#This Row],[stok_akhir]]</f>
        <v>41250</v>
      </c>
      <c r="M31" s="161">
        <f>Table2[[#This Row],[mark_up]]/Table2[[#This Row],[beli]]</f>
        <v>0.27272727272727271</v>
      </c>
    </row>
    <row r="32" spans="1:13" x14ac:dyDescent="0.3">
      <c r="A32" s="15" t="s">
        <v>59</v>
      </c>
      <c r="B32" s="16" t="s">
        <v>60</v>
      </c>
      <c r="C32" s="14">
        <v>18</v>
      </c>
      <c r="D32" s="14">
        <f>SUMIF(Table1[KODE BARANG],Table2[[#This Row],[kode_brg]],Table1[QTY])</f>
        <v>0</v>
      </c>
      <c r="E32" s="14">
        <f>SUMIF(Table3[kode_brg],Table2[[#This Row],[kode_brg]],Table3[QTY])</f>
        <v>5</v>
      </c>
      <c r="F32" s="14">
        <f>Table2[[#This Row],[stok_awal]]+Table2[[#This Row],[masuk]]-Table2[[#This Row],[keluar]]</f>
        <v>13</v>
      </c>
      <c r="G32" s="197">
        <v>2750</v>
      </c>
      <c r="H32" s="197">
        <v>3000</v>
      </c>
      <c r="I32" s="197">
        <f t="shared" si="0"/>
        <v>250</v>
      </c>
      <c r="J32" s="198">
        <f>Table2[[#This Row],[jual]]*Table2[[#This Row],[keluar]]</f>
        <v>15000</v>
      </c>
      <c r="K32" s="198">
        <f>Table2[[#This Row],[mark_up]]*Table2[[#This Row],[keluar]]</f>
        <v>1250</v>
      </c>
      <c r="L32" s="198">
        <f>Table2[[#This Row],[beli]]*Table2[[#This Row],[stok_akhir]]</f>
        <v>35750</v>
      </c>
      <c r="M32" s="161">
        <f>Table2[[#This Row],[mark_up]]/Table2[[#This Row],[beli]]</f>
        <v>9.0909090909090912E-2</v>
      </c>
    </row>
    <row r="33" spans="1:13" x14ac:dyDescent="0.3">
      <c r="A33" s="15" t="s">
        <v>53</v>
      </c>
      <c r="B33" s="16" t="s">
        <v>61</v>
      </c>
      <c r="C33" s="14">
        <v>24</v>
      </c>
      <c r="D33" s="14">
        <f>SUMIF(Table1[KODE BARANG],Table2[[#This Row],[kode_brg]],Table1[QTY])</f>
        <v>0</v>
      </c>
      <c r="E33" s="14">
        <f>SUMIF(Table3[kode_brg],Table2[[#This Row],[kode_brg]],Table3[QTY])</f>
        <v>1</v>
      </c>
      <c r="F33" s="14">
        <f>Table2[[#This Row],[stok_awal]]+Table2[[#This Row],[masuk]]-Table2[[#This Row],[keluar]]</f>
        <v>23</v>
      </c>
      <c r="G33" s="197">
        <v>4375</v>
      </c>
      <c r="H33" s="197">
        <v>5500</v>
      </c>
      <c r="I33" s="197">
        <f t="shared" si="0"/>
        <v>1125</v>
      </c>
      <c r="J33" s="198">
        <f>Table2[[#This Row],[jual]]*Table2[[#This Row],[keluar]]</f>
        <v>5500</v>
      </c>
      <c r="K33" s="198">
        <f>Table2[[#This Row],[mark_up]]*Table2[[#This Row],[keluar]]</f>
        <v>1125</v>
      </c>
      <c r="L33" s="198">
        <f>Table2[[#This Row],[beli]]*Table2[[#This Row],[stok_akhir]]</f>
        <v>100625</v>
      </c>
      <c r="M33" s="161">
        <f>Table2[[#This Row],[mark_up]]/Table2[[#This Row],[beli]]</f>
        <v>0.25714285714285712</v>
      </c>
    </row>
    <row r="34" spans="1:13" x14ac:dyDescent="0.3">
      <c r="A34" s="15" t="s">
        <v>62</v>
      </c>
      <c r="B34" s="16" t="s">
        <v>63</v>
      </c>
      <c r="C34" s="14">
        <v>37</v>
      </c>
      <c r="D34" s="14">
        <f>SUMIF(Table1[KODE BARANG],Table2[[#This Row],[kode_brg]],Table1[QTY])</f>
        <v>0</v>
      </c>
      <c r="E34" s="14">
        <f>SUMIF(Table3[kode_brg],Table2[[#This Row],[kode_brg]],Table3[QTY])</f>
        <v>22</v>
      </c>
      <c r="F34" s="14">
        <f>Table2[[#This Row],[stok_awal]]+Table2[[#This Row],[masuk]]-Table2[[#This Row],[keluar]]</f>
        <v>15</v>
      </c>
      <c r="G34" s="197">
        <v>887</v>
      </c>
      <c r="H34" s="197">
        <v>1000</v>
      </c>
      <c r="I34" s="197">
        <f t="shared" si="0"/>
        <v>113</v>
      </c>
      <c r="J34" s="198">
        <f>Table2[[#This Row],[jual]]*Table2[[#This Row],[keluar]]</f>
        <v>22000</v>
      </c>
      <c r="K34" s="198">
        <f>Table2[[#This Row],[mark_up]]*Table2[[#This Row],[keluar]]</f>
        <v>2486</v>
      </c>
      <c r="L34" s="198">
        <f>Table2[[#This Row],[beli]]*Table2[[#This Row],[stok_akhir]]</f>
        <v>13305</v>
      </c>
      <c r="M34" s="161">
        <f>Table2[[#This Row],[mark_up]]/Table2[[#This Row],[beli]]</f>
        <v>0.1273957158962796</v>
      </c>
    </row>
    <row r="35" spans="1:13" x14ac:dyDescent="0.3">
      <c r="A35" s="16" t="s">
        <v>64</v>
      </c>
      <c r="B35" s="16" t="s">
        <v>65</v>
      </c>
      <c r="C35" s="14">
        <v>64</v>
      </c>
      <c r="D35" s="14">
        <f>SUMIF(Table1[KODE BARANG],Table2[[#This Row],[kode_brg]],Table1[QTY])</f>
        <v>0</v>
      </c>
      <c r="E35" s="14">
        <f>SUMIF(Table3[kode_brg],Table2[[#This Row],[kode_brg]],Table3[QTY])</f>
        <v>3</v>
      </c>
      <c r="F35" s="14">
        <f>Table2[[#This Row],[stok_awal]]+Table2[[#This Row],[masuk]]-Table2[[#This Row],[keluar]]</f>
        <v>61</v>
      </c>
      <c r="G35" s="197">
        <v>904</v>
      </c>
      <c r="H35" s="197">
        <v>1000</v>
      </c>
      <c r="I35" s="197">
        <f t="shared" si="0"/>
        <v>96</v>
      </c>
      <c r="J35" s="198">
        <f>Table2[[#This Row],[jual]]*Table2[[#This Row],[keluar]]</f>
        <v>3000</v>
      </c>
      <c r="K35" s="198">
        <f>Table2[[#This Row],[mark_up]]*Table2[[#This Row],[keluar]]</f>
        <v>288</v>
      </c>
      <c r="L35" s="198">
        <f>Table2[[#This Row],[beli]]*Table2[[#This Row],[stok_akhir]]</f>
        <v>55144</v>
      </c>
      <c r="M35" s="161">
        <f>Table2[[#This Row],[mark_up]]/Table2[[#This Row],[beli]]</f>
        <v>0.10619469026548672</v>
      </c>
    </row>
    <row r="36" spans="1:13" x14ac:dyDescent="0.3">
      <c r="A36" s="15" t="s">
        <v>66</v>
      </c>
      <c r="B36" s="16" t="s">
        <v>67</v>
      </c>
      <c r="C36" s="14">
        <v>56</v>
      </c>
      <c r="D36" s="14">
        <f>SUMIF(Table1[KODE BARANG],Table2[[#This Row],[kode_brg]],Table1[QTY])</f>
        <v>0</v>
      </c>
      <c r="E36" s="14">
        <f>SUMIF(Table3[kode_brg],Table2[[#This Row],[kode_brg]],Table3[QTY])</f>
        <v>1</v>
      </c>
      <c r="F36" s="14">
        <f>Table2[[#This Row],[stok_awal]]+Table2[[#This Row],[masuk]]-Table2[[#This Row],[keluar]]</f>
        <v>55</v>
      </c>
      <c r="G36" s="197">
        <v>904</v>
      </c>
      <c r="H36" s="197">
        <v>1000</v>
      </c>
      <c r="I36" s="197">
        <f t="shared" si="0"/>
        <v>96</v>
      </c>
      <c r="J36" s="198">
        <f>Table2[[#This Row],[jual]]*Table2[[#This Row],[keluar]]</f>
        <v>1000</v>
      </c>
      <c r="K36" s="198">
        <f>Table2[[#This Row],[mark_up]]*Table2[[#This Row],[keluar]]</f>
        <v>96</v>
      </c>
      <c r="L36" s="198">
        <f>Table2[[#This Row],[beli]]*Table2[[#This Row],[stok_akhir]]</f>
        <v>49720</v>
      </c>
      <c r="M36" s="161">
        <f>Table2[[#This Row],[mark_up]]/Table2[[#This Row],[beli]]</f>
        <v>0.10619469026548672</v>
      </c>
    </row>
    <row r="37" spans="1:13" x14ac:dyDescent="0.3">
      <c r="A37" s="16" t="s">
        <v>68</v>
      </c>
      <c r="B37" s="16" t="s">
        <v>69</v>
      </c>
      <c r="C37" s="14">
        <v>80</v>
      </c>
      <c r="D37" s="14">
        <f>SUMIF(Table1[KODE BARANG],Table2[[#This Row],[kode_brg]],Table1[QTY])</f>
        <v>0</v>
      </c>
      <c r="E37" s="14">
        <f>SUMIF(Table3[kode_brg],Table2[[#This Row],[kode_brg]],Table3[QTY])</f>
        <v>57</v>
      </c>
      <c r="F37" s="14">
        <f>Table2[[#This Row],[stok_awal]]+Table2[[#This Row],[masuk]]-Table2[[#This Row],[keluar]]</f>
        <v>23</v>
      </c>
      <c r="G37" s="197">
        <v>463</v>
      </c>
      <c r="H37" s="197">
        <v>500</v>
      </c>
      <c r="I37" s="197">
        <f t="shared" si="0"/>
        <v>37</v>
      </c>
      <c r="J37" s="198">
        <f>Table2[[#This Row],[jual]]*Table2[[#This Row],[keluar]]</f>
        <v>28500</v>
      </c>
      <c r="K37" s="198">
        <f>Table2[[#This Row],[mark_up]]*Table2[[#This Row],[keluar]]</f>
        <v>2109</v>
      </c>
      <c r="L37" s="198">
        <f>Table2[[#This Row],[beli]]*Table2[[#This Row],[stok_akhir]]</f>
        <v>10649</v>
      </c>
      <c r="M37" s="161">
        <f>Table2[[#This Row],[mark_up]]/Table2[[#This Row],[beli]]</f>
        <v>7.9913606911447083E-2</v>
      </c>
    </row>
    <row r="38" spans="1:13" x14ac:dyDescent="0.3">
      <c r="A38" s="16" t="s">
        <v>70</v>
      </c>
      <c r="B38" s="16" t="s">
        <v>71</v>
      </c>
      <c r="C38" s="14">
        <v>44</v>
      </c>
      <c r="D38" s="14">
        <f>SUMIF(Table1[KODE BARANG],Table2[[#This Row],[kode_brg]],Table1[QTY])</f>
        <v>96</v>
      </c>
      <c r="E38" s="14">
        <f>SUMIF(Table3[kode_brg],Table2[[#This Row],[kode_brg]],Table3[QTY])</f>
        <v>48</v>
      </c>
      <c r="F38" s="14">
        <f>Table2[[#This Row],[stok_awal]]+Table2[[#This Row],[masuk]]-Table2[[#This Row],[keluar]]</f>
        <v>92</v>
      </c>
      <c r="G38" s="197">
        <v>400</v>
      </c>
      <c r="H38" s="197">
        <v>500</v>
      </c>
      <c r="I38" s="197">
        <f t="shared" si="0"/>
        <v>100</v>
      </c>
      <c r="J38" s="198">
        <f>Table2[[#This Row],[jual]]*Table2[[#This Row],[keluar]]</f>
        <v>24000</v>
      </c>
      <c r="K38" s="198">
        <f>Table2[[#This Row],[mark_up]]*Table2[[#This Row],[keluar]]</f>
        <v>4800</v>
      </c>
      <c r="L38" s="198">
        <f>Table2[[#This Row],[beli]]*Table2[[#This Row],[stok_akhir]]</f>
        <v>36800</v>
      </c>
      <c r="M38" s="161">
        <f>Table2[[#This Row],[mark_up]]/Table2[[#This Row],[beli]]</f>
        <v>0.25</v>
      </c>
    </row>
    <row r="39" spans="1:13" x14ac:dyDescent="0.3">
      <c r="A39" s="15" t="s">
        <v>72</v>
      </c>
      <c r="B39" s="16" t="s">
        <v>73</v>
      </c>
      <c r="C39" s="14">
        <v>13</v>
      </c>
      <c r="D39" s="14">
        <f>SUMIF(Table1[KODE BARANG],Table2[[#This Row],[kode_brg]],Table1[QTY])</f>
        <v>0</v>
      </c>
      <c r="E39" s="14">
        <f>SUMIF(Table3[kode_brg],Table2[[#This Row],[kode_brg]],Table3[QTY])</f>
        <v>4</v>
      </c>
      <c r="F39" s="14">
        <f>Table2[[#This Row],[stok_awal]]+Table2[[#This Row],[masuk]]-Table2[[#This Row],[keluar]]</f>
        <v>9</v>
      </c>
      <c r="G39" s="197">
        <v>1825</v>
      </c>
      <c r="H39" s="197">
        <v>2000</v>
      </c>
      <c r="I39" s="197">
        <f t="shared" si="0"/>
        <v>175</v>
      </c>
      <c r="J39" s="198">
        <f>Table2[[#This Row],[jual]]*Table2[[#This Row],[keluar]]</f>
        <v>8000</v>
      </c>
      <c r="K39" s="198">
        <f>Table2[[#This Row],[mark_up]]*Table2[[#This Row],[keluar]]</f>
        <v>700</v>
      </c>
      <c r="L39" s="198">
        <f>Table2[[#This Row],[beli]]*Table2[[#This Row],[stok_akhir]]</f>
        <v>16425</v>
      </c>
      <c r="M39" s="161">
        <f>Table2[[#This Row],[mark_up]]/Table2[[#This Row],[beli]]</f>
        <v>9.5890410958904104E-2</v>
      </c>
    </row>
    <row r="40" spans="1:13" x14ac:dyDescent="0.3">
      <c r="A40" s="15" t="s">
        <v>74</v>
      </c>
      <c r="B40" s="16" t="s">
        <v>75</v>
      </c>
      <c r="C40" s="14">
        <v>25</v>
      </c>
      <c r="D40" s="14">
        <f>SUMIF(Table1[KODE BARANG],Table2[[#This Row],[kode_brg]],Table1[QTY])</f>
        <v>0</v>
      </c>
      <c r="E40" s="14">
        <f>SUMIF(Table3[kode_brg],Table2[[#This Row],[kode_brg]],Table3[QTY])</f>
        <v>22</v>
      </c>
      <c r="F40" s="14">
        <f>Table2[[#This Row],[stok_awal]]+Table2[[#This Row],[masuk]]-Table2[[#This Row],[keluar]]</f>
        <v>3</v>
      </c>
      <c r="G40" s="197">
        <v>1739</v>
      </c>
      <c r="H40" s="197">
        <v>2000</v>
      </c>
      <c r="I40" s="197">
        <f t="shared" si="0"/>
        <v>261</v>
      </c>
      <c r="J40" s="198">
        <f>Table2[[#This Row],[jual]]*Table2[[#This Row],[keluar]]</f>
        <v>44000</v>
      </c>
      <c r="K40" s="198">
        <f>Table2[[#This Row],[mark_up]]*Table2[[#This Row],[keluar]]</f>
        <v>5742</v>
      </c>
      <c r="L40" s="198">
        <f>Table2[[#This Row],[beli]]*Table2[[#This Row],[stok_akhir]]</f>
        <v>5217</v>
      </c>
      <c r="M40" s="161">
        <f>Table2[[#This Row],[mark_up]]/Table2[[#This Row],[beli]]</f>
        <v>0.15008625646923518</v>
      </c>
    </row>
    <row r="41" spans="1:13" x14ac:dyDescent="0.3">
      <c r="A41" s="15" t="s">
        <v>76</v>
      </c>
      <c r="B41" s="16" t="s">
        <v>77</v>
      </c>
      <c r="C41" s="14">
        <v>49</v>
      </c>
      <c r="D41" s="14">
        <f>SUMIF(Table1[KODE BARANG],Table2[[#This Row],[kode_brg]],Table1[QTY])</f>
        <v>0</v>
      </c>
      <c r="E41" s="14">
        <f>SUMIF(Table3[kode_brg],Table2[[#This Row],[kode_brg]],Table3[QTY])</f>
        <v>10</v>
      </c>
      <c r="F41" s="14">
        <f>Table2[[#This Row],[stok_awal]]+Table2[[#This Row],[masuk]]-Table2[[#This Row],[keluar]]</f>
        <v>39</v>
      </c>
      <c r="G41" s="197">
        <v>3475</v>
      </c>
      <c r="H41" s="197">
        <v>4000</v>
      </c>
      <c r="I41" s="197">
        <f t="shared" si="0"/>
        <v>525</v>
      </c>
      <c r="J41" s="198">
        <f>Table2[[#This Row],[jual]]*Table2[[#This Row],[keluar]]</f>
        <v>40000</v>
      </c>
      <c r="K41" s="198">
        <f>Table2[[#This Row],[mark_up]]*Table2[[#This Row],[keluar]]</f>
        <v>5250</v>
      </c>
      <c r="L41" s="198">
        <f>Table2[[#This Row],[beli]]*Table2[[#This Row],[stok_akhir]]</f>
        <v>135525</v>
      </c>
      <c r="M41" s="161">
        <f>Table2[[#This Row],[mark_up]]/Table2[[#This Row],[beli]]</f>
        <v>0.15107913669064749</v>
      </c>
    </row>
    <row r="42" spans="1:13" x14ac:dyDescent="0.3">
      <c r="A42" s="15" t="s">
        <v>78</v>
      </c>
      <c r="B42" s="16" t="s">
        <v>79</v>
      </c>
      <c r="C42" s="14">
        <v>39</v>
      </c>
      <c r="D42" s="14">
        <f>SUMIF(Table1[KODE BARANG],Table2[[#This Row],[kode_brg]],Table1[QTY])</f>
        <v>0</v>
      </c>
      <c r="E42" s="14">
        <f>SUMIF(Table3[kode_brg],Table2[[#This Row],[kode_brg]],Table3[QTY])</f>
        <v>0</v>
      </c>
      <c r="F42" s="14">
        <f>Table2[[#This Row],[stok_awal]]+Table2[[#This Row],[masuk]]-Table2[[#This Row],[keluar]]</f>
        <v>39</v>
      </c>
      <c r="G42" s="197">
        <v>2590</v>
      </c>
      <c r="H42" s="197">
        <v>4000</v>
      </c>
      <c r="I42" s="197">
        <f t="shared" si="0"/>
        <v>1410</v>
      </c>
      <c r="J42" s="198">
        <f>Table2[[#This Row],[jual]]*Table2[[#This Row],[keluar]]</f>
        <v>0</v>
      </c>
      <c r="K42" s="198">
        <f>Table2[[#This Row],[mark_up]]*Table2[[#This Row],[keluar]]</f>
        <v>0</v>
      </c>
      <c r="L42" s="198">
        <f>Table2[[#This Row],[beli]]*Table2[[#This Row],[stok_akhir]]</f>
        <v>101010</v>
      </c>
      <c r="M42" s="161">
        <f>Table2[[#This Row],[mark_up]]/Table2[[#This Row],[beli]]</f>
        <v>0.54440154440154442</v>
      </c>
    </row>
    <row r="43" spans="1:13" x14ac:dyDescent="0.3">
      <c r="A43" s="15" t="s">
        <v>80</v>
      </c>
      <c r="B43" s="16" t="s">
        <v>81</v>
      </c>
      <c r="C43" s="14">
        <v>15</v>
      </c>
      <c r="D43" s="14">
        <f>SUMIF(Table1[KODE BARANG],Table2[[#This Row],[kode_brg]],Table1[QTY])</f>
        <v>0</v>
      </c>
      <c r="E43" s="14">
        <f>SUMIF(Table3[kode_brg],Table2[[#This Row],[kode_brg]],Table3[QTY])</f>
        <v>8</v>
      </c>
      <c r="F43" s="14">
        <f>Table2[[#This Row],[stok_awal]]+Table2[[#This Row],[masuk]]-Table2[[#This Row],[keluar]]</f>
        <v>7</v>
      </c>
      <c r="G43" s="197">
        <v>2192</v>
      </c>
      <c r="H43" s="197">
        <v>2800</v>
      </c>
      <c r="I43" s="197">
        <f t="shared" si="0"/>
        <v>608</v>
      </c>
      <c r="J43" s="198">
        <f>Table2[[#This Row],[jual]]*Table2[[#This Row],[keluar]]</f>
        <v>22400</v>
      </c>
      <c r="K43" s="198">
        <f>Table2[[#This Row],[mark_up]]*Table2[[#This Row],[keluar]]</f>
        <v>4864</v>
      </c>
      <c r="L43" s="198">
        <f>Table2[[#This Row],[beli]]*Table2[[#This Row],[stok_akhir]]</f>
        <v>15344</v>
      </c>
      <c r="M43" s="161">
        <f>Table2[[#This Row],[mark_up]]/Table2[[#This Row],[beli]]</f>
        <v>0.27737226277372262</v>
      </c>
    </row>
    <row r="44" spans="1:13" x14ac:dyDescent="0.3">
      <c r="A44" s="15" t="s">
        <v>82</v>
      </c>
      <c r="B44" s="16" t="s">
        <v>83</v>
      </c>
      <c r="C44" s="14">
        <v>12</v>
      </c>
      <c r="D44" s="14">
        <f>SUMIF(Table1[KODE BARANG],Table2[[#This Row],[kode_brg]],Table1[QTY])</f>
        <v>0</v>
      </c>
      <c r="E44" s="14">
        <f>SUMIF(Table3[kode_brg],Table2[[#This Row],[kode_brg]],Table3[QTY])</f>
        <v>1</v>
      </c>
      <c r="F44" s="14">
        <f>Table2[[#This Row],[stok_awal]]+Table2[[#This Row],[masuk]]-Table2[[#This Row],[keluar]]</f>
        <v>11</v>
      </c>
      <c r="G44" s="197">
        <v>6608</v>
      </c>
      <c r="H44" s="197">
        <v>8000</v>
      </c>
      <c r="I44" s="197">
        <f t="shared" si="0"/>
        <v>1392</v>
      </c>
      <c r="J44" s="198">
        <f>Table2[[#This Row],[jual]]*Table2[[#This Row],[keluar]]</f>
        <v>8000</v>
      </c>
      <c r="K44" s="198">
        <f>Table2[[#This Row],[mark_up]]*Table2[[#This Row],[keluar]]</f>
        <v>1392</v>
      </c>
      <c r="L44" s="198">
        <f>Table2[[#This Row],[beli]]*Table2[[#This Row],[stok_akhir]]</f>
        <v>72688</v>
      </c>
      <c r="M44" s="161">
        <f>Table2[[#This Row],[mark_up]]/Table2[[#This Row],[beli]]</f>
        <v>0.21065375302663439</v>
      </c>
    </row>
    <row r="45" spans="1:13" x14ac:dyDescent="0.3">
      <c r="A45" s="15" t="s">
        <v>84</v>
      </c>
      <c r="B45" s="16" t="s">
        <v>85</v>
      </c>
      <c r="C45" s="14">
        <v>0</v>
      </c>
      <c r="D45" s="14">
        <f>SUMIF(Table1[KODE BARANG],Table2[[#This Row],[kode_brg]],Table1[QTY])</f>
        <v>0</v>
      </c>
      <c r="E45" s="14">
        <f>SUMIF(Table3[kode_brg],Table2[[#This Row],[kode_brg]],Table3[QTY])</f>
        <v>0</v>
      </c>
      <c r="F45" s="14">
        <f>Table2[[#This Row],[stok_awal]]+Table2[[#This Row],[masuk]]-Table2[[#This Row],[keluar]]</f>
        <v>0</v>
      </c>
      <c r="G45" s="197">
        <v>33000</v>
      </c>
      <c r="H45" s="197">
        <v>35000</v>
      </c>
      <c r="I45" s="197">
        <f t="shared" si="0"/>
        <v>2000</v>
      </c>
      <c r="J45" s="198">
        <f>Table2[[#This Row],[jual]]*Table2[[#This Row],[keluar]]</f>
        <v>0</v>
      </c>
      <c r="K45" s="198">
        <f>Table2[[#This Row],[mark_up]]*Table2[[#This Row],[keluar]]</f>
        <v>0</v>
      </c>
      <c r="L45" s="198">
        <f>Table2[[#This Row],[beli]]*Table2[[#This Row],[stok_akhir]]</f>
        <v>0</v>
      </c>
      <c r="M45" s="161">
        <f>Table2[[#This Row],[mark_up]]/Table2[[#This Row],[beli]]</f>
        <v>6.0606060606060608E-2</v>
      </c>
    </row>
    <row r="46" spans="1:13" x14ac:dyDescent="0.3">
      <c r="A46" s="15" t="s">
        <v>86</v>
      </c>
      <c r="B46" s="16" t="s">
        <v>87</v>
      </c>
      <c r="C46" s="14">
        <v>1</v>
      </c>
      <c r="D46" s="14">
        <f>SUMIF(Table1[KODE BARANG],Table2[[#This Row],[kode_brg]],Table1[QTY])</f>
        <v>0</v>
      </c>
      <c r="E46" s="14">
        <f>SUMIF(Table3[kode_brg],Table2[[#This Row],[kode_brg]],Table3[QTY])</f>
        <v>0</v>
      </c>
      <c r="F46" s="14">
        <f>Table2[[#This Row],[stok_awal]]+Table2[[#This Row],[masuk]]-Table2[[#This Row],[keluar]]</f>
        <v>1</v>
      </c>
      <c r="G46" s="197">
        <v>15050</v>
      </c>
      <c r="H46" s="197">
        <v>16000</v>
      </c>
      <c r="I46" s="197">
        <f t="shared" si="0"/>
        <v>950</v>
      </c>
      <c r="J46" s="198">
        <f>Table2[[#This Row],[jual]]*Table2[[#This Row],[keluar]]</f>
        <v>0</v>
      </c>
      <c r="K46" s="198">
        <f>Table2[[#This Row],[mark_up]]*Table2[[#This Row],[keluar]]</f>
        <v>0</v>
      </c>
      <c r="L46" s="198">
        <f>Table2[[#This Row],[beli]]*Table2[[#This Row],[stok_akhir]]</f>
        <v>15050</v>
      </c>
      <c r="M46" s="161">
        <f>Table2[[#This Row],[mark_up]]/Table2[[#This Row],[beli]]</f>
        <v>6.3122923588039864E-2</v>
      </c>
    </row>
    <row r="47" spans="1:13" x14ac:dyDescent="0.3">
      <c r="A47" s="15" t="s">
        <v>88</v>
      </c>
      <c r="B47" s="16" t="s">
        <v>89</v>
      </c>
      <c r="C47" s="14">
        <v>36</v>
      </c>
      <c r="D47" s="14">
        <f>SUMIF(Table1[KODE BARANG],Table2[[#This Row],[kode_brg]],Table1[QTY])</f>
        <v>0</v>
      </c>
      <c r="E47" s="14">
        <f>SUMIF(Table3[kode_brg],Table2[[#This Row],[kode_brg]],Table3[QTY])</f>
        <v>0</v>
      </c>
      <c r="F47" s="14">
        <f>Table2[[#This Row],[stok_awal]]+Table2[[#This Row],[masuk]]-Table2[[#This Row],[keluar]]</f>
        <v>36</v>
      </c>
      <c r="G47" s="197">
        <v>4375</v>
      </c>
      <c r="H47" s="197">
        <v>5500</v>
      </c>
      <c r="I47" s="197">
        <f t="shared" si="0"/>
        <v>1125</v>
      </c>
      <c r="J47" s="198">
        <f>Table2[[#This Row],[jual]]*Table2[[#This Row],[keluar]]</f>
        <v>0</v>
      </c>
      <c r="K47" s="198">
        <f>Table2[[#This Row],[mark_up]]*Table2[[#This Row],[keluar]]</f>
        <v>0</v>
      </c>
      <c r="L47" s="198">
        <f>Table2[[#This Row],[beli]]*Table2[[#This Row],[stok_akhir]]</f>
        <v>157500</v>
      </c>
      <c r="M47" s="161">
        <f>Table2[[#This Row],[mark_up]]/Table2[[#This Row],[beli]]</f>
        <v>0.25714285714285712</v>
      </c>
    </row>
    <row r="48" spans="1:13" x14ac:dyDescent="0.3">
      <c r="A48" s="16" t="s">
        <v>90</v>
      </c>
      <c r="B48" s="16" t="s">
        <v>91</v>
      </c>
      <c r="C48" s="14">
        <v>2</v>
      </c>
      <c r="D48" s="14">
        <f>SUMIF(Table1[KODE BARANG],Table2[[#This Row],[kode_brg]],Table1[QTY])</f>
        <v>0</v>
      </c>
      <c r="E48" s="14">
        <f>SUMIF(Table3[kode_brg],Table2[[#This Row],[kode_brg]],Table3[QTY])</f>
        <v>1</v>
      </c>
      <c r="F48" s="14">
        <f>Table2[[#This Row],[stok_awal]]+Table2[[#This Row],[masuk]]-Table2[[#This Row],[keluar]]</f>
        <v>1</v>
      </c>
      <c r="G48" s="197">
        <v>19900</v>
      </c>
      <c r="H48" s="197">
        <v>22000</v>
      </c>
      <c r="I48" s="197">
        <f t="shared" si="0"/>
        <v>2100</v>
      </c>
      <c r="J48" s="198">
        <f>Table2[[#This Row],[jual]]*Table2[[#This Row],[keluar]]</f>
        <v>22000</v>
      </c>
      <c r="K48" s="198">
        <f>Table2[[#This Row],[mark_up]]*Table2[[#This Row],[keluar]]</f>
        <v>2100</v>
      </c>
      <c r="L48" s="198">
        <f>Table2[[#This Row],[beli]]*Table2[[#This Row],[stok_akhir]]</f>
        <v>19900</v>
      </c>
      <c r="M48" s="161">
        <f>Table2[[#This Row],[mark_up]]/Table2[[#This Row],[beli]]</f>
        <v>0.10552763819095477</v>
      </c>
    </row>
    <row r="49" spans="1:13" x14ac:dyDescent="0.3">
      <c r="A49" s="15" t="s">
        <v>92</v>
      </c>
      <c r="B49" s="16" t="s">
        <v>93</v>
      </c>
      <c r="C49" s="14">
        <v>0</v>
      </c>
      <c r="D49" s="14">
        <f>SUMIF(Table1[KODE BARANG],Table2[[#This Row],[kode_brg]],Table1[QTY])</f>
        <v>0</v>
      </c>
      <c r="E49" s="14">
        <f>SUMIF(Table3[kode_brg],Table2[[#This Row],[kode_brg]],Table3[QTY])</f>
        <v>0</v>
      </c>
      <c r="F49" s="14">
        <f>Table2[[#This Row],[stok_awal]]+Table2[[#This Row],[masuk]]-Table2[[#This Row],[keluar]]</f>
        <v>0</v>
      </c>
      <c r="G49" s="197">
        <v>19000</v>
      </c>
      <c r="H49" s="197">
        <v>20500</v>
      </c>
      <c r="I49" s="197">
        <f t="shared" si="0"/>
        <v>1500</v>
      </c>
      <c r="J49" s="198">
        <f>Table2[[#This Row],[jual]]*Table2[[#This Row],[keluar]]</f>
        <v>0</v>
      </c>
      <c r="K49" s="198">
        <f>Table2[[#This Row],[mark_up]]*Table2[[#This Row],[keluar]]</f>
        <v>0</v>
      </c>
      <c r="L49" s="198">
        <f>Table2[[#This Row],[beli]]*Table2[[#This Row],[stok_akhir]]</f>
        <v>0</v>
      </c>
      <c r="M49" s="161">
        <f>Table2[[#This Row],[mark_up]]/Table2[[#This Row],[beli]]</f>
        <v>7.8947368421052627E-2</v>
      </c>
    </row>
    <row r="50" spans="1:13" x14ac:dyDescent="0.3">
      <c r="A50" s="15" t="s">
        <v>94</v>
      </c>
      <c r="B50" s="16" t="s">
        <v>95</v>
      </c>
      <c r="C50" s="14">
        <v>0</v>
      </c>
      <c r="D50" s="14">
        <f>SUMIF(Table1[KODE BARANG],Table2[[#This Row],[kode_brg]],Table1[QTY])</f>
        <v>0</v>
      </c>
      <c r="E50" s="14">
        <f>SUMIF(Table3[kode_brg],Table2[[#This Row],[kode_brg]],Table3[QTY])</f>
        <v>0</v>
      </c>
      <c r="F50" s="14">
        <f>Table2[[#This Row],[stok_awal]]+Table2[[#This Row],[masuk]]-Table2[[#This Row],[keluar]]</f>
        <v>0</v>
      </c>
      <c r="G50" s="197">
        <v>5000</v>
      </c>
      <c r="H50" s="197">
        <v>6000</v>
      </c>
      <c r="I50" s="197">
        <f t="shared" si="0"/>
        <v>1000</v>
      </c>
      <c r="J50" s="198">
        <f>Table2[[#This Row],[jual]]*Table2[[#This Row],[keluar]]</f>
        <v>0</v>
      </c>
      <c r="K50" s="198">
        <f>Table2[[#This Row],[mark_up]]*Table2[[#This Row],[keluar]]</f>
        <v>0</v>
      </c>
      <c r="L50" s="198">
        <f>Table2[[#This Row],[beli]]*Table2[[#This Row],[stok_akhir]]</f>
        <v>0</v>
      </c>
      <c r="M50" s="161">
        <f>Table2[[#This Row],[mark_up]]/Table2[[#This Row],[beli]]</f>
        <v>0.2</v>
      </c>
    </row>
    <row r="51" spans="1:13" x14ac:dyDescent="0.3">
      <c r="A51" s="16" t="s">
        <v>96</v>
      </c>
      <c r="B51" s="16" t="s">
        <v>97</v>
      </c>
      <c r="C51" s="14">
        <v>5</v>
      </c>
      <c r="D51" s="14">
        <f>SUMIF(Table1[KODE BARANG],Table2[[#This Row],[kode_brg]],Table1[QTY])</f>
        <v>0</v>
      </c>
      <c r="E51" s="14">
        <f>SUMIF(Table3[kode_brg],Table2[[#This Row],[kode_brg]],Table3[QTY])</f>
        <v>0</v>
      </c>
      <c r="F51" s="14">
        <f>Table2[[#This Row],[stok_awal]]+Table2[[#This Row],[masuk]]-Table2[[#This Row],[keluar]]</f>
        <v>5</v>
      </c>
      <c r="G51" s="197">
        <v>21900</v>
      </c>
      <c r="H51" s="197">
        <v>23500</v>
      </c>
      <c r="I51" s="197">
        <f t="shared" si="0"/>
        <v>1600</v>
      </c>
      <c r="J51" s="198">
        <f>Table2[[#This Row],[jual]]*Table2[[#This Row],[keluar]]</f>
        <v>0</v>
      </c>
      <c r="K51" s="198">
        <f>Table2[[#This Row],[mark_up]]*Table2[[#This Row],[keluar]]</f>
        <v>0</v>
      </c>
      <c r="L51" s="198">
        <f>Table2[[#This Row],[beli]]*Table2[[#This Row],[stok_akhir]]</f>
        <v>109500</v>
      </c>
      <c r="M51" s="161">
        <f>Table2[[#This Row],[mark_up]]/Table2[[#This Row],[beli]]</f>
        <v>7.3059360730593603E-2</v>
      </c>
    </row>
    <row r="52" spans="1:13" x14ac:dyDescent="0.3">
      <c r="A52" s="16" t="s">
        <v>98</v>
      </c>
      <c r="B52" s="16" t="s">
        <v>99</v>
      </c>
      <c r="C52" s="14">
        <v>2</v>
      </c>
      <c r="D52" s="14">
        <f>SUMIF(Table1[KODE BARANG],Table2[[#This Row],[kode_brg]],Table1[QTY])</f>
        <v>0</v>
      </c>
      <c r="E52" s="14">
        <f>SUMIF(Table3[kode_brg],Table2[[#This Row],[kode_brg]],Table3[QTY])</f>
        <v>1</v>
      </c>
      <c r="F52" s="14">
        <f>Table2[[#This Row],[stok_awal]]+Table2[[#This Row],[masuk]]-Table2[[#This Row],[keluar]]</f>
        <v>1</v>
      </c>
      <c r="G52" s="197">
        <v>14750</v>
      </c>
      <c r="H52" s="197">
        <v>16500</v>
      </c>
      <c r="I52" s="197">
        <f t="shared" si="0"/>
        <v>1750</v>
      </c>
      <c r="J52" s="198">
        <f>Table2[[#This Row],[jual]]*Table2[[#This Row],[keluar]]</f>
        <v>16500</v>
      </c>
      <c r="K52" s="198">
        <f>Table2[[#This Row],[mark_up]]*Table2[[#This Row],[keluar]]</f>
        <v>1750</v>
      </c>
      <c r="L52" s="198">
        <f>Table2[[#This Row],[beli]]*Table2[[#This Row],[stok_akhir]]</f>
        <v>14750</v>
      </c>
      <c r="M52" s="161">
        <f>Table2[[#This Row],[mark_up]]/Table2[[#This Row],[beli]]</f>
        <v>0.11864406779661017</v>
      </c>
    </row>
    <row r="53" spans="1:13" x14ac:dyDescent="0.3">
      <c r="A53" s="16" t="s">
        <v>100</v>
      </c>
      <c r="B53" s="16" t="s">
        <v>101</v>
      </c>
      <c r="C53" s="14">
        <v>2</v>
      </c>
      <c r="D53" s="14">
        <f>SUMIF(Table1[KODE BARANG],Table2[[#This Row],[kode_brg]],Table1[QTY])</f>
        <v>0</v>
      </c>
      <c r="E53" s="14">
        <f>SUMIF(Table3[kode_brg],Table2[[#This Row],[kode_brg]],Table3[QTY])</f>
        <v>0</v>
      </c>
      <c r="F53" s="14">
        <f>Table2[[#This Row],[stok_awal]]+Table2[[#This Row],[masuk]]-Table2[[#This Row],[keluar]]</f>
        <v>2</v>
      </c>
      <c r="G53" s="197">
        <v>21000</v>
      </c>
      <c r="H53" s="197">
        <v>22500</v>
      </c>
      <c r="I53" s="197">
        <f t="shared" si="0"/>
        <v>1500</v>
      </c>
      <c r="J53" s="198">
        <f>Table2[[#This Row],[jual]]*Table2[[#This Row],[keluar]]</f>
        <v>0</v>
      </c>
      <c r="K53" s="198">
        <f>Table2[[#This Row],[mark_up]]*Table2[[#This Row],[keluar]]</f>
        <v>0</v>
      </c>
      <c r="L53" s="198">
        <f>Table2[[#This Row],[beli]]*Table2[[#This Row],[stok_akhir]]</f>
        <v>42000</v>
      </c>
      <c r="M53" s="161">
        <f>Table2[[#This Row],[mark_up]]/Table2[[#This Row],[beli]]</f>
        <v>7.1428571428571425E-2</v>
      </c>
    </row>
    <row r="54" spans="1:13" x14ac:dyDescent="0.3">
      <c r="A54" s="16" t="s">
        <v>1533</v>
      </c>
      <c r="B54" s="16" t="s">
        <v>1534</v>
      </c>
      <c r="C54" s="14">
        <v>4</v>
      </c>
      <c r="D54" s="14">
        <f>SUMIF(Table1[KODE BARANG],Table2[[#This Row],[kode_brg]],Table1[QTY])</f>
        <v>0</v>
      </c>
      <c r="E54" s="14">
        <f>SUMIF(Table3[kode_brg],Table2[[#This Row],[kode_brg]],Table3[QTY])</f>
        <v>0</v>
      </c>
      <c r="F54" s="14">
        <f>Table2[[#This Row],[stok_awal]]+Table2[[#This Row],[masuk]]-Table2[[#This Row],[keluar]]</f>
        <v>4</v>
      </c>
      <c r="G54" s="197">
        <v>15500</v>
      </c>
      <c r="H54" s="197">
        <v>17000</v>
      </c>
      <c r="I54" s="197">
        <f t="shared" si="0"/>
        <v>1500</v>
      </c>
      <c r="J54" s="198">
        <f>Table2[[#This Row],[jual]]*Table2[[#This Row],[keluar]]</f>
        <v>0</v>
      </c>
      <c r="K54" s="198">
        <f>Table2[[#This Row],[mark_up]]*Table2[[#This Row],[keluar]]</f>
        <v>0</v>
      </c>
      <c r="L54" s="198">
        <f>Table2[[#This Row],[beli]]*Table2[[#This Row],[stok_akhir]]</f>
        <v>62000</v>
      </c>
      <c r="M54" s="161">
        <f>Table2[[#This Row],[mark_up]]/Table2[[#This Row],[beli]]</f>
        <v>9.6774193548387094E-2</v>
      </c>
    </row>
    <row r="55" spans="1:13" x14ac:dyDescent="0.3">
      <c r="A55" s="15" t="s">
        <v>100</v>
      </c>
      <c r="B55" s="16" t="s">
        <v>102</v>
      </c>
      <c r="C55" s="14">
        <v>2</v>
      </c>
      <c r="D55" s="14">
        <f>SUMIF(Table1[KODE BARANG],Table2[[#This Row],[kode_brg]],Table1[QTY])</f>
        <v>0</v>
      </c>
      <c r="E55" s="14">
        <f>SUMIF(Table3[kode_brg],Table2[[#This Row],[kode_brg]],Table3[QTY])</f>
        <v>0</v>
      </c>
      <c r="F55" s="14">
        <f>Table2[[#This Row],[stok_awal]]+Table2[[#This Row],[masuk]]-Table2[[#This Row],[keluar]]</f>
        <v>2</v>
      </c>
      <c r="G55" s="197">
        <v>21000</v>
      </c>
      <c r="H55" s="197">
        <v>22500</v>
      </c>
      <c r="I55" s="197">
        <f t="shared" si="0"/>
        <v>1500</v>
      </c>
      <c r="J55" s="198">
        <f>Table2[[#This Row],[jual]]*Table2[[#This Row],[keluar]]</f>
        <v>0</v>
      </c>
      <c r="K55" s="198">
        <f>Table2[[#This Row],[mark_up]]*Table2[[#This Row],[keluar]]</f>
        <v>0</v>
      </c>
      <c r="L55" s="198">
        <f>Table2[[#This Row],[beli]]*Table2[[#This Row],[stok_akhir]]</f>
        <v>42000</v>
      </c>
      <c r="M55" s="161">
        <f>Table2[[#This Row],[mark_up]]/Table2[[#This Row],[beli]]</f>
        <v>7.1428571428571425E-2</v>
      </c>
    </row>
    <row r="56" spans="1:13" x14ac:dyDescent="0.3">
      <c r="A56" s="15" t="s">
        <v>103</v>
      </c>
      <c r="B56" s="16" t="s">
        <v>104</v>
      </c>
      <c r="C56" s="14">
        <v>3</v>
      </c>
      <c r="D56" s="14">
        <f>SUMIF(Table1[KODE BARANG],Table2[[#This Row],[kode_brg]],Table1[QTY])</f>
        <v>0</v>
      </c>
      <c r="E56" s="14">
        <f>SUMIF(Table3[kode_brg],Table2[[#This Row],[kode_brg]],Table3[QTY])</f>
        <v>0</v>
      </c>
      <c r="F56" s="14">
        <f>Table2[[#This Row],[stok_awal]]+Table2[[#This Row],[masuk]]-Table2[[#This Row],[keluar]]</f>
        <v>3</v>
      </c>
      <c r="G56" s="197">
        <v>14750</v>
      </c>
      <c r="H56" s="197">
        <v>16000</v>
      </c>
      <c r="I56" s="197">
        <f t="shared" si="0"/>
        <v>1250</v>
      </c>
      <c r="J56" s="198">
        <f>Table2[[#This Row],[jual]]*Table2[[#This Row],[keluar]]</f>
        <v>0</v>
      </c>
      <c r="K56" s="198">
        <f>Table2[[#This Row],[mark_up]]*Table2[[#This Row],[keluar]]</f>
        <v>0</v>
      </c>
      <c r="L56" s="198">
        <f>Table2[[#This Row],[beli]]*Table2[[#This Row],[stok_akhir]]</f>
        <v>44250</v>
      </c>
      <c r="M56" s="161">
        <f>Table2[[#This Row],[mark_up]]/Table2[[#This Row],[beli]]</f>
        <v>8.4745762711864403E-2</v>
      </c>
    </row>
    <row r="57" spans="1:13" x14ac:dyDescent="0.3">
      <c r="A57" s="15" t="s">
        <v>105</v>
      </c>
      <c r="B57" s="16" t="s">
        <v>106</v>
      </c>
      <c r="C57" s="14">
        <v>23</v>
      </c>
      <c r="D57" s="14">
        <f>SUMIF(Table1[KODE BARANG],Table2[[#This Row],[kode_brg]],Table1[QTY])</f>
        <v>0</v>
      </c>
      <c r="E57" s="14">
        <f>SUMIF(Table3[kode_brg],Table2[[#This Row],[kode_brg]],Table3[QTY])</f>
        <v>10</v>
      </c>
      <c r="F57" s="14">
        <f>Table2[[#This Row],[stok_awal]]+Table2[[#This Row],[masuk]]-Table2[[#This Row],[keluar]]</f>
        <v>13</v>
      </c>
      <c r="G57" s="197">
        <v>8830</v>
      </c>
      <c r="H57" s="197">
        <v>10000</v>
      </c>
      <c r="I57" s="197">
        <f t="shared" si="0"/>
        <v>1170</v>
      </c>
      <c r="J57" s="198">
        <f>Table2[[#This Row],[jual]]*Table2[[#This Row],[keluar]]</f>
        <v>100000</v>
      </c>
      <c r="K57" s="198">
        <f>Table2[[#This Row],[mark_up]]*Table2[[#This Row],[keluar]]</f>
        <v>11700</v>
      </c>
      <c r="L57" s="198">
        <f>Table2[[#This Row],[beli]]*Table2[[#This Row],[stok_akhir]]</f>
        <v>114790</v>
      </c>
      <c r="M57" s="161">
        <f>Table2[[#This Row],[mark_up]]/Table2[[#This Row],[beli]]</f>
        <v>0.13250283125707815</v>
      </c>
    </row>
    <row r="58" spans="1:13" x14ac:dyDescent="0.3">
      <c r="A58" s="16" t="s">
        <v>107</v>
      </c>
      <c r="B58" s="16" t="s">
        <v>108</v>
      </c>
      <c r="C58" s="14">
        <v>0</v>
      </c>
      <c r="D58" s="14">
        <f>SUMIF(Table1[KODE BARANG],Table2[[#This Row],[kode_brg]],Table1[QTY])</f>
        <v>0</v>
      </c>
      <c r="E58" s="14">
        <f>SUMIF(Table3[kode_brg],Table2[[#This Row],[kode_brg]],Table3[QTY])</f>
        <v>0</v>
      </c>
      <c r="F58" s="14">
        <f>Table2[[#This Row],[stok_awal]]+Table2[[#This Row],[masuk]]-Table2[[#This Row],[keluar]]</f>
        <v>0</v>
      </c>
      <c r="G58" s="197">
        <v>5676</v>
      </c>
      <c r="H58" s="197">
        <v>6200</v>
      </c>
      <c r="I58" s="197">
        <f t="shared" si="0"/>
        <v>524</v>
      </c>
      <c r="J58" s="198">
        <f>Table2[[#This Row],[jual]]*Table2[[#This Row],[keluar]]</f>
        <v>0</v>
      </c>
      <c r="K58" s="198">
        <f>Table2[[#This Row],[mark_up]]*Table2[[#This Row],[keluar]]</f>
        <v>0</v>
      </c>
      <c r="L58" s="198">
        <f>Table2[[#This Row],[beli]]*Table2[[#This Row],[stok_akhir]]</f>
        <v>0</v>
      </c>
      <c r="M58" s="161">
        <f>Table2[[#This Row],[mark_up]]/Table2[[#This Row],[beli]]</f>
        <v>9.2318534178999295E-2</v>
      </c>
    </row>
    <row r="59" spans="1:13" x14ac:dyDescent="0.3">
      <c r="A59" s="16" t="s">
        <v>109</v>
      </c>
      <c r="B59" s="19" t="s">
        <v>110</v>
      </c>
      <c r="C59" s="14">
        <v>0</v>
      </c>
      <c r="D59" s="14">
        <f>SUMIF(Table1[KODE BARANG],Table2[[#This Row],[kode_brg]],Table1[QTY])</f>
        <v>0</v>
      </c>
      <c r="E59" s="14">
        <f>SUMIF(Table3[kode_brg],Table2[[#This Row],[kode_brg]],Table3[QTY])</f>
        <v>0</v>
      </c>
      <c r="F59" s="14">
        <f>Table2[[#This Row],[stok_awal]]+Table2[[#This Row],[masuk]]-Table2[[#This Row],[keluar]]</f>
        <v>0</v>
      </c>
      <c r="G59" s="197">
        <v>6228</v>
      </c>
      <c r="H59" s="197">
        <v>7000</v>
      </c>
      <c r="I59" s="197">
        <f t="shared" si="0"/>
        <v>772</v>
      </c>
      <c r="J59" s="198">
        <f>Table2[[#This Row],[jual]]*Table2[[#This Row],[keluar]]</f>
        <v>0</v>
      </c>
      <c r="K59" s="198">
        <f>Table2[[#This Row],[mark_up]]*Table2[[#This Row],[keluar]]</f>
        <v>0</v>
      </c>
      <c r="L59" s="198">
        <f>Table2[[#This Row],[beli]]*Table2[[#This Row],[stok_akhir]]</f>
        <v>0</v>
      </c>
      <c r="M59" s="161">
        <f>Table2[[#This Row],[mark_up]]/Table2[[#This Row],[beli]]</f>
        <v>0.12395632626846499</v>
      </c>
    </row>
    <row r="60" spans="1:13" x14ac:dyDescent="0.3">
      <c r="A60" s="16" t="s">
        <v>111</v>
      </c>
      <c r="B60" s="16" t="s">
        <v>112</v>
      </c>
      <c r="C60" s="14">
        <v>0</v>
      </c>
      <c r="D60" s="14">
        <f>SUMIF(Table1[KODE BARANG],Table2[[#This Row],[kode_brg]],Table1[QTY])</f>
        <v>0</v>
      </c>
      <c r="E60" s="14">
        <f>SUMIF(Table3[kode_brg],Table2[[#This Row],[kode_brg]],Table3[QTY])</f>
        <v>0</v>
      </c>
      <c r="F60" s="14">
        <f>Table2[[#This Row],[stok_awal]]+Table2[[#This Row],[masuk]]-Table2[[#This Row],[keluar]]</f>
        <v>0</v>
      </c>
      <c r="G60" s="197">
        <v>5814</v>
      </c>
      <c r="H60" s="197">
        <v>6300</v>
      </c>
      <c r="I60" s="197">
        <f t="shared" si="0"/>
        <v>486</v>
      </c>
      <c r="J60" s="198">
        <f>Table2[[#This Row],[jual]]*Table2[[#This Row],[keluar]]</f>
        <v>0</v>
      </c>
      <c r="K60" s="198">
        <f>Table2[[#This Row],[mark_up]]*Table2[[#This Row],[keluar]]</f>
        <v>0</v>
      </c>
      <c r="L60" s="198">
        <f>Table2[[#This Row],[beli]]*Table2[[#This Row],[stok_akhir]]</f>
        <v>0</v>
      </c>
      <c r="M60" s="161">
        <f>Table2[[#This Row],[mark_up]]/Table2[[#This Row],[beli]]</f>
        <v>8.3591331269349839E-2</v>
      </c>
    </row>
    <row r="61" spans="1:13" x14ac:dyDescent="0.3">
      <c r="A61" s="16" t="s">
        <v>113</v>
      </c>
      <c r="B61" s="16" t="s">
        <v>114</v>
      </c>
      <c r="C61" s="14">
        <v>3</v>
      </c>
      <c r="D61" s="14">
        <f>SUMIF(Table1[KODE BARANG],Table2[[#This Row],[kode_brg]],Table1[QTY])</f>
        <v>0</v>
      </c>
      <c r="E61" s="14">
        <f>SUMIF(Table3[kode_brg],Table2[[#This Row],[kode_brg]],Table3[QTY])</f>
        <v>0</v>
      </c>
      <c r="F61" s="14">
        <f>Table2[[#This Row],[stok_awal]]+Table2[[#This Row],[masuk]]-Table2[[#This Row],[keluar]]</f>
        <v>3</v>
      </c>
      <c r="G61" s="197">
        <v>3323</v>
      </c>
      <c r="H61" s="197">
        <v>4000</v>
      </c>
      <c r="I61" s="197">
        <f t="shared" si="0"/>
        <v>677</v>
      </c>
      <c r="J61" s="198">
        <f>Table2[[#This Row],[jual]]*Table2[[#This Row],[keluar]]</f>
        <v>0</v>
      </c>
      <c r="K61" s="198">
        <f>Table2[[#This Row],[mark_up]]*Table2[[#This Row],[keluar]]</f>
        <v>0</v>
      </c>
      <c r="L61" s="198">
        <f>Table2[[#This Row],[beli]]*Table2[[#This Row],[stok_akhir]]</f>
        <v>9969</v>
      </c>
      <c r="M61" s="161">
        <f>Table2[[#This Row],[mark_up]]/Table2[[#This Row],[beli]]</f>
        <v>0.20373156786036714</v>
      </c>
    </row>
    <row r="62" spans="1:13" x14ac:dyDescent="0.3">
      <c r="A62" s="16" t="s">
        <v>115</v>
      </c>
      <c r="B62" s="16" t="s">
        <v>116</v>
      </c>
      <c r="C62" s="14">
        <v>3</v>
      </c>
      <c r="D62" s="14">
        <f>SUMIF(Table1[KODE BARANG],Table2[[#This Row],[kode_brg]],Table1[QTY])</f>
        <v>0</v>
      </c>
      <c r="E62" s="14">
        <f>SUMIF(Table3[kode_brg],Table2[[#This Row],[kode_brg]],Table3[QTY])</f>
        <v>3</v>
      </c>
      <c r="F62" s="14">
        <f>Table2[[#This Row],[stok_awal]]+Table2[[#This Row],[masuk]]-Table2[[#This Row],[keluar]]</f>
        <v>0</v>
      </c>
      <c r="G62" s="197">
        <v>5687</v>
      </c>
      <c r="H62" s="197">
        <v>6200</v>
      </c>
      <c r="I62" s="197">
        <f t="shared" si="0"/>
        <v>513</v>
      </c>
      <c r="J62" s="198">
        <f>Table2[[#This Row],[jual]]*Table2[[#This Row],[keluar]]</f>
        <v>18600</v>
      </c>
      <c r="K62" s="198">
        <f>Table2[[#This Row],[mark_up]]*Table2[[#This Row],[keluar]]</f>
        <v>1539</v>
      </c>
      <c r="L62" s="198">
        <f>Table2[[#This Row],[beli]]*Table2[[#This Row],[stok_akhir]]</f>
        <v>0</v>
      </c>
      <c r="M62" s="161">
        <f>Table2[[#This Row],[mark_up]]/Table2[[#This Row],[beli]]</f>
        <v>9.0205732372076672E-2</v>
      </c>
    </row>
    <row r="63" spans="1:13" x14ac:dyDescent="0.3">
      <c r="A63" s="16" t="s">
        <v>117</v>
      </c>
      <c r="B63" s="16" t="s">
        <v>118</v>
      </c>
      <c r="C63" s="14">
        <v>24</v>
      </c>
      <c r="D63" s="14">
        <f>SUMIF(Table1[KODE BARANG],Table2[[#This Row],[kode_brg]],Table1[QTY])</f>
        <v>0</v>
      </c>
      <c r="E63" s="14">
        <f>SUMIF(Table3[kode_brg],Table2[[#This Row],[kode_brg]],Table3[QTY])</f>
        <v>1</v>
      </c>
      <c r="F63" s="14">
        <f>Table2[[#This Row],[stok_awal]]+Table2[[#This Row],[masuk]]-Table2[[#This Row],[keluar]]</f>
        <v>23</v>
      </c>
      <c r="G63" s="197">
        <v>8500</v>
      </c>
      <c r="H63" s="197">
        <v>10000</v>
      </c>
      <c r="I63" s="197">
        <f t="shared" si="0"/>
        <v>1500</v>
      </c>
      <c r="J63" s="198">
        <f>Table2[[#This Row],[jual]]*Table2[[#This Row],[keluar]]</f>
        <v>10000</v>
      </c>
      <c r="K63" s="198">
        <f>Table2[[#This Row],[mark_up]]*Table2[[#This Row],[keluar]]</f>
        <v>1500</v>
      </c>
      <c r="L63" s="198">
        <f>Table2[[#This Row],[beli]]*Table2[[#This Row],[stok_akhir]]</f>
        <v>195500</v>
      </c>
      <c r="M63" s="161">
        <f>Table2[[#This Row],[mark_up]]/Table2[[#This Row],[beli]]</f>
        <v>0.17647058823529413</v>
      </c>
    </row>
    <row r="64" spans="1:13" x14ac:dyDescent="0.3">
      <c r="A64" s="16" t="s">
        <v>119</v>
      </c>
      <c r="B64" s="16" t="s">
        <v>120</v>
      </c>
      <c r="C64" s="14">
        <v>6</v>
      </c>
      <c r="D64" s="14">
        <f>SUMIF(Table1[KODE BARANG],Table2[[#This Row],[kode_brg]],Table1[QTY])</f>
        <v>0</v>
      </c>
      <c r="E64" s="14">
        <f>SUMIF(Table3[kode_brg],Table2[[#This Row],[kode_brg]],Table3[QTY])</f>
        <v>3</v>
      </c>
      <c r="F64" s="14">
        <f>Table2[[#This Row],[stok_awal]]+Table2[[#This Row],[masuk]]-Table2[[#This Row],[keluar]]</f>
        <v>3</v>
      </c>
      <c r="G64" s="197">
        <v>2775</v>
      </c>
      <c r="H64" s="197">
        <v>3500</v>
      </c>
      <c r="I64" s="197">
        <f t="shared" si="0"/>
        <v>725</v>
      </c>
      <c r="J64" s="198">
        <f>Table2[[#This Row],[jual]]*Table2[[#This Row],[keluar]]</f>
        <v>10500</v>
      </c>
      <c r="K64" s="198">
        <f>Table2[[#This Row],[mark_up]]*Table2[[#This Row],[keluar]]</f>
        <v>2175</v>
      </c>
      <c r="L64" s="198">
        <f>Table2[[#This Row],[beli]]*Table2[[#This Row],[stok_akhir]]</f>
        <v>8325</v>
      </c>
      <c r="M64" s="161">
        <f>Table2[[#This Row],[mark_up]]/Table2[[#This Row],[beli]]</f>
        <v>0.26126126126126126</v>
      </c>
    </row>
    <row r="65" spans="1:13" x14ac:dyDescent="0.3">
      <c r="A65" s="16" t="s">
        <v>121</v>
      </c>
      <c r="B65" s="16" t="s">
        <v>122</v>
      </c>
      <c r="C65" s="14">
        <v>24</v>
      </c>
      <c r="D65" s="14">
        <f>SUMIF(Table1[KODE BARANG],Table2[[#This Row],[kode_brg]],Table1[QTY])</f>
        <v>0</v>
      </c>
      <c r="E65" s="14">
        <f>SUMIF(Table3[kode_brg],Table2[[#This Row],[kode_brg]],Table3[QTY])</f>
        <v>0</v>
      </c>
      <c r="F65" s="14">
        <f>Table2[[#This Row],[stok_awal]]+Table2[[#This Row],[masuk]]-Table2[[#This Row],[keluar]]</f>
        <v>24</v>
      </c>
      <c r="G65" s="197">
        <v>4975</v>
      </c>
      <c r="H65" s="197">
        <v>5500</v>
      </c>
      <c r="I65" s="197">
        <f t="shared" si="0"/>
        <v>525</v>
      </c>
      <c r="J65" s="198">
        <f>Table2[[#This Row],[jual]]*Table2[[#This Row],[keluar]]</f>
        <v>0</v>
      </c>
      <c r="K65" s="198">
        <f>Table2[[#This Row],[mark_up]]*Table2[[#This Row],[keluar]]</f>
        <v>0</v>
      </c>
      <c r="L65" s="198">
        <f>Table2[[#This Row],[beli]]*Table2[[#This Row],[stok_akhir]]</f>
        <v>119400</v>
      </c>
      <c r="M65" s="161">
        <f>Table2[[#This Row],[mark_up]]/Table2[[#This Row],[beli]]</f>
        <v>0.10552763819095477</v>
      </c>
    </row>
    <row r="66" spans="1:13" x14ac:dyDescent="0.3">
      <c r="A66" s="16" t="s">
        <v>123</v>
      </c>
      <c r="B66" s="16" t="s">
        <v>124</v>
      </c>
      <c r="C66" s="14">
        <v>1</v>
      </c>
      <c r="D66" s="14">
        <f>SUMIF(Table1[KODE BARANG],Table2[[#This Row],[kode_brg]],Table1[QTY])</f>
        <v>0</v>
      </c>
      <c r="E66" s="14">
        <f>SUMIF(Table3[kode_brg],Table2[[#This Row],[kode_brg]],Table3[QTY])</f>
        <v>1</v>
      </c>
      <c r="F66" s="14">
        <f>Table2[[#This Row],[stok_awal]]+Table2[[#This Row],[masuk]]-Table2[[#This Row],[keluar]]</f>
        <v>0</v>
      </c>
      <c r="G66" s="197">
        <v>4975</v>
      </c>
      <c r="H66" s="197">
        <v>5500</v>
      </c>
      <c r="I66" s="197">
        <f t="shared" si="0"/>
        <v>525</v>
      </c>
      <c r="J66" s="198">
        <f>Table2[[#This Row],[jual]]*Table2[[#This Row],[keluar]]</f>
        <v>5500</v>
      </c>
      <c r="K66" s="198">
        <f>Table2[[#This Row],[mark_up]]*Table2[[#This Row],[keluar]]</f>
        <v>525</v>
      </c>
      <c r="L66" s="198">
        <f>Table2[[#This Row],[beli]]*Table2[[#This Row],[stok_akhir]]</f>
        <v>0</v>
      </c>
      <c r="M66" s="161">
        <f>Table2[[#This Row],[mark_up]]/Table2[[#This Row],[beli]]</f>
        <v>0.10552763819095477</v>
      </c>
    </row>
    <row r="67" spans="1:13" x14ac:dyDescent="0.3">
      <c r="A67" s="16" t="s">
        <v>125</v>
      </c>
      <c r="B67" s="16" t="s">
        <v>126</v>
      </c>
      <c r="C67" s="14">
        <v>0</v>
      </c>
      <c r="D67" s="14">
        <f>SUMIF(Table1[KODE BARANG],Table2[[#This Row],[kode_brg]],Table1[QTY])</f>
        <v>0</v>
      </c>
      <c r="E67" s="14">
        <f>SUMIF(Table3[kode_brg],Table2[[#This Row],[kode_brg]],Table3[QTY])</f>
        <v>1</v>
      </c>
      <c r="F67" s="14">
        <f>Table2[[#This Row],[stok_awal]]+Table2[[#This Row],[masuk]]-Table2[[#This Row],[keluar]]</f>
        <v>-1</v>
      </c>
      <c r="G67" s="197">
        <v>5025</v>
      </c>
      <c r="H67" s="197">
        <v>5500</v>
      </c>
      <c r="I67" s="197">
        <f t="shared" ref="I67:I130" si="1">H67-G67</f>
        <v>475</v>
      </c>
      <c r="J67" s="198">
        <f>Table2[[#This Row],[jual]]*Table2[[#This Row],[keluar]]</f>
        <v>5500</v>
      </c>
      <c r="K67" s="198">
        <f>Table2[[#This Row],[mark_up]]*Table2[[#This Row],[keluar]]</f>
        <v>475</v>
      </c>
      <c r="L67" s="198">
        <f>Table2[[#This Row],[beli]]*Table2[[#This Row],[stok_akhir]]</f>
        <v>-5025</v>
      </c>
      <c r="M67" s="161">
        <f>Table2[[#This Row],[mark_up]]/Table2[[#This Row],[beli]]</f>
        <v>9.4527363184079602E-2</v>
      </c>
    </row>
    <row r="68" spans="1:13" x14ac:dyDescent="0.3">
      <c r="A68" s="16" t="s">
        <v>127</v>
      </c>
      <c r="B68" s="16" t="s">
        <v>128</v>
      </c>
      <c r="C68" s="14">
        <v>0</v>
      </c>
      <c r="D68" s="14">
        <f>SUMIF(Table1[KODE BARANG],Table2[[#This Row],[kode_brg]],Table1[QTY])</f>
        <v>0</v>
      </c>
      <c r="E68" s="14">
        <f>SUMIF(Table3[kode_brg],Table2[[#This Row],[kode_brg]],Table3[QTY])</f>
        <v>1</v>
      </c>
      <c r="F68" s="14">
        <f>Table2[[#This Row],[stok_awal]]+Table2[[#This Row],[masuk]]-Table2[[#This Row],[keluar]]</f>
        <v>-1</v>
      </c>
      <c r="G68" s="197">
        <v>5025</v>
      </c>
      <c r="H68" s="197">
        <v>5500</v>
      </c>
      <c r="I68" s="197">
        <f t="shared" si="1"/>
        <v>475</v>
      </c>
      <c r="J68" s="198">
        <f>Table2[[#This Row],[jual]]*Table2[[#This Row],[keluar]]</f>
        <v>5500</v>
      </c>
      <c r="K68" s="198">
        <f>Table2[[#This Row],[mark_up]]*Table2[[#This Row],[keluar]]</f>
        <v>475</v>
      </c>
      <c r="L68" s="198">
        <f>Table2[[#This Row],[beli]]*Table2[[#This Row],[stok_akhir]]</f>
        <v>-5025</v>
      </c>
      <c r="M68" s="161">
        <f>Table2[[#This Row],[mark_up]]/Table2[[#This Row],[beli]]</f>
        <v>9.4527363184079602E-2</v>
      </c>
    </row>
    <row r="69" spans="1:13" x14ac:dyDescent="0.3">
      <c r="A69" s="15" t="s">
        <v>129</v>
      </c>
      <c r="B69" s="16" t="s">
        <v>130</v>
      </c>
      <c r="C69" s="14">
        <v>7</v>
      </c>
      <c r="D69" s="14">
        <f>SUMIF(Table1[KODE BARANG],Table2[[#This Row],[kode_brg]],Table1[QTY])</f>
        <v>0</v>
      </c>
      <c r="E69" s="14">
        <f>SUMIF(Table3[kode_brg],Table2[[#This Row],[kode_brg]],Table3[QTY])</f>
        <v>0</v>
      </c>
      <c r="F69" s="14">
        <f>Table2[[#This Row],[stok_awal]]+Table2[[#This Row],[masuk]]-Table2[[#This Row],[keluar]]</f>
        <v>7</v>
      </c>
      <c r="G69" s="197">
        <v>2507</v>
      </c>
      <c r="H69" s="197">
        <v>3500</v>
      </c>
      <c r="I69" s="197">
        <f t="shared" si="1"/>
        <v>993</v>
      </c>
      <c r="J69" s="198">
        <f>Table2[[#This Row],[jual]]*Table2[[#This Row],[keluar]]</f>
        <v>0</v>
      </c>
      <c r="K69" s="198">
        <f>Table2[[#This Row],[mark_up]]*Table2[[#This Row],[keluar]]</f>
        <v>0</v>
      </c>
      <c r="L69" s="198">
        <f>Table2[[#This Row],[beli]]*Table2[[#This Row],[stok_akhir]]</f>
        <v>17549</v>
      </c>
      <c r="M69" s="161">
        <f>Table2[[#This Row],[mark_up]]/Table2[[#This Row],[beli]]</f>
        <v>0.39609094535301159</v>
      </c>
    </row>
    <row r="70" spans="1:13" x14ac:dyDescent="0.3">
      <c r="A70" s="16" t="s">
        <v>131</v>
      </c>
      <c r="B70" s="16" t="s">
        <v>132</v>
      </c>
      <c r="C70" s="14">
        <v>11</v>
      </c>
      <c r="D70" s="14">
        <f>SUMIF(Table1[KODE BARANG],Table2[[#This Row],[kode_brg]],Table1[QTY])</f>
        <v>0</v>
      </c>
      <c r="E70" s="14">
        <f>SUMIF(Table3[kode_brg],Table2[[#This Row],[kode_brg]],Table3[QTY])</f>
        <v>1</v>
      </c>
      <c r="F70" s="14">
        <f>Table2[[#This Row],[stok_awal]]+Table2[[#This Row],[masuk]]-Table2[[#This Row],[keluar]]</f>
        <v>10</v>
      </c>
      <c r="G70" s="197">
        <v>4125</v>
      </c>
      <c r="H70" s="197">
        <v>5000</v>
      </c>
      <c r="I70" s="197">
        <f t="shared" si="1"/>
        <v>875</v>
      </c>
      <c r="J70" s="198">
        <f>Table2[[#This Row],[jual]]*Table2[[#This Row],[keluar]]</f>
        <v>5000</v>
      </c>
      <c r="K70" s="198">
        <f>Table2[[#This Row],[mark_up]]*Table2[[#This Row],[keluar]]</f>
        <v>875</v>
      </c>
      <c r="L70" s="198">
        <f>Table2[[#This Row],[beli]]*Table2[[#This Row],[stok_akhir]]</f>
        <v>41250</v>
      </c>
      <c r="M70" s="161">
        <f>Table2[[#This Row],[mark_up]]/Table2[[#This Row],[beli]]</f>
        <v>0.21212121212121213</v>
      </c>
    </row>
    <row r="71" spans="1:13" x14ac:dyDescent="0.3">
      <c r="A71" s="15" t="s">
        <v>133</v>
      </c>
      <c r="B71" s="16" t="s">
        <v>60</v>
      </c>
      <c r="C71" s="14">
        <v>78</v>
      </c>
      <c r="D71" s="14">
        <f>SUMIF(Table1[KODE BARANG],Table2[[#This Row],[kode_brg]],Table1[QTY])</f>
        <v>0</v>
      </c>
      <c r="E71" s="14">
        <f>SUMIF(Table3[kode_brg],Table2[[#This Row],[kode_brg]],Table3[QTY])</f>
        <v>1</v>
      </c>
      <c r="F71" s="14">
        <f>Table2[[#This Row],[stok_awal]]+Table2[[#This Row],[masuk]]-Table2[[#This Row],[keluar]]</f>
        <v>77</v>
      </c>
      <c r="G71" s="197">
        <v>4584</v>
      </c>
      <c r="H71" s="197">
        <v>5500</v>
      </c>
      <c r="I71" s="197">
        <f t="shared" si="1"/>
        <v>916</v>
      </c>
      <c r="J71" s="198">
        <f>Table2[[#This Row],[jual]]*Table2[[#This Row],[keluar]]</f>
        <v>5500</v>
      </c>
      <c r="K71" s="198">
        <f>Table2[[#This Row],[mark_up]]*Table2[[#This Row],[keluar]]</f>
        <v>916</v>
      </c>
      <c r="L71" s="198">
        <f>Table2[[#This Row],[beli]]*Table2[[#This Row],[stok_akhir]]</f>
        <v>352968</v>
      </c>
      <c r="M71" s="161">
        <f>Table2[[#This Row],[mark_up]]/Table2[[#This Row],[beli]]</f>
        <v>0.19982547993019198</v>
      </c>
    </row>
    <row r="72" spans="1:13" x14ac:dyDescent="0.3">
      <c r="A72" s="16" t="s">
        <v>134</v>
      </c>
      <c r="B72" s="16" t="s">
        <v>135</v>
      </c>
      <c r="C72" s="14">
        <v>67</v>
      </c>
      <c r="D72" s="14">
        <f>SUMIF(Table1[KODE BARANG],Table2[[#This Row],[kode_brg]],Table1[QTY])</f>
        <v>0</v>
      </c>
      <c r="E72" s="14">
        <f>SUMIF(Table3[kode_brg],Table2[[#This Row],[kode_brg]],Table3[QTY])</f>
        <v>0</v>
      </c>
      <c r="F72" s="14">
        <f>Table2[[#This Row],[stok_awal]]+Table2[[#This Row],[masuk]]-Table2[[#This Row],[keluar]]</f>
        <v>67</v>
      </c>
      <c r="G72" s="197">
        <v>4560</v>
      </c>
      <c r="H72" s="197">
        <v>5500</v>
      </c>
      <c r="I72" s="197">
        <f t="shared" si="1"/>
        <v>940</v>
      </c>
      <c r="J72" s="198">
        <f>Table2[[#This Row],[jual]]*Table2[[#This Row],[keluar]]</f>
        <v>0</v>
      </c>
      <c r="K72" s="198">
        <f>Table2[[#This Row],[mark_up]]*Table2[[#This Row],[keluar]]</f>
        <v>0</v>
      </c>
      <c r="L72" s="198">
        <f>Table2[[#This Row],[beli]]*Table2[[#This Row],[stok_akhir]]</f>
        <v>305520</v>
      </c>
      <c r="M72" s="161">
        <f>Table2[[#This Row],[mark_up]]/Table2[[#This Row],[beli]]</f>
        <v>0.20614035087719298</v>
      </c>
    </row>
    <row r="73" spans="1:13" x14ac:dyDescent="0.3">
      <c r="A73" s="15" t="s">
        <v>55</v>
      </c>
      <c r="B73" s="16" t="s">
        <v>56</v>
      </c>
      <c r="C73" s="14">
        <v>56</v>
      </c>
      <c r="D73" s="14">
        <f>SUMIF(Table1[KODE BARANG],Table2[[#This Row],[kode_brg]],Table1[QTY])</f>
        <v>0</v>
      </c>
      <c r="E73" s="14">
        <f>SUMIF(Table3[kode_brg],Table2[[#This Row],[kode_brg]],Table3[QTY])</f>
        <v>0</v>
      </c>
      <c r="F73" s="14">
        <f>Table2[[#This Row],[stok_awal]]+Table2[[#This Row],[masuk]]-Table2[[#This Row],[keluar]]</f>
        <v>56</v>
      </c>
      <c r="G73" s="197">
        <v>4571</v>
      </c>
      <c r="H73" s="197">
        <v>5500</v>
      </c>
      <c r="I73" s="197">
        <f t="shared" si="1"/>
        <v>929</v>
      </c>
      <c r="J73" s="198">
        <f>Table2[[#This Row],[jual]]*Table2[[#This Row],[keluar]]</f>
        <v>0</v>
      </c>
      <c r="K73" s="198">
        <f>Table2[[#This Row],[mark_up]]*Table2[[#This Row],[keluar]]</f>
        <v>0</v>
      </c>
      <c r="L73" s="198">
        <f>Table2[[#This Row],[beli]]*Table2[[#This Row],[stok_akhir]]</f>
        <v>255976</v>
      </c>
      <c r="M73" s="161">
        <f>Table2[[#This Row],[mark_up]]/Table2[[#This Row],[beli]]</f>
        <v>0.20323780354408225</v>
      </c>
    </row>
    <row r="74" spans="1:13" x14ac:dyDescent="0.3">
      <c r="A74" s="16" t="s">
        <v>136</v>
      </c>
      <c r="B74" s="16" t="s">
        <v>137</v>
      </c>
      <c r="C74" s="14">
        <v>6</v>
      </c>
      <c r="D74" s="14">
        <f>SUMIF(Table1[KODE BARANG],Table2[[#This Row],[kode_brg]],Table1[QTY])</f>
        <v>0</v>
      </c>
      <c r="E74" s="14">
        <f>SUMIF(Table3[kode_brg],Table2[[#This Row],[kode_brg]],Table3[QTY])</f>
        <v>2</v>
      </c>
      <c r="F74" s="14">
        <f>Table2[[#This Row],[stok_awal]]+Table2[[#This Row],[masuk]]-Table2[[#This Row],[keluar]]</f>
        <v>4</v>
      </c>
      <c r="G74" s="197">
        <v>5316</v>
      </c>
      <c r="H74" s="197">
        <v>6500</v>
      </c>
      <c r="I74" s="197">
        <f t="shared" si="1"/>
        <v>1184</v>
      </c>
      <c r="J74" s="198">
        <f>Table2[[#This Row],[jual]]*Table2[[#This Row],[keluar]]</f>
        <v>13000</v>
      </c>
      <c r="K74" s="198">
        <f>Table2[[#This Row],[mark_up]]*Table2[[#This Row],[keluar]]</f>
        <v>2368</v>
      </c>
      <c r="L74" s="198">
        <f>Table2[[#This Row],[beli]]*Table2[[#This Row],[stok_akhir]]</f>
        <v>21264</v>
      </c>
      <c r="M74" s="161">
        <f>Table2[[#This Row],[mark_up]]/Table2[[#This Row],[beli]]</f>
        <v>0.22272385252069224</v>
      </c>
    </row>
    <row r="75" spans="1:13" x14ac:dyDescent="0.3">
      <c r="A75" s="16" t="s">
        <v>138</v>
      </c>
      <c r="B75" s="16" t="s">
        <v>139</v>
      </c>
      <c r="C75" s="14">
        <v>33</v>
      </c>
      <c r="D75" s="14">
        <f>SUMIF(Table1[KODE BARANG],Table2[[#This Row],[kode_brg]],Table1[QTY])</f>
        <v>0</v>
      </c>
      <c r="E75" s="14">
        <f>SUMIF(Table3[kode_brg],Table2[[#This Row],[kode_brg]],Table3[QTY])</f>
        <v>1</v>
      </c>
      <c r="F75" s="14">
        <f>Table2[[#This Row],[stok_awal]]+Table2[[#This Row],[masuk]]-Table2[[#This Row],[keluar]]</f>
        <v>32</v>
      </c>
      <c r="G75" s="197">
        <v>5316</v>
      </c>
      <c r="H75" s="197">
        <v>6500</v>
      </c>
      <c r="I75" s="197">
        <f t="shared" si="1"/>
        <v>1184</v>
      </c>
      <c r="J75" s="198">
        <f>Table2[[#This Row],[jual]]*Table2[[#This Row],[keluar]]</f>
        <v>6500</v>
      </c>
      <c r="K75" s="198">
        <f>Table2[[#This Row],[mark_up]]*Table2[[#This Row],[keluar]]</f>
        <v>1184</v>
      </c>
      <c r="L75" s="198">
        <f>Table2[[#This Row],[beli]]*Table2[[#This Row],[stok_akhir]]</f>
        <v>170112</v>
      </c>
      <c r="M75" s="161">
        <f>Table2[[#This Row],[mark_up]]/Table2[[#This Row],[beli]]</f>
        <v>0.22272385252069224</v>
      </c>
    </row>
    <row r="76" spans="1:13" x14ac:dyDescent="0.3">
      <c r="A76" s="16" t="s">
        <v>140</v>
      </c>
      <c r="B76" s="16" t="s">
        <v>141</v>
      </c>
      <c r="C76" s="14">
        <v>2</v>
      </c>
      <c r="D76" s="14">
        <f>SUMIF(Table1[KODE BARANG],Table2[[#This Row],[kode_brg]],Table1[QTY])</f>
        <v>0</v>
      </c>
      <c r="E76" s="14">
        <f>SUMIF(Table3[kode_brg],Table2[[#This Row],[kode_brg]],Table3[QTY])</f>
        <v>1</v>
      </c>
      <c r="F76" s="14">
        <f>Table2[[#This Row],[stok_awal]]+Table2[[#This Row],[masuk]]-Table2[[#This Row],[keluar]]</f>
        <v>1</v>
      </c>
      <c r="G76" s="197">
        <v>5316</v>
      </c>
      <c r="H76" s="197">
        <v>6500</v>
      </c>
      <c r="I76" s="197">
        <f t="shared" si="1"/>
        <v>1184</v>
      </c>
      <c r="J76" s="198">
        <f>Table2[[#This Row],[jual]]*Table2[[#This Row],[keluar]]</f>
        <v>6500</v>
      </c>
      <c r="K76" s="198">
        <f>Table2[[#This Row],[mark_up]]*Table2[[#This Row],[keluar]]</f>
        <v>1184</v>
      </c>
      <c r="L76" s="198">
        <f>Table2[[#This Row],[beli]]*Table2[[#This Row],[stok_akhir]]</f>
        <v>5316</v>
      </c>
      <c r="M76" s="161">
        <f>Table2[[#This Row],[mark_up]]/Table2[[#This Row],[beli]]</f>
        <v>0.22272385252069224</v>
      </c>
    </row>
    <row r="77" spans="1:13" x14ac:dyDescent="0.3">
      <c r="A77" s="15" t="s">
        <v>142</v>
      </c>
      <c r="B77" s="16" t="s">
        <v>143</v>
      </c>
      <c r="C77" s="14">
        <v>11</v>
      </c>
      <c r="D77" s="14">
        <f>SUMIF(Table1[KODE BARANG],Table2[[#This Row],[kode_brg]],Table1[QTY])</f>
        <v>0</v>
      </c>
      <c r="E77" s="14">
        <f>SUMIF(Table3[kode_brg],Table2[[#This Row],[kode_brg]],Table3[QTY])</f>
        <v>1</v>
      </c>
      <c r="F77" s="14">
        <f>Table2[[#This Row],[stok_awal]]+Table2[[#This Row],[masuk]]-Table2[[#This Row],[keluar]]</f>
        <v>10</v>
      </c>
      <c r="G77" s="197">
        <v>5316</v>
      </c>
      <c r="H77" s="197">
        <v>6500</v>
      </c>
      <c r="I77" s="197">
        <f t="shared" si="1"/>
        <v>1184</v>
      </c>
      <c r="J77" s="198">
        <f>Table2[[#This Row],[jual]]*Table2[[#This Row],[keluar]]</f>
        <v>6500</v>
      </c>
      <c r="K77" s="198">
        <f>Table2[[#This Row],[mark_up]]*Table2[[#This Row],[keluar]]</f>
        <v>1184</v>
      </c>
      <c r="L77" s="198">
        <f>Table2[[#This Row],[beli]]*Table2[[#This Row],[stok_akhir]]</f>
        <v>53160</v>
      </c>
      <c r="M77" s="161">
        <f>Table2[[#This Row],[mark_up]]/Table2[[#This Row],[beli]]</f>
        <v>0.22272385252069224</v>
      </c>
    </row>
    <row r="78" spans="1:13" x14ac:dyDescent="0.3">
      <c r="A78" s="15" t="s">
        <v>144</v>
      </c>
      <c r="B78" s="16" t="s">
        <v>145</v>
      </c>
      <c r="C78" s="14">
        <v>0</v>
      </c>
      <c r="D78" s="14">
        <f>SUMIF(Table1[KODE BARANG],Table2[[#This Row],[kode_brg]],Table1[QTY])</f>
        <v>0</v>
      </c>
      <c r="E78" s="14">
        <f>SUMIF(Table3[kode_brg],Table2[[#This Row],[kode_brg]],Table3[QTY])</f>
        <v>0</v>
      </c>
      <c r="F78" s="14">
        <f>Table2[[#This Row],[stok_awal]]+Table2[[#This Row],[masuk]]-Table2[[#This Row],[keluar]]</f>
        <v>0</v>
      </c>
      <c r="G78" s="197">
        <v>3500</v>
      </c>
      <c r="H78" s="197">
        <v>4500</v>
      </c>
      <c r="I78" s="197">
        <f t="shared" si="1"/>
        <v>1000</v>
      </c>
      <c r="J78" s="198">
        <f>Table2[[#This Row],[jual]]*Table2[[#This Row],[keluar]]</f>
        <v>0</v>
      </c>
      <c r="K78" s="198">
        <f>Table2[[#This Row],[mark_up]]*Table2[[#This Row],[keluar]]</f>
        <v>0</v>
      </c>
      <c r="L78" s="198">
        <f>Table2[[#This Row],[beli]]*Table2[[#This Row],[stok_akhir]]</f>
        <v>0</v>
      </c>
      <c r="M78" s="161">
        <f>Table2[[#This Row],[mark_up]]/Table2[[#This Row],[beli]]</f>
        <v>0.2857142857142857</v>
      </c>
    </row>
    <row r="79" spans="1:13" x14ac:dyDescent="0.3">
      <c r="A79" s="15" t="s">
        <v>146</v>
      </c>
      <c r="B79" s="16" t="s">
        <v>147</v>
      </c>
      <c r="C79" s="14">
        <v>28</v>
      </c>
      <c r="D79" s="14">
        <f>SUMIF(Table1[KODE BARANG],Table2[[#This Row],[kode_brg]],Table1[QTY])</f>
        <v>0</v>
      </c>
      <c r="E79" s="14">
        <f>SUMIF(Table3[kode_brg],Table2[[#This Row],[kode_brg]],Table3[QTY])</f>
        <v>3</v>
      </c>
      <c r="F79" s="14">
        <f>Table2[[#This Row],[stok_awal]]+Table2[[#This Row],[masuk]]-Table2[[#This Row],[keluar]]</f>
        <v>25</v>
      </c>
      <c r="G79" s="197">
        <v>6000</v>
      </c>
      <c r="H79" s="197">
        <v>7000</v>
      </c>
      <c r="I79" s="197">
        <f t="shared" si="1"/>
        <v>1000</v>
      </c>
      <c r="J79" s="198">
        <f>Table2[[#This Row],[jual]]*Table2[[#This Row],[keluar]]</f>
        <v>21000</v>
      </c>
      <c r="K79" s="198">
        <f>Table2[[#This Row],[mark_up]]*Table2[[#This Row],[keluar]]</f>
        <v>3000</v>
      </c>
      <c r="L79" s="198">
        <f>Table2[[#This Row],[beli]]*Table2[[#This Row],[stok_akhir]]</f>
        <v>150000</v>
      </c>
      <c r="M79" s="161">
        <f>Table2[[#This Row],[mark_up]]/Table2[[#This Row],[beli]]</f>
        <v>0.16666666666666666</v>
      </c>
    </row>
    <row r="80" spans="1:13" x14ac:dyDescent="0.3">
      <c r="A80" s="15" t="s">
        <v>148</v>
      </c>
      <c r="B80" s="16" t="s">
        <v>149</v>
      </c>
      <c r="C80" s="14">
        <v>13</v>
      </c>
      <c r="D80" s="14">
        <f>SUMIF(Table1[KODE BARANG],Table2[[#This Row],[kode_brg]],Table1[QTY])</f>
        <v>0</v>
      </c>
      <c r="E80" s="14">
        <f>SUMIF(Table3[kode_brg],Table2[[#This Row],[kode_brg]],Table3[QTY])</f>
        <v>2</v>
      </c>
      <c r="F80" s="14">
        <f>Table2[[#This Row],[stok_awal]]+Table2[[#This Row],[masuk]]-Table2[[#This Row],[keluar]]</f>
        <v>11</v>
      </c>
      <c r="G80" s="197">
        <v>6000</v>
      </c>
      <c r="H80" s="197">
        <v>7000</v>
      </c>
      <c r="I80" s="197">
        <f t="shared" si="1"/>
        <v>1000</v>
      </c>
      <c r="J80" s="198">
        <f>Table2[[#This Row],[jual]]*Table2[[#This Row],[keluar]]</f>
        <v>14000</v>
      </c>
      <c r="K80" s="198">
        <f>Table2[[#This Row],[mark_up]]*Table2[[#This Row],[keluar]]</f>
        <v>2000</v>
      </c>
      <c r="L80" s="198">
        <f>Table2[[#This Row],[beli]]*Table2[[#This Row],[stok_akhir]]</f>
        <v>66000</v>
      </c>
      <c r="M80" s="161">
        <f>Table2[[#This Row],[mark_up]]/Table2[[#This Row],[beli]]</f>
        <v>0.16666666666666666</v>
      </c>
    </row>
    <row r="81" spans="1:13" x14ac:dyDescent="0.3">
      <c r="A81" s="15" t="s">
        <v>150</v>
      </c>
      <c r="B81" s="16" t="s">
        <v>151</v>
      </c>
      <c r="C81" s="14">
        <v>22</v>
      </c>
      <c r="D81" s="14">
        <f>SUMIF(Table1[KODE BARANG],Table2[[#This Row],[kode_brg]],Table1[QTY])</f>
        <v>0</v>
      </c>
      <c r="E81" s="14">
        <f>SUMIF(Table3[kode_brg],Table2[[#This Row],[kode_brg]],Table3[QTY])</f>
        <v>2</v>
      </c>
      <c r="F81" s="14">
        <f>Table2[[#This Row],[stok_awal]]+Table2[[#This Row],[masuk]]-Table2[[#This Row],[keluar]]</f>
        <v>20</v>
      </c>
      <c r="G81" s="197">
        <v>8225</v>
      </c>
      <c r="H81" s="197">
        <v>9000</v>
      </c>
      <c r="I81" s="197">
        <f t="shared" si="1"/>
        <v>775</v>
      </c>
      <c r="J81" s="198">
        <f>Table2[[#This Row],[jual]]*Table2[[#This Row],[keluar]]</f>
        <v>18000</v>
      </c>
      <c r="K81" s="198">
        <f>Table2[[#This Row],[mark_up]]*Table2[[#This Row],[keluar]]</f>
        <v>1550</v>
      </c>
      <c r="L81" s="198">
        <f>Table2[[#This Row],[beli]]*Table2[[#This Row],[stok_akhir]]</f>
        <v>164500</v>
      </c>
      <c r="M81" s="161">
        <f>Table2[[#This Row],[mark_up]]/Table2[[#This Row],[beli]]</f>
        <v>9.4224924012158054E-2</v>
      </c>
    </row>
    <row r="82" spans="1:13" x14ac:dyDescent="0.3">
      <c r="A82" s="16" t="s">
        <v>152</v>
      </c>
      <c r="B82" s="16" t="s">
        <v>153</v>
      </c>
      <c r="C82" s="14">
        <v>3</v>
      </c>
      <c r="D82" s="14">
        <f>SUMIF(Table1[KODE BARANG],Table2[[#This Row],[kode_brg]],Table1[QTY])</f>
        <v>0</v>
      </c>
      <c r="E82" s="14">
        <f>SUMIF(Table3[kode_brg],Table2[[#This Row],[kode_brg]],Table3[QTY])</f>
        <v>1</v>
      </c>
      <c r="F82" s="14">
        <f>Table2[[#This Row],[stok_awal]]+Table2[[#This Row],[masuk]]-Table2[[#This Row],[keluar]]</f>
        <v>2</v>
      </c>
      <c r="G82" s="197">
        <v>6316</v>
      </c>
      <c r="H82" s="197">
        <v>7000</v>
      </c>
      <c r="I82" s="197">
        <f t="shared" si="1"/>
        <v>684</v>
      </c>
      <c r="J82" s="198">
        <f>Table2[[#This Row],[jual]]*Table2[[#This Row],[keluar]]</f>
        <v>7000</v>
      </c>
      <c r="K82" s="198">
        <f>Table2[[#This Row],[mark_up]]*Table2[[#This Row],[keluar]]</f>
        <v>684</v>
      </c>
      <c r="L82" s="198">
        <f>Table2[[#This Row],[beli]]*Table2[[#This Row],[stok_akhir]]</f>
        <v>12632</v>
      </c>
      <c r="M82" s="161">
        <f>Table2[[#This Row],[mark_up]]/Table2[[#This Row],[beli]]</f>
        <v>0.10829639012032932</v>
      </c>
    </row>
    <row r="83" spans="1:13" x14ac:dyDescent="0.3">
      <c r="A83" s="16" t="s">
        <v>154</v>
      </c>
      <c r="B83" s="16" t="s">
        <v>155</v>
      </c>
      <c r="C83" s="14">
        <v>13</v>
      </c>
      <c r="D83" s="14">
        <f>SUMIF(Table1[KODE BARANG],Table2[[#This Row],[kode_brg]],Table1[QTY])</f>
        <v>0</v>
      </c>
      <c r="E83" s="14">
        <f>SUMIF(Table3[kode_brg],Table2[[#This Row],[kode_brg]],Table3[QTY])</f>
        <v>4</v>
      </c>
      <c r="F83" s="14">
        <f>Table2[[#This Row],[stok_awal]]+Table2[[#This Row],[masuk]]-Table2[[#This Row],[keluar]]</f>
        <v>9</v>
      </c>
      <c r="G83" s="197">
        <v>5500</v>
      </c>
      <c r="H83" s="197">
        <v>6500</v>
      </c>
      <c r="I83" s="197">
        <f t="shared" si="1"/>
        <v>1000</v>
      </c>
      <c r="J83" s="198">
        <f>Table2[[#This Row],[jual]]*Table2[[#This Row],[keluar]]</f>
        <v>26000</v>
      </c>
      <c r="K83" s="198">
        <f>Table2[[#This Row],[mark_up]]*Table2[[#This Row],[keluar]]</f>
        <v>4000</v>
      </c>
      <c r="L83" s="198">
        <f>Table2[[#This Row],[beli]]*Table2[[#This Row],[stok_akhir]]</f>
        <v>49500</v>
      </c>
      <c r="M83" s="161">
        <f>Table2[[#This Row],[mark_up]]/Table2[[#This Row],[beli]]</f>
        <v>0.18181818181818182</v>
      </c>
    </row>
    <row r="84" spans="1:13" x14ac:dyDescent="0.3">
      <c r="A84" s="15" t="s">
        <v>156</v>
      </c>
      <c r="B84" s="16" t="s">
        <v>157</v>
      </c>
      <c r="C84" s="14">
        <v>1</v>
      </c>
      <c r="D84" s="14">
        <f>SUMIF(Table1[KODE BARANG],Table2[[#This Row],[kode_brg]],Table1[QTY])</f>
        <v>0</v>
      </c>
      <c r="E84" s="14">
        <f>SUMIF(Table3[kode_brg],Table2[[#This Row],[kode_brg]],Table3[QTY])</f>
        <v>1</v>
      </c>
      <c r="F84" s="14">
        <f>Table2[[#This Row],[stok_awal]]+Table2[[#This Row],[masuk]]-Table2[[#This Row],[keluar]]</f>
        <v>0</v>
      </c>
      <c r="G84" s="197">
        <v>5700</v>
      </c>
      <c r="H84" s="197">
        <v>6500</v>
      </c>
      <c r="I84" s="197">
        <f t="shared" si="1"/>
        <v>800</v>
      </c>
      <c r="J84" s="198">
        <f>Table2[[#This Row],[jual]]*Table2[[#This Row],[keluar]]</f>
        <v>6500</v>
      </c>
      <c r="K84" s="198">
        <f>Table2[[#This Row],[mark_up]]*Table2[[#This Row],[keluar]]</f>
        <v>800</v>
      </c>
      <c r="L84" s="198">
        <f>Table2[[#This Row],[beli]]*Table2[[#This Row],[stok_akhir]]</f>
        <v>0</v>
      </c>
      <c r="M84" s="161">
        <f>Table2[[#This Row],[mark_up]]/Table2[[#This Row],[beli]]</f>
        <v>0.14035087719298245</v>
      </c>
    </row>
    <row r="85" spans="1:13" x14ac:dyDescent="0.3">
      <c r="A85" s="16" t="s">
        <v>158</v>
      </c>
      <c r="B85" s="16" t="s">
        <v>159</v>
      </c>
      <c r="C85" s="14">
        <v>2</v>
      </c>
      <c r="D85" s="14">
        <f>SUMIF(Table1[KODE BARANG],Table2[[#This Row],[kode_brg]],Table1[QTY])</f>
        <v>0</v>
      </c>
      <c r="E85" s="14">
        <f>SUMIF(Table3[kode_brg],Table2[[#This Row],[kode_brg]],Table3[QTY])</f>
        <v>1</v>
      </c>
      <c r="F85" s="14">
        <f>Table2[[#This Row],[stok_awal]]+Table2[[#This Row],[masuk]]-Table2[[#This Row],[keluar]]</f>
        <v>1</v>
      </c>
      <c r="G85" s="197">
        <v>4166</v>
      </c>
      <c r="H85" s="197">
        <v>5000</v>
      </c>
      <c r="I85" s="197">
        <f t="shared" si="1"/>
        <v>834</v>
      </c>
      <c r="J85" s="198">
        <f>Table2[[#This Row],[jual]]*Table2[[#This Row],[keluar]]</f>
        <v>5000</v>
      </c>
      <c r="K85" s="198">
        <f>Table2[[#This Row],[mark_up]]*Table2[[#This Row],[keluar]]</f>
        <v>834</v>
      </c>
      <c r="L85" s="198">
        <f>Table2[[#This Row],[beli]]*Table2[[#This Row],[stok_akhir]]</f>
        <v>4166</v>
      </c>
      <c r="M85" s="161">
        <f>Table2[[#This Row],[mark_up]]/Table2[[#This Row],[beli]]</f>
        <v>0.20019203072491598</v>
      </c>
    </row>
    <row r="86" spans="1:13" x14ac:dyDescent="0.3">
      <c r="A86" s="15" t="s">
        <v>160</v>
      </c>
      <c r="B86" s="16" t="s">
        <v>161</v>
      </c>
      <c r="C86" s="14">
        <v>3</v>
      </c>
      <c r="D86" s="14">
        <f>SUMIF(Table1[KODE BARANG],Table2[[#This Row],[kode_brg]],Table1[QTY])</f>
        <v>0</v>
      </c>
      <c r="E86" s="14">
        <f>SUMIF(Table3[kode_brg],Table2[[#This Row],[kode_brg]],Table3[QTY])</f>
        <v>1</v>
      </c>
      <c r="F86" s="14">
        <f>Table2[[#This Row],[stok_awal]]+Table2[[#This Row],[masuk]]-Table2[[#This Row],[keluar]]</f>
        <v>2</v>
      </c>
      <c r="G86" s="197">
        <v>1875</v>
      </c>
      <c r="H86" s="197">
        <v>2000</v>
      </c>
      <c r="I86" s="197">
        <f t="shared" si="1"/>
        <v>125</v>
      </c>
      <c r="J86" s="198">
        <f>Table2[[#This Row],[jual]]*Table2[[#This Row],[keluar]]</f>
        <v>2000</v>
      </c>
      <c r="K86" s="198">
        <f>Table2[[#This Row],[mark_up]]*Table2[[#This Row],[keluar]]</f>
        <v>125</v>
      </c>
      <c r="L86" s="198">
        <f>Table2[[#This Row],[beli]]*Table2[[#This Row],[stok_akhir]]</f>
        <v>3750</v>
      </c>
      <c r="M86" s="161">
        <f>Table2[[#This Row],[mark_up]]/Table2[[#This Row],[beli]]</f>
        <v>6.6666666666666666E-2</v>
      </c>
    </row>
    <row r="87" spans="1:13" x14ac:dyDescent="0.3">
      <c r="A87" s="15" t="s">
        <v>162</v>
      </c>
      <c r="B87" s="16" t="s">
        <v>163</v>
      </c>
      <c r="C87" s="14">
        <v>118</v>
      </c>
      <c r="D87" s="14">
        <f>SUMIF(Table1[KODE BARANG],Table2[[#This Row],[kode_brg]],Table1[QTY])</f>
        <v>120</v>
      </c>
      <c r="E87" s="14">
        <f>SUMIF(Table3[kode_brg],Table2[[#This Row],[kode_brg]],Table3[QTY])</f>
        <v>36</v>
      </c>
      <c r="F87" s="14">
        <f>Table2[[#This Row],[stok_awal]]+Table2[[#This Row],[masuk]]-Table2[[#This Row],[keluar]]</f>
        <v>202</v>
      </c>
      <c r="G87" s="197">
        <v>2158</v>
      </c>
      <c r="H87" s="197">
        <v>3000</v>
      </c>
      <c r="I87" s="197">
        <f t="shared" si="1"/>
        <v>842</v>
      </c>
      <c r="J87" s="198">
        <f>Table2[[#This Row],[jual]]*Table2[[#This Row],[keluar]]</f>
        <v>108000</v>
      </c>
      <c r="K87" s="198">
        <f>Table2[[#This Row],[mark_up]]*Table2[[#This Row],[keluar]]</f>
        <v>30312</v>
      </c>
      <c r="L87" s="198">
        <f>Table2[[#This Row],[beli]]*Table2[[#This Row],[stok_akhir]]</f>
        <v>435916</v>
      </c>
      <c r="M87" s="161">
        <f>Table2[[#This Row],[mark_up]]/Table2[[#This Row],[beli]]</f>
        <v>0.39017608897126971</v>
      </c>
    </row>
    <row r="88" spans="1:13" x14ac:dyDescent="0.3">
      <c r="A88" s="15" t="s">
        <v>164</v>
      </c>
      <c r="B88" s="16" t="s">
        <v>165</v>
      </c>
      <c r="C88" s="14">
        <v>56</v>
      </c>
      <c r="D88" s="14">
        <f>SUMIF(Table1[KODE BARANG],Table2[[#This Row],[kode_brg]],Table1[QTY])</f>
        <v>60</v>
      </c>
      <c r="E88" s="14">
        <f>SUMIF(Table3[kode_brg],Table2[[#This Row],[kode_brg]],Table3[QTY])</f>
        <v>4</v>
      </c>
      <c r="F88" s="14">
        <f>Table2[[#This Row],[stok_awal]]+Table2[[#This Row],[masuk]]-Table2[[#This Row],[keluar]]</f>
        <v>112</v>
      </c>
      <c r="G88" s="197">
        <v>5100</v>
      </c>
      <c r="H88" s="197">
        <v>6000</v>
      </c>
      <c r="I88" s="197">
        <f t="shared" si="1"/>
        <v>900</v>
      </c>
      <c r="J88" s="198">
        <f>Table2[[#This Row],[jual]]*Table2[[#This Row],[keluar]]</f>
        <v>24000</v>
      </c>
      <c r="K88" s="198">
        <f>Table2[[#This Row],[mark_up]]*Table2[[#This Row],[keluar]]</f>
        <v>3600</v>
      </c>
      <c r="L88" s="198">
        <f>Table2[[#This Row],[beli]]*Table2[[#This Row],[stok_akhir]]</f>
        <v>571200</v>
      </c>
      <c r="M88" s="161">
        <f>Table2[[#This Row],[mark_up]]/Table2[[#This Row],[beli]]</f>
        <v>0.17647058823529413</v>
      </c>
    </row>
    <row r="89" spans="1:13" x14ac:dyDescent="0.3">
      <c r="A89" s="15" t="s">
        <v>166</v>
      </c>
      <c r="B89" s="16" t="s">
        <v>167</v>
      </c>
      <c r="C89" s="14">
        <v>57</v>
      </c>
      <c r="D89" s="14">
        <f>SUMIF(Table1[KODE BARANG],Table2[[#This Row],[kode_brg]],Table1[QTY])</f>
        <v>0</v>
      </c>
      <c r="E89" s="14">
        <f>SUMIF(Table3[kode_brg],Table2[[#This Row],[kode_brg]],Table3[QTY])</f>
        <v>18</v>
      </c>
      <c r="F89" s="14">
        <f>Table2[[#This Row],[stok_awal]]+Table2[[#This Row],[masuk]]-Table2[[#This Row],[keluar]]</f>
        <v>39</v>
      </c>
      <c r="G89" s="197">
        <v>4417</v>
      </c>
      <c r="H89" s="197">
        <v>5000</v>
      </c>
      <c r="I89" s="197">
        <f t="shared" si="1"/>
        <v>583</v>
      </c>
      <c r="J89" s="198">
        <f>Table2[[#This Row],[jual]]*Table2[[#This Row],[keluar]]</f>
        <v>90000</v>
      </c>
      <c r="K89" s="198">
        <f>Table2[[#This Row],[mark_up]]*Table2[[#This Row],[keluar]]</f>
        <v>10494</v>
      </c>
      <c r="L89" s="198">
        <f>Table2[[#This Row],[beli]]*Table2[[#This Row],[stok_akhir]]</f>
        <v>172263</v>
      </c>
      <c r="M89" s="161">
        <f>Table2[[#This Row],[mark_up]]/Table2[[#This Row],[beli]]</f>
        <v>0.1319900384876613</v>
      </c>
    </row>
    <row r="90" spans="1:13" x14ac:dyDescent="0.3">
      <c r="A90" s="16" t="s">
        <v>168</v>
      </c>
      <c r="B90" s="16" t="s">
        <v>169</v>
      </c>
      <c r="C90" s="14">
        <v>29</v>
      </c>
      <c r="D90" s="14">
        <f>SUMIF(Table1[KODE BARANG],Table2[[#This Row],[kode_brg]],Table1[QTY])</f>
        <v>0</v>
      </c>
      <c r="E90" s="14">
        <f>SUMIF(Table3[kode_brg],Table2[[#This Row],[kode_brg]],Table3[QTY])</f>
        <v>79</v>
      </c>
      <c r="F90" s="14">
        <f>Table2[[#This Row],[stok_awal]]+Table2[[#This Row],[masuk]]-Table2[[#This Row],[keluar]]</f>
        <v>-50</v>
      </c>
      <c r="G90" s="197">
        <v>1959</v>
      </c>
      <c r="H90" s="197">
        <v>2500</v>
      </c>
      <c r="I90" s="197">
        <f t="shared" si="1"/>
        <v>541</v>
      </c>
      <c r="J90" s="198">
        <f>Table2[[#This Row],[jual]]*Table2[[#This Row],[keluar]]</f>
        <v>197500</v>
      </c>
      <c r="K90" s="198">
        <f>Table2[[#This Row],[mark_up]]*Table2[[#This Row],[keluar]]</f>
        <v>42739</v>
      </c>
      <c r="L90" s="198">
        <f>Table2[[#This Row],[beli]]*Table2[[#This Row],[stok_akhir]]</f>
        <v>-97950</v>
      </c>
      <c r="M90" s="161">
        <f>Table2[[#This Row],[mark_up]]/Table2[[#This Row],[beli]]</f>
        <v>0.27616130678917816</v>
      </c>
    </row>
    <row r="91" spans="1:13" x14ac:dyDescent="0.3">
      <c r="A91" s="15" t="s">
        <v>170</v>
      </c>
      <c r="B91" s="16" t="s">
        <v>171</v>
      </c>
      <c r="C91" s="14">
        <v>6</v>
      </c>
      <c r="D91" s="14">
        <f>SUMIF(Table1[KODE BARANG],Table2[[#This Row],[kode_brg]],Table1[QTY])</f>
        <v>0</v>
      </c>
      <c r="E91" s="14">
        <f>SUMIF(Table3[kode_brg],Table2[[#This Row],[kode_brg]],Table3[QTY])</f>
        <v>0</v>
      </c>
      <c r="F91" s="14">
        <f>Table2[[#This Row],[stok_awal]]+Table2[[#This Row],[masuk]]-Table2[[#This Row],[keluar]]</f>
        <v>6</v>
      </c>
      <c r="G91" s="197">
        <v>4330</v>
      </c>
      <c r="H91" s="197">
        <v>5500</v>
      </c>
      <c r="I91" s="197">
        <f t="shared" si="1"/>
        <v>1170</v>
      </c>
      <c r="J91" s="198">
        <f>Table2[[#This Row],[jual]]*Table2[[#This Row],[keluar]]</f>
        <v>0</v>
      </c>
      <c r="K91" s="198">
        <f>Table2[[#This Row],[mark_up]]*Table2[[#This Row],[keluar]]</f>
        <v>0</v>
      </c>
      <c r="L91" s="198">
        <f>Table2[[#This Row],[beli]]*Table2[[#This Row],[stok_akhir]]</f>
        <v>25980</v>
      </c>
      <c r="M91" s="161">
        <f>Table2[[#This Row],[mark_up]]/Table2[[#This Row],[beli]]</f>
        <v>0.2702078521939954</v>
      </c>
    </row>
    <row r="92" spans="1:13" x14ac:dyDescent="0.3">
      <c r="A92" s="15" t="s">
        <v>172</v>
      </c>
      <c r="B92" s="16" t="s">
        <v>173</v>
      </c>
      <c r="C92" s="14">
        <v>7</v>
      </c>
      <c r="D92" s="14">
        <f>SUMIF(Table1[KODE BARANG],Table2[[#This Row],[kode_brg]],Table1[QTY])</f>
        <v>0</v>
      </c>
      <c r="E92" s="14">
        <f>SUMIF(Table3[kode_brg],Table2[[#This Row],[kode_brg]],Table3[QTY])</f>
        <v>0</v>
      </c>
      <c r="F92" s="14">
        <f>Table2[[#This Row],[stok_awal]]+Table2[[#This Row],[masuk]]-Table2[[#This Row],[keluar]]</f>
        <v>7</v>
      </c>
      <c r="G92" s="197">
        <v>8600</v>
      </c>
      <c r="H92" s="197">
        <v>10000</v>
      </c>
      <c r="I92" s="197">
        <f t="shared" si="1"/>
        <v>1400</v>
      </c>
      <c r="J92" s="198">
        <f>Table2[[#This Row],[jual]]*Table2[[#This Row],[keluar]]</f>
        <v>0</v>
      </c>
      <c r="K92" s="198">
        <f>Table2[[#This Row],[mark_up]]*Table2[[#This Row],[keluar]]</f>
        <v>0</v>
      </c>
      <c r="L92" s="198">
        <f>Table2[[#This Row],[beli]]*Table2[[#This Row],[stok_akhir]]</f>
        <v>60200</v>
      </c>
      <c r="M92" s="161">
        <f>Table2[[#This Row],[mark_up]]/Table2[[#This Row],[beli]]</f>
        <v>0.16279069767441862</v>
      </c>
    </row>
    <row r="93" spans="1:13" x14ac:dyDescent="0.3">
      <c r="A93" s="15" t="s">
        <v>174</v>
      </c>
      <c r="B93" s="16" t="s">
        <v>175</v>
      </c>
      <c r="C93" s="14">
        <v>6</v>
      </c>
      <c r="D93" s="14">
        <f>SUMIF(Table1[KODE BARANG],Table2[[#This Row],[kode_brg]],Table1[QTY])</f>
        <v>0</v>
      </c>
      <c r="E93" s="14">
        <f>SUMIF(Table3[kode_brg],Table2[[#This Row],[kode_brg]],Table3[QTY])</f>
        <v>0</v>
      </c>
      <c r="F93" s="14">
        <f>Table2[[#This Row],[stok_awal]]+Table2[[#This Row],[masuk]]-Table2[[#This Row],[keluar]]</f>
        <v>6</v>
      </c>
      <c r="G93" s="197">
        <v>8500</v>
      </c>
      <c r="H93" s="197">
        <v>9500</v>
      </c>
      <c r="I93" s="197">
        <f t="shared" si="1"/>
        <v>1000</v>
      </c>
      <c r="J93" s="198">
        <f>Table2[[#This Row],[jual]]*Table2[[#This Row],[keluar]]</f>
        <v>0</v>
      </c>
      <c r="K93" s="198">
        <f>Table2[[#This Row],[mark_up]]*Table2[[#This Row],[keluar]]</f>
        <v>0</v>
      </c>
      <c r="L93" s="198">
        <f>Table2[[#This Row],[beli]]*Table2[[#This Row],[stok_akhir]]</f>
        <v>51000</v>
      </c>
      <c r="M93" s="161">
        <f>Table2[[#This Row],[mark_up]]/Table2[[#This Row],[beli]]</f>
        <v>0.11764705882352941</v>
      </c>
    </row>
    <row r="94" spans="1:13" x14ac:dyDescent="0.3">
      <c r="A94" s="15" t="s">
        <v>176</v>
      </c>
      <c r="B94" s="16" t="s">
        <v>177</v>
      </c>
      <c r="C94" s="14">
        <v>1</v>
      </c>
      <c r="D94" s="14">
        <f>SUMIF(Table1[KODE BARANG],Table2[[#This Row],[kode_brg]],Table1[QTY])</f>
        <v>0</v>
      </c>
      <c r="E94" s="14">
        <f>SUMIF(Table3[kode_brg],Table2[[#This Row],[kode_brg]],Table3[QTY])</f>
        <v>0</v>
      </c>
      <c r="F94" s="14">
        <f>Table2[[#This Row],[stok_awal]]+Table2[[#This Row],[masuk]]-Table2[[#This Row],[keluar]]</f>
        <v>1</v>
      </c>
      <c r="G94" s="197">
        <v>8500</v>
      </c>
      <c r="H94" s="197">
        <v>9500</v>
      </c>
      <c r="I94" s="197">
        <f t="shared" si="1"/>
        <v>1000</v>
      </c>
      <c r="J94" s="198">
        <f>Table2[[#This Row],[jual]]*Table2[[#This Row],[keluar]]</f>
        <v>0</v>
      </c>
      <c r="K94" s="198">
        <f>Table2[[#This Row],[mark_up]]*Table2[[#This Row],[keluar]]</f>
        <v>0</v>
      </c>
      <c r="L94" s="198">
        <f>Table2[[#This Row],[beli]]*Table2[[#This Row],[stok_akhir]]</f>
        <v>8500</v>
      </c>
      <c r="M94" s="161">
        <f>Table2[[#This Row],[mark_up]]/Table2[[#This Row],[beli]]</f>
        <v>0.11764705882352941</v>
      </c>
    </row>
    <row r="95" spans="1:13" x14ac:dyDescent="0.3">
      <c r="A95" s="15" t="s">
        <v>178</v>
      </c>
      <c r="B95" s="16" t="s">
        <v>179</v>
      </c>
      <c r="C95" s="14">
        <v>1</v>
      </c>
      <c r="D95" s="14">
        <f>SUMIF(Table1[KODE BARANG],Table2[[#This Row],[kode_brg]],Table1[QTY])</f>
        <v>0</v>
      </c>
      <c r="E95" s="14">
        <f>SUMIF(Table3[kode_brg],Table2[[#This Row],[kode_brg]],Table3[QTY])</f>
        <v>0</v>
      </c>
      <c r="F95" s="14">
        <f>Table2[[#This Row],[stok_awal]]+Table2[[#This Row],[masuk]]-Table2[[#This Row],[keluar]]</f>
        <v>1</v>
      </c>
      <c r="G95" s="197">
        <v>32200</v>
      </c>
      <c r="H95" s="197">
        <v>34000</v>
      </c>
      <c r="I95" s="197">
        <f t="shared" si="1"/>
        <v>1800</v>
      </c>
      <c r="J95" s="198">
        <f>Table2[[#This Row],[jual]]*Table2[[#This Row],[keluar]]</f>
        <v>0</v>
      </c>
      <c r="K95" s="198">
        <f>Table2[[#This Row],[mark_up]]*Table2[[#This Row],[keluar]]</f>
        <v>0</v>
      </c>
      <c r="L95" s="198">
        <f>Table2[[#This Row],[beli]]*Table2[[#This Row],[stok_akhir]]</f>
        <v>32200</v>
      </c>
      <c r="M95" s="161">
        <f>Table2[[#This Row],[mark_up]]/Table2[[#This Row],[beli]]</f>
        <v>5.5900621118012424E-2</v>
      </c>
    </row>
    <row r="96" spans="1:13" x14ac:dyDescent="0.3">
      <c r="A96" s="15" t="s">
        <v>180</v>
      </c>
      <c r="B96" s="16" t="s">
        <v>181</v>
      </c>
      <c r="C96" s="14">
        <v>1</v>
      </c>
      <c r="D96" s="14">
        <f>SUMIF(Table1[KODE BARANG],Table2[[#This Row],[kode_brg]],Table1[QTY])</f>
        <v>0</v>
      </c>
      <c r="E96" s="14">
        <f>SUMIF(Table3[kode_brg],Table2[[#This Row],[kode_brg]],Table3[QTY])</f>
        <v>0</v>
      </c>
      <c r="F96" s="14">
        <f>Table2[[#This Row],[stok_awal]]+Table2[[#This Row],[masuk]]-Table2[[#This Row],[keluar]]</f>
        <v>1</v>
      </c>
      <c r="G96" s="197">
        <v>13530</v>
      </c>
      <c r="H96" s="197">
        <v>16000</v>
      </c>
      <c r="I96" s="197">
        <f t="shared" si="1"/>
        <v>2470</v>
      </c>
      <c r="J96" s="198">
        <f>Table2[[#This Row],[jual]]*Table2[[#This Row],[keluar]]</f>
        <v>0</v>
      </c>
      <c r="K96" s="198">
        <f>Table2[[#This Row],[mark_up]]*Table2[[#This Row],[keluar]]</f>
        <v>0</v>
      </c>
      <c r="L96" s="198">
        <f>Table2[[#This Row],[beli]]*Table2[[#This Row],[stok_akhir]]</f>
        <v>13530</v>
      </c>
      <c r="M96" s="161">
        <f>Table2[[#This Row],[mark_up]]/Table2[[#This Row],[beli]]</f>
        <v>0.18255728011825573</v>
      </c>
    </row>
    <row r="97" spans="1:13" x14ac:dyDescent="0.3">
      <c r="A97" s="15" t="s">
        <v>182</v>
      </c>
      <c r="B97" s="16" t="s">
        <v>183</v>
      </c>
      <c r="C97" s="14">
        <v>2</v>
      </c>
      <c r="D97" s="14">
        <f>SUMIF(Table1[KODE BARANG],Table2[[#This Row],[kode_brg]],Table1[QTY])</f>
        <v>0</v>
      </c>
      <c r="E97" s="14">
        <f>SUMIF(Table3[kode_brg],Table2[[#This Row],[kode_brg]],Table3[QTY])</f>
        <v>1</v>
      </c>
      <c r="F97" s="14">
        <f>Table2[[#This Row],[stok_awal]]+Table2[[#This Row],[masuk]]-Table2[[#This Row],[keluar]]</f>
        <v>1</v>
      </c>
      <c r="G97" s="197">
        <v>6900</v>
      </c>
      <c r="H97" s="197">
        <v>8000</v>
      </c>
      <c r="I97" s="197">
        <f t="shared" si="1"/>
        <v>1100</v>
      </c>
      <c r="J97" s="198">
        <f>Table2[[#This Row],[jual]]*Table2[[#This Row],[keluar]]</f>
        <v>8000</v>
      </c>
      <c r="K97" s="198">
        <f>Table2[[#This Row],[mark_up]]*Table2[[#This Row],[keluar]]</f>
        <v>1100</v>
      </c>
      <c r="L97" s="198">
        <f>Table2[[#This Row],[beli]]*Table2[[#This Row],[stok_akhir]]</f>
        <v>6900</v>
      </c>
      <c r="M97" s="161">
        <f>Table2[[#This Row],[mark_up]]/Table2[[#This Row],[beli]]</f>
        <v>0.15942028985507245</v>
      </c>
    </row>
    <row r="98" spans="1:13" x14ac:dyDescent="0.3">
      <c r="A98" s="15" t="s">
        <v>184</v>
      </c>
      <c r="B98" s="16" t="s">
        <v>185</v>
      </c>
      <c r="C98" s="14">
        <v>6</v>
      </c>
      <c r="D98" s="14">
        <f>SUMIF(Table1[KODE BARANG],Table2[[#This Row],[kode_brg]],Table1[QTY])</f>
        <v>0</v>
      </c>
      <c r="E98" s="14">
        <f>SUMIF(Table3[kode_brg],Table2[[#This Row],[kode_brg]],Table3[QTY])</f>
        <v>0</v>
      </c>
      <c r="F98" s="14">
        <f>Table2[[#This Row],[stok_awal]]+Table2[[#This Row],[masuk]]-Table2[[#This Row],[keluar]]</f>
        <v>6</v>
      </c>
      <c r="G98" s="197">
        <v>8800</v>
      </c>
      <c r="H98" s="197">
        <v>10000</v>
      </c>
      <c r="I98" s="197">
        <f t="shared" si="1"/>
        <v>1200</v>
      </c>
      <c r="J98" s="198">
        <f>Table2[[#This Row],[jual]]*Table2[[#This Row],[keluar]]</f>
        <v>0</v>
      </c>
      <c r="K98" s="198">
        <f>Table2[[#This Row],[mark_up]]*Table2[[#This Row],[keluar]]</f>
        <v>0</v>
      </c>
      <c r="L98" s="198">
        <f>Table2[[#This Row],[beli]]*Table2[[#This Row],[stok_akhir]]</f>
        <v>52800</v>
      </c>
      <c r="M98" s="161">
        <f>Table2[[#This Row],[mark_up]]/Table2[[#This Row],[beli]]</f>
        <v>0.13636363636363635</v>
      </c>
    </row>
    <row r="99" spans="1:13" x14ac:dyDescent="0.3">
      <c r="A99" s="15" t="s">
        <v>186</v>
      </c>
      <c r="B99" s="16" t="s">
        <v>187</v>
      </c>
      <c r="C99" s="14">
        <v>5</v>
      </c>
      <c r="D99" s="14">
        <f>SUMIF(Table1[KODE BARANG],Table2[[#This Row],[kode_brg]],Table1[QTY])</f>
        <v>0</v>
      </c>
      <c r="E99" s="14">
        <f>SUMIF(Table3[kode_brg],Table2[[#This Row],[kode_brg]],Table3[QTY])</f>
        <v>0</v>
      </c>
      <c r="F99" s="14">
        <f>Table2[[#This Row],[stok_awal]]+Table2[[#This Row],[masuk]]-Table2[[#This Row],[keluar]]</f>
        <v>5</v>
      </c>
      <c r="G99" s="197">
        <v>8800</v>
      </c>
      <c r="H99" s="197">
        <v>10000</v>
      </c>
      <c r="I99" s="197">
        <f t="shared" si="1"/>
        <v>1200</v>
      </c>
      <c r="J99" s="198">
        <f>Table2[[#This Row],[jual]]*Table2[[#This Row],[keluar]]</f>
        <v>0</v>
      </c>
      <c r="K99" s="198">
        <f>Table2[[#This Row],[mark_up]]*Table2[[#This Row],[keluar]]</f>
        <v>0</v>
      </c>
      <c r="L99" s="198">
        <f>Table2[[#This Row],[beli]]*Table2[[#This Row],[stok_akhir]]</f>
        <v>44000</v>
      </c>
      <c r="M99" s="161">
        <f>Table2[[#This Row],[mark_up]]/Table2[[#This Row],[beli]]</f>
        <v>0.13636363636363635</v>
      </c>
    </row>
    <row r="100" spans="1:13" x14ac:dyDescent="0.3">
      <c r="A100" s="15" t="s">
        <v>188</v>
      </c>
      <c r="B100" s="16" t="s">
        <v>189</v>
      </c>
      <c r="C100" s="14">
        <v>1</v>
      </c>
      <c r="D100" s="14">
        <f>SUMIF(Table1[KODE BARANG],Table2[[#This Row],[kode_brg]],Table1[QTY])</f>
        <v>0</v>
      </c>
      <c r="E100" s="14">
        <f>SUMIF(Table3[kode_brg],Table2[[#This Row],[kode_brg]],Table3[QTY])</f>
        <v>0</v>
      </c>
      <c r="F100" s="14">
        <f>Table2[[#This Row],[stok_awal]]+Table2[[#This Row],[masuk]]-Table2[[#This Row],[keluar]]</f>
        <v>1</v>
      </c>
      <c r="G100" s="197">
        <v>6000</v>
      </c>
      <c r="H100" s="197">
        <v>7500</v>
      </c>
      <c r="I100" s="197">
        <f t="shared" si="1"/>
        <v>1500</v>
      </c>
      <c r="J100" s="198">
        <f>Table2[[#This Row],[jual]]*Table2[[#This Row],[keluar]]</f>
        <v>0</v>
      </c>
      <c r="K100" s="198">
        <f>Table2[[#This Row],[mark_up]]*Table2[[#This Row],[keluar]]</f>
        <v>0</v>
      </c>
      <c r="L100" s="198">
        <f>Table2[[#This Row],[beli]]*Table2[[#This Row],[stok_akhir]]</f>
        <v>6000</v>
      </c>
      <c r="M100" s="161">
        <f>Table2[[#This Row],[mark_up]]/Table2[[#This Row],[beli]]</f>
        <v>0.25</v>
      </c>
    </row>
    <row r="101" spans="1:13" x14ac:dyDescent="0.3">
      <c r="A101" s="15" t="s">
        <v>190</v>
      </c>
      <c r="B101" s="16" t="s">
        <v>191</v>
      </c>
      <c r="C101" s="14">
        <v>5</v>
      </c>
      <c r="D101" s="14">
        <f>SUMIF(Table1[KODE BARANG],Table2[[#This Row],[kode_brg]],Table1[QTY])</f>
        <v>0</v>
      </c>
      <c r="E101" s="14">
        <f>SUMIF(Table3[kode_brg],Table2[[#This Row],[kode_brg]],Table3[QTY])</f>
        <v>0</v>
      </c>
      <c r="F101" s="14">
        <f>Table2[[#This Row],[stok_awal]]+Table2[[#This Row],[masuk]]-Table2[[#This Row],[keluar]]</f>
        <v>5</v>
      </c>
      <c r="G101" s="197">
        <v>2500</v>
      </c>
      <c r="H101" s="197">
        <v>3500</v>
      </c>
      <c r="I101" s="197">
        <f t="shared" si="1"/>
        <v>1000</v>
      </c>
      <c r="J101" s="198">
        <f>Table2[[#This Row],[jual]]*Table2[[#This Row],[keluar]]</f>
        <v>0</v>
      </c>
      <c r="K101" s="198">
        <f>Table2[[#This Row],[mark_up]]*Table2[[#This Row],[keluar]]</f>
        <v>0</v>
      </c>
      <c r="L101" s="198">
        <f>Table2[[#This Row],[beli]]*Table2[[#This Row],[stok_akhir]]</f>
        <v>12500</v>
      </c>
      <c r="M101" s="161">
        <f>Table2[[#This Row],[mark_up]]/Table2[[#This Row],[beli]]</f>
        <v>0.4</v>
      </c>
    </row>
    <row r="102" spans="1:13" x14ac:dyDescent="0.3">
      <c r="A102" s="15" t="s">
        <v>192</v>
      </c>
      <c r="B102" s="16" t="s">
        <v>193</v>
      </c>
      <c r="C102" s="14">
        <v>3</v>
      </c>
      <c r="D102" s="14">
        <f>SUMIF(Table1[KODE BARANG],Table2[[#This Row],[kode_brg]],Table1[QTY])</f>
        <v>0</v>
      </c>
      <c r="E102" s="14">
        <f>SUMIF(Table3[kode_brg],Table2[[#This Row],[kode_brg]],Table3[QTY])</f>
        <v>0</v>
      </c>
      <c r="F102" s="14">
        <f>Table2[[#This Row],[stok_awal]]+Table2[[#This Row],[masuk]]-Table2[[#This Row],[keluar]]</f>
        <v>3</v>
      </c>
      <c r="G102" s="197">
        <v>1650</v>
      </c>
      <c r="H102" s="197">
        <v>2200</v>
      </c>
      <c r="I102" s="197">
        <f t="shared" si="1"/>
        <v>550</v>
      </c>
      <c r="J102" s="198">
        <f>Table2[[#This Row],[jual]]*Table2[[#This Row],[keluar]]</f>
        <v>0</v>
      </c>
      <c r="K102" s="198">
        <f>Table2[[#This Row],[mark_up]]*Table2[[#This Row],[keluar]]</f>
        <v>0</v>
      </c>
      <c r="L102" s="198">
        <f>Table2[[#This Row],[beli]]*Table2[[#This Row],[stok_akhir]]</f>
        <v>4950</v>
      </c>
      <c r="M102" s="161">
        <f>Table2[[#This Row],[mark_up]]/Table2[[#This Row],[beli]]</f>
        <v>0.33333333333333331</v>
      </c>
    </row>
    <row r="103" spans="1:13" x14ac:dyDescent="0.3">
      <c r="A103" s="15" t="s">
        <v>194</v>
      </c>
      <c r="B103" s="16" t="s">
        <v>195</v>
      </c>
      <c r="C103" s="14">
        <v>7</v>
      </c>
      <c r="D103" s="14">
        <f>SUMIF(Table1[KODE BARANG],Table2[[#This Row],[kode_brg]],Table1[QTY])</f>
        <v>0</v>
      </c>
      <c r="E103" s="14">
        <f>SUMIF(Table3[kode_brg],Table2[[#This Row],[kode_brg]],Table3[QTY])</f>
        <v>0</v>
      </c>
      <c r="F103" s="14">
        <f>Table2[[#This Row],[stok_awal]]+Table2[[#This Row],[masuk]]-Table2[[#This Row],[keluar]]</f>
        <v>7</v>
      </c>
      <c r="G103" s="197">
        <v>6900</v>
      </c>
      <c r="H103" s="197">
        <v>7500</v>
      </c>
      <c r="I103" s="197">
        <f t="shared" si="1"/>
        <v>600</v>
      </c>
      <c r="J103" s="198">
        <f>Table2[[#This Row],[jual]]*Table2[[#This Row],[keluar]]</f>
        <v>0</v>
      </c>
      <c r="K103" s="198">
        <f>Table2[[#This Row],[mark_up]]*Table2[[#This Row],[keluar]]</f>
        <v>0</v>
      </c>
      <c r="L103" s="198">
        <f>Table2[[#This Row],[beli]]*Table2[[#This Row],[stok_akhir]]</f>
        <v>48300</v>
      </c>
      <c r="M103" s="161">
        <f>Table2[[#This Row],[mark_up]]/Table2[[#This Row],[beli]]</f>
        <v>8.6956521739130432E-2</v>
      </c>
    </row>
    <row r="104" spans="1:13" x14ac:dyDescent="0.3">
      <c r="A104" s="15" t="s">
        <v>196</v>
      </c>
      <c r="B104" s="16" t="s">
        <v>197</v>
      </c>
      <c r="C104" s="14">
        <v>2</v>
      </c>
      <c r="D104" s="14">
        <f>SUMIF(Table1[KODE BARANG],Table2[[#This Row],[kode_brg]],Table1[QTY])</f>
        <v>0</v>
      </c>
      <c r="E104" s="14">
        <f>SUMIF(Table3[kode_brg],Table2[[#This Row],[kode_brg]],Table3[QTY])</f>
        <v>1</v>
      </c>
      <c r="F104" s="14">
        <f>Table2[[#This Row],[stok_awal]]+Table2[[#This Row],[masuk]]-Table2[[#This Row],[keluar]]</f>
        <v>1</v>
      </c>
      <c r="G104" s="197">
        <v>7025</v>
      </c>
      <c r="H104" s="197">
        <v>7800</v>
      </c>
      <c r="I104" s="197">
        <f t="shared" si="1"/>
        <v>775</v>
      </c>
      <c r="J104" s="198">
        <f>Table2[[#This Row],[jual]]*Table2[[#This Row],[keluar]]</f>
        <v>7800</v>
      </c>
      <c r="K104" s="198">
        <f>Table2[[#This Row],[mark_up]]*Table2[[#This Row],[keluar]]</f>
        <v>775</v>
      </c>
      <c r="L104" s="198">
        <f>Table2[[#This Row],[beli]]*Table2[[#This Row],[stok_akhir]]</f>
        <v>7025</v>
      </c>
      <c r="M104" s="161">
        <f>Table2[[#This Row],[mark_up]]/Table2[[#This Row],[beli]]</f>
        <v>0.1103202846975089</v>
      </c>
    </row>
    <row r="105" spans="1:13" x14ac:dyDescent="0.3">
      <c r="A105" s="15" t="s">
        <v>198</v>
      </c>
      <c r="B105" s="16" t="s">
        <v>199</v>
      </c>
      <c r="C105" s="14">
        <v>3</v>
      </c>
      <c r="D105" s="14">
        <f>SUMIF(Table1[KODE BARANG],Table2[[#This Row],[kode_brg]],Table1[QTY])</f>
        <v>0</v>
      </c>
      <c r="E105" s="14">
        <f>SUMIF(Table3[kode_brg],Table2[[#This Row],[kode_brg]],Table3[QTY])</f>
        <v>0</v>
      </c>
      <c r="F105" s="14">
        <f>Table2[[#This Row],[stok_awal]]+Table2[[#This Row],[masuk]]-Table2[[#This Row],[keluar]]</f>
        <v>3</v>
      </c>
      <c r="G105" s="197">
        <v>12800</v>
      </c>
      <c r="H105" s="197">
        <v>14000</v>
      </c>
      <c r="I105" s="197">
        <f t="shared" si="1"/>
        <v>1200</v>
      </c>
      <c r="J105" s="198">
        <f>Table2[[#This Row],[jual]]*Table2[[#This Row],[keluar]]</f>
        <v>0</v>
      </c>
      <c r="K105" s="198">
        <f>Table2[[#This Row],[mark_up]]*Table2[[#This Row],[keluar]]</f>
        <v>0</v>
      </c>
      <c r="L105" s="198">
        <f>Table2[[#This Row],[beli]]*Table2[[#This Row],[stok_akhir]]</f>
        <v>38400</v>
      </c>
      <c r="M105" s="161">
        <f>Table2[[#This Row],[mark_up]]/Table2[[#This Row],[beli]]</f>
        <v>9.375E-2</v>
      </c>
    </row>
    <row r="106" spans="1:13" x14ac:dyDescent="0.3">
      <c r="A106" s="15" t="s">
        <v>200</v>
      </c>
      <c r="B106" s="16" t="s">
        <v>201</v>
      </c>
      <c r="C106" s="14">
        <v>3</v>
      </c>
      <c r="D106" s="14">
        <f>SUMIF(Table1[KODE BARANG],Table2[[#This Row],[kode_brg]],Table1[QTY])</f>
        <v>0</v>
      </c>
      <c r="E106" s="14">
        <f>SUMIF(Table3[kode_brg],Table2[[#This Row],[kode_brg]],Table3[QTY])</f>
        <v>0</v>
      </c>
      <c r="F106" s="14">
        <f>Table2[[#This Row],[stok_awal]]+Table2[[#This Row],[masuk]]-Table2[[#This Row],[keluar]]</f>
        <v>3</v>
      </c>
      <c r="G106" s="197">
        <v>12600</v>
      </c>
      <c r="H106" s="197">
        <v>13500</v>
      </c>
      <c r="I106" s="197">
        <f t="shared" si="1"/>
        <v>900</v>
      </c>
      <c r="J106" s="198">
        <f>Table2[[#This Row],[jual]]*Table2[[#This Row],[keluar]]</f>
        <v>0</v>
      </c>
      <c r="K106" s="198">
        <f>Table2[[#This Row],[mark_up]]*Table2[[#This Row],[keluar]]</f>
        <v>0</v>
      </c>
      <c r="L106" s="198">
        <f>Table2[[#This Row],[beli]]*Table2[[#This Row],[stok_akhir]]</f>
        <v>37800</v>
      </c>
      <c r="M106" s="161">
        <f>Table2[[#This Row],[mark_up]]/Table2[[#This Row],[beli]]</f>
        <v>7.1428571428571425E-2</v>
      </c>
    </row>
    <row r="107" spans="1:13" x14ac:dyDescent="0.3">
      <c r="A107" s="15" t="s">
        <v>202</v>
      </c>
      <c r="B107" s="16" t="s">
        <v>203</v>
      </c>
      <c r="C107" s="14">
        <v>2</v>
      </c>
      <c r="D107" s="14">
        <f>SUMIF(Table1[KODE BARANG],Table2[[#This Row],[kode_brg]],Table1[QTY])</f>
        <v>0</v>
      </c>
      <c r="E107" s="14">
        <f>SUMIF(Table3[kode_brg],Table2[[#This Row],[kode_brg]],Table3[QTY])</f>
        <v>0</v>
      </c>
      <c r="F107" s="14">
        <f>Table2[[#This Row],[stok_awal]]+Table2[[#This Row],[masuk]]-Table2[[#This Row],[keluar]]</f>
        <v>2</v>
      </c>
      <c r="G107" s="197">
        <v>13000</v>
      </c>
      <c r="H107" s="197">
        <v>14000</v>
      </c>
      <c r="I107" s="197">
        <f t="shared" si="1"/>
        <v>1000</v>
      </c>
      <c r="J107" s="198">
        <f>Table2[[#This Row],[jual]]*Table2[[#This Row],[keluar]]</f>
        <v>0</v>
      </c>
      <c r="K107" s="198">
        <f>Table2[[#This Row],[mark_up]]*Table2[[#This Row],[keluar]]</f>
        <v>0</v>
      </c>
      <c r="L107" s="198">
        <f>Table2[[#This Row],[beli]]*Table2[[#This Row],[stok_akhir]]</f>
        <v>26000</v>
      </c>
      <c r="M107" s="161">
        <f>Table2[[#This Row],[mark_up]]/Table2[[#This Row],[beli]]</f>
        <v>7.6923076923076927E-2</v>
      </c>
    </row>
    <row r="108" spans="1:13" x14ac:dyDescent="0.3">
      <c r="A108" s="15" t="s">
        <v>204</v>
      </c>
      <c r="B108" s="16" t="s">
        <v>205</v>
      </c>
      <c r="C108" s="14">
        <v>5</v>
      </c>
      <c r="D108" s="14">
        <f>SUMIF(Table1[KODE BARANG],Table2[[#This Row],[kode_brg]],Table1[QTY])</f>
        <v>0</v>
      </c>
      <c r="E108" s="14">
        <f>SUMIF(Table3[kode_brg],Table2[[#This Row],[kode_brg]],Table3[QTY])</f>
        <v>0</v>
      </c>
      <c r="F108" s="14">
        <f>Table2[[#This Row],[stok_awal]]+Table2[[#This Row],[masuk]]-Table2[[#This Row],[keluar]]</f>
        <v>5</v>
      </c>
      <c r="G108" s="197">
        <v>6600</v>
      </c>
      <c r="H108" s="197">
        <v>7200</v>
      </c>
      <c r="I108" s="197">
        <f t="shared" si="1"/>
        <v>600</v>
      </c>
      <c r="J108" s="198">
        <f>Table2[[#This Row],[jual]]*Table2[[#This Row],[keluar]]</f>
        <v>0</v>
      </c>
      <c r="K108" s="198">
        <f>Table2[[#This Row],[mark_up]]*Table2[[#This Row],[keluar]]</f>
        <v>0</v>
      </c>
      <c r="L108" s="198">
        <f>Table2[[#This Row],[beli]]*Table2[[#This Row],[stok_akhir]]</f>
        <v>33000</v>
      </c>
      <c r="M108" s="161">
        <f>Table2[[#This Row],[mark_up]]/Table2[[#This Row],[beli]]</f>
        <v>9.0909090909090912E-2</v>
      </c>
    </row>
    <row r="109" spans="1:13" x14ac:dyDescent="0.3">
      <c r="A109" s="15" t="s">
        <v>206</v>
      </c>
      <c r="B109" s="16" t="s">
        <v>207</v>
      </c>
      <c r="C109" s="14">
        <v>14</v>
      </c>
      <c r="D109" s="14">
        <f>SUMIF(Table1[KODE BARANG],Table2[[#This Row],[kode_brg]],Table1[QTY])</f>
        <v>0</v>
      </c>
      <c r="E109" s="14">
        <f>SUMIF(Table3[kode_brg],Table2[[#This Row],[kode_brg]],Table3[QTY])</f>
        <v>1</v>
      </c>
      <c r="F109" s="14">
        <f>Table2[[#This Row],[stok_awal]]+Table2[[#This Row],[masuk]]-Table2[[#This Row],[keluar]]</f>
        <v>13</v>
      </c>
      <c r="G109" s="197">
        <v>9250</v>
      </c>
      <c r="H109" s="197">
        <v>11000</v>
      </c>
      <c r="I109" s="197">
        <f t="shared" si="1"/>
        <v>1750</v>
      </c>
      <c r="J109" s="198">
        <f>Table2[[#This Row],[jual]]*Table2[[#This Row],[keluar]]</f>
        <v>11000</v>
      </c>
      <c r="K109" s="198">
        <f>Table2[[#This Row],[mark_up]]*Table2[[#This Row],[keluar]]</f>
        <v>1750</v>
      </c>
      <c r="L109" s="198">
        <f>Table2[[#This Row],[beli]]*Table2[[#This Row],[stok_akhir]]</f>
        <v>120250</v>
      </c>
      <c r="M109" s="161">
        <f>Table2[[#This Row],[mark_up]]/Table2[[#This Row],[beli]]</f>
        <v>0.1891891891891892</v>
      </c>
    </row>
    <row r="110" spans="1:13" x14ac:dyDescent="0.3">
      <c r="A110" s="15" t="s">
        <v>208</v>
      </c>
      <c r="B110" s="16" t="s">
        <v>209</v>
      </c>
      <c r="C110" s="14">
        <v>9</v>
      </c>
      <c r="D110" s="14">
        <f>SUMIF(Table1[KODE BARANG],Table2[[#This Row],[kode_brg]],Table1[QTY])</f>
        <v>0</v>
      </c>
      <c r="E110" s="14">
        <f>SUMIF(Table3[kode_brg],Table2[[#This Row],[kode_brg]],Table3[QTY])</f>
        <v>0</v>
      </c>
      <c r="F110" s="14">
        <f>Table2[[#This Row],[stok_awal]]+Table2[[#This Row],[masuk]]-Table2[[#This Row],[keluar]]</f>
        <v>9</v>
      </c>
      <c r="G110" s="197">
        <v>9250</v>
      </c>
      <c r="H110" s="197">
        <v>11000</v>
      </c>
      <c r="I110" s="197">
        <f t="shared" si="1"/>
        <v>1750</v>
      </c>
      <c r="J110" s="198">
        <f>Table2[[#This Row],[jual]]*Table2[[#This Row],[keluar]]</f>
        <v>0</v>
      </c>
      <c r="K110" s="198">
        <f>Table2[[#This Row],[mark_up]]*Table2[[#This Row],[keluar]]</f>
        <v>0</v>
      </c>
      <c r="L110" s="198">
        <f>Table2[[#This Row],[beli]]*Table2[[#This Row],[stok_akhir]]</f>
        <v>83250</v>
      </c>
      <c r="M110" s="161">
        <f>Table2[[#This Row],[mark_up]]/Table2[[#This Row],[beli]]</f>
        <v>0.1891891891891892</v>
      </c>
    </row>
    <row r="111" spans="1:13" x14ac:dyDescent="0.3">
      <c r="A111" s="15" t="s">
        <v>210</v>
      </c>
      <c r="B111" s="16" t="s">
        <v>211</v>
      </c>
      <c r="C111" s="14">
        <v>11</v>
      </c>
      <c r="D111" s="14">
        <f>SUMIF(Table1[KODE BARANG],Table2[[#This Row],[kode_brg]],Table1[QTY])</f>
        <v>0</v>
      </c>
      <c r="E111" s="14">
        <f>SUMIF(Table3[kode_brg],Table2[[#This Row],[kode_brg]],Table3[QTY])</f>
        <v>0</v>
      </c>
      <c r="F111" s="14">
        <f>Table2[[#This Row],[stok_awal]]+Table2[[#This Row],[masuk]]-Table2[[#This Row],[keluar]]</f>
        <v>11</v>
      </c>
      <c r="G111" s="197">
        <v>9250</v>
      </c>
      <c r="H111" s="197">
        <v>11000</v>
      </c>
      <c r="I111" s="197">
        <f t="shared" si="1"/>
        <v>1750</v>
      </c>
      <c r="J111" s="198">
        <f>Table2[[#This Row],[jual]]*Table2[[#This Row],[keluar]]</f>
        <v>0</v>
      </c>
      <c r="K111" s="198">
        <f>Table2[[#This Row],[mark_up]]*Table2[[#This Row],[keluar]]</f>
        <v>0</v>
      </c>
      <c r="L111" s="198">
        <f>Table2[[#This Row],[beli]]*Table2[[#This Row],[stok_akhir]]</f>
        <v>101750</v>
      </c>
      <c r="M111" s="161">
        <f>Table2[[#This Row],[mark_up]]/Table2[[#This Row],[beli]]</f>
        <v>0.1891891891891892</v>
      </c>
    </row>
    <row r="112" spans="1:13" x14ac:dyDescent="0.3">
      <c r="A112" s="15" t="s">
        <v>212</v>
      </c>
      <c r="B112" s="16" t="s">
        <v>213</v>
      </c>
      <c r="C112" s="14">
        <v>2</v>
      </c>
      <c r="D112" s="14">
        <f>SUMIF(Table1[KODE BARANG],Table2[[#This Row],[kode_brg]],Table1[QTY])</f>
        <v>0</v>
      </c>
      <c r="E112" s="14">
        <f>SUMIF(Table3[kode_brg],Table2[[#This Row],[kode_brg]],Table3[QTY])</f>
        <v>0</v>
      </c>
      <c r="F112" s="14">
        <f>Table2[[#This Row],[stok_awal]]+Table2[[#This Row],[masuk]]-Table2[[#This Row],[keluar]]</f>
        <v>2</v>
      </c>
      <c r="G112" s="197">
        <v>7500</v>
      </c>
      <c r="H112" s="197">
        <v>8000</v>
      </c>
      <c r="I112" s="197">
        <f t="shared" si="1"/>
        <v>500</v>
      </c>
      <c r="J112" s="198">
        <f>Table2[[#This Row],[jual]]*Table2[[#This Row],[keluar]]</f>
        <v>0</v>
      </c>
      <c r="K112" s="198">
        <f>Table2[[#This Row],[mark_up]]*Table2[[#This Row],[keluar]]</f>
        <v>0</v>
      </c>
      <c r="L112" s="198">
        <f>Table2[[#This Row],[beli]]*Table2[[#This Row],[stok_akhir]]</f>
        <v>15000</v>
      </c>
      <c r="M112" s="161">
        <f>Table2[[#This Row],[mark_up]]/Table2[[#This Row],[beli]]</f>
        <v>6.6666666666666666E-2</v>
      </c>
    </row>
    <row r="113" spans="1:13" x14ac:dyDescent="0.3">
      <c r="A113" s="15" t="s">
        <v>214</v>
      </c>
      <c r="B113" s="16" t="s">
        <v>215</v>
      </c>
      <c r="C113" s="14">
        <v>4</v>
      </c>
      <c r="D113" s="14">
        <f>SUMIF(Table1[KODE BARANG],Table2[[#This Row],[kode_brg]],Table1[QTY])</f>
        <v>0</v>
      </c>
      <c r="E113" s="14">
        <f>SUMIF(Table3[kode_brg],Table2[[#This Row],[kode_brg]],Table3[QTY])</f>
        <v>0</v>
      </c>
      <c r="F113" s="14">
        <f>Table2[[#This Row],[stok_awal]]+Table2[[#This Row],[masuk]]-Table2[[#This Row],[keluar]]</f>
        <v>4</v>
      </c>
      <c r="G113" s="197">
        <v>14550</v>
      </c>
      <c r="H113" s="197">
        <v>15500</v>
      </c>
      <c r="I113" s="197">
        <f t="shared" si="1"/>
        <v>950</v>
      </c>
      <c r="J113" s="198">
        <f>Table2[[#This Row],[jual]]*Table2[[#This Row],[keluar]]</f>
        <v>0</v>
      </c>
      <c r="K113" s="198">
        <f>Table2[[#This Row],[mark_up]]*Table2[[#This Row],[keluar]]</f>
        <v>0</v>
      </c>
      <c r="L113" s="198">
        <f>Table2[[#This Row],[beli]]*Table2[[#This Row],[stok_akhir]]</f>
        <v>58200</v>
      </c>
      <c r="M113" s="161">
        <f>Table2[[#This Row],[mark_up]]/Table2[[#This Row],[beli]]</f>
        <v>6.5292096219931275E-2</v>
      </c>
    </row>
    <row r="114" spans="1:13" x14ac:dyDescent="0.3">
      <c r="A114" s="15" t="s">
        <v>216</v>
      </c>
      <c r="B114" s="16" t="s">
        <v>217</v>
      </c>
      <c r="C114" s="14">
        <v>20</v>
      </c>
      <c r="D114" s="14">
        <f>SUMIF(Table1[KODE BARANG],Table2[[#This Row],[kode_brg]],Table1[QTY])</f>
        <v>0</v>
      </c>
      <c r="E114" s="14">
        <f>SUMIF(Table3[kode_brg],Table2[[#This Row],[kode_brg]],Table3[QTY])</f>
        <v>0</v>
      </c>
      <c r="F114" s="14">
        <f>Table2[[#This Row],[stok_awal]]+Table2[[#This Row],[masuk]]-Table2[[#This Row],[keluar]]</f>
        <v>20</v>
      </c>
      <c r="G114" s="197">
        <v>1835</v>
      </c>
      <c r="H114" s="197">
        <v>2300</v>
      </c>
      <c r="I114" s="197">
        <f t="shared" si="1"/>
        <v>465</v>
      </c>
      <c r="J114" s="198">
        <f>Table2[[#This Row],[jual]]*Table2[[#This Row],[keluar]]</f>
        <v>0</v>
      </c>
      <c r="K114" s="198">
        <f>Table2[[#This Row],[mark_up]]*Table2[[#This Row],[keluar]]</f>
        <v>0</v>
      </c>
      <c r="L114" s="198">
        <f>Table2[[#This Row],[beli]]*Table2[[#This Row],[stok_akhir]]</f>
        <v>36700</v>
      </c>
      <c r="M114" s="161">
        <f>Table2[[#This Row],[mark_up]]/Table2[[#This Row],[beli]]</f>
        <v>0.25340599455040874</v>
      </c>
    </row>
    <row r="115" spans="1:13" x14ac:dyDescent="0.3">
      <c r="A115" s="15" t="s">
        <v>218</v>
      </c>
      <c r="B115" s="16" t="s">
        <v>219</v>
      </c>
      <c r="C115" s="14">
        <v>2</v>
      </c>
      <c r="D115" s="14">
        <f>SUMIF(Table1[KODE BARANG],Table2[[#This Row],[kode_brg]],Table1[QTY])</f>
        <v>0</v>
      </c>
      <c r="E115" s="14">
        <f>SUMIF(Table3[kode_brg],Table2[[#This Row],[kode_brg]],Table3[QTY])</f>
        <v>0</v>
      </c>
      <c r="F115" s="14">
        <f>Table2[[#This Row],[stok_awal]]+Table2[[#This Row],[masuk]]-Table2[[#This Row],[keluar]]</f>
        <v>2</v>
      </c>
      <c r="G115" s="197">
        <v>4890</v>
      </c>
      <c r="H115" s="197">
        <v>5500</v>
      </c>
      <c r="I115" s="197">
        <f t="shared" si="1"/>
        <v>610</v>
      </c>
      <c r="J115" s="198">
        <f>Table2[[#This Row],[jual]]*Table2[[#This Row],[keluar]]</f>
        <v>0</v>
      </c>
      <c r="K115" s="198">
        <f>Table2[[#This Row],[mark_up]]*Table2[[#This Row],[keluar]]</f>
        <v>0</v>
      </c>
      <c r="L115" s="198">
        <f>Table2[[#This Row],[beli]]*Table2[[#This Row],[stok_akhir]]</f>
        <v>9780</v>
      </c>
      <c r="M115" s="161">
        <f>Table2[[#This Row],[mark_up]]/Table2[[#This Row],[beli]]</f>
        <v>0.12474437627811862</v>
      </c>
    </row>
    <row r="116" spans="1:13" x14ac:dyDescent="0.3">
      <c r="A116" s="15" t="s">
        <v>220</v>
      </c>
      <c r="B116" s="16" t="s">
        <v>221</v>
      </c>
      <c r="C116" s="14">
        <v>4</v>
      </c>
      <c r="D116" s="14">
        <f>SUMIF(Table1[KODE BARANG],Table2[[#This Row],[kode_brg]],Table1[QTY])</f>
        <v>0</v>
      </c>
      <c r="E116" s="14">
        <f>SUMIF(Table3[kode_brg],Table2[[#This Row],[kode_brg]],Table3[QTY])</f>
        <v>0</v>
      </c>
      <c r="F116" s="14">
        <f>Table2[[#This Row],[stok_awal]]+Table2[[#This Row],[masuk]]-Table2[[#This Row],[keluar]]</f>
        <v>4</v>
      </c>
      <c r="G116" s="197">
        <v>24200</v>
      </c>
      <c r="H116" s="197">
        <v>25500</v>
      </c>
      <c r="I116" s="197">
        <f t="shared" si="1"/>
        <v>1300</v>
      </c>
      <c r="J116" s="198">
        <f>Table2[[#This Row],[jual]]*Table2[[#This Row],[keluar]]</f>
        <v>0</v>
      </c>
      <c r="K116" s="198">
        <f>Table2[[#This Row],[mark_up]]*Table2[[#This Row],[keluar]]</f>
        <v>0</v>
      </c>
      <c r="L116" s="198">
        <f>Table2[[#This Row],[beli]]*Table2[[#This Row],[stok_akhir]]</f>
        <v>96800</v>
      </c>
      <c r="M116" s="161">
        <f>Table2[[#This Row],[mark_up]]/Table2[[#This Row],[beli]]</f>
        <v>5.3719008264462811E-2</v>
      </c>
    </row>
    <row r="117" spans="1:13" x14ac:dyDescent="0.3">
      <c r="A117" s="15" t="s">
        <v>222</v>
      </c>
      <c r="B117" s="16" t="s">
        <v>223</v>
      </c>
      <c r="C117" s="14">
        <v>4</v>
      </c>
      <c r="D117" s="14">
        <f>SUMIF(Table1[KODE BARANG],Table2[[#This Row],[kode_brg]],Table1[QTY])</f>
        <v>0</v>
      </c>
      <c r="E117" s="14">
        <f>SUMIF(Table3[kode_brg],Table2[[#This Row],[kode_brg]],Table3[QTY])</f>
        <v>0</v>
      </c>
      <c r="F117" s="14">
        <f>Table2[[#This Row],[stok_awal]]+Table2[[#This Row],[masuk]]-Table2[[#This Row],[keluar]]</f>
        <v>4</v>
      </c>
      <c r="G117" s="197">
        <v>6600</v>
      </c>
      <c r="H117" s="197">
        <v>7500</v>
      </c>
      <c r="I117" s="197">
        <f t="shared" si="1"/>
        <v>900</v>
      </c>
      <c r="J117" s="198">
        <f>Table2[[#This Row],[jual]]*Table2[[#This Row],[keluar]]</f>
        <v>0</v>
      </c>
      <c r="K117" s="198">
        <f>Table2[[#This Row],[mark_up]]*Table2[[#This Row],[keluar]]</f>
        <v>0</v>
      </c>
      <c r="L117" s="198">
        <f>Table2[[#This Row],[beli]]*Table2[[#This Row],[stok_akhir]]</f>
        <v>26400</v>
      </c>
      <c r="M117" s="161">
        <f>Table2[[#This Row],[mark_up]]/Table2[[#This Row],[beli]]</f>
        <v>0.13636363636363635</v>
      </c>
    </row>
    <row r="118" spans="1:13" x14ac:dyDescent="0.3">
      <c r="A118" s="15" t="s">
        <v>224</v>
      </c>
      <c r="B118" s="16" t="s">
        <v>225</v>
      </c>
      <c r="C118" s="14">
        <v>4</v>
      </c>
      <c r="D118" s="14">
        <f>SUMIF(Table1[KODE BARANG],Table2[[#This Row],[kode_brg]],Table1[QTY])</f>
        <v>0</v>
      </c>
      <c r="E118" s="14">
        <f>SUMIF(Table3[kode_brg],Table2[[#This Row],[kode_brg]],Table3[QTY])</f>
        <v>0</v>
      </c>
      <c r="F118" s="14">
        <f>Table2[[#This Row],[stok_awal]]+Table2[[#This Row],[masuk]]-Table2[[#This Row],[keluar]]</f>
        <v>4</v>
      </c>
      <c r="G118" s="197">
        <v>6600</v>
      </c>
      <c r="H118" s="197">
        <v>7500</v>
      </c>
      <c r="I118" s="197">
        <f t="shared" si="1"/>
        <v>900</v>
      </c>
      <c r="J118" s="198">
        <f>Table2[[#This Row],[jual]]*Table2[[#This Row],[keluar]]</f>
        <v>0</v>
      </c>
      <c r="K118" s="198">
        <f>Table2[[#This Row],[mark_up]]*Table2[[#This Row],[keluar]]</f>
        <v>0</v>
      </c>
      <c r="L118" s="198">
        <f>Table2[[#This Row],[beli]]*Table2[[#This Row],[stok_akhir]]</f>
        <v>26400</v>
      </c>
      <c r="M118" s="161">
        <f>Table2[[#This Row],[mark_up]]/Table2[[#This Row],[beli]]</f>
        <v>0.13636363636363635</v>
      </c>
    </row>
    <row r="119" spans="1:13" x14ac:dyDescent="0.3">
      <c r="A119" s="20">
        <v>89686401011</v>
      </c>
      <c r="B119" s="16" t="s">
        <v>226</v>
      </c>
      <c r="C119" s="14">
        <v>1</v>
      </c>
      <c r="D119" s="14">
        <f>SUMIF(Table1[KODE BARANG],Table2[[#This Row],[kode_brg]],Table1[QTY])</f>
        <v>0</v>
      </c>
      <c r="E119" s="14">
        <f>SUMIF(Table3[kode_brg],Table2[[#This Row],[kode_brg]],Table3[QTY])</f>
        <v>0</v>
      </c>
      <c r="F119" s="14">
        <f>Table2[[#This Row],[stok_awal]]+Table2[[#This Row],[masuk]]-Table2[[#This Row],[keluar]]</f>
        <v>1</v>
      </c>
      <c r="G119" s="197">
        <v>7000</v>
      </c>
      <c r="H119" s="197">
        <v>8000</v>
      </c>
      <c r="I119" s="197">
        <f t="shared" si="1"/>
        <v>1000</v>
      </c>
      <c r="J119" s="198">
        <f>Table2[[#This Row],[jual]]*Table2[[#This Row],[keluar]]</f>
        <v>0</v>
      </c>
      <c r="K119" s="198">
        <f>Table2[[#This Row],[mark_up]]*Table2[[#This Row],[keluar]]</f>
        <v>0</v>
      </c>
      <c r="L119" s="198">
        <f>Table2[[#This Row],[beli]]*Table2[[#This Row],[stok_akhir]]</f>
        <v>7000</v>
      </c>
      <c r="M119" s="161">
        <f>Table2[[#This Row],[mark_up]]/Table2[[#This Row],[beli]]</f>
        <v>0.14285714285714285</v>
      </c>
    </row>
    <row r="120" spans="1:13" x14ac:dyDescent="0.3">
      <c r="A120" s="15" t="s">
        <v>227</v>
      </c>
      <c r="B120" s="18" t="s">
        <v>228</v>
      </c>
      <c r="C120" s="14">
        <v>4</v>
      </c>
      <c r="D120" s="14">
        <f>SUMIF(Table1[KODE BARANG],Table2[[#This Row],[kode_brg]],Table1[QTY])</f>
        <v>0</v>
      </c>
      <c r="E120" s="14">
        <f>SUMIF(Table3[kode_brg],Table2[[#This Row],[kode_brg]],Table3[QTY])</f>
        <v>3</v>
      </c>
      <c r="F120" s="14">
        <f>Table2[[#This Row],[stok_awal]]+Table2[[#This Row],[masuk]]-Table2[[#This Row],[keluar]]</f>
        <v>1</v>
      </c>
      <c r="G120" s="197">
        <v>6770</v>
      </c>
      <c r="H120" s="197">
        <v>7500</v>
      </c>
      <c r="I120" s="197">
        <f t="shared" si="1"/>
        <v>730</v>
      </c>
      <c r="J120" s="198">
        <f>Table2[[#This Row],[jual]]*Table2[[#This Row],[keluar]]</f>
        <v>22500</v>
      </c>
      <c r="K120" s="198">
        <f>Table2[[#This Row],[mark_up]]*Table2[[#This Row],[keluar]]</f>
        <v>2190</v>
      </c>
      <c r="L120" s="198">
        <f>Table2[[#This Row],[beli]]*Table2[[#This Row],[stok_akhir]]</f>
        <v>6770</v>
      </c>
      <c r="M120" s="161">
        <f>Table2[[#This Row],[mark_up]]/Table2[[#This Row],[beli]]</f>
        <v>0.10782865583456426</v>
      </c>
    </row>
    <row r="121" spans="1:13" x14ac:dyDescent="0.3">
      <c r="A121" s="15" t="s">
        <v>229</v>
      </c>
      <c r="B121" s="16" t="s">
        <v>230</v>
      </c>
      <c r="C121" s="14">
        <v>4</v>
      </c>
      <c r="D121" s="14">
        <f>SUMIF(Table1[KODE BARANG],Table2[[#This Row],[kode_brg]],Table1[QTY])</f>
        <v>0</v>
      </c>
      <c r="E121" s="14">
        <f>SUMIF(Table3[kode_brg],Table2[[#This Row],[kode_brg]],Table3[QTY])</f>
        <v>0</v>
      </c>
      <c r="F121" s="14">
        <f>Table2[[#This Row],[stok_awal]]+Table2[[#This Row],[masuk]]-Table2[[#This Row],[keluar]]</f>
        <v>4</v>
      </c>
      <c r="G121" s="197">
        <v>14400</v>
      </c>
      <c r="H121" s="197">
        <v>16000</v>
      </c>
      <c r="I121" s="197">
        <f t="shared" si="1"/>
        <v>1600</v>
      </c>
      <c r="J121" s="198">
        <f>Table2[[#This Row],[jual]]*Table2[[#This Row],[keluar]]</f>
        <v>0</v>
      </c>
      <c r="K121" s="198">
        <f>Table2[[#This Row],[mark_up]]*Table2[[#This Row],[keluar]]</f>
        <v>0</v>
      </c>
      <c r="L121" s="198">
        <f>Table2[[#This Row],[beli]]*Table2[[#This Row],[stok_akhir]]</f>
        <v>57600</v>
      </c>
      <c r="M121" s="161">
        <f>Table2[[#This Row],[mark_up]]/Table2[[#This Row],[beli]]</f>
        <v>0.1111111111111111</v>
      </c>
    </row>
    <row r="122" spans="1:13" x14ac:dyDescent="0.3">
      <c r="A122" s="15" t="s">
        <v>231</v>
      </c>
      <c r="B122" s="16" t="s">
        <v>232</v>
      </c>
      <c r="C122" s="14">
        <v>1</v>
      </c>
      <c r="D122" s="14">
        <f>SUMIF(Table1[KODE BARANG],Table2[[#This Row],[kode_brg]],Table1[QTY])</f>
        <v>0</v>
      </c>
      <c r="E122" s="14">
        <f>SUMIF(Table3[kode_brg],Table2[[#This Row],[kode_brg]],Table3[QTY])</f>
        <v>0</v>
      </c>
      <c r="F122" s="14">
        <f>Table2[[#This Row],[stok_awal]]+Table2[[#This Row],[masuk]]-Table2[[#This Row],[keluar]]</f>
        <v>1</v>
      </c>
      <c r="G122" s="197">
        <v>3700</v>
      </c>
      <c r="H122" s="197">
        <v>4500</v>
      </c>
      <c r="I122" s="197">
        <f t="shared" si="1"/>
        <v>800</v>
      </c>
      <c r="J122" s="198">
        <f>Table2[[#This Row],[jual]]*Table2[[#This Row],[keluar]]</f>
        <v>0</v>
      </c>
      <c r="K122" s="198">
        <f>Table2[[#This Row],[mark_up]]*Table2[[#This Row],[keluar]]</f>
        <v>0</v>
      </c>
      <c r="L122" s="198">
        <f>Table2[[#This Row],[beli]]*Table2[[#This Row],[stok_akhir]]</f>
        <v>3700</v>
      </c>
      <c r="M122" s="161">
        <f>Table2[[#This Row],[mark_up]]/Table2[[#This Row],[beli]]</f>
        <v>0.21621621621621623</v>
      </c>
    </row>
    <row r="123" spans="1:13" x14ac:dyDescent="0.3">
      <c r="A123" s="15" t="s">
        <v>233</v>
      </c>
      <c r="B123" s="16" t="s">
        <v>234</v>
      </c>
      <c r="C123" s="14">
        <v>2</v>
      </c>
      <c r="D123" s="14">
        <f>SUMIF(Table1[KODE BARANG],Table2[[#This Row],[kode_brg]],Table1[QTY])</f>
        <v>0</v>
      </c>
      <c r="E123" s="14">
        <f>SUMIF(Table3[kode_brg],Table2[[#This Row],[kode_brg]],Table3[QTY])</f>
        <v>0</v>
      </c>
      <c r="F123" s="14">
        <f>Table2[[#This Row],[stok_awal]]+Table2[[#This Row],[masuk]]-Table2[[#This Row],[keluar]]</f>
        <v>2</v>
      </c>
      <c r="G123" s="197">
        <v>12000</v>
      </c>
      <c r="H123" s="197">
        <v>13000</v>
      </c>
      <c r="I123" s="197">
        <f t="shared" si="1"/>
        <v>1000</v>
      </c>
      <c r="J123" s="198">
        <f>Table2[[#This Row],[jual]]*Table2[[#This Row],[keluar]]</f>
        <v>0</v>
      </c>
      <c r="K123" s="198">
        <f>Table2[[#This Row],[mark_up]]*Table2[[#This Row],[keluar]]</f>
        <v>0</v>
      </c>
      <c r="L123" s="198">
        <f>Table2[[#This Row],[beli]]*Table2[[#This Row],[stok_akhir]]</f>
        <v>24000</v>
      </c>
      <c r="M123" s="161">
        <f>Table2[[#This Row],[mark_up]]/Table2[[#This Row],[beli]]</f>
        <v>8.3333333333333329E-2</v>
      </c>
    </row>
    <row r="124" spans="1:13" x14ac:dyDescent="0.3">
      <c r="A124" s="15" t="s">
        <v>235</v>
      </c>
      <c r="B124" s="16" t="s">
        <v>236</v>
      </c>
      <c r="C124" s="14">
        <v>1</v>
      </c>
      <c r="D124" s="14">
        <f>SUMIF(Table1[KODE BARANG],Table2[[#This Row],[kode_brg]],Table1[QTY])</f>
        <v>0</v>
      </c>
      <c r="E124" s="14">
        <f>SUMIF(Table3[kode_brg],Table2[[#This Row],[kode_brg]],Table3[QTY])</f>
        <v>0</v>
      </c>
      <c r="F124" s="14">
        <f>Table2[[#This Row],[stok_awal]]+Table2[[#This Row],[masuk]]-Table2[[#This Row],[keluar]]</f>
        <v>1</v>
      </c>
      <c r="G124" s="197">
        <v>6350</v>
      </c>
      <c r="H124" s="197">
        <v>7500</v>
      </c>
      <c r="I124" s="197">
        <f t="shared" si="1"/>
        <v>1150</v>
      </c>
      <c r="J124" s="198">
        <f>Table2[[#This Row],[jual]]*Table2[[#This Row],[keluar]]</f>
        <v>0</v>
      </c>
      <c r="K124" s="198">
        <f>Table2[[#This Row],[mark_up]]*Table2[[#This Row],[keluar]]</f>
        <v>0</v>
      </c>
      <c r="L124" s="198">
        <f>Table2[[#This Row],[beli]]*Table2[[#This Row],[stok_akhir]]</f>
        <v>6350</v>
      </c>
      <c r="M124" s="161">
        <f>Table2[[#This Row],[mark_up]]/Table2[[#This Row],[beli]]</f>
        <v>0.18110236220472442</v>
      </c>
    </row>
    <row r="125" spans="1:13" x14ac:dyDescent="0.3">
      <c r="A125" s="15" t="s">
        <v>237</v>
      </c>
      <c r="B125" s="16" t="s">
        <v>238</v>
      </c>
      <c r="C125" s="14">
        <v>1</v>
      </c>
      <c r="D125" s="14">
        <f>SUMIF(Table1[KODE BARANG],Table2[[#This Row],[kode_brg]],Table1[QTY])</f>
        <v>0</v>
      </c>
      <c r="E125" s="14">
        <f>SUMIF(Table3[kode_brg],Table2[[#This Row],[kode_brg]],Table3[QTY])</f>
        <v>0</v>
      </c>
      <c r="F125" s="14">
        <f>Table2[[#This Row],[stok_awal]]+Table2[[#This Row],[masuk]]-Table2[[#This Row],[keluar]]</f>
        <v>1</v>
      </c>
      <c r="G125" s="197">
        <v>18417</v>
      </c>
      <c r="H125" s="197">
        <v>20000</v>
      </c>
      <c r="I125" s="197">
        <f t="shared" si="1"/>
        <v>1583</v>
      </c>
      <c r="J125" s="198">
        <f>Table2[[#This Row],[jual]]*Table2[[#This Row],[keluar]]</f>
        <v>0</v>
      </c>
      <c r="K125" s="198">
        <f>Table2[[#This Row],[mark_up]]*Table2[[#This Row],[keluar]]</f>
        <v>0</v>
      </c>
      <c r="L125" s="198">
        <f>Table2[[#This Row],[beli]]*Table2[[#This Row],[stok_akhir]]</f>
        <v>18417</v>
      </c>
      <c r="M125" s="161">
        <f>Table2[[#This Row],[mark_up]]/Table2[[#This Row],[beli]]</f>
        <v>8.5953195417277514E-2</v>
      </c>
    </row>
    <row r="126" spans="1:13" x14ac:dyDescent="0.3">
      <c r="A126" s="20">
        <v>89686420036</v>
      </c>
      <c r="B126" s="16" t="s">
        <v>239</v>
      </c>
      <c r="C126" s="14">
        <v>1</v>
      </c>
      <c r="D126" s="14">
        <f>SUMIF(Table1[KODE BARANG],Table2[[#This Row],[kode_brg]],Table1[QTY])</f>
        <v>0</v>
      </c>
      <c r="E126" s="14">
        <f>SUMIF(Table3[kode_brg],Table2[[#This Row],[kode_brg]],Table3[QTY])</f>
        <v>0</v>
      </c>
      <c r="F126" s="14">
        <f>Table2[[#This Row],[stok_awal]]+Table2[[#This Row],[masuk]]-Table2[[#This Row],[keluar]]</f>
        <v>1</v>
      </c>
      <c r="G126" s="197">
        <v>6050</v>
      </c>
      <c r="H126" s="197">
        <v>7000</v>
      </c>
      <c r="I126" s="197">
        <f t="shared" si="1"/>
        <v>950</v>
      </c>
      <c r="J126" s="198">
        <f>Table2[[#This Row],[jual]]*Table2[[#This Row],[keluar]]</f>
        <v>0</v>
      </c>
      <c r="K126" s="198">
        <f>Table2[[#This Row],[mark_up]]*Table2[[#This Row],[keluar]]</f>
        <v>0</v>
      </c>
      <c r="L126" s="198">
        <f>Table2[[#This Row],[beli]]*Table2[[#This Row],[stok_akhir]]</f>
        <v>6050</v>
      </c>
      <c r="M126" s="161">
        <f>Table2[[#This Row],[mark_up]]/Table2[[#This Row],[beli]]</f>
        <v>0.15702479338842976</v>
      </c>
    </row>
    <row r="127" spans="1:13" x14ac:dyDescent="0.3">
      <c r="A127" s="15" t="s">
        <v>240</v>
      </c>
      <c r="B127" s="16" t="s">
        <v>241</v>
      </c>
      <c r="C127" s="14">
        <v>9</v>
      </c>
      <c r="D127" s="14">
        <f>SUMIF(Table1[KODE BARANG],Table2[[#This Row],[kode_brg]],Table1[QTY])</f>
        <v>0</v>
      </c>
      <c r="E127" s="14">
        <f>SUMIF(Table3[kode_brg],Table2[[#This Row],[kode_brg]],Table3[QTY])</f>
        <v>4</v>
      </c>
      <c r="F127" s="14">
        <f>Table2[[#This Row],[stok_awal]]+Table2[[#This Row],[masuk]]-Table2[[#This Row],[keluar]]</f>
        <v>5</v>
      </c>
      <c r="G127" s="197">
        <v>1490</v>
      </c>
      <c r="H127" s="197">
        <v>2000</v>
      </c>
      <c r="I127" s="197">
        <f t="shared" si="1"/>
        <v>510</v>
      </c>
      <c r="J127" s="198">
        <f>Table2[[#This Row],[jual]]*Table2[[#This Row],[keluar]]</f>
        <v>8000</v>
      </c>
      <c r="K127" s="198">
        <f>Table2[[#This Row],[mark_up]]*Table2[[#This Row],[keluar]]</f>
        <v>2040</v>
      </c>
      <c r="L127" s="198">
        <f>Table2[[#This Row],[beli]]*Table2[[#This Row],[stok_akhir]]</f>
        <v>7450</v>
      </c>
      <c r="M127" s="161">
        <f>Table2[[#This Row],[mark_up]]/Table2[[#This Row],[beli]]</f>
        <v>0.34228187919463088</v>
      </c>
    </row>
    <row r="128" spans="1:13" x14ac:dyDescent="0.3">
      <c r="A128" s="20">
        <v>89686386417</v>
      </c>
      <c r="B128" s="16" t="s">
        <v>242</v>
      </c>
      <c r="C128" s="14">
        <v>10</v>
      </c>
      <c r="D128" s="14">
        <f>SUMIF(Table1[KODE BARANG],Table2[[#This Row],[kode_brg]],Table1[QTY])</f>
        <v>0</v>
      </c>
      <c r="E128" s="14">
        <f>SUMIF(Table3[kode_brg],Table2[[#This Row],[kode_brg]],Table3[QTY])</f>
        <v>0</v>
      </c>
      <c r="F128" s="14">
        <f>Table2[[#This Row],[stok_awal]]+Table2[[#This Row],[masuk]]-Table2[[#This Row],[keluar]]</f>
        <v>10</v>
      </c>
      <c r="G128" s="197">
        <v>1580</v>
      </c>
      <c r="H128" s="197">
        <v>2000</v>
      </c>
      <c r="I128" s="197">
        <f t="shared" si="1"/>
        <v>420</v>
      </c>
      <c r="J128" s="198">
        <f>Table2[[#This Row],[jual]]*Table2[[#This Row],[keluar]]</f>
        <v>0</v>
      </c>
      <c r="K128" s="198">
        <f>Table2[[#This Row],[mark_up]]*Table2[[#This Row],[keluar]]</f>
        <v>0</v>
      </c>
      <c r="L128" s="198">
        <f>Table2[[#This Row],[beli]]*Table2[[#This Row],[stok_akhir]]</f>
        <v>15800</v>
      </c>
      <c r="M128" s="161">
        <f>Table2[[#This Row],[mark_up]]/Table2[[#This Row],[beli]]</f>
        <v>0.26582278481012656</v>
      </c>
    </row>
    <row r="129" spans="1:13" x14ac:dyDescent="0.3">
      <c r="A129" s="15" t="s">
        <v>243</v>
      </c>
      <c r="B129" s="16" t="s">
        <v>244</v>
      </c>
      <c r="C129" s="14">
        <v>1</v>
      </c>
      <c r="D129" s="14">
        <f>SUMIF(Table1[KODE BARANG],Table2[[#This Row],[kode_brg]],Table1[QTY])</f>
        <v>0</v>
      </c>
      <c r="E129" s="14">
        <f>SUMIF(Table3[kode_brg],Table2[[#This Row],[kode_brg]],Table3[QTY])</f>
        <v>0</v>
      </c>
      <c r="F129" s="14">
        <f>Table2[[#This Row],[stok_awal]]+Table2[[#This Row],[masuk]]-Table2[[#This Row],[keluar]]</f>
        <v>1</v>
      </c>
      <c r="G129" s="197">
        <v>21475</v>
      </c>
      <c r="H129" s="197">
        <v>23000</v>
      </c>
      <c r="I129" s="197">
        <f t="shared" si="1"/>
        <v>1525</v>
      </c>
      <c r="J129" s="198">
        <f>Table2[[#This Row],[jual]]*Table2[[#This Row],[keluar]]</f>
        <v>0</v>
      </c>
      <c r="K129" s="198">
        <f>Table2[[#This Row],[mark_up]]*Table2[[#This Row],[keluar]]</f>
        <v>0</v>
      </c>
      <c r="L129" s="198">
        <f>Table2[[#This Row],[beli]]*Table2[[#This Row],[stok_akhir]]</f>
        <v>21475</v>
      </c>
      <c r="M129" s="161">
        <f>Table2[[#This Row],[mark_up]]/Table2[[#This Row],[beli]]</f>
        <v>7.1012805587892899E-2</v>
      </c>
    </row>
    <row r="130" spans="1:13" x14ac:dyDescent="0.3">
      <c r="A130" s="15" t="s">
        <v>245</v>
      </c>
      <c r="B130" s="18" t="s">
        <v>246</v>
      </c>
      <c r="C130" s="14">
        <v>2</v>
      </c>
      <c r="D130" s="14">
        <f>SUMIF(Table1[KODE BARANG],Table2[[#This Row],[kode_brg]],Table1[QTY])</f>
        <v>0</v>
      </c>
      <c r="E130" s="14">
        <f>SUMIF(Table3[kode_brg],Table2[[#This Row],[kode_brg]],Table3[QTY])</f>
        <v>1</v>
      </c>
      <c r="F130" s="14">
        <f>Table2[[#This Row],[stok_awal]]+Table2[[#This Row],[masuk]]-Table2[[#This Row],[keluar]]</f>
        <v>1</v>
      </c>
      <c r="G130" s="197">
        <v>22000</v>
      </c>
      <c r="H130" s="197">
        <v>23500</v>
      </c>
      <c r="I130" s="197">
        <f t="shared" si="1"/>
        <v>1500</v>
      </c>
      <c r="J130" s="198">
        <f>Table2[[#This Row],[jual]]*Table2[[#This Row],[keluar]]</f>
        <v>23500</v>
      </c>
      <c r="K130" s="198">
        <f>Table2[[#This Row],[mark_up]]*Table2[[#This Row],[keluar]]</f>
        <v>1500</v>
      </c>
      <c r="L130" s="198">
        <f>Table2[[#This Row],[beli]]*Table2[[#This Row],[stok_akhir]]</f>
        <v>22000</v>
      </c>
      <c r="M130" s="161">
        <f>Table2[[#This Row],[mark_up]]/Table2[[#This Row],[beli]]</f>
        <v>6.8181818181818177E-2</v>
      </c>
    </row>
    <row r="131" spans="1:13" x14ac:dyDescent="0.3">
      <c r="A131" s="15" t="s">
        <v>247</v>
      </c>
      <c r="B131" s="18" t="s">
        <v>248</v>
      </c>
      <c r="C131" s="14">
        <v>1</v>
      </c>
      <c r="D131" s="14">
        <f>SUMIF(Table1[KODE BARANG],Table2[[#This Row],[kode_brg]],Table1[QTY])</f>
        <v>0</v>
      </c>
      <c r="E131" s="14">
        <f>SUMIF(Table3[kode_brg],Table2[[#This Row],[kode_brg]],Table3[QTY])</f>
        <v>0</v>
      </c>
      <c r="F131" s="14">
        <f>Table2[[#This Row],[stok_awal]]+Table2[[#This Row],[masuk]]-Table2[[#This Row],[keluar]]</f>
        <v>1</v>
      </c>
      <c r="G131" s="197">
        <v>19577</v>
      </c>
      <c r="H131" s="197">
        <v>21000</v>
      </c>
      <c r="I131" s="197">
        <f t="shared" ref="I131:I194" si="2">H131-G131</f>
        <v>1423</v>
      </c>
      <c r="J131" s="198">
        <f>Table2[[#This Row],[jual]]*Table2[[#This Row],[keluar]]</f>
        <v>0</v>
      </c>
      <c r="K131" s="198">
        <f>Table2[[#This Row],[mark_up]]*Table2[[#This Row],[keluar]]</f>
        <v>0</v>
      </c>
      <c r="L131" s="198">
        <f>Table2[[#This Row],[beli]]*Table2[[#This Row],[stok_akhir]]</f>
        <v>19577</v>
      </c>
      <c r="M131" s="161">
        <f>Table2[[#This Row],[mark_up]]/Table2[[#This Row],[beli]]</f>
        <v>7.2687337181386327E-2</v>
      </c>
    </row>
    <row r="132" spans="1:13" x14ac:dyDescent="0.3">
      <c r="A132" s="15" t="s">
        <v>249</v>
      </c>
      <c r="B132" s="16" t="s">
        <v>250</v>
      </c>
      <c r="C132" s="14">
        <v>5</v>
      </c>
      <c r="D132" s="14">
        <f>SUMIF(Table1[KODE BARANG],Table2[[#This Row],[kode_brg]],Table1[QTY])</f>
        <v>0</v>
      </c>
      <c r="E132" s="14">
        <f>SUMIF(Table3[kode_brg],Table2[[#This Row],[kode_brg]],Table3[QTY])</f>
        <v>0</v>
      </c>
      <c r="F132" s="14">
        <f>Table2[[#This Row],[stok_awal]]+Table2[[#This Row],[masuk]]-Table2[[#This Row],[keluar]]</f>
        <v>5</v>
      </c>
      <c r="G132" s="197">
        <v>8500</v>
      </c>
      <c r="H132" s="197">
        <v>9500</v>
      </c>
      <c r="I132" s="197">
        <f t="shared" si="2"/>
        <v>1000</v>
      </c>
      <c r="J132" s="198">
        <f>Table2[[#This Row],[jual]]*Table2[[#This Row],[keluar]]</f>
        <v>0</v>
      </c>
      <c r="K132" s="198">
        <f>Table2[[#This Row],[mark_up]]*Table2[[#This Row],[keluar]]</f>
        <v>0</v>
      </c>
      <c r="L132" s="198">
        <f>Table2[[#This Row],[beli]]*Table2[[#This Row],[stok_akhir]]</f>
        <v>42500</v>
      </c>
      <c r="M132" s="161">
        <f>Table2[[#This Row],[mark_up]]/Table2[[#This Row],[beli]]</f>
        <v>0.11764705882352941</v>
      </c>
    </row>
    <row r="133" spans="1:13" x14ac:dyDescent="0.3">
      <c r="A133" s="15" t="s">
        <v>251</v>
      </c>
      <c r="B133" s="16" t="s">
        <v>252</v>
      </c>
      <c r="C133" s="14">
        <v>4</v>
      </c>
      <c r="D133" s="14">
        <f>SUMIF(Table1[KODE BARANG],Table2[[#This Row],[kode_brg]],Table1[QTY])</f>
        <v>0</v>
      </c>
      <c r="E133" s="14">
        <f>SUMIF(Table3[kode_brg],Table2[[#This Row],[kode_brg]],Table3[QTY])</f>
        <v>0</v>
      </c>
      <c r="F133" s="14">
        <f>Table2[[#This Row],[stok_awal]]+Table2[[#This Row],[masuk]]-Table2[[#This Row],[keluar]]</f>
        <v>4</v>
      </c>
      <c r="G133" s="197">
        <v>8700</v>
      </c>
      <c r="H133" s="197">
        <v>8700</v>
      </c>
      <c r="I133" s="197">
        <f t="shared" si="2"/>
        <v>0</v>
      </c>
      <c r="J133" s="198">
        <f>Table2[[#This Row],[jual]]*Table2[[#This Row],[keluar]]</f>
        <v>0</v>
      </c>
      <c r="K133" s="198">
        <f>Table2[[#This Row],[mark_up]]*Table2[[#This Row],[keluar]]</f>
        <v>0</v>
      </c>
      <c r="L133" s="198">
        <f>Table2[[#This Row],[beli]]*Table2[[#This Row],[stok_akhir]]</f>
        <v>34800</v>
      </c>
      <c r="M133" s="161">
        <f>Table2[[#This Row],[mark_up]]/Table2[[#This Row],[beli]]</f>
        <v>0</v>
      </c>
    </row>
    <row r="134" spans="1:13" x14ac:dyDescent="0.3">
      <c r="A134" s="15" t="s">
        <v>253</v>
      </c>
      <c r="B134" s="16" t="s">
        <v>254</v>
      </c>
      <c r="C134" s="14">
        <v>7</v>
      </c>
      <c r="D134" s="14">
        <f>SUMIF(Table1[KODE BARANG],Table2[[#This Row],[kode_brg]],Table1[QTY])</f>
        <v>0</v>
      </c>
      <c r="E134" s="14">
        <f>SUMIF(Table3[kode_brg],Table2[[#This Row],[kode_brg]],Table3[QTY])</f>
        <v>2</v>
      </c>
      <c r="F134" s="14">
        <f>Table2[[#This Row],[stok_awal]]+Table2[[#This Row],[masuk]]-Table2[[#This Row],[keluar]]</f>
        <v>5</v>
      </c>
      <c r="G134" s="197">
        <v>4131</v>
      </c>
      <c r="H134" s="197">
        <v>5000</v>
      </c>
      <c r="I134" s="197">
        <f t="shared" si="2"/>
        <v>869</v>
      </c>
      <c r="J134" s="198">
        <f>Table2[[#This Row],[jual]]*Table2[[#This Row],[keluar]]</f>
        <v>10000</v>
      </c>
      <c r="K134" s="198">
        <f>Table2[[#This Row],[mark_up]]*Table2[[#This Row],[keluar]]</f>
        <v>1738</v>
      </c>
      <c r="L134" s="198">
        <f>Table2[[#This Row],[beli]]*Table2[[#This Row],[stok_akhir]]</f>
        <v>20655</v>
      </c>
      <c r="M134" s="161">
        <f>Table2[[#This Row],[mark_up]]/Table2[[#This Row],[beli]]</f>
        <v>0.2103606874848705</v>
      </c>
    </row>
    <row r="135" spans="1:13" x14ac:dyDescent="0.3">
      <c r="A135" s="15" t="s">
        <v>255</v>
      </c>
      <c r="B135" s="16" t="s">
        <v>256</v>
      </c>
      <c r="C135" s="14">
        <v>1</v>
      </c>
      <c r="D135" s="14">
        <f>SUMIF(Table1[KODE BARANG],Table2[[#This Row],[kode_brg]],Table1[QTY])</f>
        <v>0</v>
      </c>
      <c r="E135" s="14">
        <f>SUMIF(Table3[kode_brg],Table2[[#This Row],[kode_brg]],Table3[QTY])</f>
        <v>0</v>
      </c>
      <c r="F135" s="14">
        <f>Table2[[#This Row],[stok_awal]]+Table2[[#This Row],[masuk]]-Table2[[#This Row],[keluar]]</f>
        <v>1</v>
      </c>
      <c r="G135" s="197">
        <v>5400</v>
      </c>
      <c r="H135" s="197">
        <v>6400</v>
      </c>
      <c r="I135" s="197">
        <f t="shared" si="2"/>
        <v>1000</v>
      </c>
      <c r="J135" s="198">
        <f>Table2[[#This Row],[jual]]*Table2[[#This Row],[keluar]]</f>
        <v>0</v>
      </c>
      <c r="K135" s="198">
        <f>Table2[[#This Row],[mark_up]]*Table2[[#This Row],[keluar]]</f>
        <v>0</v>
      </c>
      <c r="L135" s="198">
        <f>Table2[[#This Row],[beli]]*Table2[[#This Row],[stok_akhir]]</f>
        <v>5400</v>
      </c>
      <c r="M135" s="161">
        <f>Table2[[#This Row],[mark_up]]/Table2[[#This Row],[beli]]</f>
        <v>0.18518518518518517</v>
      </c>
    </row>
    <row r="136" spans="1:13" x14ac:dyDescent="0.3">
      <c r="A136" s="15" t="s">
        <v>257</v>
      </c>
      <c r="B136" s="16" t="s">
        <v>258</v>
      </c>
      <c r="C136" s="14">
        <v>1</v>
      </c>
      <c r="D136" s="14">
        <f>SUMIF(Table1[KODE BARANG],Table2[[#This Row],[kode_brg]],Table1[QTY])</f>
        <v>0</v>
      </c>
      <c r="E136" s="14">
        <f>SUMIF(Table3[kode_brg],Table2[[#This Row],[kode_brg]],Table3[QTY])</f>
        <v>0</v>
      </c>
      <c r="F136" s="14">
        <f>Table2[[#This Row],[stok_awal]]+Table2[[#This Row],[masuk]]-Table2[[#This Row],[keluar]]</f>
        <v>1</v>
      </c>
      <c r="G136" s="197">
        <v>5400</v>
      </c>
      <c r="H136" s="197">
        <v>6400</v>
      </c>
      <c r="I136" s="197">
        <f t="shared" si="2"/>
        <v>1000</v>
      </c>
      <c r="J136" s="198">
        <f>Table2[[#This Row],[jual]]*Table2[[#This Row],[keluar]]</f>
        <v>0</v>
      </c>
      <c r="K136" s="198">
        <f>Table2[[#This Row],[mark_up]]*Table2[[#This Row],[keluar]]</f>
        <v>0</v>
      </c>
      <c r="L136" s="198">
        <f>Table2[[#This Row],[beli]]*Table2[[#This Row],[stok_akhir]]</f>
        <v>5400</v>
      </c>
      <c r="M136" s="161">
        <f>Table2[[#This Row],[mark_up]]/Table2[[#This Row],[beli]]</f>
        <v>0.18518518518518517</v>
      </c>
    </row>
    <row r="137" spans="1:13" x14ac:dyDescent="0.3">
      <c r="A137" s="15" t="s">
        <v>259</v>
      </c>
      <c r="B137" s="16" t="s">
        <v>260</v>
      </c>
      <c r="C137" s="14">
        <v>5</v>
      </c>
      <c r="D137" s="14">
        <f>SUMIF(Table1[KODE BARANG],Table2[[#This Row],[kode_brg]],Table1[QTY])</f>
        <v>0</v>
      </c>
      <c r="E137" s="14">
        <f>SUMIF(Table3[kode_brg],Table2[[#This Row],[kode_brg]],Table3[QTY])</f>
        <v>0</v>
      </c>
      <c r="F137" s="14">
        <f>Table2[[#This Row],[stok_awal]]+Table2[[#This Row],[masuk]]-Table2[[#This Row],[keluar]]</f>
        <v>5</v>
      </c>
      <c r="G137" s="197">
        <v>9275</v>
      </c>
      <c r="H137" s="197">
        <v>10300</v>
      </c>
      <c r="I137" s="197">
        <f t="shared" si="2"/>
        <v>1025</v>
      </c>
      <c r="J137" s="198">
        <f>Table2[[#This Row],[jual]]*Table2[[#This Row],[keluar]]</f>
        <v>0</v>
      </c>
      <c r="K137" s="198">
        <f>Table2[[#This Row],[mark_up]]*Table2[[#This Row],[keluar]]</f>
        <v>0</v>
      </c>
      <c r="L137" s="198">
        <f>Table2[[#This Row],[beli]]*Table2[[#This Row],[stok_akhir]]</f>
        <v>46375</v>
      </c>
      <c r="M137" s="161">
        <f>Table2[[#This Row],[mark_up]]/Table2[[#This Row],[beli]]</f>
        <v>0.11051212938005391</v>
      </c>
    </row>
    <row r="138" spans="1:13" x14ac:dyDescent="0.3">
      <c r="A138" s="15" t="s">
        <v>261</v>
      </c>
      <c r="B138" s="16" t="s">
        <v>262</v>
      </c>
      <c r="C138" s="14">
        <v>2</v>
      </c>
      <c r="D138" s="14">
        <f>SUMIF(Table1[KODE BARANG],Table2[[#This Row],[kode_brg]],Table1[QTY])</f>
        <v>0</v>
      </c>
      <c r="E138" s="14">
        <f>SUMIF(Table3[kode_brg],Table2[[#This Row],[kode_brg]],Table3[QTY])</f>
        <v>2</v>
      </c>
      <c r="F138" s="14">
        <f>Table2[[#This Row],[stok_awal]]+Table2[[#This Row],[masuk]]-Table2[[#This Row],[keluar]]</f>
        <v>0</v>
      </c>
      <c r="G138" s="197">
        <v>8500</v>
      </c>
      <c r="H138" s="197">
        <v>9500</v>
      </c>
      <c r="I138" s="197">
        <f t="shared" si="2"/>
        <v>1000</v>
      </c>
      <c r="J138" s="198">
        <f>Table2[[#This Row],[jual]]*Table2[[#This Row],[keluar]]</f>
        <v>19000</v>
      </c>
      <c r="K138" s="198">
        <f>Table2[[#This Row],[mark_up]]*Table2[[#This Row],[keluar]]</f>
        <v>2000</v>
      </c>
      <c r="L138" s="198">
        <f>Table2[[#This Row],[beli]]*Table2[[#This Row],[stok_akhir]]</f>
        <v>0</v>
      </c>
      <c r="M138" s="161">
        <f>Table2[[#This Row],[mark_up]]/Table2[[#This Row],[beli]]</f>
        <v>0.11764705882352941</v>
      </c>
    </row>
    <row r="139" spans="1:13" x14ac:dyDescent="0.3">
      <c r="A139" s="15" t="s">
        <v>263</v>
      </c>
      <c r="B139" s="16" t="s">
        <v>264</v>
      </c>
      <c r="C139" s="14">
        <v>2</v>
      </c>
      <c r="D139" s="14">
        <f>SUMIF(Table1[KODE BARANG],Table2[[#This Row],[kode_brg]],Table1[QTY])</f>
        <v>0</v>
      </c>
      <c r="E139" s="14">
        <f>SUMIF(Table3[kode_brg],Table2[[#This Row],[kode_brg]],Table3[QTY])</f>
        <v>0</v>
      </c>
      <c r="F139" s="14">
        <f>Table2[[#This Row],[stok_awal]]+Table2[[#This Row],[masuk]]-Table2[[#This Row],[keluar]]</f>
        <v>2</v>
      </c>
      <c r="G139" s="197">
        <v>8500</v>
      </c>
      <c r="H139" s="197">
        <v>9500</v>
      </c>
      <c r="I139" s="197">
        <f t="shared" si="2"/>
        <v>1000</v>
      </c>
      <c r="J139" s="198">
        <f>Table2[[#This Row],[jual]]*Table2[[#This Row],[keluar]]</f>
        <v>0</v>
      </c>
      <c r="K139" s="198">
        <f>Table2[[#This Row],[mark_up]]*Table2[[#This Row],[keluar]]</f>
        <v>0</v>
      </c>
      <c r="L139" s="198">
        <f>Table2[[#This Row],[beli]]*Table2[[#This Row],[stok_akhir]]</f>
        <v>17000</v>
      </c>
      <c r="M139" s="161">
        <f>Table2[[#This Row],[mark_up]]/Table2[[#This Row],[beli]]</f>
        <v>0.11764705882352941</v>
      </c>
    </row>
    <row r="140" spans="1:13" x14ac:dyDescent="0.3">
      <c r="A140" s="16" t="s">
        <v>265</v>
      </c>
      <c r="B140" s="16" t="s">
        <v>266</v>
      </c>
      <c r="C140" s="14">
        <v>43</v>
      </c>
      <c r="D140" s="14">
        <f>SUMIF(Table1[KODE BARANG],Table2[[#This Row],[kode_brg]],Table1[QTY])</f>
        <v>0</v>
      </c>
      <c r="E140" s="14">
        <f>SUMIF(Table3[kode_brg],Table2[[#This Row],[kode_brg]],Table3[QTY])</f>
        <v>6</v>
      </c>
      <c r="F140" s="14">
        <f>Table2[[#This Row],[stok_awal]]+Table2[[#This Row],[masuk]]-Table2[[#This Row],[keluar]]</f>
        <v>37</v>
      </c>
      <c r="G140" s="197">
        <v>4250</v>
      </c>
      <c r="H140" s="197">
        <v>5500</v>
      </c>
      <c r="I140" s="197">
        <f t="shared" si="2"/>
        <v>1250</v>
      </c>
      <c r="J140" s="198">
        <f>Table2[[#This Row],[jual]]*Table2[[#This Row],[keluar]]</f>
        <v>33000</v>
      </c>
      <c r="K140" s="198">
        <f>Table2[[#This Row],[mark_up]]*Table2[[#This Row],[keluar]]</f>
        <v>7500</v>
      </c>
      <c r="L140" s="198">
        <f>Table2[[#This Row],[beli]]*Table2[[#This Row],[stok_akhir]]</f>
        <v>157250</v>
      </c>
      <c r="M140" s="161">
        <f>Table2[[#This Row],[mark_up]]/Table2[[#This Row],[beli]]</f>
        <v>0.29411764705882354</v>
      </c>
    </row>
    <row r="141" spans="1:13" x14ac:dyDescent="0.3">
      <c r="A141" s="16" t="s">
        <v>267</v>
      </c>
      <c r="B141" s="16" t="s">
        <v>268</v>
      </c>
      <c r="C141" s="14">
        <v>27</v>
      </c>
      <c r="D141" s="14">
        <f>SUMIF(Table1[KODE BARANG],Table2[[#This Row],[kode_brg]],Table1[QTY])</f>
        <v>0</v>
      </c>
      <c r="E141" s="14">
        <f>SUMIF(Table3[kode_brg],Table2[[#This Row],[kode_brg]],Table3[QTY])</f>
        <v>4</v>
      </c>
      <c r="F141" s="14">
        <f>Table2[[#This Row],[stok_awal]]+Table2[[#This Row],[masuk]]-Table2[[#This Row],[keluar]]</f>
        <v>23</v>
      </c>
      <c r="G141" s="197">
        <v>3086</v>
      </c>
      <c r="H141" s="197">
        <v>4000</v>
      </c>
      <c r="I141" s="197">
        <f t="shared" si="2"/>
        <v>914</v>
      </c>
      <c r="J141" s="198">
        <f>Table2[[#This Row],[jual]]*Table2[[#This Row],[keluar]]</f>
        <v>16000</v>
      </c>
      <c r="K141" s="198">
        <f>Table2[[#This Row],[mark_up]]*Table2[[#This Row],[keluar]]</f>
        <v>3656</v>
      </c>
      <c r="L141" s="198">
        <f>Table2[[#This Row],[beli]]*Table2[[#This Row],[stok_akhir]]</f>
        <v>70978</v>
      </c>
      <c r="M141" s="161">
        <f>Table2[[#This Row],[mark_up]]/Table2[[#This Row],[beli]]</f>
        <v>0.29617627997407647</v>
      </c>
    </row>
    <row r="142" spans="1:13" x14ac:dyDescent="0.3">
      <c r="A142" s="16" t="s">
        <v>269</v>
      </c>
      <c r="B142" s="16" t="s">
        <v>270</v>
      </c>
      <c r="C142" s="14">
        <v>47</v>
      </c>
      <c r="D142" s="14">
        <f>SUMIF(Table1[KODE BARANG],Table2[[#This Row],[kode_brg]],Table1[QTY])</f>
        <v>0</v>
      </c>
      <c r="E142" s="14">
        <f>SUMIF(Table3[kode_brg],Table2[[#This Row],[kode_brg]],Table3[QTY])</f>
        <v>0</v>
      </c>
      <c r="F142" s="14">
        <f>Table2[[#This Row],[stok_awal]]+Table2[[#This Row],[masuk]]-Table2[[#This Row],[keluar]]</f>
        <v>47</v>
      </c>
      <c r="G142" s="197">
        <v>4900</v>
      </c>
      <c r="H142" s="197">
        <v>5500</v>
      </c>
      <c r="I142" s="197">
        <f t="shared" si="2"/>
        <v>600</v>
      </c>
      <c r="J142" s="198">
        <f>Table2[[#This Row],[jual]]*Table2[[#This Row],[keluar]]</f>
        <v>0</v>
      </c>
      <c r="K142" s="198">
        <f>Table2[[#This Row],[mark_up]]*Table2[[#This Row],[keluar]]</f>
        <v>0</v>
      </c>
      <c r="L142" s="198">
        <f>Table2[[#This Row],[beli]]*Table2[[#This Row],[stok_akhir]]</f>
        <v>230300</v>
      </c>
      <c r="M142" s="161">
        <f>Table2[[#This Row],[mark_up]]/Table2[[#This Row],[beli]]</f>
        <v>0.12244897959183673</v>
      </c>
    </row>
    <row r="143" spans="1:13" x14ac:dyDescent="0.3">
      <c r="A143" s="16" t="s">
        <v>271</v>
      </c>
      <c r="B143" s="16" t="s">
        <v>272</v>
      </c>
      <c r="C143" s="14">
        <v>48</v>
      </c>
      <c r="D143" s="14">
        <f>SUMIF(Table1[KODE BARANG],Table2[[#This Row],[kode_brg]],Table1[QTY])</f>
        <v>0</v>
      </c>
      <c r="E143" s="14">
        <f>SUMIF(Table3[kode_brg],Table2[[#This Row],[kode_brg]],Table3[QTY])</f>
        <v>1</v>
      </c>
      <c r="F143" s="14">
        <f>Table2[[#This Row],[stok_awal]]+Table2[[#This Row],[masuk]]-Table2[[#This Row],[keluar]]</f>
        <v>47</v>
      </c>
      <c r="G143" s="197">
        <v>5382</v>
      </c>
      <c r="H143" s="197">
        <v>6000</v>
      </c>
      <c r="I143" s="197">
        <f t="shared" si="2"/>
        <v>618</v>
      </c>
      <c r="J143" s="198">
        <f>Table2[[#This Row],[jual]]*Table2[[#This Row],[keluar]]</f>
        <v>6000</v>
      </c>
      <c r="K143" s="198">
        <f>Table2[[#This Row],[mark_up]]*Table2[[#This Row],[keluar]]</f>
        <v>618</v>
      </c>
      <c r="L143" s="198">
        <f>Table2[[#This Row],[beli]]*Table2[[#This Row],[stok_akhir]]</f>
        <v>252954</v>
      </c>
      <c r="M143" s="161">
        <f>Table2[[#This Row],[mark_up]]/Table2[[#This Row],[beli]]</f>
        <v>0.11482720178372352</v>
      </c>
    </row>
    <row r="144" spans="1:13" x14ac:dyDescent="0.3">
      <c r="A144" s="16" t="s">
        <v>273</v>
      </c>
      <c r="B144" s="16" t="s">
        <v>274</v>
      </c>
      <c r="C144" s="14">
        <v>34</v>
      </c>
      <c r="D144" s="14">
        <f>SUMIF(Table1[KODE BARANG],Table2[[#This Row],[kode_brg]],Table1[QTY])</f>
        <v>0</v>
      </c>
      <c r="E144" s="14">
        <f>SUMIF(Table3[kode_brg],Table2[[#This Row],[kode_brg]],Table3[QTY])</f>
        <v>1</v>
      </c>
      <c r="F144" s="14">
        <f>Table2[[#This Row],[stok_awal]]+Table2[[#This Row],[masuk]]-Table2[[#This Row],[keluar]]</f>
        <v>33</v>
      </c>
      <c r="G144" s="197">
        <v>3129</v>
      </c>
      <c r="H144" s="197">
        <v>4000</v>
      </c>
      <c r="I144" s="197">
        <f t="shared" si="2"/>
        <v>871</v>
      </c>
      <c r="J144" s="198">
        <f>Table2[[#This Row],[jual]]*Table2[[#This Row],[keluar]]</f>
        <v>4000</v>
      </c>
      <c r="K144" s="198">
        <f>Table2[[#This Row],[mark_up]]*Table2[[#This Row],[keluar]]</f>
        <v>871</v>
      </c>
      <c r="L144" s="198">
        <f>Table2[[#This Row],[beli]]*Table2[[#This Row],[stok_akhir]]</f>
        <v>103257</v>
      </c>
      <c r="M144" s="161">
        <f>Table2[[#This Row],[mark_up]]/Table2[[#This Row],[beli]]</f>
        <v>0.27836369447107701</v>
      </c>
    </row>
    <row r="145" spans="1:13" x14ac:dyDescent="0.3">
      <c r="A145" s="16" t="s">
        <v>275</v>
      </c>
      <c r="B145" s="16" t="s">
        <v>276</v>
      </c>
      <c r="C145" s="14">
        <v>10</v>
      </c>
      <c r="D145" s="14">
        <f>SUMIF(Table1[KODE BARANG],Table2[[#This Row],[kode_brg]],Table1[QTY])</f>
        <v>0</v>
      </c>
      <c r="E145" s="14">
        <f>SUMIF(Table3[kode_brg],Table2[[#This Row],[kode_brg]],Table3[QTY])</f>
        <v>0</v>
      </c>
      <c r="F145" s="14">
        <f>Table2[[#This Row],[stok_awal]]+Table2[[#This Row],[masuk]]-Table2[[#This Row],[keluar]]</f>
        <v>10</v>
      </c>
      <c r="G145" s="197">
        <v>3500</v>
      </c>
      <c r="H145" s="197">
        <v>4500</v>
      </c>
      <c r="I145" s="197">
        <f t="shared" si="2"/>
        <v>1000</v>
      </c>
      <c r="J145" s="198">
        <f>Table2[[#This Row],[jual]]*Table2[[#This Row],[keluar]]</f>
        <v>0</v>
      </c>
      <c r="K145" s="198">
        <f>Table2[[#This Row],[mark_up]]*Table2[[#This Row],[keluar]]</f>
        <v>0</v>
      </c>
      <c r="L145" s="198">
        <f>Table2[[#This Row],[beli]]*Table2[[#This Row],[stok_akhir]]</f>
        <v>35000</v>
      </c>
      <c r="M145" s="161">
        <f>Table2[[#This Row],[mark_up]]/Table2[[#This Row],[beli]]</f>
        <v>0.2857142857142857</v>
      </c>
    </row>
    <row r="146" spans="1:13" x14ac:dyDescent="0.3">
      <c r="A146" s="15" t="s">
        <v>277</v>
      </c>
      <c r="B146" s="16" t="s">
        <v>278</v>
      </c>
      <c r="C146" s="14">
        <v>30</v>
      </c>
      <c r="D146" s="14">
        <f>SUMIF(Table1[KODE BARANG],Table2[[#This Row],[kode_brg]],Table1[QTY])</f>
        <v>0</v>
      </c>
      <c r="E146" s="14">
        <f>SUMIF(Table3[kode_brg],Table2[[#This Row],[kode_brg]],Table3[QTY])</f>
        <v>1</v>
      </c>
      <c r="F146" s="14">
        <f>Table2[[#This Row],[stok_awal]]+Table2[[#This Row],[masuk]]-Table2[[#This Row],[keluar]]</f>
        <v>29</v>
      </c>
      <c r="G146" s="197">
        <v>3334</v>
      </c>
      <c r="H146" s="197">
        <v>4000</v>
      </c>
      <c r="I146" s="197">
        <f t="shared" si="2"/>
        <v>666</v>
      </c>
      <c r="J146" s="198">
        <f>Table2[[#This Row],[jual]]*Table2[[#This Row],[keluar]]</f>
        <v>4000</v>
      </c>
      <c r="K146" s="198">
        <f>Table2[[#This Row],[mark_up]]*Table2[[#This Row],[keluar]]</f>
        <v>666</v>
      </c>
      <c r="L146" s="198">
        <f>Table2[[#This Row],[beli]]*Table2[[#This Row],[stok_akhir]]</f>
        <v>96686</v>
      </c>
      <c r="M146" s="161">
        <f>Table2[[#This Row],[mark_up]]/Table2[[#This Row],[beli]]</f>
        <v>0.19976004799040192</v>
      </c>
    </row>
    <row r="147" spans="1:13" x14ac:dyDescent="0.3">
      <c r="A147" s="15" t="s">
        <v>279</v>
      </c>
      <c r="B147" s="16" t="s">
        <v>280</v>
      </c>
      <c r="C147" s="14">
        <v>4</v>
      </c>
      <c r="D147" s="14">
        <f>SUMIF(Table1[KODE BARANG],Table2[[#This Row],[kode_brg]],Table1[QTY])</f>
        <v>0</v>
      </c>
      <c r="E147" s="14">
        <f>SUMIF(Table3[kode_brg],Table2[[#This Row],[kode_brg]],Table3[QTY])</f>
        <v>0</v>
      </c>
      <c r="F147" s="14">
        <f>Table2[[#This Row],[stok_awal]]+Table2[[#This Row],[masuk]]-Table2[[#This Row],[keluar]]</f>
        <v>4</v>
      </c>
      <c r="G147" s="197">
        <v>3500</v>
      </c>
      <c r="H147" s="197">
        <v>4500</v>
      </c>
      <c r="I147" s="197">
        <f t="shared" si="2"/>
        <v>1000</v>
      </c>
      <c r="J147" s="198">
        <f>Table2[[#This Row],[jual]]*Table2[[#This Row],[keluar]]</f>
        <v>0</v>
      </c>
      <c r="K147" s="198">
        <f>Table2[[#This Row],[mark_up]]*Table2[[#This Row],[keluar]]</f>
        <v>0</v>
      </c>
      <c r="L147" s="198">
        <f>Table2[[#This Row],[beli]]*Table2[[#This Row],[stok_akhir]]</f>
        <v>14000</v>
      </c>
      <c r="M147" s="161">
        <f>Table2[[#This Row],[mark_up]]/Table2[[#This Row],[beli]]</f>
        <v>0.2857142857142857</v>
      </c>
    </row>
    <row r="148" spans="1:13" x14ac:dyDescent="0.3">
      <c r="A148" s="15" t="s">
        <v>281</v>
      </c>
      <c r="B148" s="16" t="s">
        <v>282</v>
      </c>
      <c r="C148" s="14">
        <v>8</v>
      </c>
      <c r="D148" s="14">
        <f>SUMIF(Table1[KODE BARANG],Table2[[#This Row],[kode_brg]],Table1[QTY])</f>
        <v>0</v>
      </c>
      <c r="E148" s="14">
        <f>SUMIF(Table3[kode_brg],Table2[[#This Row],[kode_brg]],Table3[QTY])</f>
        <v>1</v>
      </c>
      <c r="F148" s="14">
        <f>Table2[[#This Row],[stok_awal]]+Table2[[#This Row],[masuk]]-Table2[[#This Row],[keluar]]</f>
        <v>7</v>
      </c>
      <c r="G148" s="197">
        <v>3500</v>
      </c>
      <c r="H148" s="197">
        <v>4500</v>
      </c>
      <c r="I148" s="197">
        <f t="shared" si="2"/>
        <v>1000</v>
      </c>
      <c r="J148" s="198">
        <f>Table2[[#This Row],[jual]]*Table2[[#This Row],[keluar]]</f>
        <v>4500</v>
      </c>
      <c r="K148" s="198">
        <f>Table2[[#This Row],[mark_up]]*Table2[[#This Row],[keluar]]</f>
        <v>1000</v>
      </c>
      <c r="L148" s="198">
        <f>Table2[[#This Row],[beli]]*Table2[[#This Row],[stok_akhir]]</f>
        <v>24500</v>
      </c>
      <c r="M148" s="161">
        <f>Table2[[#This Row],[mark_up]]/Table2[[#This Row],[beli]]</f>
        <v>0.2857142857142857</v>
      </c>
    </row>
    <row r="149" spans="1:13" x14ac:dyDescent="0.3">
      <c r="A149" s="15" t="s">
        <v>283</v>
      </c>
      <c r="B149" s="16" t="s">
        <v>284</v>
      </c>
      <c r="C149" s="14">
        <v>12</v>
      </c>
      <c r="D149" s="14">
        <f>SUMIF(Table1[KODE BARANG],Table2[[#This Row],[kode_brg]],Table1[QTY])</f>
        <v>0</v>
      </c>
      <c r="E149" s="14">
        <f>SUMIF(Table3[kode_brg],Table2[[#This Row],[kode_brg]],Table3[QTY])</f>
        <v>0</v>
      </c>
      <c r="F149" s="14">
        <f>Table2[[#This Row],[stok_awal]]+Table2[[#This Row],[masuk]]-Table2[[#This Row],[keluar]]</f>
        <v>12</v>
      </c>
      <c r="G149" s="197">
        <v>3500</v>
      </c>
      <c r="H149" s="197">
        <v>4500</v>
      </c>
      <c r="I149" s="197">
        <f t="shared" si="2"/>
        <v>1000</v>
      </c>
      <c r="J149" s="198">
        <f>Table2[[#This Row],[jual]]*Table2[[#This Row],[keluar]]</f>
        <v>0</v>
      </c>
      <c r="K149" s="198">
        <f>Table2[[#This Row],[mark_up]]*Table2[[#This Row],[keluar]]</f>
        <v>0</v>
      </c>
      <c r="L149" s="198">
        <f>Table2[[#This Row],[beli]]*Table2[[#This Row],[stok_akhir]]</f>
        <v>42000</v>
      </c>
      <c r="M149" s="161">
        <f>Table2[[#This Row],[mark_up]]/Table2[[#This Row],[beli]]</f>
        <v>0.2857142857142857</v>
      </c>
    </row>
    <row r="150" spans="1:13" x14ac:dyDescent="0.3">
      <c r="A150" s="15" t="s">
        <v>1535</v>
      </c>
      <c r="B150" s="16" t="s">
        <v>285</v>
      </c>
      <c r="C150" s="14">
        <v>6</v>
      </c>
      <c r="D150" s="14">
        <f>SUMIF(Table1[KODE BARANG],Table2[[#This Row],[kode_brg]],Table1[QTY])</f>
        <v>0</v>
      </c>
      <c r="E150" s="14">
        <f>SUMIF(Table3[kode_brg],Table2[[#This Row],[kode_brg]],Table3[QTY])</f>
        <v>0</v>
      </c>
      <c r="F150" s="14">
        <f>Table2[[#This Row],[stok_awal]]+Table2[[#This Row],[masuk]]-Table2[[#This Row],[keluar]]</f>
        <v>6</v>
      </c>
      <c r="G150" s="197">
        <v>3500</v>
      </c>
      <c r="H150" s="197">
        <v>4500</v>
      </c>
      <c r="I150" s="197">
        <f t="shared" si="2"/>
        <v>1000</v>
      </c>
      <c r="J150" s="198">
        <f>Table2[[#This Row],[jual]]*Table2[[#This Row],[keluar]]</f>
        <v>0</v>
      </c>
      <c r="K150" s="198">
        <f>Table2[[#This Row],[mark_up]]*Table2[[#This Row],[keluar]]</f>
        <v>0</v>
      </c>
      <c r="L150" s="198">
        <f>Table2[[#This Row],[beli]]*Table2[[#This Row],[stok_akhir]]</f>
        <v>21000</v>
      </c>
      <c r="M150" s="161">
        <f>Table2[[#This Row],[mark_up]]/Table2[[#This Row],[beli]]</f>
        <v>0.2857142857142857</v>
      </c>
    </row>
    <row r="151" spans="1:13" x14ac:dyDescent="0.3">
      <c r="A151" s="15" t="s">
        <v>1536</v>
      </c>
      <c r="B151" s="16" t="s">
        <v>286</v>
      </c>
      <c r="C151" s="14">
        <v>2</v>
      </c>
      <c r="D151" s="14">
        <f>SUMIF(Table1[KODE BARANG],Table2[[#This Row],[kode_brg]],Table1[QTY])</f>
        <v>0</v>
      </c>
      <c r="E151" s="14">
        <f>SUMIF(Table3[kode_brg],Table2[[#This Row],[kode_brg]],Table3[QTY])</f>
        <v>1</v>
      </c>
      <c r="F151" s="14">
        <f>Table2[[#This Row],[stok_awal]]+Table2[[#This Row],[masuk]]-Table2[[#This Row],[keluar]]</f>
        <v>1</v>
      </c>
      <c r="G151" s="197">
        <v>2458</v>
      </c>
      <c r="H151" s="197">
        <v>3500</v>
      </c>
      <c r="I151" s="197">
        <f t="shared" si="2"/>
        <v>1042</v>
      </c>
      <c r="J151" s="198">
        <f>Table2[[#This Row],[jual]]*Table2[[#This Row],[keluar]]</f>
        <v>3500</v>
      </c>
      <c r="K151" s="198">
        <f>Table2[[#This Row],[mark_up]]*Table2[[#This Row],[keluar]]</f>
        <v>1042</v>
      </c>
      <c r="L151" s="198">
        <f>Table2[[#This Row],[beli]]*Table2[[#This Row],[stok_akhir]]</f>
        <v>2458</v>
      </c>
      <c r="M151" s="161">
        <f>Table2[[#This Row],[mark_up]]/Table2[[#This Row],[beli]]</f>
        <v>0.4239218877135883</v>
      </c>
    </row>
    <row r="152" spans="1:13" x14ac:dyDescent="0.3">
      <c r="A152" s="15" t="s">
        <v>1537</v>
      </c>
      <c r="B152" s="16" t="s">
        <v>287</v>
      </c>
      <c r="C152" s="14">
        <v>5</v>
      </c>
      <c r="D152" s="14">
        <f>SUMIF(Table1[KODE BARANG],Table2[[#This Row],[kode_brg]],Table1[QTY])</f>
        <v>0</v>
      </c>
      <c r="E152" s="14">
        <f>SUMIF(Table3[kode_brg],Table2[[#This Row],[kode_brg]],Table3[QTY])</f>
        <v>2</v>
      </c>
      <c r="F152" s="14">
        <f>Table2[[#This Row],[stok_awal]]+Table2[[#This Row],[masuk]]-Table2[[#This Row],[keluar]]</f>
        <v>3</v>
      </c>
      <c r="G152" s="197">
        <v>3334</v>
      </c>
      <c r="H152" s="197">
        <v>4000</v>
      </c>
      <c r="I152" s="197">
        <f t="shared" si="2"/>
        <v>666</v>
      </c>
      <c r="J152" s="198">
        <f>Table2[[#This Row],[jual]]*Table2[[#This Row],[keluar]]</f>
        <v>8000</v>
      </c>
      <c r="K152" s="198">
        <f>Table2[[#This Row],[mark_up]]*Table2[[#This Row],[keluar]]</f>
        <v>1332</v>
      </c>
      <c r="L152" s="198">
        <f>Table2[[#This Row],[beli]]*Table2[[#This Row],[stok_akhir]]</f>
        <v>10002</v>
      </c>
      <c r="M152" s="161">
        <f>Table2[[#This Row],[mark_up]]/Table2[[#This Row],[beli]]</f>
        <v>0.19976004799040192</v>
      </c>
    </row>
    <row r="153" spans="1:13" x14ac:dyDescent="0.3">
      <c r="A153" s="15" t="s">
        <v>1538</v>
      </c>
      <c r="B153" s="16" t="s">
        <v>288</v>
      </c>
      <c r="C153" s="14">
        <v>14</v>
      </c>
      <c r="D153" s="14">
        <f>SUMIF(Table1[KODE BARANG],Table2[[#This Row],[kode_brg]],Table1[QTY])</f>
        <v>0</v>
      </c>
      <c r="E153" s="14">
        <f>SUMIF(Table3[kode_brg],Table2[[#This Row],[kode_brg]],Table3[QTY])</f>
        <v>0</v>
      </c>
      <c r="F153" s="14">
        <f>Table2[[#This Row],[stok_awal]]+Table2[[#This Row],[masuk]]-Table2[[#This Row],[keluar]]</f>
        <v>14</v>
      </c>
      <c r="G153" s="197">
        <v>6338</v>
      </c>
      <c r="H153" s="197">
        <v>7500</v>
      </c>
      <c r="I153" s="197">
        <f t="shared" si="2"/>
        <v>1162</v>
      </c>
      <c r="J153" s="198">
        <f>Table2[[#This Row],[jual]]*Table2[[#This Row],[keluar]]</f>
        <v>0</v>
      </c>
      <c r="K153" s="198">
        <f>Table2[[#This Row],[mark_up]]*Table2[[#This Row],[keluar]]</f>
        <v>0</v>
      </c>
      <c r="L153" s="198">
        <f>Table2[[#This Row],[beli]]*Table2[[#This Row],[stok_akhir]]</f>
        <v>88732</v>
      </c>
      <c r="M153" s="161">
        <f>Table2[[#This Row],[mark_up]]/Table2[[#This Row],[beli]]</f>
        <v>0.18333859261596719</v>
      </c>
    </row>
    <row r="154" spans="1:13" x14ac:dyDescent="0.3">
      <c r="A154" s="15" t="s">
        <v>1539</v>
      </c>
      <c r="B154" s="16" t="s">
        <v>289</v>
      </c>
      <c r="C154" s="14">
        <v>22</v>
      </c>
      <c r="D154" s="14">
        <f>SUMIF(Table1[KODE BARANG],Table2[[#This Row],[kode_brg]],Table1[QTY])</f>
        <v>0</v>
      </c>
      <c r="E154" s="14">
        <f>SUMIF(Table3[kode_brg],Table2[[#This Row],[kode_brg]],Table3[QTY])</f>
        <v>1</v>
      </c>
      <c r="F154" s="14">
        <f>Table2[[#This Row],[stok_awal]]+Table2[[#This Row],[masuk]]-Table2[[#This Row],[keluar]]</f>
        <v>21</v>
      </c>
      <c r="G154" s="197">
        <v>3405</v>
      </c>
      <c r="H154" s="197">
        <v>4500</v>
      </c>
      <c r="I154" s="197">
        <f t="shared" si="2"/>
        <v>1095</v>
      </c>
      <c r="J154" s="198">
        <f>Table2[[#This Row],[jual]]*Table2[[#This Row],[keluar]]</f>
        <v>4500</v>
      </c>
      <c r="K154" s="198">
        <f>Table2[[#This Row],[mark_up]]*Table2[[#This Row],[keluar]]</f>
        <v>1095</v>
      </c>
      <c r="L154" s="198">
        <f>Table2[[#This Row],[beli]]*Table2[[#This Row],[stok_akhir]]</f>
        <v>71505</v>
      </c>
      <c r="M154" s="161">
        <f>Table2[[#This Row],[mark_up]]/Table2[[#This Row],[beli]]</f>
        <v>0.32158590308370044</v>
      </c>
    </row>
    <row r="155" spans="1:13" x14ac:dyDescent="0.3">
      <c r="A155" s="15" t="s">
        <v>1540</v>
      </c>
      <c r="B155" s="16" t="s">
        <v>290</v>
      </c>
      <c r="C155" s="14">
        <v>23</v>
      </c>
      <c r="D155" s="14">
        <f>SUMIF(Table1[KODE BARANG],Table2[[#This Row],[kode_brg]],Table1[QTY])</f>
        <v>0</v>
      </c>
      <c r="E155" s="14">
        <f>SUMIF(Table3[kode_brg],Table2[[#This Row],[kode_brg]],Table3[QTY])</f>
        <v>0</v>
      </c>
      <c r="F155" s="14">
        <f>Table2[[#This Row],[stok_awal]]+Table2[[#This Row],[masuk]]-Table2[[#This Row],[keluar]]</f>
        <v>23</v>
      </c>
      <c r="G155" s="197">
        <v>3404</v>
      </c>
      <c r="H155" s="197">
        <v>4500</v>
      </c>
      <c r="I155" s="197">
        <f t="shared" si="2"/>
        <v>1096</v>
      </c>
      <c r="J155" s="198">
        <f>Table2[[#This Row],[jual]]*Table2[[#This Row],[keluar]]</f>
        <v>0</v>
      </c>
      <c r="K155" s="198">
        <f>Table2[[#This Row],[mark_up]]*Table2[[#This Row],[keluar]]</f>
        <v>0</v>
      </c>
      <c r="L155" s="198">
        <f>Table2[[#This Row],[beli]]*Table2[[#This Row],[stok_akhir]]</f>
        <v>78292</v>
      </c>
      <c r="M155" s="161">
        <f>Table2[[#This Row],[mark_up]]/Table2[[#This Row],[beli]]</f>
        <v>0.32197414806110458</v>
      </c>
    </row>
    <row r="156" spans="1:13" x14ac:dyDescent="0.3">
      <c r="A156" s="15" t="s">
        <v>1541</v>
      </c>
      <c r="B156" s="16" t="s">
        <v>291</v>
      </c>
      <c r="C156" s="14">
        <v>8</v>
      </c>
      <c r="D156" s="14">
        <f>SUMIF(Table1[KODE BARANG],Table2[[#This Row],[kode_brg]],Table1[QTY])</f>
        <v>0</v>
      </c>
      <c r="E156" s="14">
        <f>SUMIF(Table3[kode_brg],Table2[[#This Row],[kode_brg]],Table3[QTY])</f>
        <v>0</v>
      </c>
      <c r="F156" s="14">
        <f>Table2[[#This Row],[stok_awal]]+Table2[[#This Row],[masuk]]-Table2[[#This Row],[keluar]]</f>
        <v>8</v>
      </c>
      <c r="G156" s="197">
        <v>3405</v>
      </c>
      <c r="H156" s="197">
        <v>4500</v>
      </c>
      <c r="I156" s="197">
        <f t="shared" si="2"/>
        <v>1095</v>
      </c>
      <c r="J156" s="198">
        <f>Table2[[#This Row],[jual]]*Table2[[#This Row],[keluar]]</f>
        <v>0</v>
      </c>
      <c r="K156" s="198">
        <f>Table2[[#This Row],[mark_up]]*Table2[[#This Row],[keluar]]</f>
        <v>0</v>
      </c>
      <c r="L156" s="198">
        <f>Table2[[#This Row],[beli]]*Table2[[#This Row],[stok_akhir]]</f>
        <v>27240</v>
      </c>
      <c r="M156" s="161">
        <f>Table2[[#This Row],[mark_up]]/Table2[[#This Row],[beli]]</f>
        <v>0.32158590308370044</v>
      </c>
    </row>
    <row r="157" spans="1:13" x14ac:dyDescent="0.3">
      <c r="A157" s="15" t="s">
        <v>292</v>
      </c>
      <c r="B157" s="16" t="s">
        <v>293</v>
      </c>
      <c r="C157" s="14">
        <v>24</v>
      </c>
      <c r="D157" s="14">
        <f>SUMIF(Table1[KODE BARANG],Table2[[#This Row],[kode_brg]],Table1[QTY])</f>
        <v>0</v>
      </c>
      <c r="E157" s="14">
        <f>SUMIF(Table3[kode_brg],Table2[[#This Row],[kode_brg]],Table3[QTY])</f>
        <v>1</v>
      </c>
      <c r="F157" s="14">
        <f>Table2[[#This Row],[stok_awal]]+Table2[[#This Row],[masuk]]-Table2[[#This Row],[keluar]]</f>
        <v>23</v>
      </c>
      <c r="G157" s="197">
        <v>4880</v>
      </c>
      <c r="H157" s="197">
        <v>5500</v>
      </c>
      <c r="I157" s="197">
        <f t="shared" si="2"/>
        <v>620</v>
      </c>
      <c r="J157" s="198">
        <f>Table2[[#This Row],[jual]]*Table2[[#This Row],[keluar]]</f>
        <v>5500</v>
      </c>
      <c r="K157" s="198">
        <f>Table2[[#This Row],[mark_up]]*Table2[[#This Row],[keluar]]</f>
        <v>620</v>
      </c>
      <c r="L157" s="198">
        <f>Table2[[#This Row],[beli]]*Table2[[#This Row],[stok_akhir]]</f>
        <v>112240</v>
      </c>
      <c r="M157" s="161">
        <f>Table2[[#This Row],[mark_up]]/Table2[[#This Row],[beli]]</f>
        <v>0.12704918032786885</v>
      </c>
    </row>
    <row r="158" spans="1:13" x14ac:dyDescent="0.3">
      <c r="A158" s="15" t="s">
        <v>1542</v>
      </c>
      <c r="B158" s="16" t="s">
        <v>294</v>
      </c>
      <c r="C158" s="14">
        <v>1</v>
      </c>
      <c r="D158" s="14">
        <f>SUMIF(Table1[KODE BARANG],Table2[[#This Row],[kode_brg]],Table1[QTY])</f>
        <v>0</v>
      </c>
      <c r="E158" s="14">
        <f>SUMIF(Table3[kode_brg],Table2[[#This Row],[kode_brg]],Table3[QTY])</f>
        <v>1</v>
      </c>
      <c r="F158" s="14">
        <f>Table2[[#This Row],[stok_awal]]+Table2[[#This Row],[masuk]]-Table2[[#This Row],[keluar]]</f>
        <v>0</v>
      </c>
      <c r="G158" s="197">
        <v>5259</v>
      </c>
      <c r="H158" s="197">
        <v>5500</v>
      </c>
      <c r="I158" s="197">
        <f t="shared" si="2"/>
        <v>241</v>
      </c>
      <c r="J158" s="198">
        <f>Table2[[#This Row],[jual]]*Table2[[#This Row],[keluar]]</f>
        <v>5500</v>
      </c>
      <c r="K158" s="198">
        <f>Table2[[#This Row],[mark_up]]*Table2[[#This Row],[keluar]]</f>
        <v>241</v>
      </c>
      <c r="L158" s="198">
        <f>Table2[[#This Row],[beli]]*Table2[[#This Row],[stok_akhir]]</f>
        <v>0</v>
      </c>
      <c r="M158" s="161">
        <f>Table2[[#This Row],[mark_up]]/Table2[[#This Row],[beli]]</f>
        <v>4.5826202700133108E-2</v>
      </c>
    </row>
    <row r="159" spans="1:13" x14ac:dyDescent="0.3">
      <c r="A159" s="15" t="s">
        <v>1544</v>
      </c>
      <c r="B159" s="16" t="s">
        <v>295</v>
      </c>
      <c r="C159" s="14">
        <v>19</v>
      </c>
      <c r="D159" s="14">
        <f>SUMIF(Table1[KODE BARANG],Table2[[#This Row],[kode_brg]],Table1[QTY])</f>
        <v>0</v>
      </c>
      <c r="E159" s="14">
        <f>SUMIF(Table3[kode_brg],Table2[[#This Row],[kode_brg]],Table3[QTY])</f>
        <v>2</v>
      </c>
      <c r="F159" s="14">
        <f>Table2[[#This Row],[stok_awal]]+Table2[[#This Row],[masuk]]-Table2[[#This Row],[keluar]]</f>
        <v>17</v>
      </c>
      <c r="G159" s="197">
        <v>4889</v>
      </c>
      <c r="H159" s="197">
        <v>5500</v>
      </c>
      <c r="I159" s="197">
        <f t="shared" si="2"/>
        <v>611</v>
      </c>
      <c r="J159" s="198">
        <f>Table2[[#This Row],[jual]]*Table2[[#This Row],[keluar]]</f>
        <v>11000</v>
      </c>
      <c r="K159" s="198">
        <f>Table2[[#This Row],[mark_up]]*Table2[[#This Row],[keluar]]</f>
        <v>1222</v>
      </c>
      <c r="L159" s="198">
        <f>Table2[[#This Row],[beli]]*Table2[[#This Row],[stok_akhir]]</f>
        <v>83113</v>
      </c>
      <c r="M159" s="161">
        <f>Table2[[#This Row],[mark_up]]/Table2[[#This Row],[beli]]</f>
        <v>0.12497443239926365</v>
      </c>
    </row>
    <row r="160" spans="1:13" x14ac:dyDescent="0.3">
      <c r="A160" s="15" t="s">
        <v>1545</v>
      </c>
      <c r="B160" s="16" t="s">
        <v>296</v>
      </c>
      <c r="C160" s="14">
        <v>22</v>
      </c>
      <c r="D160" s="14">
        <f>SUMIF(Table1[KODE BARANG],Table2[[#This Row],[kode_brg]],Table1[QTY])</f>
        <v>0</v>
      </c>
      <c r="E160" s="14">
        <f>SUMIF(Table3[kode_brg],Table2[[#This Row],[kode_brg]],Table3[QTY])</f>
        <v>2</v>
      </c>
      <c r="F160" s="14">
        <f>Table2[[#This Row],[stok_awal]]+Table2[[#This Row],[masuk]]-Table2[[#This Row],[keluar]]</f>
        <v>20</v>
      </c>
      <c r="G160" s="197">
        <v>4875</v>
      </c>
      <c r="H160" s="197">
        <v>5500</v>
      </c>
      <c r="I160" s="197">
        <f t="shared" si="2"/>
        <v>625</v>
      </c>
      <c r="J160" s="198">
        <f>Table2[[#This Row],[jual]]*Table2[[#This Row],[keluar]]</f>
        <v>11000</v>
      </c>
      <c r="K160" s="198">
        <f>Table2[[#This Row],[mark_up]]*Table2[[#This Row],[keluar]]</f>
        <v>1250</v>
      </c>
      <c r="L160" s="198">
        <f>Table2[[#This Row],[beli]]*Table2[[#This Row],[stok_akhir]]</f>
        <v>97500</v>
      </c>
      <c r="M160" s="161">
        <f>Table2[[#This Row],[mark_up]]/Table2[[#This Row],[beli]]</f>
        <v>0.12820512820512819</v>
      </c>
    </row>
    <row r="161" spans="1:13" x14ac:dyDescent="0.3">
      <c r="A161" s="15" t="s">
        <v>1546</v>
      </c>
      <c r="B161" s="16" t="s">
        <v>297</v>
      </c>
      <c r="C161" s="14">
        <v>12</v>
      </c>
      <c r="D161" s="14">
        <f>SUMIF(Table1[KODE BARANG],Table2[[#This Row],[kode_brg]],Table1[QTY])</f>
        <v>0</v>
      </c>
      <c r="E161" s="14">
        <f>SUMIF(Table3[kode_brg],Table2[[#This Row],[kode_brg]],Table3[QTY])</f>
        <v>4</v>
      </c>
      <c r="F161" s="14">
        <f>Table2[[#This Row],[stok_awal]]+Table2[[#This Row],[masuk]]-Table2[[#This Row],[keluar]]</f>
        <v>8</v>
      </c>
      <c r="G161" s="197">
        <v>6338</v>
      </c>
      <c r="H161" s="197">
        <v>7500</v>
      </c>
      <c r="I161" s="197">
        <f t="shared" si="2"/>
        <v>1162</v>
      </c>
      <c r="J161" s="198">
        <f>Table2[[#This Row],[jual]]*Table2[[#This Row],[keluar]]</f>
        <v>30000</v>
      </c>
      <c r="K161" s="198">
        <f>Table2[[#This Row],[mark_up]]*Table2[[#This Row],[keluar]]</f>
        <v>4648</v>
      </c>
      <c r="L161" s="198">
        <f>Table2[[#This Row],[beli]]*Table2[[#This Row],[stok_akhir]]</f>
        <v>50704</v>
      </c>
      <c r="M161" s="161">
        <f>Table2[[#This Row],[mark_up]]/Table2[[#This Row],[beli]]</f>
        <v>0.18333859261596719</v>
      </c>
    </row>
    <row r="162" spans="1:13" x14ac:dyDescent="0.3">
      <c r="A162" s="15" t="s">
        <v>298</v>
      </c>
      <c r="B162" s="16" t="s">
        <v>299</v>
      </c>
      <c r="C162" s="14">
        <v>22</v>
      </c>
      <c r="D162" s="14">
        <f>SUMIF(Table1[KODE BARANG],Table2[[#This Row],[kode_brg]],Table1[QTY])</f>
        <v>0</v>
      </c>
      <c r="E162" s="14">
        <f>SUMIF(Table3[kode_brg],Table2[[#This Row],[kode_brg]],Table3[QTY])</f>
        <v>2</v>
      </c>
      <c r="F162" s="14">
        <f>Table2[[#This Row],[stok_awal]]+Table2[[#This Row],[masuk]]-Table2[[#This Row],[keluar]]</f>
        <v>20</v>
      </c>
      <c r="G162" s="197">
        <v>6338</v>
      </c>
      <c r="H162" s="197">
        <v>7000</v>
      </c>
      <c r="I162" s="197">
        <f t="shared" si="2"/>
        <v>662</v>
      </c>
      <c r="J162" s="198">
        <f>Table2[[#This Row],[jual]]*Table2[[#This Row],[keluar]]</f>
        <v>14000</v>
      </c>
      <c r="K162" s="198">
        <f>Table2[[#This Row],[mark_up]]*Table2[[#This Row],[keluar]]</f>
        <v>1324</v>
      </c>
      <c r="L162" s="198">
        <f>Table2[[#This Row],[beli]]*Table2[[#This Row],[stok_akhir]]</f>
        <v>126760</v>
      </c>
      <c r="M162" s="161">
        <f>Table2[[#This Row],[mark_up]]/Table2[[#This Row],[beli]]</f>
        <v>0.10444935310823604</v>
      </c>
    </row>
    <row r="163" spans="1:13" x14ac:dyDescent="0.3">
      <c r="A163" s="15" t="s">
        <v>1543</v>
      </c>
      <c r="B163" s="16" t="s">
        <v>300</v>
      </c>
      <c r="C163" s="14">
        <v>6</v>
      </c>
      <c r="D163" s="14">
        <f>SUMIF(Table1[KODE BARANG],Table2[[#This Row],[kode_brg]],Table1[QTY])</f>
        <v>0</v>
      </c>
      <c r="E163" s="14">
        <f>SUMIF(Table3[kode_brg],Table2[[#This Row],[kode_brg]],Table3[QTY])</f>
        <v>2</v>
      </c>
      <c r="F163" s="14">
        <f>Table2[[#This Row],[stok_awal]]+Table2[[#This Row],[masuk]]-Table2[[#This Row],[keluar]]</f>
        <v>4</v>
      </c>
      <c r="G163" s="197">
        <v>2334</v>
      </c>
      <c r="H163" s="197">
        <v>3000</v>
      </c>
      <c r="I163" s="197">
        <f t="shared" si="2"/>
        <v>666</v>
      </c>
      <c r="J163" s="198">
        <f>Table2[[#This Row],[jual]]*Table2[[#This Row],[keluar]]</f>
        <v>6000</v>
      </c>
      <c r="K163" s="198">
        <f>Table2[[#This Row],[mark_up]]*Table2[[#This Row],[keluar]]</f>
        <v>1332</v>
      </c>
      <c r="L163" s="198">
        <f>Table2[[#This Row],[beli]]*Table2[[#This Row],[stok_akhir]]</f>
        <v>9336</v>
      </c>
      <c r="M163" s="161">
        <f>Table2[[#This Row],[mark_up]]/Table2[[#This Row],[beli]]</f>
        <v>0.28534704370179947</v>
      </c>
    </row>
    <row r="164" spans="1:13" x14ac:dyDescent="0.3">
      <c r="A164" s="16" t="s">
        <v>301</v>
      </c>
      <c r="B164" s="16" t="s">
        <v>302</v>
      </c>
      <c r="C164" s="14">
        <v>2</v>
      </c>
      <c r="D164" s="14">
        <f>SUMIF(Table1[KODE BARANG],Table2[[#This Row],[kode_brg]],Table1[QTY])</f>
        <v>0</v>
      </c>
      <c r="E164" s="14">
        <f>SUMIF(Table3[kode_brg],Table2[[#This Row],[kode_brg]],Table3[QTY])</f>
        <v>0</v>
      </c>
      <c r="F164" s="14">
        <f>Table2[[#This Row],[stok_awal]]+Table2[[#This Row],[masuk]]-Table2[[#This Row],[keluar]]</f>
        <v>2</v>
      </c>
      <c r="G164" s="197">
        <v>4750</v>
      </c>
      <c r="H164" s="197">
        <v>5000</v>
      </c>
      <c r="I164" s="197">
        <f t="shared" si="2"/>
        <v>250</v>
      </c>
      <c r="J164" s="198">
        <f>Table2[[#This Row],[jual]]*Table2[[#This Row],[keluar]]</f>
        <v>0</v>
      </c>
      <c r="K164" s="198">
        <f>Table2[[#This Row],[mark_up]]*Table2[[#This Row],[keluar]]</f>
        <v>0</v>
      </c>
      <c r="L164" s="198">
        <f>Table2[[#This Row],[beli]]*Table2[[#This Row],[stok_akhir]]</f>
        <v>9500</v>
      </c>
      <c r="M164" s="161">
        <f>Table2[[#This Row],[mark_up]]/Table2[[#This Row],[beli]]</f>
        <v>5.2631578947368418E-2</v>
      </c>
    </row>
    <row r="165" spans="1:13" x14ac:dyDescent="0.3">
      <c r="A165" s="16" t="s">
        <v>303</v>
      </c>
      <c r="B165" s="16" t="s">
        <v>304</v>
      </c>
      <c r="C165" s="14">
        <v>4</v>
      </c>
      <c r="D165" s="14">
        <f>SUMIF(Table1[KODE BARANG],Table2[[#This Row],[kode_brg]],Table1[QTY])</f>
        <v>0</v>
      </c>
      <c r="E165" s="14">
        <f>SUMIF(Table3[kode_brg],Table2[[#This Row],[kode_brg]],Table3[QTY])</f>
        <v>0</v>
      </c>
      <c r="F165" s="14">
        <f>Table2[[#This Row],[stok_awal]]+Table2[[#This Row],[masuk]]-Table2[[#This Row],[keluar]]</f>
        <v>4</v>
      </c>
      <c r="G165" s="197">
        <v>7700</v>
      </c>
      <c r="H165" s="197">
        <v>8500</v>
      </c>
      <c r="I165" s="197">
        <f t="shared" si="2"/>
        <v>800</v>
      </c>
      <c r="J165" s="198">
        <f>Table2[[#This Row],[jual]]*Table2[[#This Row],[keluar]]</f>
        <v>0</v>
      </c>
      <c r="K165" s="198">
        <f>Table2[[#This Row],[mark_up]]*Table2[[#This Row],[keluar]]</f>
        <v>0</v>
      </c>
      <c r="L165" s="198">
        <f>Table2[[#This Row],[beli]]*Table2[[#This Row],[stok_akhir]]</f>
        <v>30800</v>
      </c>
      <c r="M165" s="161">
        <f>Table2[[#This Row],[mark_up]]/Table2[[#This Row],[beli]]</f>
        <v>0.1038961038961039</v>
      </c>
    </row>
    <row r="166" spans="1:13" x14ac:dyDescent="0.3">
      <c r="A166" s="16" t="s">
        <v>305</v>
      </c>
      <c r="B166" s="16" t="s">
        <v>306</v>
      </c>
      <c r="C166" s="14">
        <v>3</v>
      </c>
      <c r="D166" s="14">
        <f>SUMIF(Table1[KODE BARANG],Table2[[#This Row],[kode_brg]],Table1[QTY])</f>
        <v>0</v>
      </c>
      <c r="E166" s="14">
        <f>SUMIF(Table3[kode_brg],Table2[[#This Row],[kode_brg]],Table3[QTY])</f>
        <v>1</v>
      </c>
      <c r="F166" s="14">
        <f>Table2[[#This Row],[stok_awal]]+Table2[[#This Row],[masuk]]-Table2[[#This Row],[keluar]]</f>
        <v>2</v>
      </c>
      <c r="G166" s="197">
        <v>13000</v>
      </c>
      <c r="H166" s="197">
        <v>14000</v>
      </c>
      <c r="I166" s="197">
        <f t="shared" si="2"/>
        <v>1000</v>
      </c>
      <c r="J166" s="198">
        <f>Table2[[#This Row],[jual]]*Table2[[#This Row],[keluar]]</f>
        <v>14000</v>
      </c>
      <c r="K166" s="198">
        <f>Table2[[#This Row],[mark_up]]*Table2[[#This Row],[keluar]]</f>
        <v>1000</v>
      </c>
      <c r="L166" s="198">
        <f>Table2[[#This Row],[beli]]*Table2[[#This Row],[stok_akhir]]</f>
        <v>26000</v>
      </c>
      <c r="M166" s="161">
        <f>Table2[[#This Row],[mark_up]]/Table2[[#This Row],[beli]]</f>
        <v>7.6923076923076927E-2</v>
      </c>
    </row>
    <row r="167" spans="1:13" x14ac:dyDescent="0.3">
      <c r="A167" s="16" t="s">
        <v>307</v>
      </c>
      <c r="B167" s="16" t="s">
        <v>308</v>
      </c>
      <c r="C167" s="14">
        <v>4</v>
      </c>
      <c r="D167" s="14">
        <f>SUMIF(Table1[KODE BARANG],Table2[[#This Row],[kode_brg]],Table1[QTY])</f>
        <v>0</v>
      </c>
      <c r="E167" s="14">
        <f>SUMIF(Table3[kode_brg],Table2[[#This Row],[kode_brg]],Table3[QTY])</f>
        <v>0</v>
      </c>
      <c r="F167" s="14">
        <f>Table2[[#This Row],[stok_awal]]+Table2[[#This Row],[masuk]]-Table2[[#This Row],[keluar]]</f>
        <v>4</v>
      </c>
      <c r="G167" s="197">
        <v>7700</v>
      </c>
      <c r="H167" s="197">
        <v>8500</v>
      </c>
      <c r="I167" s="197">
        <f t="shared" si="2"/>
        <v>800</v>
      </c>
      <c r="J167" s="198">
        <f>Table2[[#This Row],[jual]]*Table2[[#This Row],[keluar]]</f>
        <v>0</v>
      </c>
      <c r="K167" s="198">
        <f>Table2[[#This Row],[mark_up]]*Table2[[#This Row],[keluar]]</f>
        <v>0</v>
      </c>
      <c r="L167" s="198">
        <f>Table2[[#This Row],[beli]]*Table2[[#This Row],[stok_akhir]]</f>
        <v>30800</v>
      </c>
      <c r="M167" s="161">
        <f>Table2[[#This Row],[mark_up]]/Table2[[#This Row],[beli]]</f>
        <v>0.1038961038961039</v>
      </c>
    </row>
    <row r="168" spans="1:13" x14ac:dyDescent="0.3">
      <c r="A168" s="15" t="s">
        <v>309</v>
      </c>
      <c r="B168" s="16" t="s">
        <v>310</v>
      </c>
      <c r="C168" s="14">
        <v>32</v>
      </c>
      <c r="D168" s="14">
        <f>SUMIF(Table1[KODE BARANG],Table2[[#This Row],[kode_brg]],Table1[QTY])</f>
        <v>0</v>
      </c>
      <c r="E168" s="14">
        <f>SUMIF(Table3[kode_brg],Table2[[#This Row],[kode_brg]],Table3[QTY])</f>
        <v>0</v>
      </c>
      <c r="F168" s="14">
        <f>Table2[[#This Row],[stok_awal]]+Table2[[#This Row],[masuk]]-Table2[[#This Row],[keluar]]</f>
        <v>32</v>
      </c>
      <c r="G168" s="197">
        <v>2900</v>
      </c>
      <c r="H168" s="197">
        <v>3500</v>
      </c>
      <c r="I168" s="197">
        <f t="shared" si="2"/>
        <v>600</v>
      </c>
      <c r="J168" s="198">
        <f>Table2[[#This Row],[jual]]*Table2[[#This Row],[keluar]]</f>
        <v>0</v>
      </c>
      <c r="K168" s="198">
        <f>Table2[[#This Row],[mark_up]]*Table2[[#This Row],[keluar]]</f>
        <v>0</v>
      </c>
      <c r="L168" s="198">
        <f>Table2[[#This Row],[beli]]*Table2[[#This Row],[stok_akhir]]</f>
        <v>92800</v>
      </c>
      <c r="M168" s="161">
        <f>Table2[[#This Row],[mark_up]]/Table2[[#This Row],[beli]]</f>
        <v>0.20689655172413793</v>
      </c>
    </row>
    <row r="169" spans="1:13" x14ac:dyDescent="0.3">
      <c r="A169" s="15" t="s">
        <v>311</v>
      </c>
      <c r="B169" s="16" t="s">
        <v>312</v>
      </c>
      <c r="C169" s="14">
        <v>6</v>
      </c>
      <c r="D169" s="14">
        <f>SUMIF(Table1[KODE BARANG],Table2[[#This Row],[kode_brg]],Table1[QTY])</f>
        <v>0</v>
      </c>
      <c r="E169" s="14">
        <f>SUMIF(Table3[kode_brg],Table2[[#This Row],[kode_brg]],Table3[QTY])</f>
        <v>0</v>
      </c>
      <c r="F169" s="14">
        <f>Table2[[#This Row],[stok_awal]]+Table2[[#This Row],[masuk]]-Table2[[#This Row],[keluar]]</f>
        <v>6</v>
      </c>
      <c r="G169" s="197">
        <v>4175</v>
      </c>
      <c r="H169" s="197">
        <v>5000</v>
      </c>
      <c r="I169" s="197">
        <f t="shared" si="2"/>
        <v>825</v>
      </c>
      <c r="J169" s="198">
        <f>Table2[[#This Row],[jual]]*Table2[[#This Row],[keluar]]</f>
        <v>0</v>
      </c>
      <c r="K169" s="198">
        <f>Table2[[#This Row],[mark_up]]*Table2[[#This Row],[keluar]]</f>
        <v>0</v>
      </c>
      <c r="L169" s="198">
        <f>Table2[[#This Row],[beli]]*Table2[[#This Row],[stok_akhir]]</f>
        <v>25050</v>
      </c>
      <c r="M169" s="161">
        <f>Table2[[#This Row],[mark_up]]/Table2[[#This Row],[beli]]</f>
        <v>0.19760479041916168</v>
      </c>
    </row>
    <row r="170" spans="1:13" x14ac:dyDescent="0.3">
      <c r="A170" s="15" t="s">
        <v>313</v>
      </c>
      <c r="B170" s="16" t="s">
        <v>314</v>
      </c>
      <c r="C170" s="14">
        <v>29</v>
      </c>
      <c r="D170" s="14">
        <f>SUMIF(Table1[KODE BARANG],Table2[[#This Row],[kode_brg]],Table1[QTY])</f>
        <v>0</v>
      </c>
      <c r="E170" s="14">
        <f>SUMIF(Table3[kode_brg],Table2[[#This Row],[kode_brg]],Table3[QTY])</f>
        <v>0</v>
      </c>
      <c r="F170" s="14">
        <f>Table2[[#This Row],[stok_awal]]+Table2[[#This Row],[masuk]]-Table2[[#This Row],[keluar]]</f>
        <v>29</v>
      </c>
      <c r="G170" s="197">
        <v>4175</v>
      </c>
      <c r="H170" s="197">
        <v>5000</v>
      </c>
      <c r="I170" s="197">
        <f t="shared" si="2"/>
        <v>825</v>
      </c>
      <c r="J170" s="198">
        <f>Table2[[#This Row],[jual]]*Table2[[#This Row],[keluar]]</f>
        <v>0</v>
      </c>
      <c r="K170" s="198">
        <f>Table2[[#This Row],[mark_up]]*Table2[[#This Row],[keluar]]</f>
        <v>0</v>
      </c>
      <c r="L170" s="198">
        <f>Table2[[#This Row],[beli]]*Table2[[#This Row],[stok_akhir]]</f>
        <v>121075</v>
      </c>
      <c r="M170" s="161">
        <f>Table2[[#This Row],[mark_up]]/Table2[[#This Row],[beli]]</f>
        <v>0.19760479041916168</v>
      </c>
    </row>
    <row r="171" spans="1:13" x14ac:dyDescent="0.3">
      <c r="A171" s="15" t="s">
        <v>315</v>
      </c>
      <c r="B171" s="16" t="s">
        <v>316</v>
      </c>
      <c r="C171" s="14">
        <v>28</v>
      </c>
      <c r="D171" s="14">
        <f>SUMIF(Table1[KODE BARANG],Table2[[#This Row],[kode_brg]],Table1[QTY])</f>
        <v>0</v>
      </c>
      <c r="E171" s="14">
        <f>SUMIF(Table3[kode_brg],Table2[[#This Row],[kode_brg]],Table3[QTY])</f>
        <v>1</v>
      </c>
      <c r="F171" s="14">
        <f>Table2[[#This Row],[stok_awal]]+Table2[[#This Row],[masuk]]-Table2[[#This Row],[keluar]]</f>
        <v>27</v>
      </c>
      <c r="G171" s="197">
        <v>4175</v>
      </c>
      <c r="H171" s="197">
        <v>5000</v>
      </c>
      <c r="I171" s="197">
        <f t="shared" si="2"/>
        <v>825</v>
      </c>
      <c r="J171" s="198">
        <f>Table2[[#This Row],[jual]]*Table2[[#This Row],[keluar]]</f>
        <v>5000</v>
      </c>
      <c r="K171" s="198">
        <f>Table2[[#This Row],[mark_up]]*Table2[[#This Row],[keluar]]</f>
        <v>825</v>
      </c>
      <c r="L171" s="198">
        <f>Table2[[#This Row],[beli]]*Table2[[#This Row],[stok_akhir]]</f>
        <v>112725</v>
      </c>
      <c r="M171" s="161">
        <f>Table2[[#This Row],[mark_up]]/Table2[[#This Row],[beli]]</f>
        <v>0.19760479041916168</v>
      </c>
    </row>
    <row r="172" spans="1:13" x14ac:dyDescent="0.3">
      <c r="A172" s="16" t="s">
        <v>317</v>
      </c>
      <c r="B172" s="16" t="s">
        <v>318</v>
      </c>
      <c r="C172" s="14">
        <v>25</v>
      </c>
      <c r="D172" s="14">
        <f>SUMIF(Table1[KODE BARANG],Table2[[#This Row],[kode_brg]],Table1[QTY])</f>
        <v>0</v>
      </c>
      <c r="E172" s="14">
        <f>SUMIF(Table3[kode_brg],Table2[[#This Row],[kode_brg]],Table3[QTY])</f>
        <v>3</v>
      </c>
      <c r="F172" s="14">
        <f>Table2[[#This Row],[stok_awal]]+Table2[[#This Row],[masuk]]-Table2[[#This Row],[keluar]]</f>
        <v>22</v>
      </c>
      <c r="G172" s="197">
        <v>3100</v>
      </c>
      <c r="H172" s="197">
        <v>3500</v>
      </c>
      <c r="I172" s="197">
        <f t="shared" si="2"/>
        <v>400</v>
      </c>
      <c r="J172" s="198">
        <f>Table2[[#This Row],[jual]]*Table2[[#This Row],[keluar]]</f>
        <v>10500</v>
      </c>
      <c r="K172" s="198">
        <f>Table2[[#This Row],[mark_up]]*Table2[[#This Row],[keluar]]</f>
        <v>1200</v>
      </c>
      <c r="L172" s="198">
        <f>Table2[[#This Row],[beli]]*Table2[[#This Row],[stok_akhir]]</f>
        <v>68200</v>
      </c>
      <c r="M172" s="161">
        <f>Table2[[#This Row],[mark_up]]/Table2[[#This Row],[beli]]</f>
        <v>0.12903225806451613</v>
      </c>
    </row>
    <row r="173" spans="1:13" x14ac:dyDescent="0.3">
      <c r="A173" s="16" t="s">
        <v>319</v>
      </c>
      <c r="B173" s="16" t="s">
        <v>320</v>
      </c>
      <c r="C173" s="14">
        <v>7</v>
      </c>
      <c r="D173" s="14">
        <f>SUMIF(Table1[KODE BARANG],Table2[[#This Row],[kode_brg]],Table1[QTY])</f>
        <v>0</v>
      </c>
      <c r="E173" s="14">
        <f>SUMIF(Table3[kode_brg],Table2[[#This Row],[kode_brg]],Table3[QTY])</f>
        <v>0</v>
      </c>
      <c r="F173" s="14">
        <f>Table2[[#This Row],[stok_awal]]+Table2[[#This Row],[masuk]]-Table2[[#This Row],[keluar]]</f>
        <v>7</v>
      </c>
      <c r="G173" s="197">
        <v>2630</v>
      </c>
      <c r="H173" s="197">
        <v>3000</v>
      </c>
      <c r="I173" s="197">
        <f t="shared" si="2"/>
        <v>370</v>
      </c>
      <c r="J173" s="198">
        <f>Table2[[#This Row],[jual]]*Table2[[#This Row],[keluar]]</f>
        <v>0</v>
      </c>
      <c r="K173" s="198">
        <f>Table2[[#This Row],[mark_up]]*Table2[[#This Row],[keluar]]</f>
        <v>0</v>
      </c>
      <c r="L173" s="198">
        <f>Table2[[#This Row],[beli]]*Table2[[#This Row],[stok_akhir]]</f>
        <v>18410</v>
      </c>
      <c r="M173" s="161">
        <f>Table2[[#This Row],[mark_up]]/Table2[[#This Row],[beli]]</f>
        <v>0.14068441064638784</v>
      </c>
    </row>
    <row r="174" spans="1:13" x14ac:dyDescent="0.3">
      <c r="A174" s="16" t="s">
        <v>321</v>
      </c>
      <c r="B174" s="16" t="s">
        <v>322</v>
      </c>
      <c r="C174" s="14">
        <v>25</v>
      </c>
      <c r="D174" s="14">
        <f>SUMIF(Table1[KODE BARANG],Table2[[#This Row],[kode_brg]],Table1[QTY])</f>
        <v>0</v>
      </c>
      <c r="E174" s="14">
        <f>SUMIF(Table3[kode_brg],Table2[[#This Row],[kode_brg]],Table3[QTY])</f>
        <v>0</v>
      </c>
      <c r="F174" s="14">
        <f>Table2[[#This Row],[stok_awal]]+Table2[[#This Row],[masuk]]-Table2[[#This Row],[keluar]]</f>
        <v>25</v>
      </c>
      <c r="G174" s="197">
        <v>6875</v>
      </c>
      <c r="H174" s="197">
        <v>8000</v>
      </c>
      <c r="I174" s="197">
        <f t="shared" si="2"/>
        <v>1125</v>
      </c>
      <c r="J174" s="198">
        <f>Table2[[#This Row],[jual]]*Table2[[#This Row],[keluar]]</f>
        <v>0</v>
      </c>
      <c r="K174" s="198">
        <f>Table2[[#This Row],[mark_up]]*Table2[[#This Row],[keluar]]</f>
        <v>0</v>
      </c>
      <c r="L174" s="198">
        <f>Table2[[#This Row],[beli]]*Table2[[#This Row],[stok_akhir]]</f>
        <v>171875</v>
      </c>
      <c r="M174" s="161">
        <f>Table2[[#This Row],[mark_up]]/Table2[[#This Row],[beli]]</f>
        <v>0.16363636363636364</v>
      </c>
    </row>
    <row r="175" spans="1:13" x14ac:dyDescent="0.3">
      <c r="A175" s="16" t="s">
        <v>323</v>
      </c>
      <c r="B175" s="16" t="s">
        <v>324</v>
      </c>
      <c r="C175" s="14">
        <v>32</v>
      </c>
      <c r="D175" s="14">
        <f>SUMIF(Table1[KODE BARANG],Table2[[#This Row],[kode_brg]],Table1[QTY])</f>
        <v>0</v>
      </c>
      <c r="E175" s="14">
        <f>SUMIF(Table3[kode_brg],Table2[[#This Row],[kode_brg]],Table3[QTY])</f>
        <v>18</v>
      </c>
      <c r="F175" s="14">
        <f>Table2[[#This Row],[stok_awal]]+Table2[[#This Row],[masuk]]-Table2[[#This Row],[keluar]]</f>
        <v>14</v>
      </c>
      <c r="G175" s="197">
        <v>2840</v>
      </c>
      <c r="H175" s="197">
        <v>3300</v>
      </c>
      <c r="I175" s="197">
        <f t="shared" si="2"/>
        <v>460</v>
      </c>
      <c r="J175" s="198">
        <f>Table2[[#This Row],[jual]]*Table2[[#This Row],[keluar]]</f>
        <v>59400</v>
      </c>
      <c r="K175" s="198">
        <f>Table2[[#This Row],[mark_up]]*Table2[[#This Row],[keluar]]</f>
        <v>8280</v>
      </c>
      <c r="L175" s="198">
        <f>Table2[[#This Row],[beli]]*Table2[[#This Row],[stok_akhir]]</f>
        <v>39760</v>
      </c>
      <c r="M175" s="161">
        <f>Table2[[#This Row],[mark_up]]/Table2[[#This Row],[beli]]</f>
        <v>0.1619718309859155</v>
      </c>
    </row>
    <row r="176" spans="1:13" x14ac:dyDescent="0.3">
      <c r="A176" s="15" t="s">
        <v>325</v>
      </c>
      <c r="B176" s="16" t="s">
        <v>326</v>
      </c>
      <c r="C176" s="14">
        <v>25</v>
      </c>
      <c r="D176" s="14">
        <f>SUMIF(Table1[KODE BARANG],Table2[[#This Row],[kode_brg]],Table1[QTY])</f>
        <v>0</v>
      </c>
      <c r="E176" s="14">
        <f>SUMIF(Table3[kode_brg],Table2[[#This Row],[kode_brg]],Table3[QTY])</f>
        <v>0</v>
      </c>
      <c r="F176" s="14">
        <f>Table2[[#This Row],[stok_awal]]+Table2[[#This Row],[masuk]]-Table2[[#This Row],[keluar]]</f>
        <v>25</v>
      </c>
      <c r="G176" s="197">
        <v>2450</v>
      </c>
      <c r="H176" s="197">
        <v>3000</v>
      </c>
      <c r="I176" s="197">
        <f t="shared" si="2"/>
        <v>550</v>
      </c>
      <c r="J176" s="198">
        <f>Table2[[#This Row],[jual]]*Table2[[#This Row],[keluar]]</f>
        <v>0</v>
      </c>
      <c r="K176" s="198">
        <f>Table2[[#This Row],[mark_up]]*Table2[[#This Row],[keluar]]</f>
        <v>0</v>
      </c>
      <c r="L176" s="198">
        <f>Table2[[#This Row],[beli]]*Table2[[#This Row],[stok_akhir]]</f>
        <v>61250</v>
      </c>
      <c r="M176" s="161">
        <f>Table2[[#This Row],[mark_up]]/Table2[[#This Row],[beli]]</f>
        <v>0.22448979591836735</v>
      </c>
    </row>
    <row r="177" spans="1:13" x14ac:dyDescent="0.3">
      <c r="A177" s="15" t="s">
        <v>327</v>
      </c>
      <c r="B177" s="16" t="s">
        <v>328</v>
      </c>
      <c r="C177" s="14">
        <v>3</v>
      </c>
      <c r="D177" s="14">
        <f>SUMIF(Table1[KODE BARANG],Table2[[#This Row],[kode_brg]],Table1[QTY])</f>
        <v>0</v>
      </c>
      <c r="E177" s="14">
        <f>SUMIF(Table3[kode_brg],Table2[[#This Row],[kode_brg]],Table3[QTY])</f>
        <v>0</v>
      </c>
      <c r="F177" s="14">
        <f>Table2[[#This Row],[stok_awal]]+Table2[[#This Row],[masuk]]-Table2[[#This Row],[keluar]]</f>
        <v>3</v>
      </c>
      <c r="G177" s="197">
        <v>3500</v>
      </c>
      <c r="H177" s="197">
        <v>4000</v>
      </c>
      <c r="I177" s="197">
        <f t="shared" si="2"/>
        <v>500</v>
      </c>
      <c r="J177" s="198">
        <f>Table2[[#This Row],[jual]]*Table2[[#This Row],[keluar]]</f>
        <v>0</v>
      </c>
      <c r="K177" s="198">
        <f>Table2[[#This Row],[mark_up]]*Table2[[#This Row],[keluar]]</f>
        <v>0</v>
      </c>
      <c r="L177" s="198">
        <f>Table2[[#This Row],[beli]]*Table2[[#This Row],[stok_akhir]]</f>
        <v>10500</v>
      </c>
      <c r="M177" s="161">
        <f>Table2[[#This Row],[mark_up]]/Table2[[#This Row],[beli]]</f>
        <v>0.14285714285714285</v>
      </c>
    </row>
    <row r="178" spans="1:13" x14ac:dyDescent="0.3">
      <c r="A178" s="15" t="s">
        <v>329</v>
      </c>
      <c r="B178" s="16" t="s">
        <v>330</v>
      </c>
      <c r="C178" s="14">
        <v>33</v>
      </c>
      <c r="D178" s="14">
        <f>SUMIF(Table1[KODE BARANG],Table2[[#This Row],[kode_brg]],Table1[QTY])</f>
        <v>0</v>
      </c>
      <c r="E178" s="14">
        <f>SUMIF(Table3[kode_brg],Table2[[#This Row],[kode_brg]],Table3[QTY])</f>
        <v>0</v>
      </c>
      <c r="F178" s="14">
        <f>Table2[[#This Row],[stok_awal]]+Table2[[#This Row],[masuk]]-Table2[[#This Row],[keluar]]</f>
        <v>33</v>
      </c>
      <c r="G178" s="197">
        <v>3800</v>
      </c>
      <c r="H178" s="197">
        <v>4200</v>
      </c>
      <c r="I178" s="197">
        <f t="shared" si="2"/>
        <v>400</v>
      </c>
      <c r="J178" s="198">
        <f>Table2[[#This Row],[jual]]*Table2[[#This Row],[keluar]]</f>
        <v>0</v>
      </c>
      <c r="K178" s="198">
        <f>Table2[[#This Row],[mark_up]]*Table2[[#This Row],[keluar]]</f>
        <v>0</v>
      </c>
      <c r="L178" s="198">
        <f>Table2[[#This Row],[beli]]*Table2[[#This Row],[stok_akhir]]</f>
        <v>125400</v>
      </c>
      <c r="M178" s="161">
        <f>Table2[[#This Row],[mark_up]]/Table2[[#This Row],[beli]]</f>
        <v>0.10526315789473684</v>
      </c>
    </row>
    <row r="179" spans="1:13" x14ac:dyDescent="0.3">
      <c r="A179" s="15" t="s">
        <v>1547</v>
      </c>
      <c r="B179" s="16" t="s">
        <v>331</v>
      </c>
      <c r="C179" s="14">
        <v>2</v>
      </c>
      <c r="D179" s="14">
        <f>SUMIF(Table1[KODE BARANG],Table2[[#This Row],[kode_brg]],Table1[QTY])</f>
        <v>0</v>
      </c>
      <c r="E179" s="14">
        <f>SUMIF(Table3[kode_brg],Table2[[#This Row],[kode_brg]],Table3[QTY])</f>
        <v>0</v>
      </c>
      <c r="F179" s="14">
        <f>Table2[[#This Row],[stok_awal]]+Table2[[#This Row],[masuk]]-Table2[[#This Row],[keluar]]</f>
        <v>2</v>
      </c>
      <c r="G179" s="197">
        <v>3800</v>
      </c>
      <c r="H179" s="197">
        <v>4200</v>
      </c>
      <c r="I179" s="197">
        <f t="shared" si="2"/>
        <v>400</v>
      </c>
      <c r="J179" s="198">
        <f>Table2[[#This Row],[jual]]*Table2[[#This Row],[keluar]]</f>
        <v>0</v>
      </c>
      <c r="K179" s="198">
        <f>Table2[[#This Row],[mark_up]]*Table2[[#This Row],[keluar]]</f>
        <v>0</v>
      </c>
      <c r="L179" s="198">
        <f>Table2[[#This Row],[beli]]*Table2[[#This Row],[stok_akhir]]</f>
        <v>7600</v>
      </c>
      <c r="M179" s="161">
        <f>Table2[[#This Row],[mark_up]]/Table2[[#This Row],[beli]]</f>
        <v>0.10526315789473684</v>
      </c>
    </row>
    <row r="180" spans="1:13" x14ac:dyDescent="0.3">
      <c r="A180" s="16" t="s">
        <v>332</v>
      </c>
      <c r="B180" s="16" t="s">
        <v>333</v>
      </c>
      <c r="C180" s="14">
        <v>2</v>
      </c>
      <c r="D180" s="14">
        <f>SUMIF(Table1[KODE BARANG],Table2[[#This Row],[kode_brg]],Table1[QTY])</f>
        <v>0</v>
      </c>
      <c r="E180" s="14">
        <f>SUMIF(Table3[kode_brg],Table2[[#This Row],[kode_brg]],Table3[QTY])</f>
        <v>0</v>
      </c>
      <c r="F180" s="14">
        <f>Table2[[#This Row],[stok_awal]]+Table2[[#This Row],[masuk]]-Table2[[#This Row],[keluar]]</f>
        <v>2</v>
      </c>
      <c r="G180" s="197">
        <v>2870</v>
      </c>
      <c r="H180" s="197">
        <v>3300</v>
      </c>
      <c r="I180" s="197">
        <f t="shared" si="2"/>
        <v>430</v>
      </c>
      <c r="J180" s="198">
        <f>Table2[[#This Row],[jual]]*Table2[[#This Row],[keluar]]</f>
        <v>0</v>
      </c>
      <c r="K180" s="198">
        <f>Table2[[#This Row],[mark_up]]*Table2[[#This Row],[keluar]]</f>
        <v>0</v>
      </c>
      <c r="L180" s="198">
        <f>Table2[[#This Row],[beli]]*Table2[[#This Row],[stok_akhir]]</f>
        <v>5740</v>
      </c>
      <c r="M180" s="161">
        <f>Table2[[#This Row],[mark_up]]/Table2[[#This Row],[beli]]</f>
        <v>0.14982578397212543</v>
      </c>
    </row>
    <row r="181" spans="1:13" x14ac:dyDescent="0.3">
      <c r="A181" s="21" t="s">
        <v>334</v>
      </c>
      <c r="B181" s="21" t="s">
        <v>335</v>
      </c>
      <c r="C181" s="14">
        <v>19</v>
      </c>
      <c r="D181" s="14">
        <f>SUMIF(Table1[KODE BARANG],Table2[[#This Row],[kode_brg]],Table1[QTY])</f>
        <v>0</v>
      </c>
      <c r="E181" s="14">
        <f>SUMIF(Table3[kode_brg],Table2[[#This Row],[kode_brg]],Table3[QTY])</f>
        <v>4</v>
      </c>
      <c r="F181" s="14">
        <f>Table2[[#This Row],[stok_awal]]+Table2[[#This Row],[masuk]]-Table2[[#This Row],[keluar]]</f>
        <v>15</v>
      </c>
      <c r="G181" s="197">
        <v>3750</v>
      </c>
      <c r="H181" s="197">
        <v>4200</v>
      </c>
      <c r="I181" s="197">
        <f t="shared" si="2"/>
        <v>450</v>
      </c>
      <c r="J181" s="198">
        <f>Table2[[#This Row],[jual]]*Table2[[#This Row],[keluar]]</f>
        <v>16800</v>
      </c>
      <c r="K181" s="198">
        <f>Table2[[#This Row],[mark_up]]*Table2[[#This Row],[keluar]]</f>
        <v>1800</v>
      </c>
      <c r="L181" s="198">
        <f>Table2[[#This Row],[beli]]*Table2[[#This Row],[stok_akhir]]</f>
        <v>56250</v>
      </c>
      <c r="M181" s="161">
        <f>Table2[[#This Row],[mark_up]]/Table2[[#This Row],[beli]]</f>
        <v>0.12</v>
      </c>
    </row>
    <row r="182" spans="1:13" x14ac:dyDescent="0.3">
      <c r="A182" s="16" t="s">
        <v>336</v>
      </c>
      <c r="B182" s="16" t="s">
        <v>337</v>
      </c>
      <c r="C182" s="14">
        <v>20</v>
      </c>
      <c r="D182" s="14">
        <f>SUMIF(Table1[KODE BARANG],Table2[[#This Row],[kode_brg]],Table1[QTY])</f>
        <v>0</v>
      </c>
      <c r="E182" s="14">
        <f>SUMIF(Table3[kode_brg],Table2[[#This Row],[kode_brg]],Table3[QTY])</f>
        <v>0</v>
      </c>
      <c r="F182" s="14">
        <f>Table2[[#This Row],[stok_awal]]+Table2[[#This Row],[masuk]]-Table2[[#This Row],[keluar]]</f>
        <v>20</v>
      </c>
      <c r="G182" s="197">
        <v>2840</v>
      </c>
      <c r="H182" s="197">
        <v>3500</v>
      </c>
      <c r="I182" s="197">
        <f t="shared" si="2"/>
        <v>660</v>
      </c>
      <c r="J182" s="198">
        <f>Table2[[#This Row],[jual]]*Table2[[#This Row],[keluar]]</f>
        <v>0</v>
      </c>
      <c r="K182" s="198">
        <f>Table2[[#This Row],[mark_up]]*Table2[[#This Row],[keluar]]</f>
        <v>0</v>
      </c>
      <c r="L182" s="198">
        <f>Table2[[#This Row],[beli]]*Table2[[#This Row],[stok_akhir]]</f>
        <v>56800</v>
      </c>
      <c r="M182" s="161">
        <f>Table2[[#This Row],[mark_up]]/Table2[[#This Row],[beli]]</f>
        <v>0.23239436619718309</v>
      </c>
    </row>
    <row r="183" spans="1:13" x14ac:dyDescent="0.3">
      <c r="A183" s="16" t="s">
        <v>338</v>
      </c>
      <c r="B183" s="16" t="s">
        <v>339</v>
      </c>
      <c r="C183" s="14">
        <v>5</v>
      </c>
      <c r="D183" s="14">
        <f>SUMIF(Table1[KODE BARANG],Table2[[#This Row],[kode_brg]],Table1[QTY])</f>
        <v>0</v>
      </c>
      <c r="E183" s="14">
        <f>SUMIF(Table3[kode_brg],Table2[[#This Row],[kode_brg]],Table3[QTY])</f>
        <v>3</v>
      </c>
      <c r="F183" s="14">
        <f>Table2[[#This Row],[stok_awal]]+Table2[[#This Row],[masuk]]-Table2[[#This Row],[keluar]]</f>
        <v>2</v>
      </c>
      <c r="G183" s="197">
        <v>4800</v>
      </c>
      <c r="H183" s="197">
        <v>5500</v>
      </c>
      <c r="I183" s="197">
        <f t="shared" si="2"/>
        <v>700</v>
      </c>
      <c r="J183" s="198">
        <f>Table2[[#This Row],[jual]]*Table2[[#This Row],[keluar]]</f>
        <v>16500</v>
      </c>
      <c r="K183" s="198">
        <f>Table2[[#This Row],[mark_up]]*Table2[[#This Row],[keluar]]</f>
        <v>2100</v>
      </c>
      <c r="L183" s="198">
        <f>Table2[[#This Row],[beli]]*Table2[[#This Row],[stok_akhir]]</f>
        <v>9600</v>
      </c>
      <c r="M183" s="161">
        <f>Table2[[#This Row],[mark_up]]/Table2[[#This Row],[beli]]</f>
        <v>0.14583333333333334</v>
      </c>
    </row>
    <row r="184" spans="1:13" x14ac:dyDescent="0.3">
      <c r="A184" s="16" t="s">
        <v>340</v>
      </c>
      <c r="B184" s="16" t="s">
        <v>341</v>
      </c>
      <c r="C184" s="14">
        <v>8</v>
      </c>
      <c r="D184" s="14">
        <f>SUMIF(Table1[KODE BARANG],Table2[[#This Row],[kode_brg]],Table1[QTY])</f>
        <v>0</v>
      </c>
      <c r="E184" s="14">
        <f>SUMIF(Table3[kode_brg],Table2[[#This Row],[kode_brg]],Table3[QTY])</f>
        <v>2</v>
      </c>
      <c r="F184" s="14">
        <f>Table2[[#This Row],[stok_awal]]+Table2[[#This Row],[masuk]]-Table2[[#This Row],[keluar]]</f>
        <v>6</v>
      </c>
      <c r="G184" s="197">
        <v>4000</v>
      </c>
      <c r="H184" s="197">
        <v>4500</v>
      </c>
      <c r="I184" s="197">
        <f t="shared" si="2"/>
        <v>500</v>
      </c>
      <c r="J184" s="198">
        <f>Table2[[#This Row],[jual]]*Table2[[#This Row],[keluar]]</f>
        <v>9000</v>
      </c>
      <c r="K184" s="198">
        <f>Table2[[#This Row],[mark_up]]*Table2[[#This Row],[keluar]]</f>
        <v>1000</v>
      </c>
      <c r="L184" s="198">
        <f>Table2[[#This Row],[beli]]*Table2[[#This Row],[stok_akhir]]</f>
        <v>24000</v>
      </c>
      <c r="M184" s="161">
        <f>Table2[[#This Row],[mark_up]]/Table2[[#This Row],[beli]]</f>
        <v>0.125</v>
      </c>
    </row>
    <row r="185" spans="1:13" x14ac:dyDescent="0.3">
      <c r="A185" s="16" t="s">
        <v>342</v>
      </c>
      <c r="B185" s="16" t="s">
        <v>343</v>
      </c>
      <c r="C185" s="14">
        <v>0</v>
      </c>
      <c r="D185" s="14">
        <f>SUMIF(Table1[KODE BARANG],Table2[[#This Row],[kode_brg]],Table1[QTY])</f>
        <v>0</v>
      </c>
      <c r="E185" s="14">
        <f>SUMIF(Table3[kode_brg],Table2[[#This Row],[kode_brg]],Table3[QTY])</f>
        <v>0</v>
      </c>
      <c r="F185" s="14">
        <f>Table2[[#This Row],[stok_awal]]+Table2[[#This Row],[masuk]]-Table2[[#This Row],[keluar]]</f>
        <v>0</v>
      </c>
      <c r="G185" s="197">
        <v>1559</v>
      </c>
      <c r="H185" s="197">
        <v>2000</v>
      </c>
      <c r="I185" s="197">
        <f t="shared" si="2"/>
        <v>441</v>
      </c>
      <c r="J185" s="198">
        <f>Table2[[#This Row],[jual]]*Table2[[#This Row],[keluar]]</f>
        <v>0</v>
      </c>
      <c r="K185" s="198">
        <f>Table2[[#This Row],[mark_up]]*Table2[[#This Row],[keluar]]</f>
        <v>0</v>
      </c>
      <c r="L185" s="198">
        <f>Table2[[#This Row],[beli]]*Table2[[#This Row],[stok_akhir]]</f>
        <v>0</v>
      </c>
      <c r="M185" s="161">
        <f>Table2[[#This Row],[mark_up]]/Table2[[#This Row],[beli]]</f>
        <v>0.28287363694676076</v>
      </c>
    </row>
    <row r="186" spans="1:13" x14ac:dyDescent="0.3">
      <c r="A186" s="16" t="s">
        <v>344</v>
      </c>
      <c r="B186" s="16" t="s">
        <v>345</v>
      </c>
      <c r="C186" s="14">
        <v>1</v>
      </c>
      <c r="D186" s="14">
        <f>SUMIF(Table1[KODE BARANG],Table2[[#This Row],[kode_brg]],Table1[QTY])</f>
        <v>0</v>
      </c>
      <c r="E186" s="14">
        <f>SUMIF(Table3[kode_brg],Table2[[#This Row],[kode_brg]],Table3[QTY])</f>
        <v>0</v>
      </c>
      <c r="F186" s="14">
        <f>Table2[[#This Row],[stok_awal]]+Table2[[#This Row],[masuk]]-Table2[[#This Row],[keluar]]</f>
        <v>1</v>
      </c>
      <c r="G186" s="197">
        <v>1901</v>
      </c>
      <c r="H186" s="197">
        <v>2500</v>
      </c>
      <c r="I186" s="197">
        <f t="shared" si="2"/>
        <v>599</v>
      </c>
      <c r="J186" s="198">
        <f>Table2[[#This Row],[jual]]*Table2[[#This Row],[keluar]]</f>
        <v>0</v>
      </c>
      <c r="K186" s="198">
        <f>Table2[[#This Row],[mark_up]]*Table2[[#This Row],[keluar]]</f>
        <v>0</v>
      </c>
      <c r="L186" s="198">
        <f>Table2[[#This Row],[beli]]*Table2[[#This Row],[stok_akhir]]</f>
        <v>1901</v>
      </c>
      <c r="M186" s="161">
        <f>Table2[[#This Row],[mark_up]]/Table2[[#This Row],[beli]]</f>
        <v>0.31509731720147288</v>
      </c>
    </row>
    <row r="187" spans="1:13" x14ac:dyDescent="0.3">
      <c r="A187" s="16" t="s">
        <v>346</v>
      </c>
      <c r="B187" s="16" t="s">
        <v>347</v>
      </c>
      <c r="C187" s="14">
        <v>0</v>
      </c>
      <c r="D187" s="14">
        <f>SUMIF(Table1[KODE BARANG],Table2[[#This Row],[kode_brg]],Table1[QTY])</f>
        <v>0</v>
      </c>
      <c r="E187" s="14">
        <f>SUMIF(Table3[kode_brg],Table2[[#This Row],[kode_brg]],Table3[QTY])</f>
        <v>0</v>
      </c>
      <c r="F187" s="14">
        <f>Table2[[#This Row],[stok_awal]]+Table2[[#This Row],[masuk]]-Table2[[#This Row],[keluar]]</f>
        <v>0</v>
      </c>
      <c r="G187" s="197">
        <v>3000</v>
      </c>
      <c r="H187" s="197">
        <v>4000</v>
      </c>
      <c r="I187" s="197">
        <f t="shared" si="2"/>
        <v>1000</v>
      </c>
      <c r="J187" s="198">
        <f>Table2[[#This Row],[jual]]*Table2[[#This Row],[keluar]]</f>
        <v>0</v>
      </c>
      <c r="K187" s="198">
        <f>Table2[[#This Row],[mark_up]]*Table2[[#This Row],[keluar]]</f>
        <v>0</v>
      </c>
      <c r="L187" s="198">
        <f>Table2[[#This Row],[beli]]*Table2[[#This Row],[stok_akhir]]</f>
        <v>0</v>
      </c>
      <c r="M187" s="161">
        <f>Table2[[#This Row],[mark_up]]/Table2[[#This Row],[beli]]</f>
        <v>0.33333333333333331</v>
      </c>
    </row>
    <row r="188" spans="1:13" x14ac:dyDescent="0.3">
      <c r="A188" s="16" t="s">
        <v>348</v>
      </c>
      <c r="B188" s="16" t="s">
        <v>349</v>
      </c>
      <c r="C188" s="14">
        <v>0</v>
      </c>
      <c r="D188" s="14">
        <f>SUMIF(Table1[KODE BARANG],Table2[[#This Row],[kode_brg]],Table1[QTY])</f>
        <v>0</v>
      </c>
      <c r="E188" s="14">
        <f>SUMIF(Table3[kode_brg],Table2[[#This Row],[kode_brg]],Table3[QTY])</f>
        <v>0</v>
      </c>
      <c r="F188" s="14">
        <f>Table2[[#This Row],[stok_awal]]+Table2[[#This Row],[masuk]]-Table2[[#This Row],[keluar]]</f>
        <v>0</v>
      </c>
      <c r="G188" s="197">
        <v>1912</v>
      </c>
      <c r="H188" s="197">
        <v>2000</v>
      </c>
      <c r="I188" s="197">
        <f t="shared" si="2"/>
        <v>88</v>
      </c>
      <c r="J188" s="198">
        <f>Table2[[#This Row],[jual]]*Table2[[#This Row],[keluar]]</f>
        <v>0</v>
      </c>
      <c r="K188" s="198">
        <f>Table2[[#This Row],[mark_up]]*Table2[[#This Row],[keluar]]</f>
        <v>0</v>
      </c>
      <c r="L188" s="198">
        <f>Table2[[#This Row],[beli]]*Table2[[#This Row],[stok_akhir]]</f>
        <v>0</v>
      </c>
      <c r="M188" s="161">
        <f>Table2[[#This Row],[mark_up]]/Table2[[#This Row],[beli]]</f>
        <v>4.6025104602510462E-2</v>
      </c>
    </row>
    <row r="189" spans="1:13" x14ac:dyDescent="0.3">
      <c r="A189" s="16" t="s">
        <v>350</v>
      </c>
      <c r="B189" s="16" t="s">
        <v>351</v>
      </c>
      <c r="C189" s="14">
        <v>32</v>
      </c>
      <c r="D189" s="14">
        <f>SUMIF(Table1[KODE BARANG],Table2[[#This Row],[kode_brg]],Table1[QTY])</f>
        <v>0</v>
      </c>
      <c r="E189" s="14">
        <f>SUMIF(Table3[kode_brg],Table2[[#This Row],[kode_brg]],Table3[QTY])</f>
        <v>9</v>
      </c>
      <c r="F189" s="14">
        <f>Table2[[#This Row],[stok_awal]]+Table2[[#This Row],[masuk]]-Table2[[#This Row],[keluar]]</f>
        <v>23</v>
      </c>
      <c r="G189" s="197">
        <v>2313</v>
      </c>
      <c r="H189" s="197">
        <v>3000</v>
      </c>
      <c r="I189" s="197">
        <f t="shared" si="2"/>
        <v>687</v>
      </c>
      <c r="J189" s="198">
        <f>Table2[[#This Row],[jual]]*Table2[[#This Row],[keluar]]</f>
        <v>27000</v>
      </c>
      <c r="K189" s="198">
        <f>Table2[[#This Row],[mark_up]]*Table2[[#This Row],[keluar]]</f>
        <v>6183</v>
      </c>
      <c r="L189" s="198">
        <f>Table2[[#This Row],[beli]]*Table2[[#This Row],[stok_akhir]]</f>
        <v>53199</v>
      </c>
      <c r="M189" s="161">
        <f>Table2[[#This Row],[mark_up]]/Table2[[#This Row],[beli]]</f>
        <v>0.29701686121919585</v>
      </c>
    </row>
    <row r="190" spans="1:13" x14ac:dyDescent="0.3">
      <c r="A190" s="16" t="s">
        <v>352</v>
      </c>
      <c r="B190" s="16" t="s">
        <v>353</v>
      </c>
      <c r="C190" s="14">
        <v>0</v>
      </c>
      <c r="D190" s="14">
        <f>SUMIF(Table1[KODE BARANG],Table2[[#This Row],[kode_brg]],Table1[QTY])</f>
        <v>0</v>
      </c>
      <c r="E190" s="14">
        <f>SUMIF(Table3[kode_brg],Table2[[#This Row],[kode_brg]],Table3[QTY])</f>
        <v>0</v>
      </c>
      <c r="F190" s="14">
        <f>Table2[[#This Row],[stok_awal]]+Table2[[#This Row],[masuk]]-Table2[[#This Row],[keluar]]</f>
        <v>0</v>
      </c>
      <c r="G190" s="197">
        <v>2363</v>
      </c>
      <c r="H190" s="197">
        <v>3000</v>
      </c>
      <c r="I190" s="197">
        <f t="shared" si="2"/>
        <v>637</v>
      </c>
      <c r="J190" s="198">
        <f>Table2[[#This Row],[jual]]*Table2[[#This Row],[keluar]]</f>
        <v>0</v>
      </c>
      <c r="K190" s="198">
        <f>Table2[[#This Row],[mark_up]]*Table2[[#This Row],[keluar]]</f>
        <v>0</v>
      </c>
      <c r="L190" s="198">
        <f>Table2[[#This Row],[beli]]*Table2[[#This Row],[stok_akhir]]</f>
        <v>0</v>
      </c>
      <c r="M190" s="161">
        <f>Table2[[#This Row],[mark_up]]/Table2[[#This Row],[beli]]</f>
        <v>0.2695725772323318</v>
      </c>
    </row>
    <row r="191" spans="1:13" x14ac:dyDescent="0.3">
      <c r="A191" s="16" t="s">
        <v>354</v>
      </c>
      <c r="B191" s="16" t="s">
        <v>355</v>
      </c>
      <c r="C191" s="14">
        <v>3</v>
      </c>
      <c r="D191" s="14">
        <f>SUMIF(Table1[KODE BARANG],Table2[[#This Row],[kode_brg]],Table1[QTY])</f>
        <v>0</v>
      </c>
      <c r="E191" s="14">
        <f>SUMIF(Table3[kode_brg],Table2[[#This Row],[kode_brg]],Table3[QTY])</f>
        <v>6</v>
      </c>
      <c r="F191" s="14">
        <f>Table2[[#This Row],[stok_awal]]+Table2[[#This Row],[masuk]]-Table2[[#This Row],[keluar]]</f>
        <v>-3</v>
      </c>
      <c r="G191" s="197">
        <v>2299</v>
      </c>
      <c r="H191" s="197">
        <v>3000</v>
      </c>
      <c r="I191" s="197">
        <f t="shared" si="2"/>
        <v>701</v>
      </c>
      <c r="J191" s="198">
        <f>Table2[[#This Row],[jual]]*Table2[[#This Row],[keluar]]</f>
        <v>18000</v>
      </c>
      <c r="K191" s="198">
        <f>Table2[[#This Row],[mark_up]]*Table2[[#This Row],[keluar]]</f>
        <v>4206</v>
      </c>
      <c r="L191" s="198">
        <f>Table2[[#This Row],[beli]]*Table2[[#This Row],[stok_akhir]]</f>
        <v>-6897</v>
      </c>
      <c r="M191" s="161">
        <f>Table2[[#This Row],[mark_up]]/Table2[[#This Row],[beli]]</f>
        <v>0.30491518051326666</v>
      </c>
    </row>
    <row r="192" spans="1:13" x14ac:dyDescent="0.3">
      <c r="A192" s="16" t="s">
        <v>356</v>
      </c>
      <c r="B192" s="16" t="s">
        <v>357</v>
      </c>
      <c r="C192" s="14">
        <v>1</v>
      </c>
      <c r="D192" s="14">
        <f>SUMIF(Table1[KODE BARANG],Table2[[#This Row],[kode_brg]],Table1[QTY])</f>
        <v>0</v>
      </c>
      <c r="E192" s="14">
        <f>SUMIF(Table3[kode_brg],Table2[[#This Row],[kode_brg]],Table3[QTY])</f>
        <v>0</v>
      </c>
      <c r="F192" s="14">
        <f>Table2[[#This Row],[stok_awal]]+Table2[[#This Row],[masuk]]-Table2[[#This Row],[keluar]]</f>
        <v>1</v>
      </c>
      <c r="G192" s="197">
        <v>1540</v>
      </c>
      <c r="H192" s="197">
        <v>2000</v>
      </c>
      <c r="I192" s="197">
        <f t="shared" si="2"/>
        <v>460</v>
      </c>
      <c r="J192" s="198">
        <f>Table2[[#This Row],[jual]]*Table2[[#This Row],[keluar]]</f>
        <v>0</v>
      </c>
      <c r="K192" s="198">
        <f>Table2[[#This Row],[mark_up]]*Table2[[#This Row],[keluar]]</f>
        <v>0</v>
      </c>
      <c r="L192" s="198">
        <f>Table2[[#This Row],[beli]]*Table2[[#This Row],[stok_akhir]]</f>
        <v>1540</v>
      </c>
      <c r="M192" s="161">
        <f>Table2[[#This Row],[mark_up]]/Table2[[#This Row],[beli]]</f>
        <v>0.29870129870129869</v>
      </c>
    </row>
    <row r="193" spans="1:13" x14ac:dyDescent="0.3">
      <c r="A193" s="16" t="s">
        <v>358</v>
      </c>
      <c r="B193" s="16" t="s">
        <v>359</v>
      </c>
      <c r="C193" s="14">
        <v>0</v>
      </c>
      <c r="D193" s="14">
        <f>SUMIF(Table1[KODE BARANG],Table2[[#This Row],[kode_brg]],Table1[QTY])</f>
        <v>0</v>
      </c>
      <c r="E193" s="14">
        <f>SUMIF(Table3[kode_brg],Table2[[#This Row],[kode_brg]],Table3[QTY])</f>
        <v>0</v>
      </c>
      <c r="F193" s="14">
        <f>Table2[[#This Row],[stok_awal]]+Table2[[#This Row],[masuk]]-Table2[[#This Row],[keluar]]</f>
        <v>0</v>
      </c>
      <c r="G193" s="197">
        <v>2750</v>
      </c>
      <c r="H193" s="197">
        <v>3300</v>
      </c>
      <c r="I193" s="197">
        <f t="shared" si="2"/>
        <v>550</v>
      </c>
      <c r="J193" s="198">
        <f>Table2[[#This Row],[jual]]*Table2[[#This Row],[keluar]]</f>
        <v>0</v>
      </c>
      <c r="K193" s="198">
        <f>Table2[[#This Row],[mark_up]]*Table2[[#This Row],[keluar]]</f>
        <v>0</v>
      </c>
      <c r="L193" s="198">
        <f>Table2[[#This Row],[beli]]*Table2[[#This Row],[stok_akhir]]</f>
        <v>0</v>
      </c>
      <c r="M193" s="161">
        <f>Table2[[#This Row],[mark_up]]/Table2[[#This Row],[beli]]</f>
        <v>0.2</v>
      </c>
    </row>
    <row r="194" spans="1:13" x14ac:dyDescent="0.3">
      <c r="A194" s="16" t="s">
        <v>360</v>
      </c>
      <c r="B194" s="16" t="s">
        <v>361</v>
      </c>
      <c r="C194" s="14">
        <v>0</v>
      </c>
      <c r="D194" s="14">
        <f>SUMIF(Table1[KODE BARANG],Table2[[#This Row],[kode_brg]],Table1[QTY])</f>
        <v>0</v>
      </c>
      <c r="E194" s="14">
        <f>SUMIF(Table3[kode_brg],Table2[[#This Row],[kode_brg]],Table3[QTY])</f>
        <v>0</v>
      </c>
      <c r="F194" s="14">
        <f>Table2[[#This Row],[stok_awal]]+Table2[[#This Row],[masuk]]-Table2[[#This Row],[keluar]]</f>
        <v>0</v>
      </c>
      <c r="G194" s="197">
        <v>2413</v>
      </c>
      <c r="H194" s="197">
        <v>3000</v>
      </c>
      <c r="I194" s="197">
        <f t="shared" si="2"/>
        <v>587</v>
      </c>
      <c r="J194" s="198">
        <f>Table2[[#This Row],[jual]]*Table2[[#This Row],[keluar]]</f>
        <v>0</v>
      </c>
      <c r="K194" s="198">
        <f>Table2[[#This Row],[mark_up]]*Table2[[#This Row],[keluar]]</f>
        <v>0</v>
      </c>
      <c r="L194" s="198">
        <f>Table2[[#This Row],[beli]]*Table2[[#This Row],[stok_akhir]]</f>
        <v>0</v>
      </c>
      <c r="M194" s="161">
        <f>Table2[[#This Row],[mark_up]]/Table2[[#This Row],[beli]]</f>
        <v>0.24326564442602569</v>
      </c>
    </row>
    <row r="195" spans="1:13" x14ac:dyDescent="0.3">
      <c r="A195" s="16" t="s">
        <v>362</v>
      </c>
      <c r="B195" s="16" t="s">
        <v>363</v>
      </c>
      <c r="C195" s="14">
        <v>0</v>
      </c>
      <c r="D195" s="14">
        <f>SUMIF(Table1[KODE BARANG],Table2[[#This Row],[kode_brg]],Table1[QTY])</f>
        <v>0</v>
      </c>
      <c r="E195" s="14">
        <f>SUMIF(Table3[kode_brg],Table2[[#This Row],[kode_brg]],Table3[QTY])</f>
        <v>0</v>
      </c>
      <c r="F195" s="14">
        <f>Table2[[#This Row],[stok_awal]]+Table2[[#This Row],[masuk]]-Table2[[#This Row],[keluar]]</f>
        <v>0</v>
      </c>
      <c r="G195" s="197">
        <v>2313</v>
      </c>
      <c r="H195" s="197">
        <v>3000</v>
      </c>
      <c r="I195" s="197">
        <f t="shared" ref="I195:I258" si="3">H195-G195</f>
        <v>687</v>
      </c>
      <c r="J195" s="198">
        <f>Table2[[#This Row],[jual]]*Table2[[#This Row],[keluar]]</f>
        <v>0</v>
      </c>
      <c r="K195" s="198">
        <f>Table2[[#This Row],[mark_up]]*Table2[[#This Row],[keluar]]</f>
        <v>0</v>
      </c>
      <c r="L195" s="198">
        <f>Table2[[#This Row],[beli]]*Table2[[#This Row],[stok_akhir]]</f>
        <v>0</v>
      </c>
      <c r="M195" s="161">
        <f>Table2[[#This Row],[mark_up]]/Table2[[#This Row],[beli]]</f>
        <v>0.29701686121919585</v>
      </c>
    </row>
    <row r="196" spans="1:13" x14ac:dyDescent="0.3">
      <c r="A196" s="15" t="s">
        <v>364</v>
      </c>
      <c r="B196" s="16" t="s">
        <v>365</v>
      </c>
      <c r="C196" s="14">
        <v>2</v>
      </c>
      <c r="D196" s="14">
        <f>SUMIF(Table1[KODE BARANG],Table2[[#This Row],[kode_brg]],Table1[QTY])</f>
        <v>0</v>
      </c>
      <c r="E196" s="14">
        <f>SUMIF(Table3[kode_brg],Table2[[#This Row],[kode_brg]],Table3[QTY])</f>
        <v>0</v>
      </c>
      <c r="F196" s="14">
        <f>Table2[[#This Row],[stok_awal]]+Table2[[#This Row],[masuk]]-Table2[[#This Row],[keluar]]</f>
        <v>2</v>
      </c>
      <c r="G196" s="197">
        <v>35000</v>
      </c>
      <c r="H196" s="197">
        <v>37000</v>
      </c>
      <c r="I196" s="197">
        <f t="shared" si="3"/>
        <v>2000</v>
      </c>
      <c r="J196" s="198">
        <f>Table2[[#This Row],[jual]]*Table2[[#This Row],[keluar]]</f>
        <v>0</v>
      </c>
      <c r="K196" s="198">
        <f>Table2[[#This Row],[mark_up]]*Table2[[#This Row],[keluar]]</f>
        <v>0</v>
      </c>
      <c r="L196" s="198">
        <f>Table2[[#This Row],[beli]]*Table2[[#This Row],[stok_akhir]]</f>
        <v>70000</v>
      </c>
      <c r="M196" s="161">
        <f>Table2[[#This Row],[mark_up]]/Table2[[#This Row],[beli]]</f>
        <v>5.7142857142857141E-2</v>
      </c>
    </row>
    <row r="197" spans="1:13" x14ac:dyDescent="0.3">
      <c r="A197" s="16" t="s">
        <v>366</v>
      </c>
      <c r="B197" s="16" t="s">
        <v>367</v>
      </c>
      <c r="C197" s="14">
        <v>1</v>
      </c>
      <c r="D197" s="14">
        <f>SUMIF(Table1[KODE BARANG],Table2[[#This Row],[kode_brg]],Table1[QTY])</f>
        <v>0</v>
      </c>
      <c r="E197" s="14">
        <f>SUMIF(Table3[kode_brg],Table2[[#This Row],[kode_brg]],Table3[QTY])</f>
        <v>0</v>
      </c>
      <c r="F197" s="14">
        <f>Table2[[#This Row],[stok_awal]]+Table2[[#This Row],[masuk]]-Table2[[#This Row],[keluar]]</f>
        <v>1</v>
      </c>
      <c r="G197" s="197">
        <v>4000</v>
      </c>
      <c r="H197" s="197">
        <v>5000</v>
      </c>
      <c r="I197" s="197">
        <f t="shared" si="3"/>
        <v>1000</v>
      </c>
      <c r="J197" s="198">
        <f>Table2[[#This Row],[jual]]*Table2[[#This Row],[keluar]]</f>
        <v>0</v>
      </c>
      <c r="K197" s="198">
        <f>Table2[[#This Row],[mark_up]]*Table2[[#This Row],[keluar]]</f>
        <v>0</v>
      </c>
      <c r="L197" s="198">
        <f>Table2[[#This Row],[beli]]*Table2[[#This Row],[stok_akhir]]</f>
        <v>4000</v>
      </c>
      <c r="M197" s="161">
        <f>Table2[[#This Row],[mark_up]]/Table2[[#This Row],[beli]]</f>
        <v>0.25</v>
      </c>
    </row>
    <row r="198" spans="1:13" x14ac:dyDescent="0.3">
      <c r="A198" s="16" t="s">
        <v>368</v>
      </c>
      <c r="B198" s="16" t="s">
        <v>369</v>
      </c>
      <c r="C198" s="14">
        <v>21</v>
      </c>
      <c r="D198" s="14">
        <f>SUMIF(Table1[KODE BARANG],Table2[[#This Row],[kode_brg]],Table1[QTY])</f>
        <v>0</v>
      </c>
      <c r="E198" s="14">
        <f>SUMIF(Table3[kode_brg],Table2[[#This Row],[kode_brg]],Table3[QTY])</f>
        <v>20</v>
      </c>
      <c r="F198" s="14">
        <f>Table2[[#This Row],[stok_awal]]+Table2[[#This Row],[masuk]]-Table2[[#This Row],[keluar]]</f>
        <v>1</v>
      </c>
      <c r="G198" s="197">
        <v>4000</v>
      </c>
      <c r="H198" s="197">
        <v>4500</v>
      </c>
      <c r="I198" s="197">
        <f t="shared" si="3"/>
        <v>500</v>
      </c>
      <c r="J198" s="198">
        <f>Table2[[#This Row],[jual]]*Table2[[#This Row],[keluar]]</f>
        <v>90000</v>
      </c>
      <c r="K198" s="198">
        <f>Table2[[#This Row],[mark_up]]*Table2[[#This Row],[keluar]]</f>
        <v>10000</v>
      </c>
      <c r="L198" s="198">
        <f>Table2[[#This Row],[beli]]*Table2[[#This Row],[stok_akhir]]</f>
        <v>4000</v>
      </c>
      <c r="M198" s="161">
        <f>Table2[[#This Row],[mark_up]]/Table2[[#This Row],[beli]]</f>
        <v>0.125</v>
      </c>
    </row>
    <row r="199" spans="1:13" x14ac:dyDescent="0.3">
      <c r="A199" s="16" t="s">
        <v>370</v>
      </c>
      <c r="B199" s="16" t="s">
        <v>371</v>
      </c>
      <c r="C199" s="14">
        <v>1</v>
      </c>
      <c r="D199" s="14">
        <f>SUMIF(Table1[KODE BARANG],Table2[[#This Row],[kode_brg]],Table1[QTY])</f>
        <v>0</v>
      </c>
      <c r="E199" s="14">
        <f>SUMIF(Table3[kode_brg],Table2[[#This Row],[kode_brg]],Table3[QTY])</f>
        <v>0</v>
      </c>
      <c r="F199" s="14">
        <f>Table2[[#This Row],[stok_awal]]+Table2[[#This Row],[masuk]]-Table2[[#This Row],[keluar]]</f>
        <v>1</v>
      </c>
      <c r="G199" s="197">
        <v>4250</v>
      </c>
      <c r="H199" s="197">
        <v>4800</v>
      </c>
      <c r="I199" s="197">
        <f t="shared" si="3"/>
        <v>550</v>
      </c>
      <c r="J199" s="198">
        <f>Table2[[#This Row],[jual]]*Table2[[#This Row],[keluar]]</f>
        <v>0</v>
      </c>
      <c r="K199" s="198">
        <f>Table2[[#This Row],[mark_up]]*Table2[[#This Row],[keluar]]</f>
        <v>0</v>
      </c>
      <c r="L199" s="198">
        <f>Table2[[#This Row],[beli]]*Table2[[#This Row],[stok_akhir]]</f>
        <v>4250</v>
      </c>
      <c r="M199" s="161">
        <f>Table2[[#This Row],[mark_up]]/Table2[[#This Row],[beli]]</f>
        <v>0.12941176470588237</v>
      </c>
    </row>
    <row r="200" spans="1:13" x14ac:dyDescent="0.3">
      <c r="A200" s="16" t="s">
        <v>372</v>
      </c>
      <c r="B200" s="16" t="s">
        <v>373</v>
      </c>
      <c r="C200" s="14">
        <v>0</v>
      </c>
      <c r="D200" s="14">
        <f>SUMIF(Table1[KODE BARANG],Table2[[#This Row],[kode_brg]],Table1[QTY])</f>
        <v>0</v>
      </c>
      <c r="E200" s="14">
        <f>SUMIF(Table3[kode_brg],Table2[[#This Row],[kode_brg]],Table3[QTY])</f>
        <v>0</v>
      </c>
      <c r="F200" s="14">
        <f>Table2[[#This Row],[stok_awal]]+Table2[[#This Row],[masuk]]-Table2[[#This Row],[keluar]]</f>
        <v>0</v>
      </c>
      <c r="G200" s="197">
        <v>3400</v>
      </c>
      <c r="H200" s="197">
        <v>4200</v>
      </c>
      <c r="I200" s="197">
        <f t="shared" si="3"/>
        <v>800</v>
      </c>
      <c r="J200" s="198">
        <f>Table2[[#This Row],[jual]]*Table2[[#This Row],[keluar]]</f>
        <v>0</v>
      </c>
      <c r="K200" s="198">
        <f>Table2[[#This Row],[mark_up]]*Table2[[#This Row],[keluar]]</f>
        <v>0</v>
      </c>
      <c r="L200" s="198">
        <f>Table2[[#This Row],[beli]]*Table2[[#This Row],[stok_akhir]]</f>
        <v>0</v>
      </c>
      <c r="M200" s="161">
        <f>Table2[[#This Row],[mark_up]]/Table2[[#This Row],[beli]]</f>
        <v>0.23529411764705882</v>
      </c>
    </row>
    <row r="201" spans="1:13" x14ac:dyDescent="0.3">
      <c r="A201" s="16" t="s">
        <v>374</v>
      </c>
      <c r="B201" s="16" t="s">
        <v>375</v>
      </c>
      <c r="C201" s="14">
        <v>0</v>
      </c>
      <c r="D201" s="14">
        <f>SUMIF(Table1[KODE BARANG],Table2[[#This Row],[kode_brg]],Table1[QTY])</f>
        <v>0</v>
      </c>
      <c r="E201" s="14">
        <f>SUMIF(Table3[kode_brg],Table2[[#This Row],[kode_brg]],Table3[QTY])</f>
        <v>0</v>
      </c>
      <c r="F201" s="14">
        <f>Table2[[#This Row],[stok_awal]]+Table2[[#This Row],[masuk]]-Table2[[#This Row],[keluar]]</f>
        <v>0</v>
      </c>
      <c r="G201" s="197">
        <v>2925</v>
      </c>
      <c r="H201" s="197">
        <v>3000</v>
      </c>
      <c r="I201" s="197">
        <f t="shared" si="3"/>
        <v>75</v>
      </c>
      <c r="J201" s="198">
        <f>Table2[[#This Row],[jual]]*Table2[[#This Row],[keluar]]</f>
        <v>0</v>
      </c>
      <c r="K201" s="198">
        <f>Table2[[#This Row],[mark_up]]*Table2[[#This Row],[keluar]]</f>
        <v>0</v>
      </c>
      <c r="L201" s="198">
        <f>Table2[[#This Row],[beli]]*Table2[[#This Row],[stok_akhir]]</f>
        <v>0</v>
      </c>
      <c r="M201" s="161">
        <f>Table2[[#This Row],[mark_up]]/Table2[[#This Row],[beli]]</f>
        <v>2.564102564102564E-2</v>
      </c>
    </row>
    <row r="202" spans="1:13" x14ac:dyDescent="0.3">
      <c r="A202" s="16" t="s">
        <v>376</v>
      </c>
      <c r="B202" s="16" t="s">
        <v>377</v>
      </c>
      <c r="C202" s="14">
        <v>13</v>
      </c>
      <c r="D202" s="14">
        <f>SUMIF(Table1[KODE BARANG],Table2[[#This Row],[kode_brg]],Table1[QTY])</f>
        <v>0</v>
      </c>
      <c r="E202" s="14">
        <f>SUMIF(Table3[kode_brg],Table2[[#This Row],[kode_brg]],Table3[QTY])</f>
        <v>16</v>
      </c>
      <c r="F202" s="14">
        <f>Table2[[#This Row],[stok_awal]]+Table2[[#This Row],[masuk]]-Table2[[#This Row],[keluar]]</f>
        <v>-3</v>
      </c>
      <c r="G202" s="197">
        <v>1680</v>
      </c>
      <c r="H202" s="197">
        <v>2500</v>
      </c>
      <c r="I202" s="197">
        <f t="shared" si="3"/>
        <v>820</v>
      </c>
      <c r="J202" s="198">
        <f>Table2[[#This Row],[jual]]*Table2[[#This Row],[keluar]]</f>
        <v>40000</v>
      </c>
      <c r="K202" s="198">
        <f>Table2[[#This Row],[mark_up]]*Table2[[#This Row],[keluar]]</f>
        <v>13120</v>
      </c>
      <c r="L202" s="198">
        <f>Table2[[#This Row],[beli]]*Table2[[#This Row],[stok_akhir]]</f>
        <v>-5040</v>
      </c>
      <c r="M202" s="161">
        <f>Table2[[#This Row],[mark_up]]/Table2[[#This Row],[beli]]</f>
        <v>0.48809523809523808</v>
      </c>
    </row>
    <row r="203" spans="1:13" x14ac:dyDescent="0.3">
      <c r="A203" s="16" t="s">
        <v>378</v>
      </c>
      <c r="B203" s="16" t="s">
        <v>379</v>
      </c>
      <c r="C203" s="14">
        <v>18</v>
      </c>
      <c r="D203" s="14">
        <f>SUMIF(Table1[KODE BARANG],Table2[[#This Row],[kode_brg]],Table1[QTY])</f>
        <v>0</v>
      </c>
      <c r="E203" s="14">
        <f>SUMIF(Table3[kode_brg],Table2[[#This Row],[kode_brg]],Table3[QTY])</f>
        <v>17</v>
      </c>
      <c r="F203" s="14">
        <f>Table2[[#This Row],[stok_awal]]+Table2[[#This Row],[masuk]]-Table2[[#This Row],[keluar]]</f>
        <v>1</v>
      </c>
      <c r="G203" s="197">
        <v>2512</v>
      </c>
      <c r="H203" s="197">
        <v>3000</v>
      </c>
      <c r="I203" s="197">
        <f t="shared" si="3"/>
        <v>488</v>
      </c>
      <c r="J203" s="198">
        <f>Table2[[#This Row],[jual]]*Table2[[#This Row],[keluar]]</f>
        <v>51000</v>
      </c>
      <c r="K203" s="198">
        <f>Table2[[#This Row],[mark_up]]*Table2[[#This Row],[keluar]]</f>
        <v>8296</v>
      </c>
      <c r="L203" s="198">
        <f>Table2[[#This Row],[beli]]*Table2[[#This Row],[stok_akhir]]</f>
        <v>2512</v>
      </c>
      <c r="M203" s="161">
        <f>Table2[[#This Row],[mark_up]]/Table2[[#This Row],[beli]]</f>
        <v>0.19426751592356689</v>
      </c>
    </row>
    <row r="204" spans="1:13" x14ac:dyDescent="0.3">
      <c r="A204" s="16" t="s">
        <v>380</v>
      </c>
      <c r="B204" s="16" t="s">
        <v>381</v>
      </c>
      <c r="C204" s="14">
        <v>19</v>
      </c>
      <c r="D204" s="14">
        <f>SUMIF(Table1[KODE BARANG],Table2[[#This Row],[kode_brg]],Table1[QTY])</f>
        <v>0</v>
      </c>
      <c r="E204" s="14">
        <f>SUMIF(Table3[kode_brg],Table2[[#This Row],[kode_brg]],Table3[QTY])</f>
        <v>8</v>
      </c>
      <c r="F204" s="14">
        <f>Table2[[#This Row],[stok_awal]]+Table2[[#This Row],[masuk]]-Table2[[#This Row],[keluar]]</f>
        <v>11</v>
      </c>
      <c r="G204" s="197">
        <v>4209</v>
      </c>
      <c r="H204" s="197">
        <v>5000</v>
      </c>
      <c r="I204" s="197">
        <f t="shared" si="3"/>
        <v>791</v>
      </c>
      <c r="J204" s="198">
        <f>Table2[[#This Row],[jual]]*Table2[[#This Row],[keluar]]</f>
        <v>40000</v>
      </c>
      <c r="K204" s="198">
        <f>Table2[[#This Row],[mark_up]]*Table2[[#This Row],[keluar]]</f>
        <v>6328</v>
      </c>
      <c r="L204" s="198">
        <f>Table2[[#This Row],[beli]]*Table2[[#This Row],[stok_akhir]]</f>
        <v>46299</v>
      </c>
      <c r="M204" s="161">
        <f>Table2[[#This Row],[mark_up]]/Table2[[#This Row],[beli]]</f>
        <v>0.18793062485150866</v>
      </c>
    </row>
    <row r="205" spans="1:13" x14ac:dyDescent="0.3">
      <c r="A205" s="16" t="s">
        <v>382</v>
      </c>
      <c r="B205" s="16" t="s">
        <v>383</v>
      </c>
      <c r="C205" s="14">
        <v>34</v>
      </c>
      <c r="D205" s="14">
        <f>SUMIF(Table1[KODE BARANG],Table2[[#This Row],[kode_brg]],Table1[QTY])</f>
        <v>0</v>
      </c>
      <c r="E205" s="14">
        <f>SUMIF(Table3[kode_brg],Table2[[#This Row],[kode_brg]],Table3[QTY])</f>
        <v>1</v>
      </c>
      <c r="F205" s="14">
        <f>Table2[[#This Row],[stok_awal]]+Table2[[#This Row],[masuk]]-Table2[[#This Row],[keluar]]</f>
        <v>33</v>
      </c>
      <c r="G205" s="197">
        <v>2675</v>
      </c>
      <c r="H205" s="197">
        <v>3000</v>
      </c>
      <c r="I205" s="197">
        <f t="shared" si="3"/>
        <v>325</v>
      </c>
      <c r="J205" s="198">
        <f>Table2[[#This Row],[jual]]*Table2[[#This Row],[keluar]]</f>
        <v>3000</v>
      </c>
      <c r="K205" s="198">
        <f>Table2[[#This Row],[mark_up]]*Table2[[#This Row],[keluar]]</f>
        <v>325</v>
      </c>
      <c r="L205" s="198">
        <f>Table2[[#This Row],[beli]]*Table2[[#This Row],[stok_akhir]]</f>
        <v>88275</v>
      </c>
      <c r="M205" s="161">
        <f>Table2[[#This Row],[mark_up]]/Table2[[#This Row],[beli]]</f>
        <v>0.12149532710280374</v>
      </c>
    </row>
    <row r="206" spans="1:13" x14ac:dyDescent="0.3">
      <c r="A206" s="16" t="s">
        <v>384</v>
      </c>
      <c r="B206" s="16" t="s">
        <v>385</v>
      </c>
      <c r="C206" s="14">
        <v>9</v>
      </c>
      <c r="D206" s="14">
        <f>SUMIF(Table1[KODE BARANG],Table2[[#This Row],[kode_brg]],Table1[QTY])</f>
        <v>0</v>
      </c>
      <c r="E206" s="14">
        <f>SUMIF(Table3[kode_brg],Table2[[#This Row],[kode_brg]],Table3[QTY])</f>
        <v>6</v>
      </c>
      <c r="F206" s="14">
        <f>Table2[[#This Row],[stok_awal]]+Table2[[#This Row],[masuk]]-Table2[[#This Row],[keluar]]</f>
        <v>3</v>
      </c>
      <c r="G206" s="197">
        <v>2650</v>
      </c>
      <c r="H206" s="197">
        <v>3000</v>
      </c>
      <c r="I206" s="197">
        <f t="shared" si="3"/>
        <v>350</v>
      </c>
      <c r="J206" s="198">
        <f>Table2[[#This Row],[jual]]*Table2[[#This Row],[keluar]]</f>
        <v>18000</v>
      </c>
      <c r="K206" s="198">
        <f>Table2[[#This Row],[mark_up]]*Table2[[#This Row],[keluar]]</f>
        <v>2100</v>
      </c>
      <c r="L206" s="198">
        <f>Table2[[#This Row],[beli]]*Table2[[#This Row],[stok_akhir]]</f>
        <v>7950</v>
      </c>
      <c r="M206" s="161">
        <f>Table2[[#This Row],[mark_up]]/Table2[[#This Row],[beli]]</f>
        <v>0.13207547169811321</v>
      </c>
    </row>
    <row r="207" spans="1:13" x14ac:dyDescent="0.3">
      <c r="A207" s="16" t="s">
        <v>386</v>
      </c>
      <c r="B207" s="16" t="s">
        <v>387</v>
      </c>
      <c r="C207" s="14">
        <v>12</v>
      </c>
      <c r="D207" s="14">
        <f>SUMIF(Table1[KODE BARANG],Table2[[#This Row],[kode_brg]],Table1[QTY])</f>
        <v>0</v>
      </c>
      <c r="E207" s="14">
        <f>SUMIF(Table3[kode_brg],Table2[[#This Row],[kode_brg]],Table3[QTY])</f>
        <v>13</v>
      </c>
      <c r="F207" s="14">
        <f>Table2[[#This Row],[stok_awal]]+Table2[[#This Row],[masuk]]-Table2[[#This Row],[keluar]]</f>
        <v>-1</v>
      </c>
      <c r="G207" s="197">
        <v>1800</v>
      </c>
      <c r="H207" s="197">
        <v>2300</v>
      </c>
      <c r="I207" s="197">
        <f t="shared" si="3"/>
        <v>500</v>
      </c>
      <c r="J207" s="198">
        <f>Table2[[#This Row],[jual]]*Table2[[#This Row],[keluar]]</f>
        <v>29900</v>
      </c>
      <c r="K207" s="198">
        <f>Table2[[#This Row],[mark_up]]*Table2[[#This Row],[keluar]]</f>
        <v>6500</v>
      </c>
      <c r="L207" s="198">
        <f>Table2[[#This Row],[beli]]*Table2[[#This Row],[stok_akhir]]</f>
        <v>-1800</v>
      </c>
      <c r="M207" s="161">
        <f>Table2[[#This Row],[mark_up]]/Table2[[#This Row],[beli]]</f>
        <v>0.27777777777777779</v>
      </c>
    </row>
    <row r="208" spans="1:13" x14ac:dyDescent="0.3">
      <c r="A208" s="16" t="s">
        <v>388</v>
      </c>
      <c r="B208" s="16" t="s">
        <v>389</v>
      </c>
      <c r="C208" s="14">
        <v>0</v>
      </c>
      <c r="D208" s="14">
        <f>SUMIF(Table1[KODE BARANG],Table2[[#This Row],[kode_brg]],Table1[QTY])</f>
        <v>0</v>
      </c>
      <c r="E208" s="14">
        <f>SUMIF(Table3[kode_brg],Table2[[#This Row],[kode_brg]],Table3[QTY])</f>
        <v>0</v>
      </c>
      <c r="F208" s="14">
        <f>Table2[[#This Row],[stok_awal]]+Table2[[#This Row],[masuk]]-Table2[[#This Row],[keluar]]</f>
        <v>0</v>
      </c>
      <c r="G208" s="197">
        <v>2100</v>
      </c>
      <c r="H208" s="197">
        <v>2600</v>
      </c>
      <c r="I208" s="197">
        <f t="shared" si="3"/>
        <v>500</v>
      </c>
      <c r="J208" s="198">
        <f>Table2[[#This Row],[jual]]*Table2[[#This Row],[keluar]]</f>
        <v>0</v>
      </c>
      <c r="K208" s="198">
        <f>Table2[[#This Row],[mark_up]]*Table2[[#This Row],[keluar]]</f>
        <v>0</v>
      </c>
      <c r="L208" s="198">
        <f>Table2[[#This Row],[beli]]*Table2[[#This Row],[stok_akhir]]</f>
        <v>0</v>
      </c>
      <c r="M208" s="161">
        <f>Table2[[#This Row],[mark_up]]/Table2[[#This Row],[beli]]</f>
        <v>0.23809523809523808</v>
      </c>
    </row>
    <row r="209" spans="1:13" x14ac:dyDescent="0.3">
      <c r="A209" s="16" t="s">
        <v>390</v>
      </c>
      <c r="B209" s="16" t="s">
        <v>391</v>
      </c>
      <c r="C209" s="14">
        <v>24</v>
      </c>
      <c r="D209" s="14">
        <f>SUMIF(Table1[KODE BARANG],Table2[[#This Row],[kode_brg]],Table1[QTY])</f>
        <v>0</v>
      </c>
      <c r="E209" s="14">
        <f>SUMIF(Table3[kode_brg],Table2[[#This Row],[kode_brg]],Table3[QTY])</f>
        <v>16</v>
      </c>
      <c r="F209" s="14">
        <f>Table2[[#This Row],[stok_awal]]+Table2[[#This Row],[masuk]]-Table2[[#This Row],[keluar]]</f>
        <v>8</v>
      </c>
      <c r="G209" s="197">
        <v>1680</v>
      </c>
      <c r="H209" s="197">
        <v>2000</v>
      </c>
      <c r="I209" s="197">
        <f t="shared" si="3"/>
        <v>320</v>
      </c>
      <c r="J209" s="198">
        <f>Table2[[#This Row],[jual]]*Table2[[#This Row],[keluar]]</f>
        <v>32000</v>
      </c>
      <c r="K209" s="198">
        <f>Table2[[#This Row],[mark_up]]*Table2[[#This Row],[keluar]]</f>
        <v>5120</v>
      </c>
      <c r="L209" s="198">
        <f>Table2[[#This Row],[beli]]*Table2[[#This Row],[stok_akhir]]</f>
        <v>13440</v>
      </c>
      <c r="M209" s="161">
        <f>Table2[[#This Row],[mark_up]]/Table2[[#This Row],[beli]]</f>
        <v>0.19047619047619047</v>
      </c>
    </row>
    <row r="210" spans="1:13" x14ac:dyDescent="0.3">
      <c r="A210" s="16" t="s">
        <v>392</v>
      </c>
      <c r="B210" s="16" t="s">
        <v>393</v>
      </c>
      <c r="C210" s="14">
        <v>0</v>
      </c>
      <c r="D210" s="14">
        <f>SUMIF(Table1[KODE BARANG],Table2[[#This Row],[kode_brg]],Table1[QTY])</f>
        <v>0</v>
      </c>
      <c r="E210" s="14">
        <f>SUMIF(Table3[kode_brg],Table2[[#This Row],[kode_brg]],Table3[QTY])</f>
        <v>0</v>
      </c>
      <c r="F210" s="14">
        <f>Table2[[#This Row],[stok_awal]]+Table2[[#This Row],[masuk]]-Table2[[#This Row],[keluar]]</f>
        <v>0</v>
      </c>
      <c r="G210" s="197">
        <v>2600</v>
      </c>
      <c r="H210" s="197">
        <v>3000</v>
      </c>
      <c r="I210" s="197">
        <f t="shared" si="3"/>
        <v>400</v>
      </c>
      <c r="J210" s="198">
        <f>Table2[[#This Row],[jual]]*Table2[[#This Row],[keluar]]</f>
        <v>0</v>
      </c>
      <c r="K210" s="198">
        <f>Table2[[#This Row],[mark_up]]*Table2[[#This Row],[keluar]]</f>
        <v>0</v>
      </c>
      <c r="L210" s="198">
        <f>Table2[[#This Row],[beli]]*Table2[[#This Row],[stok_akhir]]</f>
        <v>0</v>
      </c>
      <c r="M210" s="161">
        <f>Table2[[#This Row],[mark_up]]/Table2[[#This Row],[beli]]</f>
        <v>0.15384615384615385</v>
      </c>
    </row>
    <row r="211" spans="1:13" x14ac:dyDescent="0.3">
      <c r="A211" s="15" t="s">
        <v>394</v>
      </c>
      <c r="B211" s="16" t="s">
        <v>395</v>
      </c>
      <c r="C211" s="14">
        <v>11</v>
      </c>
      <c r="D211" s="14">
        <f>SUMIF(Table1[KODE BARANG],Table2[[#This Row],[kode_brg]],Table1[QTY])</f>
        <v>0</v>
      </c>
      <c r="E211" s="14">
        <f>SUMIF(Table3[kode_brg],Table2[[#This Row],[kode_brg]],Table3[QTY])</f>
        <v>0</v>
      </c>
      <c r="F211" s="14">
        <f>Table2[[#This Row],[stok_awal]]+Table2[[#This Row],[masuk]]-Table2[[#This Row],[keluar]]</f>
        <v>11</v>
      </c>
      <c r="G211" s="197">
        <v>15900</v>
      </c>
      <c r="H211" s="197">
        <v>17500</v>
      </c>
      <c r="I211" s="197">
        <f t="shared" si="3"/>
        <v>1600</v>
      </c>
      <c r="J211" s="198">
        <f>Table2[[#This Row],[jual]]*Table2[[#This Row],[keluar]]</f>
        <v>0</v>
      </c>
      <c r="K211" s="198">
        <f>Table2[[#This Row],[mark_up]]*Table2[[#This Row],[keluar]]</f>
        <v>0</v>
      </c>
      <c r="L211" s="198">
        <f>Table2[[#This Row],[beli]]*Table2[[#This Row],[stok_akhir]]</f>
        <v>174900</v>
      </c>
      <c r="M211" s="161">
        <f>Table2[[#This Row],[mark_up]]/Table2[[#This Row],[beli]]</f>
        <v>0.10062893081761007</v>
      </c>
    </row>
    <row r="212" spans="1:13" x14ac:dyDescent="0.3">
      <c r="A212" s="15" t="s">
        <v>396</v>
      </c>
      <c r="B212" s="16" t="s">
        <v>397</v>
      </c>
      <c r="C212" s="14">
        <v>9</v>
      </c>
      <c r="D212" s="14">
        <f>SUMIF(Table1[KODE BARANG],Table2[[#This Row],[kode_brg]],Table1[QTY])</f>
        <v>0</v>
      </c>
      <c r="E212" s="14">
        <f>SUMIF(Table3[kode_brg],Table2[[#This Row],[kode_brg]],Table3[QTY])</f>
        <v>0</v>
      </c>
      <c r="F212" s="14">
        <f>Table2[[#This Row],[stok_awal]]+Table2[[#This Row],[masuk]]-Table2[[#This Row],[keluar]]</f>
        <v>9</v>
      </c>
      <c r="G212" s="197">
        <v>16000</v>
      </c>
      <c r="H212" s="197">
        <v>17500</v>
      </c>
      <c r="I212" s="197">
        <f t="shared" si="3"/>
        <v>1500</v>
      </c>
      <c r="J212" s="198">
        <f>Table2[[#This Row],[jual]]*Table2[[#This Row],[keluar]]</f>
        <v>0</v>
      </c>
      <c r="K212" s="198">
        <f>Table2[[#This Row],[mark_up]]*Table2[[#This Row],[keluar]]</f>
        <v>0</v>
      </c>
      <c r="L212" s="198">
        <f>Table2[[#This Row],[beli]]*Table2[[#This Row],[stok_akhir]]</f>
        <v>144000</v>
      </c>
      <c r="M212" s="161">
        <f>Table2[[#This Row],[mark_up]]/Table2[[#This Row],[beli]]</f>
        <v>9.375E-2</v>
      </c>
    </row>
    <row r="213" spans="1:13" x14ac:dyDescent="0.3">
      <c r="A213" s="15" t="s">
        <v>398</v>
      </c>
      <c r="B213" s="16" t="s">
        <v>399</v>
      </c>
      <c r="C213" s="14">
        <v>41</v>
      </c>
      <c r="D213" s="14">
        <f>SUMIF(Table1[KODE BARANG],Table2[[#This Row],[kode_brg]],Table1[QTY])</f>
        <v>0</v>
      </c>
      <c r="E213" s="14">
        <f>SUMIF(Table3[kode_brg],Table2[[#This Row],[kode_brg]],Table3[QTY])</f>
        <v>0</v>
      </c>
      <c r="F213" s="14">
        <f>Table2[[#This Row],[stok_awal]]+Table2[[#This Row],[masuk]]-Table2[[#This Row],[keluar]]</f>
        <v>41</v>
      </c>
      <c r="G213" s="197">
        <v>7637</v>
      </c>
      <c r="H213" s="197">
        <v>8500</v>
      </c>
      <c r="I213" s="197">
        <f t="shared" si="3"/>
        <v>863</v>
      </c>
      <c r="J213" s="198">
        <f>Table2[[#This Row],[jual]]*Table2[[#This Row],[keluar]]</f>
        <v>0</v>
      </c>
      <c r="K213" s="198">
        <f>Table2[[#This Row],[mark_up]]*Table2[[#This Row],[keluar]]</f>
        <v>0</v>
      </c>
      <c r="L213" s="198">
        <f>Table2[[#This Row],[beli]]*Table2[[#This Row],[stok_akhir]]</f>
        <v>313117</v>
      </c>
      <c r="M213" s="161">
        <f>Table2[[#This Row],[mark_up]]/Table2[[#This Row],[beli]]</f>
        <v>0.1130024878879141</v>
      </c>
    </row>
    <row r="214" spans="1:13" x14ac:dyDescent="0.3">
      <c r="A214" s="16" t="s">
        <v>400</v>
      </c>
      <c r="B214" s="16" t="s">
        <v>401</v>
      </c>
      <c r="C214" s="14">
        <v>10</v>
      </c>
      <c r="D214" s="14">
        <f>SUMIF(Table1[KODE BARANG],Table2[[#This Row],[kode_brg]],Table1[QTY])</f>
        <v>0</v>
      </c>
      <c r="E214" s="14">
        <f>SUMIF(Table3[kode_brg],Table2[[#This Row],[kode_brg]],Table3[QTY])</f>
        <v>1</v>
      </c>
      <c r="F214" s="14">
        <f>Table2[[#This Row],[stok_awal]]+Table2[[#This Row],[masuk]]-Table2[[#This Row],[keluar]]</f>
        <v>9</v>
      </c>
      <c r="G214" s="197">
        <v>3250</v>
      </c>
      <c r="H214" s="197">
        <v>4000</v>
      </c>
      <c r="I214" s="197">
        <f t="shared" si="3"/>
        <v>750</v>
      </c>
      <c r="J214" s="198">
        <f>Table2[[#This Row],[jual]]*Table2[[#This Row],[keluar]]</f>
        <v>4000</v>
      </c>
      <c r="K214" s="198">
        <f>Table2[[#This Row],[mark_up]]*Table2[[#This Row],[keluar]]</f>
        <v>750</v>
      </c>
      <c r="L214" s="198">
        <f>Table2[[#This Row],[beli]]*Table2[[#This Row],[stok_akhir]]</f>
        <v>29250</v>
      </c>
      <c r="M214" s="161">
        <f>Table2[[#This Row],[mark_up]]/Table2[[#This Row],[beli]]</f>
        <v>0.23076923076923078</v>
      </c>
    </row>
    <row r="215" spans="1:13" x14ac:dyDescent="0.3">
      <c r="A215" s="15" t="s">
        <v>402</v>
      </c>
      <c r="B215" s="16" t="s">
        <v>403</v>
      </c>
      <c r="C215" s="14">
        <v>10</v>
      </c>
      <c r="D215" s="14">
        <f>SUMIF(Table1[KODE BARANG],Table2[[#This Row],[kode_brg]],Table1[QTY])</f>
        <v>0</v>
      </c>
      <c r="E215" s="14">
        <f>SUMIF(Table3[kode_brg],Table2[[#This Row],[kode_brg]],Table3[QTY])</f>
        <v>0</v>
      </c>
      <c r="F215" s="14">
        <f>Table2[[#This Row],[stok_awal]]+Table2[[#This Row],[masuk]]-Table2[[#This Row],[keluar]]</f>
        <v>10</v>
      </c>
      <c r="G215" s="197">
        <v>6000</v>
      </c>
      <c r="H215" s="197">
        <v>7000</v>
      </c>
      <c r="I215" s="197">
        <f t="shared" si="3"/>
        <v>1000</v>
      </c>
      <c r="J215" s="198">
        <f>Table2[[#This Row],[jual]]*Table2[[#This Row],[keluar]]</f>
        <v>0</v>
      </c>
      <c r="K215" s="198">
        <f>Table2[[#This Row],[mark_up]]*Table2[[#This Row],[keluar]]</f>
        <v>0</v>
      </c>
      <c r="L215" s="198">
        <f>Table2[[#This Row],[beli]]*Table2[[#This Row],[stok_akhir]]</f>
        <v>60000</v>
      </c>
      <c r="M215" s="161">
        <f>Table2[[#This Row],[mark_up]]/Table2[[#This Row],[beli]]</f>
        <v>0.16666666666666666</v>
      </c>
    </row>
    <row r="216" spans="1:13" x14ac:dyDescent="0.3">
      <c r="A216" s="16" t="s">
        <v>404</v>
      </c>
      <c r="B216" s="16" t="s">
        <v>405</v>
      </c>
      <c r="C216" s="14">
        <v>29</v>
      </c>
      <c r="D216" s="14">
        <f>SUMIF(Table1[KODE BARANG],Table2[[#This Row],[kode_brg]],Table1[QTY])</f>
        <v>0</v>
      </c>
      <c r="E216" s="14">
        <f>SUMIF(Table3[kode_brg],Table2[[#This Row],[kode_brg]],Table3[QTY])</f>
        <v>1</v>
      </c>
      <c r="F216" s="14">
        <f>Table2[[#This Row],[stok_awal]]+Table2[[#This Row],[masuk]]-Table2[[#This Row],[keluar]]</f>
        <v>28</v>
      </c>
      <c r="G216" s="197">
        <v>2300</v>
      </c>
      <c r="H216" s="197">
        <v>3000</v>
      </c>
      <c r="I216" s="197">
        <f t="shared" si="3"/>
        <v>700</v>
      </c>
      <c r="J216" s="198">
        <f>Table2[[#This Row],[jual]]*Table2[[#This Row],[keluar]]</f>
        <v>3000</v>
      </c>
      <c r="K216" s="198">
        <f>Table2[[#This Row],[mark_up]]*Table2[[#This Row],[keluar]]</f>
        <v>700</v>
      </c>
      <c r="L216" s="198">
        <f>Table2[[#This Row],[beli]]*Table2[[#This Row],[stok_akhir]]</f>
        <v>64400</v>
      </c>
      <c r="M216" s="161">
        <f>Table2[[#This Row],[mark_up]]/Table2[[#This Row],[beli]]</f>
        <v>0.30434782608695654</v>
      </c>
    </row>
    <row r="217" spans="1:13" x14ac:dyDescent="0.3">
      <c r="A217" s="16" t="s">
        <v>406</v>
      </c>
      <c r="B217" s="16" t="s">
        <v>407</v>
      </c>
      <c r="C217" s="14">
        <v>45</v>
      </c>
      <c r="D217" s="14">
        <f>SUMIF(Table1[KODE BARANG],Table2[[#This Row],[kode_brg]],Table1[QTY])</f>
        <v>0</v>
      </c>
      <c r="E217" s="14">
        <f>SUMIF(Table3[kode_brg],Table2[[#This Row],[kode_brg]],Table3[QTY])</f>
        <v>3</v>
      </c>
      <c r="F217" s="14">
        <f>Table2[[#This Row],[stok_awal]]+Table2[[#This Row],[masuk]]-Table2[[#This Row],[keluar]]</f>
        <v>42</v>
      </c>
      <c r="G217" s="197">
        <v>3250</v>
      </c>
      <c r="H217" s="197">
        <v>4000</v>
      </c>
      <c r="I217" s="197">
        <f t="shared" si="3"/>
        <v>750</v>
      </c>
      <c r="J217" s="198">
        <f>Table2[[#This Row],[jual]]*Table2[[#This Row],[keluar]]</f>
        <v>12000</v>
      </c>
      <c r="K217" s="198">
        <f>Table2[[#This Row],[mark_up]]*Table2[[#This Row],[keluar]]</f>
        <v>2250</v>
      </c>
      <c r="L217" s="198">
        <f>Table2[[#This Row],[beli]]*Table2[[#This Row],[stok_akhir]]</f>
        <v>136500</v>
      </c>
      <c r="M217" s="161">
        <f>Table2[[#This Row],[mark_up]]/Table2[[#This Row],[beli]]</f>
        <v>0.23076923076923078</v>
      </c>
    </row>
    <row r="218" spans="1:13" x14ac:dyDescent="0.3">
      <c r="A218" s="16" t="s">
        <v>408</v>
      </c>
      <c r="B218" s="16" t="s">
        <v>409</v>
      </c>
      <c r="C218" s="14">
        <v>46</v>
      </c>
      <c r="D218" s="14">
        <f>SUMIF(Table1[KODE BARANG],Table2[[#This Row],[kode_brg]],Table1[QTY])</f>
        <v>0</v>
      </c>
      <c r="E218" s="14">
        <f>SUMIF(Table3[kode_brg],Table2[[#This Row],[kode_brg]],Table3[QTY])</f>
        <v>5</v>
      </c>
      <c r="F218" s="14">
        <f>Table2[[#This Row],[stok_awal]]+Table2[[#This Row],[masuk]]-Table2[[#This Row],[keluar]]</f>
        <v>41</v>
      </c>
      <c r="G218" s="197">
        <v>2634</v>
      </c>
      <c r="H218" s="197">
        <v>3500</v>
      </c>
      <c r="I218" s="197">
        <f t="shared" si="3"/>
        <v>866</v>
      </c>
      <c r="J218" s="198">
        <f>Table2[[#This Row],[jual]]*Table2[[#This Row],[keluar]]</f>
        <v>17500</v>
      </c>
      <c r="K218" s="198">
        <f>Table2[[#This Row],[mark_up]]*Table2[[#This Row],[keluar]]</f>
        <v>4330</v>
      </c>
      <c r="L218" s="198">
        <f>Table2[[#This Row],[beli]]*Table2[[#This Row],[stok_akhir]]</f>
        <v>107994</v>
      </c>
      <c r="M218" s="161">
        <f>Table2[[#This Row],[mark_up]]/Table2[[#This Row],[beli]]</f>
        <v>0.32877752467729687</v>
      </c>
    </row>
    <row r="219" spans="1:13" x14ac:dyDescent="0.3">
      <c r="A219" s="16" t="s">
        <v>410</v>
      </c>
      <c r="B219" s="16" t="s">
        <v>411</v>
      </c>
      <c r="C219" s="14">
        <v>74</v>
      </c>
      <c r="D219" s="14">
        <f>SUMIF(Table1[KODE BARANG],Table2[[#This Row],[kode_brg]],Table1[QTY])</f>
        <v>0</v>
      </c>
      <c r="E219" s="14">
        <f>SUMIF(Table3[kode_brg],Table2[[#This Row],[kode_brg]],Table3[QTY])</f>
        <v>1</v>
      </c>
      <c r="F219" s="14">
        <f>Table2[[#This Row],[stok_awal]]+Table2[[#This Row],[masuk]]-Table2[[#This Row],[keluar]]</f>
        <v>73</v>
      </c>
      <c r="G219" s="197">
        <v>3250</v>
      </c>
      <c r="H219" s="197">
        <v>3500</v>
      </c>
      <c r="I219" s="197">
        <f t="shared" si="3"/>
        <v>250</v>
      </c>
      <c r="J219" s="198">
        <f>Table2[[#This Row],[jual]]*Table2[[#This Row],[keluar]]</f>
        <v>3500</v>
      </c>
      <c r="K219" s="198">
        <f>Table2[[#This Row],[mark_up]]*Table2[[#This Row],[keluar]]</f>
        <v>250</v>
      </c>
      <c r="L219" s="198">
        <f>Table2[[#This Row],[beli]]*Table2[[#This Row],[stok_akhir]]</f>
        <v>237250</v>
      </c>
      <c r="M219" s="161">
        <f>Table2[[#This Row],[mark_up]]/Table2[[#This Row],[beli]]</f>
        <v>7.6923076923076927E-2</v>
      </c>
    </row>
    <row r="220" spans="1:13" x14ac:dyDescent="0.3">
      <c r="A220" s="16" t="s">
        <v>412</v>
      </c>
      <c r="B220" s="16" t="s">
        <v>413</v>
      </c>
      <c r="C220" s="14">
        <v>103</v>
      </c>
      <c r="D220" s="14">
        <f>SUMIF(Table1[KODE BARANG],Table2[[#This Row],[kode_brg]],Table1[QTY])</f>
        <v>0</v>
      </c>
      <c r="E220" s="14">
        <f>SUMIF(Table3[kode_brg],Table2[[#This Row],[kode_brg]],Table3[QTY])</f>
        <v>1</v>
      </c>
      <c r="F220" s="14">
        <f>Table2[[#This Row],[stok_awal]]+Table2[[#This Row],[masuk]]-Table2[[#This Row],[keluar]]</f>
        <v>102</v>
      </c>
      <c r="G220" s="197">
        <v>3000</v>
      </c>
      <c r="H220" s="197">
        <v>3500</v>
      </c>
      <c r="I220" s="197">
        <f t="shared" si="3"/>
        <v>500</v>
      </c>
      <c r="J220" s="198">
        <f>Table2[[#This Row],[jual]]*Table2[[#This Row],[keluar]]</f>
        <v>3500</v>
      </c>
      <c r="K220" s="198">
        <f>Table2[[#This Row],[mark_up]]*Table2[[#This Row],[keluar]]</f>
        <v>500</v>
      </c>
      <c r="L220" s="198">
        <f>Table2[[#This Row],[beli]]*Table2[[#This Row],[stok_akhir]]</f>
        <v>306000</v>
      </c>
      <c r="M220" s="161">
        <f>Table2[[#This Row],[mark_up]]/Table2[[#This Row],[beli]]</f>
        <v>0.16666666666666666</v>
      </c>
    </row>
    <row r="221" spans="1:13" x14ac:dyDescent="0.3">
      <c r="A221" s="15" t="s">
        <v>414</v>
      </c>
      <c r="B221" s="16" t="s">
        <v>415</v>
      </c>
      <c r="C221" s="14">
        <v>38</v>
      </c>
      <c r="D221" s="14">
        <f>SUMIF(Table1[KODE BARANG],Table2[[#This Row],[kode_brg]],Table1[QTY])</f>
        <v>0</v>
      </c>
      <c r="E221" s="14">
        <f>SUMIF(Table3[kode_brg],Table2[[#This Row],[kode_brg]],Table3[QTY])</f>
        <v>0</v>
      </c>
      <c r="F221" s="14">
        <f>Table2[[#This Row],[stok_awal]]+Table2[[#This Row],[masuk]]-Table2[[#This Row],[keluar]]</f>
        <v>38</v>
      </c>
      <c r="G221" s="197">
        <v>2920</v>
      </c>
      <c r="H221" s="197">
        <v>3500</v>
      </c>
      <c r="I221" s="197">
        <f t="shared" si="3"/>
        <v>580</v>
      </c>
      <c r="J221" s="198">
        <f>Table2[[#This Row],[jual]]*Table2[[#This Row],[keluar]]</f>
        <v>0</v>
      </c>
      <c r="K221" s="198">
        <f>Table2[[#This Row],[mark_up]]*Table2[[#This Row],[keluar]]</f>
        <v>0</v>
      </c>
      <c r="L221" s="198">
        <f>Table2[[#This Row],[beli]]*Table2[[#This Row],[stok_akhir]]</f>
        <v>110960</v>
      </c>
      <c r="M221" s="161">
        <f>Table2[[#This Row],[mark_up]]/Table2[[#This Row],[beli]]</f>
        <v>0.19863013698630136</v>
      </c>
    </row>
    <row r="222" spans="1:13" x14ac:dyDescent="0.3">
      <c r="A222" s="15" t="s">
        <v>416</v>
      </c>
      <c r="B222" s="16" t="s">
        <v>417</v>
      </c>
      <c r="C222" s="14">
        <v>8</v>
      </c>
      <c r="D222" s="14">
        <f>SUMIF(Table1[KODE BARANG],Table2[[#This Row],[kode_brg]],Table1[QTY])</f>
        <v>0</v>
      </c>
      <c r="E222" s="14">
        <f>SUMIF(Table3[kode_brg],Table2[[#This Row],[kode_brg]],Table3[QTY])</f>
        <v>0</v>
      </c>
      <c r="F222" s="14">
        <f>Table2[[#This Row],[stok_awal]]+Table2[[#This Row],[masuk]]-Table2[[#This Row],[keluar]]</f>
        <v>8</v>
      </c>
      <c r="G222" s="197">
        <v>6000</v>
      </c>
      <c r="H222" s="197">
        <v>7000</v>
      </c>
      <c r="I222" s="197">
        <f t="shared" si="3"/>
        <v>1000</v>
      </c>
      <c r="J222" s="198">
        <f>Table2[[#This Row],[jual]]*Table2[[#This Row],[keluar]]</f>
        <v>0</v>
      </c>
      <c r="K222" s="198">
        <f>Table2[[#This Row],[mark_up]]*Table2[[#This Row],[keluar]]</f>
        <v>0</v>
      </c>
      <c r="L222" s="198">
        <f>Table2[[#This Row],[beli]]*Table2[[#This Row],[stok_akhir]]</f>
        <v>48000</v>
      </c>
      <c r="M222" s="161">
        <f>Table2[[#This Row],[mark_up]]/Table2[[#This Row],[beli]]</f>
        <v>0.16666666666666666</v>
      </c>
    </row>
    <row r="223" spans="1:13" x14ac:dyDescent="0.3">
      <c r="A223" s="16" t="s">
        <v>418</v>
      </c>
      <c r="B223" s="16" t="s">
        <v>419</v>
      </c>
      <c r="C223" s="14">
        <v>40</v>
      </c>
      <c r="D223" s="14">
        <f>SUMIF(Table1[KODE BARANG],Table2[[#This Row],[kode_brg]],Table1[QTY])</f>
        <v>0</v>
      </c>
      <c r="E223" s="14">
        <f>SUMIF(Table3[kode_brg],Table2[[#This Row],[kode_brg]],Table3[QTY])</f>
        <v>2</v>
      </c>
      <c r="F223" s="14">
        <f>Table2[[#This Row],[stok_awal]]+Table2[[#This Row],[masuk]]-Table2[[#This Row],[keluar]]</f>
        <v>38</v>
      </c>
      <c r="G223" s="197">
        <v>4741</v>
      </c>
      <c r="H223" s="197">
        <v>5500</v>
      </c>
      <c r="I223" s="197">
        <f t="shared" si="3"/>
        <v>759</v>
      </c>
      <c r="J223" s="198">
        <f>Table2[[#This Row],[jual]]*Table2[[#This Row],[keluar]]</f>
        <v>11000</v>
      </c>
      <c r="K223" s="198">
        <f>Table2[[#This Row],[mark_up]]*Table2[[#This Row],[keluar]]</f>
        <v>1518</v>
      </c>
      <c r="L223" s="198">
        <f>Table2[[#This Row],[beli]]*Table2[[#This Row],[stok_akhir]]</f>
        <v>180158</v>
      </c>
      <c r="M223" s="161">
        <f>Table2[[#This Row],[mark_up]]/Table2[[#This Row],[beli]]</f>
        <v>0.16009280742459397</v>
      </c>
    </row>
    <row r="224" spans="1:13" x14ac:dyDescent="0.3">
      <c r="A224" s="16" t="s">
        <v>420</v>
      </c>
      <c r="B224" s="16" t="s">
        <v>421</v>
      </c>
      <c r="C224" s="14">
        <v>17</v>
      </c>
      <c r="D224" s="14">
        <f>SUMIF(Table1[KODE BARANG],Table2[[#This Row],[kode_brg]],Table1[QTY])</f>
        <v>0</v>
      </c>
      <c r="E224" s="14">
        <f>SUMIF(Table3[kode_brg],Table2[[#This Row],[kode_brg]],Table3[QTY])</f>
        <v>4</v>
      </c>
      <c r="F224" s="14">
        <f>Table2[[#This Row],[stok_awal]]+Table2[[#This Row],[masuk]]-Table2[[#This Row],[keluar]]</f>
        <v>13</v>
      </c>
      <c r="G224" s="197">
        <v>4430</v>
      </c>
      <c r="H224" s="197">
        <v>5500</v>
      </c>
      <c r="I224" s="197">
        <f t="shared" si="3"/>
        <v>1070</v>
      </c>
      <c r="J224" s="198">
        <f>Table2[[#This Row],[jual]]*Table2[[#This Row],[keluar]]</f>
        <v>22000</v>
      </c>
      <c r="K224" s="198">
        <f>Table2[[#This Row],[mark_up]]*Table2[[#This Row],[keluar]]</f>
        <v>4280</v>
      </c>
      <c r="L224" s="198">
        <f>Table2[[#This Row],[beli]]*Table2[[#This Row],[stok_akhir]]</f>
        <v>57590</v>
      </c>
      <c r="M224" s="161">
        <f>Table2[[#This Row],[mark_up]]/Table2[[#This Row],[beli]]</f>
        <v>0.24153498871331827</v>
      </c>
    </row>
    <row r="225" spans="1:13" x14ac:dyDescent="0.3">
      <c r="A225" s="16" t="s">
        <v>422</v>
      </c>
      <c r="B225" s="16" t="s">
        <v>423</v>
      </c>
      <c r="C225" s="14">
        <v>25</v>
      </c>
      <c r="D225" s="14">
        <f>SUMIF(Table1[KODE BARANG],Table2[[#This Row],[kode_brg]],Table1[QTY])</f>
        <v>0</v>
      </c>
      <c r="E225" s="14">
        <f>SUMIF(Table3[kode_brg],Table2[[#This Row],[kode_brg]],Table3[QTY])</f>
        <v>20</v>
      </c>
      <c r="F225" s="14">
        <f>Table2[[#This Row],[stok_awal]]+Table2[[#This Row],[masuk]]-Table2[[#This Row],[keluar]]</f>
        <v>5</v>
      </c>
      <c r="G225" s="197">
        <v>4855</v>
      </c>
      <c r="H225" s="197">
        <v>5500</v>
      </c>
      <c r="I225" s="197">
        <f t="shared" si="3"/>
        <v>645</v>
      </c>
      <c r="J225" s="198">
        <f>Table2[[#This Row],[jual]]*Table2[[#This Row],[keluar]]</f>
        <v>110000</v>
      </c>
      <c r="K225" s="198">
        <f>Table2[[#This Row],[mark_up]]*Table2[[#This Row],[keluar]]</f>
        <v>12900</v>
      </c>
      <c r="L225" s="198">
        <f>Table2[[#This Row],[beli]]*Table2[[#This Row],[stok_akhir]]</f>
        <v>24275</v>
      </c>
      <c r="M225" s="161">
        <f>Table2[[#This Row],[mark_up]]/Table2[[#This Row],[beli]]</f>
        <v>0.13285272914521112</v>
      </c>
    </row>
    <row r="226" spans="1:13" x14ac:dyDescent="0.3">
      <c r="A226" s="16" t="s">
        <v>424</v>
      </c>
      <c r="B226" s="16" t="s">
        <v>425</v>
      </c>
      <c r="C226" s="14">
        <v>7</v>
      </c>
      <c r="D226" s="14">
        <f>SUMIF(Table1[KODE BARANG],Table2[[#This Row],[kode_brg]],Table1[QTY])</f>
        <v>0</v>
      </c>
      <c r="E226" s="14">
        <f>SUMIF(Table3[kode_brg],Table2[[#This Row],[kode_brg]],Table3[QTY])</f>
        <v>2</v>
      </c>
      <c r="F226" s="14">
        <f>Table2[[#This Row],[stok_awal]]+Table2[[#This Row],[masuk]]-Table2[[#This Row],[keluar]]</f>
        <v>5</v>
      </c>
      <c r="G226" s="197">
        <v>3822</v>
      </c>
      <c r="H226" s="197">
        <v>4500</v>
      </c>
      <c r="I226" s="197">
        <f t="shared" si="3"/>
        <v>678</v>
      </c>
      <c r="J226" s="198">
        <f>Table2[[#This Row],[jual]]*Table2[[#This Row],[keluar]]</f>
        <v>9000</v>
      </c>
      <c r="K226" s="198">
        <f>Table2[[#This Row],[mark_up]]*Table2[[#This Row],[keluar]]</f>
        <v>1356</v>
      </c>
      <c r="L226" s="198">
        <f>Table2[[#This Row],[beli]]*Table2[[#This Row],[stok_akhir]]</f>
        <v>19110</v>
      </c>
      <c r="M226" s="161">
        <f>Table2[[#This Row],[mark_up]]/Table2[[#This Row],[beli]]</f>
        <v>0.17739403453689168</v>
      </c>
    </row>
    <row r="227" spans="1:13" x14ac:dyDescent="0.3">
      <c r="A227" s="16" t="s">
        <v>426</v>
      </c>
      <c r="B227" s="16" t="s">
        <v>427</v>
      </c>
      <c r="C227" s="14">
        <v>0</v>
      </c>
      <c r="D227" s="14">
        <f>SUMIF(Table1[KODE BARANG],Table2[[#This Row],[kode_brg]],Table1[QTY])</f>
        <v>0</v>
      </c>
      <c r="E227" s="14">
        <f>SUMIF(Table3[kode_brg],Table2[[#This Row],[kode_brg]],Table3[QTY])</f>
        <v>0</v>
      </c>
      <c r="F227" s="14">
        <f>Table2[[#This Row],[stok_awal]]+Table2[[#This Row],[masuk]]-Table2[[#This Row],[keluar]]</f>
        <v>0</v>
      </c>
      <c r="G227" s="197">
        <v>2650</v>
      </c>
      <c r="H227" s="197">
        <v>3000</v>
      </c>
      <c r="I227" s="197">
        <f t="shared" si="3"/>
        <v>350</v>
      </c>
      <c r="J227" s="198">
        <f>Table2[[#This Row],[jual]]*Table2[[#This Row],[keluar]]</f>
        <v>0</v>
      </c>
      <c r="K227" s="198">
        <f>Table2[[#This Row],[mark_up]]*Table2[[#This Row],[keluar]]</f>
        <v>0</v>
      </c>
      <c r="L227" s="198">
        <f>Table2[[#This Row],[beli]]*Table2[[#This Row],[stok_akhir]]</f>
        <v>0</v>
      </c>
      <c r="M227" s="161">
        <f>Table2[[#This Row],[mark_up]]/Table2[[#This Row],[beli]]</f>
        <v>0.13207547169811321</v>
      </c>
    </row>
    <row r="228" spans="1:13" x14ac:dyDescent="0.3">
      <c r="A228" s="16" t="s">
        <v>428</v>
      </c>
      <c r="B228" s="16" t="s">
        <v>429</v>
      </c>
      <c r="C228" s="14">
        <v>3</v>
      </c>
      <c r="D228" s="14">
        <f>SUMIF(Table1[KODE BARANG],Table2[[#This Row],[kode_brg]],Table1[QTY])</f>
        <v>0</v>
      </c>
      <c r="E228" s="14">
        <f>SUMIF(Table3[kode_brg],Table2[[#This Row],[kode_brg]],Table3[QTY])</f>
        <v>1</v>
      </c>
      <c r="F228" s="14">
        <f>Table2[[#This Row],[stok_awal]]+Table2[[#This Row],[masuk]]-Table2[[#This Row],[keluar]]</f>
        <v>2</v>
      </c>
      <c r="G228" s="197">
        <v>2500</v>
      </c>
      <c r="H228" s="197">
        <v>3000</v>
      </c>
      <c r="I228" s="197">
        <f t="shared" si="3"/>
        <v>500</v>
      </c>
      <c r="J228" s="198">
        <f>Table2[[#This Row],[jual]]*Table2[[#This Row],[keluar]]</f>
        <v>3000</v>
      </c>
      <c r="K228" s="198">
        <f>Table2[[#This Row],[mark_up]]*Table2[[#This Row],[keluar]]</f>
        <v>500</v>
      </c>
      <c r="L228" s="198">
        <f>Table2[[#This Row],[beli]]*Table2[[#This Row],[stok_akhir]]</f>
        <v>5000</v>
      </c>
      <c r="M228" s="161">
        <f>Table2[[#This Row],[mark_up]]/Table2[[#This Row],[beli]]</f>
        <v>0.2</v>
      </c>
    </row>
    <row r="229" spans="1:13" x14ac:dyDescent="0.3">
      <c r="A229" s="16" t="s">
        <v>424</v>
      </c>
      <c r="B229" s="16" t="s">
        <v>425</v>
      </c>
      <c r="C229" s="14">
        <v>7</v>
      </c>
      <c r="D229" s="14">
        <f>SUMIF(Table1[KODE BARANG],Table2[[#This Row],[kode_brg]],Table1[QTY])</f>
        <v>0</v>
      </c>
      <c r="E229" s="14">
        <f>SUMIF(Table3[kode_brg],Table2[[#This Row],[kode_brg]],Table3[QTY])</f>
        <v>2</v>
      </c>
      <c r="F229" s="14">
        <f>Table2[[#This Row],[stok_awal]]+Table2[[#This Row],[masuk]]-Table2[[#This Row],[keluar]]</f>
        <v>5</v>
      </c>
      <c r="G229" s="197">
        <v>3822</v>
      </c>
      <c r="H229" s="197">
        <v>4500</v>
      </c>
      <c r="I229" s="197">
        <f t="shared" si="3"/>
        <v>678</v>
      </c>
      <c r="J229" s="198">
        <f>Table2[[#This Row],[jual]]*Table2[[#This Row],[keluar]]</f>
        <v>9000</v>
      </c>
      <c r="K229" s="198">
        <f>Table2[[#This Row],[mark_up]]*Table2[[#This Row],[keluar]]</f>
        <v>1356</v>
      </c>
      <c r="L229" s="198">
        <f>Table2[[#This Row],[beli]]*Table2[[#This Row],[stok_akhir]]</f>
        <v>19110</v>
      </c>
      <c r="M229" s="161">
        <f>Table2[[#This Row],[mark_up]]/Table2[[#This Row],[beli]]</f>
        <v>0.17739403453689168</v>
      </c>
    </row>
    <row r="230" spans="1:13" x14ac:dyDescent="0.3">
      <c r="A230" s="16" t="s">
        <v>430</v>
      </c>
      <c r="B230" s="16" t="s">
        <v>431</v>
      </c>
      <c r="C230" s="14">
        <v>19</v>
      </c>
      <c r="D230" s="14">
        <f>SUMIF(Table1[KODE BARANG],Table2[[#This Row],[kode_brg]],Table1[QTY])</f>
        <v>0</v>
      </c>
      <c r="E230" s="14">
        <f>SUMIF(Table3[kode_brg],Table2[[#This Row],[kode_brg]],Table3[QTY])</f>
        <v>15</v>
      </c>
      <c r="F230" s="14">
        <f>Table2[[#This Row],[stok_awal]]+Table2[[#This Row],[masuk]]-Table2[[#This Row],[keluar]]</f>
        <v>4</v>
      </c>
      <c r="G230" s="197">
        <v>5243</v>
      </c>
      <c r="H230" s="197">
        <v>6000</v>
      </c>
      <c r="I230" s="197">
        <f t="shared" si="3"/>
        <v>757</v>
      </c>
      <c r="J230" s="198">
        <f>Table2[[#This Row],[jual]]*Table2[[#This Row],[keluar]]</f>
        <v>90000</v>
      </c>
      <c r="K230" s="198">
        <f>Table2[[#This Row],[mark_up]]*Table2[[#This Row],[keluar]]</f>
        <v>11355</v>
      </c>
      <c r="L230" s="198">
        <f>Table2[[#This Row],[beli]]*Table2[[#This Row],[stok_akhir]]</f>
        <v>20972</v>
      </c>
      <c r="M230" s="161">
        <f>Table2[[#This Row],[mark_up]]/Table2[[#This Row],[beli]]</f>
        <v>0.14438298683959566</v>
      </c>
    </row>
    <row r="231" spans="1:13" x14ac:dyDescent="0.3">
      <c r="A231" s="15" t="s">
        <v>432</v>
      </c>
      <c r="B231" s="16" t="s">
        <v>433</v>
      </c>
      <c r="C231" s="14">
        <v>38</v>
      </c>
      <c r="D231" s="14">
        <f>SUMIF(Table1[KODE BARANG],Table2[[#This Row],[kode_brg]],Table1[QTY])</f>
        <v>0</v>
      </c>
      <c r="E231" s="14">
        <f>SUMIF(Table3[kode_brg],Table2[[#This Row],[kode_brg]],Table3[QTY])</f>
        <v>1</v>
      </c>
      <c r="F231" s="14">
        <f>Table2[[#This Row],[stok_awal]]+Table2[[#This Row],[masuk]]-Table2[[#This Row],[keluar]]</f>
        <v>37</v>
      </c>
      <c r="G231" s="197">
        <v>6000</v>
      </c>
      <c r="H231" s="197">
        <v>7000</v>
      </c>
      <c r="I231" s="197">
        <f t="shared" si="3"/>
        <v>1000</v>
      </c>
      <c r="J231" s="198">
        <f>Table2[[#This Row],[jual]]*Table2[[#This Row],[keluar]]</f>
        <v>7000</v>
      </c>
      <c r="K231" s="198">
        <f>Table2[[#This Row],[mark_up]]*Table2[[#This Row],[keluar]]</f>
        <v>1000</v>
      </c>
      <c r="L231" s="198">
        <f>Table2[[#This Row],[beli]]*Table2[[#This Row],[stok_akhir]]</f>
        <v>222000</v>
      </c>
      <c r="M231" s="161">
        <f>Table2[[#This Row],[mark_up]]/Table2[[#This Row],[beli]]</f>
        <v>0.16666666666666666</v>
      </c>
    </row>
    <row r="232" spans="1:13" x14ac:dyDescent="0.3">
      <c r="A232" s="16" t="s">
        <v>434</v>
      </c>
      <c r="B232" s="16" t="s">
        <v>435</v>
      </c>
      <c r="C232" s="14">
        <v>13</v>
      </c>
      <c r="D232" s="14">
        <f>SUMIF(Table1[KODE BARANG],Table2[[#This Row],[kode_brg]],Table1[QTY])</f>
        <v>0</v>
      </c>
      <c r="E232" s="14">
        <f>SUMIF(Table3[kode_brg],Table2[[#This Row],[kode_brg]],Table3[QTY])</f>
        <v>3</v>
      </c>
      <c r="F232" s="14">
        <f>Table2[[#This Row],[stok_awal]]+Table2[[#This Row],[masuk]]-Table2[[#This Row],[keluar]]</f>
        <v>10</v>
      </c>
      <c r="G232" s="197">
        <v>3900</v>
      </c>
      <c r="H232" s="197">
        <v>4500</v>
      </c>
      <c r="I232" s="197">
        <f t="shared" si="3"/>
        <v>600</v>
      </c>
      <c r="J232" s="198">
        <f>Table2[[#This Row],[jual]]*Table2[[#This Row],[keluar]]</f>
        <v>13500</v>
      </c>
      <c r="K232" s="198">
        <f>Table2[[#This Row],[mark_up]]*Table2[[#This Row],[keluar]]</f>
        <v>1800</v>
      </c>
      <c r="L232" s="198">
        <f>Table2[[#This Row],[beli]]*Table2[[#This Row],[stok_akhir]]</f>
        <v>39000</v>
      </c>
      <c r="M232" s="161">
        <f>Table2[[#This Row],[mark_up]]/Table2[[#This Row],[beli]]</f>
        <v>0.15384615384615385</v>
      </c>
    </row>
    <row r="233" spans="1:13" x14ac:dyDescent="0.3">
      <c r="A233" s="16" t="s">
        <v>436</v>
      </c>
      <c r="B233" s="16" t="s">
        <v>437</v>
      </c>
      <c r="C233" s="14">
        <v>1</v>
      </c>
      <c r="D233" s="14">
        <f>SUMIF(Table1[KODE BARANG],Table2[[#This Row],[kode_brg]],Table1[QTY])</f>
        <v>0</v>
      </c>
      <c r="E233" s="14">
        <f>SUMIF(Table3[kode_brg],Table2[[#This Row],[kode_brg]],Table3[QTY])</f>
        <v>0</v>
      </c>
      <c r="F233" s="14">
        <f>Table2[[#This Row],[stok_awal]]+Table2[[#This Row],[masuk]]-Table2[[#This Row],[keluar]]</f>
        <v>1</v>
      </c>
      <c r="G233" s="197">
        <v>17100</v>
      </c>
      <c r="H233" s="197">
        <v>18500</v>
      </c>
      <c r="I233" s="197">
        <f t="shared" si="3"/>
        <v>1400</v>
      </c>
      <c r="J233" s="198">
        <f>Table2[[#This Row],[jual]]*Table2[[#This Row],[keluar]]</f>
        <v>0</v>
      </c>
      <c r="K233" s="198">
        <f>Table2[[#This Row],[mark_up]]*Table2[[#This Row],[keluar]]</f>
        <v>0</v>
      </c>
      <c r="L233" s="198">
        <f>Table2[[#This Row],[beli]]*Table2[[#This Row],[stok_akhir]]</f>
        <v>17100</v>
      </c>
      <c r="M233" s="161">
        <f>Table2[[#This Row],[mark_up]]/Table2[[#This Row],[beli]]</f>
        <v>8.1871345029239762E-2</v>
      </c>
    </row>
    <row r="234" spans="1:13" x14ac:dyDescent="0.3">
      <c r="A234" s="16" t="s">
        <v>438</v>
      </c>
      <c r="B234" s="16" t="s">
        <v>439</v>
      </c>
      <c r="C234" s="14">
        <v>0</v>
      </c>
      <c r="D234" s="14">
        <f>SUMIF(Table1[KODE BARANG],Table2[[#This Row],[kode_brg]],Table1[QTY])</f>
        <v>0</v>
      </c>
      <c r="E234" s="14">
        <f>SUMIF(Table3[kode_brg],Table2[[#This Row],[kode_brg]],Table3[QTY])</f>
        <v>0</v>
      </c>
      <c r="F234" s="14">
        <f>Table2[[#This Row],[stok_awal]]+Table2[[#This Row],[masuk]]-Table2[[#This Row],[keluar]]</f>
        <v>0</v>
      </c>
      <c r="G234" s="197">
        <v>1680</v>
      </c>
      <c r="H234" s="197">
        <v>2000</v>
      </c>
      <c r="I234" s="197">
        <f t="shared" si="3"/>
        <v>320</v>
      </c>
      <c r="J234" s="198">
        <f>Table2[[#This Row],[jual]]*Table2[[#This Row],[keluar]]</f>
        <v>0</v>
      </c>
      <c r="K234" s="198">
        <f>Table2[[#This Row],[mark_up]]*Table2[[#This Row],[keluar]]</f>
        <v>0</v>
      </c>
      <c r="L234" s="198">
        <f>Table2[[#This Row],[beli]]*Table2[[#This Row],[stok_akhir]]</f>
        <v>0</v>
      </c>
      <c r="M234" s="161">
        <f>Table2[[#This Row],[mark_up]]/Table2[[#This Row],[beli]]</f>
        <v>0.19047619047619047</v>
      </c>
    </row>
    <row r="235" spans="1:13" x14ac:dyDescent="0.3">
      <c r="A235" s="16" t="s">
        <v>440</v>
      </c>
      <c r="B235" s="16" t="s">
        <v>441</v>
      </c>
      <c r="C235" s="14">
        <v>2</v>
      </c>
      <c r="D235" s="14">
        <f>SUMIF(Table1[KODE BARANG],Table2[[#This Row],[kode_brg]],Table1[QTY])</f>
        <v>0</v>
      </c>
      <c r="E235" s="14">
        <f>SUMIF(Table3[kode_brg],Table2[[#This Row],[kode_brg]],Table3[QTY])</f>
        <v>0</v>
      </c>
      <c r="F235" s="14">
        <f>Table2[[#This Row],[stok_awal]]+Table2[[#This Row],[masuk]]-Table2[[#This Row],[keluar]]</f>
        <v>2</v>
      </c>
      <c r="G235" s="197">
        <v>17100</v>
      </c>
      <c r="H235" s="197">
        <v>18500</v>
      </c>
      <c r="I235" s="197">
        <f t="shared" si="3"/>
        <v>1400</v>
      </c>
      <c r="J235" s="198">
        <f>Table2[[#This Row],[jual]]*Table2[[#This Row],[keluar]]</f>
        <v>0</v>
      </c>
      <c r="K235" s="198">
        <f>Table2[[#This Row],[mark_up]]*Table2[[#This Row],[keluar]]</f>
        <v>0</v>
      </c>
      <c r="L235" s="198">
        <f>Table2[[#This Row],[beli]]*Table2[[#This Row],[stok_akhir]]</f>
        <v>34200</v>
      </c>
      <c r="M235" s="161">
        <f>Table2[[#This Row],[mark_up]]/Table2[[#This Row],[beli]]</f>
        <v>8.1871345029239762E-2</v>
      </c>
    </row>
    <row r="236" spans="1:13" x14ac:dyDescent="0.3">
      <c r="A236" s="16" t="s">
        <v>442</v>
      </c>
      <c r="B236" s="16" t="s">
        <v>443</v>
      </c>
      <c r="C236" s="14">
        <v>5</v>
      </c>
      <c r="D236" s="14">
        <f>SUMIF(Table1[KODE BARANG],Table2[[#This Row],[kode_brg]],Table1[QTY])</f>
        <v>0</v>
      </c>
      <c r="E236" s="14">
        <f>SUMIF(Table3[kode_brg],Table2[[#This Row],[kode_brg]],Table3[QTY])</f>
        <v>0</v>
      </c>
      <c r="F236" s="14">
        <f>Table2[[#This Row],[stok_awal]]+Table2[[#This Row],[masuk]]-Table2[[#This Row],[keluar]]</f>
        <v>5</v>
      </c>
      <c r="G236" s="197">
        <v>3175</v>
      </c>
      <c r="H236" s="197">
        <v>5000</v>
      </c>
      <c r="I236" s="197">
        <f t="shared" si="3"/>
        <v>1825</v>
      </c>
      <c r="J236" s="198">
        <f>Table2[[#This Row],[jual]]*Table2[[#This Row],[keluar]]</f>
        <v>0</v>
      </c>
      <c r="K236" s="198">
        <f>Table2[[#This Row],[mark_up]]*Table2[[#This Row],[keluar]]</f>
        <v>0</v>
      </c>
      <c r="L236" s="198">
        <f>Table2[[#This Row],[beli]]*Table2[[#This Row],[stok_akhir]]</f>
        <v>15875</v>
      </c>
      <c r="M236" s="161">
        <f>Table2[[#This Row],[mark_up]]/Table2[[#This Row],[beli]]</f>
        <v>0.57480314960629919</v>
      </c>
    </row>
    <row r="237" spans="1:13" x14ac:dyDescent="0.3">
      <c r="A237" s="16" t="s">
        <v>444</v>
      </c>
      <c r="B237" s="16" t="s">
        <v>445</v>
      </c>
      <c r="C237" s="14">
        <v>1</v>
      </c>
      <c r="D237" s="14">
        <f>SUMIF(Table1[KODE BARANG],Table2[[#This Row],[kode_brg]],Table1[QTY])</f>
        <v>0</v>
      </c>
      <c r="E237" s="14">
        <f>SUMIF(Table3[kode_brg],Table2[[#This Row],[kode_brg]],Table3[QTY])</f>
        <v>0</v>
      </c>
      <c r="F237" s="14">
        <f>Table2[[#This Row],[stok_awal]]+Table2[[#This Row],[masuk]]-Table2[[#This Row],[keluar]]</f>
        <v>1</v>
      </c>
      <c r="G237" s="197">
        <v>5000</v>
      </c>
      <c r="H237" s="197">
        <v>6000</v>
      </c>
      <c r="I237" s="197">
        <f t="shared" si="3"/>
        <v>1000</v>
      </c>
      <c r="J237" s="198">
        <f>Table2[[#This Row],[jual]]*Table2[[#This Row],[keluar]]</f>
        <v>0</v>
      </c>
      <c r="K237" s="198">
        <f>Table2[[#This Row],[mark_up]]*Table2[[#This Row],[keluar]]</f>
        <v>0</v>
      </c>
      <c r="L237" s="198">
        <f>Table2[[#This Row],[beli]]*Table2[[#This Row],[stok_akhir]]</f>
        <v>5000</v>
      </c>
      <c r="M237" s="161">
        <f>Table2[[#This Row],[mark_up]]/Table2[[#This Row],[beli]]</f>
        <v>0.2</v>
      </c>
    </row>
    <row r="238" spans="1:13" x14ac:dyDescent="0.3">
      <c r="A238" s="16" t="s">
        <v>446</v>
      </c>
      <c r="B238" s="16" t="s">
        <v>447</v>
      </c>
      <c r="C238" s="14">
        <v>2</v>
      </c>
      <c r="D238" s="14">
        <f>SUMIF(Table1[KODE BARANG],Table2[[#This Row],[kode_brg]],Table1[QTY])</f>
        <v>0</v>
      </c>
      <c r="E238" s="14">
        <f>SUMIF(Table3[kode_brg],Table2[[#This Row],[kode_brg]],Table3[QTY])</f>
        <v>0</v>
      </c>
      <c r="F238" s="14">
        <f>Table2[[#This Row],[stok_awal]]+Table2[[#This Row],[masuk]]-Table2[[#This Row],[keluar]]</f>
        <v>2</v>
      </c>
      <c r="G238" s="197">
        <v>5000</v>
      </c>
      <c r="H238" s="197">
        <v>6000</v>
      </c>
      <c r="I238" s="197">
        <f t="shared" si="3"/>
        <v>1000</v>
      </c>
      <c r="J238" s="198">
        <f>Table2[[#This Row],[jual]]*Table2[[#This Row],[keluar]]</f>
        <v>0</v>
      </c>
      <c r="K238" s="198">
        <f>Table2[[#This Row],[mark_up]]*Table2[[#This Row],[keluar]]</f>
        <v>0</v>
      </c>
      <c r="L238" s="198">
        <f>Table2[[#This Row],[beli]]*Table2[[#This Row],[stok_akhir]]</f>
        <v>10000</v>
      </c>
      <c r="M238" s="161">
        <f>Table2[[#This Row],[mark_up]]/Table2[[#This Row],[beli]]</f>
        <v>0.2</v>
      </c>
    </row>
    <row r="239" spans="1:13" x14ac:dyDescent="0.3">
      <c r="A239" s="16" t="s">
        <v>448</v>
      </c>
      <c r="B239" s="16" t="s">
        <v>449</v>
      </c>
      <c r="C239" s="14">
        <v>3</v>
      </c>
      <c r="D239" s="14">
        <f>SUMIF(Table1[KODE BARANG],Table2[[#This Row],[kode_brg]],Table1[QTY])</f>
        <v>0</v>
      </c>
      <c r="E239" s="14">
        <f>SUMIF(Table3[kode_brg],Table2[[#This Row],[kode_brg]],Table3[QTY])</f>
        <v>0</v>
      </c>
      <c r="F239" s="14">
        <f>Table2[[#This Row],[stok_awal]]+Table2[[#This Row],[masuk]]-Table2[[#This Row],[keluar]]</f>
        <v>3</v>
      </c>
      <c r="G239" s="197">
        <v>4800</v>
      </c>
      <c r="H239" s="197">
        <v>6000</v>
      </c>
      <c r="I239" s="197">
        <f t="shared" si="3"/>
        <v>1200</v>
      </c>
      <c r="J239" s="198">
        <f>Table2[[#This Row],[jual]]*Table2[[#This Row],[keluar]]</f>
        <v>0</v>
      </c>
      <c r="K239" s="198">
        <f>Table2[[#This Row],[mark_up]]*Table2[[#This Row],[keluar]]</f>
        <v>0</v>
      </c>
      <c r="L239" s="198">
        <f>Table2[[#This Row],[beli]]*Table2[[#This Row],[stok_akhir]]</f>
        <v>14400</v>
      </c>
      <c r="M239" s="161">
        <f>Table2[[#This Row],[mark_up]]/Table2[[#This Row],[beli]]</f>
        <v>0.25</v>
      </c>
    </row>
    <row r="240" spans="1:13" x14ac:dyDescent="0.3">
      <c r="A240" s="16" t="s">
        <v>450</v>
      </c>
      <c r="B240" s="16" t="s">
        <v>451</v>
      </c>
      <c r="C240" s="14">
        <v>1</v>
      </c>
      <c r="D240" s="14">
        <f>SUMIF(Table1[KODE BARANG],Table2[[#This Row],[kode_brg]],Table1[QTY])</f>
        <v>0</v>
      </c>
      <c r="E240" s="14">
        <f>SUMIF(Table3[kode_brg],Table2[[#This Row],[kode_brg]],Table3[QTY])</f>
        <v>0</v>
      </c>
      <c r="F240" s="14">
        <f>Table2[[#This Row],[stok_awal]]+Table2[[#This Row],[masuk]]-Table2[[#This Row],[keluar]]</f>
        <v>1</v>
      </c>
      <c r="G240" s="197">
        <v>5000</v>
      </c>
      <c r="H240" s="197">
        <v>6000</v>
      </c>
      <c r="I240" s="197">
        <f t="shared" si="3"/>
        <v>1000</v>
      </c>
      <c r="J240" s="198">
        <f>Table2[[#This Row],[jual]]*Table2[[#This Row],[keluar]]</f>
        <v>0</v>
      </c>
      <c r="K240" s="198">
        <f>Table2[[#This Row],[mark_up]]*Table2[[#This Row],[keluar]]</f>
        <v>0</v>
      </c>
      <c r="L240" s="198">
        <f>Table2[[#This Row],[beli]]*Table2[[#This Row],[stok_akhir]]</f>
        <v>5000</v>
      </c>
      <c r="M240" s="161">
        <f>Table2[[#This Row],[mark_up]]/Table2[[#This Row],[beli]]</f>
        <v>0.2</v>
      </c>
    </row>
    <row r="241" spans="1:13" x14ac:dyDescent="0.3">
      <c r="A241" s="16" t="s">
        <v>452</v>
      </c>
      <c r="B241" s="16" t="s">
        <v>453</v>
      </c>
      <c r="C241" s="14">
        <v>2</v>
      </c>
      <c r="D241" s="14">
        <f>SUMIF(Table1[KODE BARANG],Table2[[#This Row],[kode_brg]],Table1[QTY])</f>
        <v>0</v>
      </c>
      <c r="E241" s="14">
        <f>SUMIF(Table3[kode_brg],Table2[[#This Row],[kode_brg]],Table3[QTY])</f>
        <v>0</v>
      </c>
      <c r="F241" s="14">
        <f>Table2[[#This Row],[stok_awal]]+Table2[[#This Row],[masuk]]-Table2[[#This Row],[keluar]]</f>
        <v>2</v>
      </c>
      <c r="G241" s="197">
        <v>4750</v>
      </c>
      <c r="H241" s="197">
        <v>6000</v>
      </c>
      <c r="I241" s="197">
        <f t="shared" si="3"/>
        <v>1250</v>
      </c>
      <c r="J241" s="198">
        <f>Table2[[#This Row],[jual]]*Table2[[#This Row],[keluar]]</f>
        <v>0</v>
      </c>
      <c r="K241" s="198">
        <f>Table2[[#This Row],[mark_up]]*Table2[[#This Row],[keluar]]</f>
        <v>0</v>
      </c>
      <c r="L241" s="198">
        <f>Table2[[#This Row],[beli]]*Table2[[#This Row],[stok_akhir]]</f>
        <v>9500</v>
      </c>
      <c r="M241" s="161">
        <f>Table2[[#This Row],[mark_up]]/Table2[[#This Row],[beli]]</f>
        <v>0.26315789473684209</v>
      </c>
    </row>
    <row r="242" spans="1:13" x14ac:dyDescent="0.3">
      <c r="A242" s="16" t="s">
        <v>454</v>
      </c>
      <c r="B242" s="16" t="s">
        <v>455</v>
      </c>
      <c r="C242" s="14">
        <v>2</v>
      </c>
      <c r="D242" s="14">
        <f>SUMIF(Table1[KODE BARANG],Table2[[#This Row],[kode_brg]],Table1[QTY])</f>
        <v>0</v>
      </c>
      <c r="E242" s="14">
        <f>SUMIF(Table3[kode_brg],Table2[[#This Row],[kode_brg]],Table3[QTY])</f>
        <v>0</v>
      </c>
      <c r="F242" s="14">
        <f>Table2[[#This Row],[stok_awal]]+Table2[[#This Row],[masuk]]-Table2[[#This Row],[keluar]]</f>
        <v>2</v>
      </c>
      <c r="G242" s="197">
        <v>4750</v>
      </c>
      <c r="H242" s="197">
        <v>6000</v>
      </c>
      <c r="I242" s="197">
        <f t="shared" si="3"/>
        <v>1250</v>
      </c>
      <c r="J242" s="198">
        <f>Table2[[#This Row],[jual]]*Table2[[#This Row],[keluar]]</f>
        <v>0</v>
      </c>
      <c r="K242" s="198">
        <f>Table2[[#This Row],[mark_up]]*Table2[[#This Row],[keluar]]</f>
        <v>0</v>
      </c>
      <c r="L242" s="198">
        <f>Table2[[#This Row],[beli]]*Table2[[#This Row],[stok_akhir]]</f>
        <v>9500</v>
      </c>
      <c r="M242" s="161">
        <f>Table2[[#This Row],[mark_up]]/Table2[[#This Row],[beli]]</f>
        <v>0.26315789473684209</v>
      </c>
    </row>
    <row r="243" spans="1:13" x14ac:dyDescent="0.3">
      <c r="A243" s="16" t="s">
        <v>456</v>
      </c>
      <c r="B243" s="16" t="s">
        <v>457</v>
      </c>
      <c r="C243" s="14">
        <v>3</v>
      </c>
      <c r="D243" s="14">
        <f>SUMIF(Table1[KODE BARANG],Table2[[#This Row],[kode_brg]],Table1[QTY])</f>
        <v>0</v>
      </c>
      <c r="E243" s="14">
        <f>SUMIF(Table3[kode_brg],Table2[[#This Row],[kode_brg]],Table3[QTY])</f>
        <v>0</v>
      </c>
      <c r="F243" s="14">
        <f>Table2[[#This Row],[stok_awal]]+Table2[[#This Row],[masuk]]-Table2[[#This Row],[keluar]]</f>
        <v>3</v>
      </c>
      <c r="G243" s="197">
        <v>4950</v>
      </c>
      <c r="H243" s="197">
        <v>6000</v>
      </c>
      <c r="I243" s="197">
        <f t="shared" si="3"/>
        <v>1050</v>
      </c>
      <c r="J243" s="198">
        <f>Table2[[#This Row],[jual]]*Table2[[#This Row],[keluar]]</f>
        <v>0</v>
      </c>
      <c r="K243" s="198">
        <f>Table2[[#This Row],[mark_up]]*Table2[[#This Row],[keluar]]</f>
        <v>0</v>
      </c>
      <c r="L243" s="198">
        <f>Table2[[#This Row],[beli]]*Table2[[#This Row],[stok_akhir]]</f>
        <v>14850</v>
      </c>
      <c r="M243" s="161">
        <f>Table2[[#This Row],[mark_up]]/Table2[[#This Row],[beli]]</f>
        <v>0.21212121212121213</v>
      </c>
    </row>
    <row r="244" spans="1:13" x14ac:dyDescent="0.3">
      <c r="A244" s="16" t="s">
        <v>458</v>
      </c>
      <c r="B244" s="16" t="s">
        <v>459</v>
      </c>
      <c r="C244" s="14">
        <v>1</v>
      </c>
      <c r="D244" s="14">
        <f>SUMIF(Table1[KODE BARANG],Table2[[#This Row],[kode_brg]],Table1[QTY])</f>
        <v>0</v>
      </c>
      <c r="E244" s="14">
        <f>SUMIF(Table3[kode_brg],Table2[[#This Row],[kode_brg]],Table3[QTY])</f>
        <v>0</v>
      </c>
      <c r="F244" s="14">
        <f>Table2[[#This Row],[stok_awal]]+Table2[[#This Row],[masuk]]-Table2[[#This Row],[keluar]]</f>
        <v>1</v>
      </c>
      <c r="G244" s="197">
        <v>4950</v>
      </c>
      <c r="H244" s="197">
        <v>6000</v>
      </c>
      <c r="I244" s="197">
        <f t="shared" si="3"/>
        <v>1050</v>
      </c>
      <c r="J244" s="198">
        <f>Table2[[#This Row],[jual]]*Table2[[#This Row],[keluar]]</f>
        <v>0</v>
      </c>
      <c r="K244" s="198">
        <f>Table2[[#This Row],[mark_up]]*Table2[[#This Row],[keluar]]</f>
        <v>0</v>
      </c>
      <c r="L244" s="198">
        <f>Table2[[#This Row],[beli]]*Table2[[#This Row],[stok_akhir]]</f>
        <v>4950</v>
      </c>
      <c r="M244" s="161">
        <f>Table2[[#This Row],[mark_up]]/Table2[[#This Row],[beli]]</f>
        <v>0.21212121212121213</v>
      </c>
    </row>
    <row r="245" spans="1:13" x14ac:dyDescent="0.3">
      <c r="A245" s="16" t="s">
        <v>460</v>
      </c>
      <c r="B245" s="16" t="s">
        <v>461</v>
      </c>
      <c r="C245" s="14">
        <v>2</v>
      </c>
      <c r="D245" s="14">
        <f>SUMIF(Table1[KODE BARANG],Table2[[#This Row],[kode_brg]],Table1[QTY])</f>
        <v>0</v>
      </c>
      <c r="E245" s="14">
        <f>SUMIF(Table3[kode_brg],Table2[[#This Row],[kode_brg]],Table3[QTY])</f>
        <v>0</v>
      </c>
      <c r="F245" s="14">
        <f>Table2[[#This Row],[stok_awal]]+Table2[[#This Row],[masuk]]-Table2[[#This Row],[keluar]]</f>
        <v>2</v>
      </c>
      <c r="G245" s="197">
        <v>11000</v>
      </c>
      <c r="H245" s="197">
        <v>12500</v>
      </c>
      <c r="I245" s="197">
        <f t="shared" si="3"/>
        <v>1500</v>
      </c>
      <c r="J245" s="198">
        <f>Table2[[#This Row],[jual]]*Table2[[#This Row],[keluar]]</f>
        <v>0</v>
      </c>
      <c r="K245" s="198">
        <f>Table2[[#This Row],[mark_up]]*Table2[[#This Row],[keluar]]</f>
        <v>0</v>
      </c>
      <c r="L245" s="198">
        <f>Table2[[#This Row],[beli]]*Table2[[#This Row],[stok_akhir]]</f>
        <v>22000</v>
      </c>
      <c r="M245" s="161">
        <f>Table2[[#This Row],[mark_up]]/Table2[[#This Row],[beli]]</f>
        <v>0.13636363636363635</v>
      </c>
    </row>
    <row r="246" spans="1:13" x14ac:dyDescent="0.3">
      <c r="A246" s="15" t="s">
        <v>462</v>
      </c>
      <c r="B246" s="16" t="s">
        <v>463</v>
      </c>
      <c r="C246" s="14">
        <v>2</v>
      </c>
      <c r="D246" s="14">
        <f>SUMIF(Table1[KODE BARANG],Table2[[#This Row],[kode_brg]],Table1[QTY])</f>
        <v>0</v>
      </c>
      <c r="E246" s="14">
        <f>SUMIF(Table3[kode_brg],Table2[[#This Row],[kode_brg]],Table3[QTY])</f>
        <v>0</v>
      </c>
      <c r="F246" s="14">
        <f>Table2[[#This Row],[stok_awal]]+Table2[[#This Row],[masuk]]-Table2[[#This Row],[keluar]]</f>
        <v>2</v>
      </c>
      <c r="G246" s="197">
        <v>11000</v>
      </c>
      <c r="H246" s="197">
        <v>12500</v>
      </c>
      <c r="I246" s="197">
        <f t="shared" si="3"/>
        <v>1500</v>
      </c>
      <c r="J246" s="198">
        <f>Table2[[#This Row],[jual]]*Table2[[#This Row],[keluar]]</f>
        <v>0</v>
      </c>
      <c r="K246" s="198">
        <f>Table2[[#This Row],[mark_up]]*Table2[[#This Row],[keluar]]</f>
        <v>0</v>
      </c>
      <c r="L246" s="198">
        <f>Table2[[#This Row],[beli]]*Table2[[#This Row],[stok_akhir]]</f>
        <v>22000</v>
      </c>
      <c r="M246" s="161">
        <f>Table2[[#This Row],[mark_up]]/Table2[[#This Row],[beli]]</f>
        <v>0.13636363636363635</v>
      </c>
    </row>
    <row r="247" spans="1:13" x14ac:dyDescent="0.3">
      <c r="A247" s="16" t="s">
        <v>464</v>
      </c>
      <c r="B247" s="16" t="s">
        <v>465</v>
      </c>
      <c r="C247" s="14">
        <v>3</v>
      </c>
      <c r="D247" s="14">
        <f>SUMIF(Table1[KODE BARANG],Table2[[#This Row],[kode_brg]],Table1[QTY])</f>
        <v>0</v>
      </c>
      <c r="E247" s="14">
        <f>SUMIF(Table3[kode_brg],Table2[[#This Row],[kode_brg]],Table3[QTY])</f>
        <v>0</v>
      </c>
      <c r="F247" s="14">
        <f>Table2[[#This Row],[stok_awal]]+Table2[[#This Row],[masuk]]-Table2[[#This Row],[keluar]]</f>
        <v>3</v>
      </c>
      <c r="G247" s="197">
        <v>11000</v>
      </c>
      <c r="H247" s="197">
        <v>12500</v>
      </c>
      <c r="I247" s="197">
        <f t="shared" si="3"/>
        <v>1500</v>
      </c>
      <c r="J247" s="198">
        <f>Table2[[#This Row],[jual]]*Table2[[#This Row],[keluar]]</f>
        <v>0</v>
      </c>
      <c r="K247" s="198">
        <f>Table2[[#This Row],[mark_up]]*Table2[[#This Row],[keluar]]</f>
        <v>0</v>
      </c>
      <c r="L247" s="198">
        <f>Table2[[#This Row],[beli]]*Table2[[#This Row],[stok_akhir]]</f>
        <v>33000</v>
      </c>
      <c r="M247" s="161">
        <f>Table2[[#This Row],[mark_up]]/Table2[[#This Row],[beli]]</f>
        <v>0.13636363636363635</v>
      </c>
    </row>
    <row r="248" spans="1:13" x14ac:dyDescent="0.3">
      <c r="A248" s="16" t="s">
        <v>466</v>
      </c>
      <c r="B248" s="16" t="s">
        <v>467</v>
      </c>
      <c r="C248" s="14">
        <v>2</v>
      </c>
      <c r="D248" s="14">
        <f>SUMIF(Table1[KODE BARANG],Table2[[#This Row],[kode_brg]],Table1[QTY])</f>
        <v>0</v>
      </c>
      <c r="E248" s="14">
        <f>SUMIF(Table3[kode_brg],Table2[[#This Row],[kode_brg]],Table3[QTY])</f>
        <v>0</v>
      </c>
      <c r="F248" s="14">
        <f>Table2[[#This Row],[stok_awal]]+Table2[[#This Row],[masuk]]-Table2[[#This Row],[keluar]]</f>
        <v>2</v>
      </c>
      <c r="G248" s="197">
        <v>11000</v>
      </c>
      <c r="H248" s="197">
        <v>12500</v>
      </c>
      <c r="I248" s="197">
        <f t="shared" si="3"/>
        <v>1500</v>
      </c>
      <c r="J248" s="198">
        <f>Table2[[#This Row],[jual]]*Table2[[#This Row],[keluar]]</f>
        <v>0</v>
      </c>
      <c r="K248" s="198">
        <f>Table2[[#This Row],[mark_up]]*Table2[[#This Row],[keluar]]</f>
        <v>0</v>
      </c>
      <c r="L248" s="198">
        <f>Table2[[#This Row],[beli]]*Table2[[#This Row],[stok_akhir]]</f>
        <v>22000</v>
      </c>
      <c r="M248" s="161">
        <f>Table2[[#This Row],[mark_up]]/Table2[[#This Row],[beli]]</f>
        <v>0.13636363636363635</v>
      </c>
    </row>
    <row r="249" spans="1:13" x14ac:dyDescent="0.3">
      <c r="A249" s="16" t="s">
        <v>468</v>
      </c>
      <c r="B249" s="16" t="s">
        <v>469</v>
      </c>
      <c r="C249" s="14">
        <v>3</v>
      </c>
      <c r="D249" s="14">
        <f>SUMIF(Table1[KODE BARANG],Table2[[#This Row],[kode_brg]],Table1[QTY])</f>
        <v>0</v>
      </c>
      <c r="E249" s="14">
        <f>SUMIF(Table3[kode_brg],Table2[[#This Row],[kode_brg]],Table3[QTY])</f>
        <v>0</v>
      </c>
      <c r="F249" s="14">
        <f>Table2[[#This Row],[stok_awal]]+Table2[[#This Row],[masuk]]-Table2[[#This Row],[keluar]]</f>
        <v>3</v>
      </c>
      <c r="G249" s="197">
        <v>15263</v>
      </c>
      <c r="H249" s="197">
        <v>17000</v>
      </c>
      <c r="I249" s="197">
        <f t="shared" si="3"/>
        <v>1737</v>
      </c>
      <c r="J249" s="198">
        <f>Table2[[#This Row],[jual]]*Table2[[#This Row],[keluar]]</f>
        <v>0</v>
      </c>
      <c r="K249" s="198">
        <f>Table2[[#This Row],[mark_up]]*Table2[[#This Row],[keluar]]</f>
        <v>0</v>
      </c>
      <c r="L249" s="198">
        <f>Table2[[#This Row],[beli]]*Table2[[#This Row],[stok_akhir]]</f>
        <v>45789</v>
      </c>
      <c r="M249" s="161">
        <f>Table2[[#This Row],[mark_up]]/Table2[[#This Row],[beli]]</f>
        <v>0.11380462556509205</v>
      </c>
    </row>
    <row r="250" spans="1:13" x14ac:dyDescent="0.3">
      <c r="A250" s="16" t="s">
        <v>470</v>
      </c>
      <c r="B250" s="16" t="s">
        <v>471</v>
      </c>
      <c r="C250" s="14">
        <v>3</v>
      </c>
      <c r="D250" s="14">
        <f>SUMIF(Table1[KODE BARANG],Table2[[#This Row],[kode_brg]],Table1[QTY])</f>
        <v>0</v>
      </c>
      <c r="E250" s="14">
        <f>SUMIF(Table3[kode_brg],Table2[[#This Row],[kode_brg]],Table3[QTY])</f>
        <v>0</v>
      </c>
      <c r="F250" s="14">
        <f>Table2[[#This Row],[stok_awal]]+Table2[[#This Row],[masuk]]-Table2[[#This Row],[keluar]]</f>
        <v>3</v>
      </c>
      <c r="G250" s="197">
        <v>15263</v>
      </c>
      <c r="H250" s="197">
        <v>17000</v>
      </c>
      <c r="I250" s="197">
        <f t="shared" si="3"/>
        <v>1737</v>
      </c>
      <c r="J250" s="198">
        <f>Table2[[#This Row],[jual]]*Table2[[#This Row],[keluar]]</f>
        <v>0</v>
      </c>
      <c r="K250" s="198">
        <f>Table2[[#This Row],[mark_up]]*Table2[[#This Row],[keluar]]</f>
        <v>0</v>
      </c>
      <c r="L250" s="198">
        <f>Table2[[#This Row],[beli]]*Table2[[#This Row],[stok_akhir]]</f>
        <v>45789</v>
      </c>
      <c r="M250" s="161">
        <f>Table2[[#This Row],[mark_up]]/Table2[[#This Row],[beli]]</f>
        <v>0.11380462556509205</v>
      </c>
    </row>
    <row r="251" spans="1:13" x14ac:dyDescent="0.3">
      <c r="A251" s="16" t="s">
        <v>472</v>
      </c>
      <c r="B251" s="16" t="s">
        <v>473</v>
      </c>
      <c r="C251" s="14">
        <v>2</v>
      </c>
      <c r="D251" s="14">
        <f>SUMIF(Table1[KODE BARANG],Table2[[#This Row],[kode_brg]],Table1[QTY])</f>
        <v>0</v>
      </c>
      <c r="E251" s="14">
        <f>SUMIF(Table3[kode_brg],Table2[[#This Row],[kode_brg]],Table3[QTY])</f>
        <v>0</v>
      </c>
      <c r="F251" s="14">
        <f>Table2[[#This Row],[stok_awal]]+Table2[[#This Row],[masuk]]-Table2[[#This Row],[keluar]]</f>
        <v>2</v>
      </c>
      <c r="G251" s="197">
        <v>20036</v>
      </c>
      <c r="H251" s="197">
        <v>22000</v>
      </c>
      <c r="I251" s="197">
        <f t="shared" si="3"/>
        <v>1964</v>
      </c>
      <c r="J251" s="198">
        <f>Table2[[#This Row],[jual]]*Table2[[#This Row],[keluar]]</f>
        <v>0</v>
      </c>
      <c r="K251" s="198">
        <f>Table2[[#This Row],[mark_up]]*Table2[[#This Row],[keluar]]</f>
        <v>0</v>
      </c>
      <c r="L251" s="198">
        <f>Table2[[#This Row],[beli]]*Table2[[#This Row],[stok_akhir]]</f>
        <v>40072</v>
      </c>
      <c r="M251" s="161">
        <f>Table2[[#This Row],[mark_up]]/Table2[[#This Row],[beli]]</f>
        <v>9.802355759632661E-2</v>
      </c>
    </row>
    <row r="252" spans="1:13" x14ac:dyDescent="0.3">
      <c r="A252" s="16" t="s">
        <v>474</v>
      </c>
      <c r="B252" s="16" t="s">
        <v>475</v>
      </c>
      <c r="C252" s="14">
        <v>3</v>
      </c>
      <c r="D252" s="14">
        <f>SUMIF(Table1[KODE BARANG],Table2[[#This Row],[kode_brg]],Table1[QTY])</f>
        <v>0</v>
      </c>
      <c r="E252" s="14">
        <f>SUMIF(Table3[kode_brg],Table2[[#This Row],[kode_brg]],Table3[QTY])</f>
        <v>0</v>
      </c>
      <c r="F252" s="14">
        <f>Table2[[#This Row],[stok_awal]]+Table2[[#This Row],[masuk]]-Table2[[#This Row],[keluar]]</f>
        <v>3</v>
      </c>
      <c r="G252" s="197">
        <v>20036</v>
      </c>
      <c r="H252" s="197">
        <v>22000</v>
      </c>
      <c r="I252" s="197">
        <f t="shared" si="3"/>
        <v>1964</v>
      </c>
      <c r="J252" s="198">
        <f>Table2[[#This Row],[jual]]*Table2[[#This Row],[keluar]]</f>
        <v>0</v>
      </c>
      <c r="K252" s="198">
        <f>Table2[[#This Row],[mark_up]]*Table2[[#This Row],[keluar]]</f>
        <v>0</v>
      </c>
      <c r="L252" s="198">
        <f>Table2[[#This Row],[beli]]*Table2[[#This Row],[stok_akhir]]</f>
        <v>60108</v>
      </c>
      <c r="M252" s="161">
        <f>Table2[[#This Row],[mark_up]]/Table2[[#This Row],[beli]]</f>
        <v>9.802355759632661E-2</v>
      </c>
    </row>
    <row r="253" spans="1:13" x14ac:dyDescent="0.3">
      <c r="A253" s="16" t="s">
        <v>476</v>
      </c>
      <c r="B253" s="16" t="s">
        <v>477</v>
      </c>
      <c r="C253" s="14">
        <v>3</v>
      </c>
      <c r="D253" s="14">
        <f>SUMIF(Table1[KODE BARANG],Table2[[#This Row],[kode_brg]],Table1[QTY])</f>
        <v>0</v>
      </c>
      <c r="E253" s="14">
        <f>SUMIF(Table3[kode_brg],Table2[[#This Row],[kode_brg]],Table3[QTY])</f>
        <v>0</v>
      </c>
      <c r="F253" s="14">
        <f>Table2[[#This Row],[stok_awal]]+Table2[[#This Row],[masuk]]-Table2[[#This Row],[keluar]]</f>
        <v>3</v>
      </c>
      <c r="G253" s="197">
        <v>20036</v>
      </c>
      <c r="H253" s="197">
        <v>22000</v>
      </c>
      <c r="I253" s="197">
        <f t="shared" si="3"/>
        <v>1964</v>
      </c>
      <c r="J253" s="198">
        <f>Table2[[#This Row],[jual]]*Table2[[#This Row],[keluar]]</f>
        <v>0</v>
      </c>
      <c r="K253" s="198">
        <f>Table2[[#This Row],[mark_up]]*Table2[[#This Row],[keluar]]</f>
        <v>0</v>
      </c>
      <c r="L253" s="198">
        <f>Table2[[#This Row],[beli]]*Table2[[#This Row],[stok_akhir]]</f>
        <v>60108</v>
      </c>
      <c r="M253" s="161">
        <f>Table2[[#This Row],[mark_up]]/Table2[[#This Row],[beli]]</f>
        <v>9.802355759632661E-2</v>
      </c>
    </row>
    <row r="254" spans="1:13" x14ac:dyDescent="0.3">
      <c r="A254" s="16" t="s">
        <v>478</v>
      </c>
      <c r="B254" s="16" t="s">
        <v>479</v>
      </c>
      <c r="C254" s="14">
        <v>2</v>
      </c>
      <c r="D254" s="14">
        <f>SUMIF(Table1[KODE BARANG],Table2[[#This Row],[kode_brg]],Table1[QTY])</f>
        <v>0</v>
      </c>
      <c r="E254" s="14">
        <f>SUMIF(Table3[kode_brg],Table2[[#This Row],[kode_brg]],Table3[QTY])</f>
        <v>0</v>
      </c>
      <c r="F254" s="14">
        <f>Table2[[#This Row],[stok_awal]]+Table2[[#This Row],[masuk]]-Table2[[#This Row],[keluar]]</f>
        <v>2</v>
      </c>
      <c r="G254" s="197">
        <v>20036</v>
      </c>
      <c r="H254" s="197">
        <v>22000</v>
      </c>
      <c r="I254" s="197">
        <f t="shared" si="3"/>
        <v>1964</v>
      </c>
      <c r="J254" s="198">
        <f>Table2[[#This Row],[jual]]*Table2[[#This Row],[keluar]]</f>
        <v>0</v>
      </c>
      <c r="K254" s="198">
        <f>Table2[[#This Row],[mark_up]]*Table2[[#This Row],[keluar]]</f>
        <v>0</v>
      </c>
      <c r="L254" s="198">
        <f>Table2[[#This Row],[beli]]*Table2[[#This Row],[stok_akhir]]</f>
        <v>40072</v>
      </c>
      <c r="M254" s="161">
        <f>Table2[[#This Row],[mark_up]]/Table2[[#This Row],[beli]]</f>
        <v>9.802355759632661E-2</v>
      </c>
    </row>
    <row r="255" spans="1:13" x14ac:dyDescent="0.3">
      <c r="A255" s="16" t="s">
        <v>480</v>
      </c>
      <c r="B255" s="16" t="s">
        <v>481</v>
      </c>
      <c r="C255" s="14">
        <v>3</v>
      </c>
      <c r="D255" s="14">
        <f>SUMIF(Table1[KODE BARANG],Table2[[#This Row],[kode_brg]],Table1[QTY])</f>
        <v>0</v>
      </c>
      <c r="E255" s="14">
        <f>SUMIF(Table3[kode_brg],Table2[[#This Row],[kode_brg]],Table3[QTY])</f>
        <v>0</v>
      </c>
      <c r="F255" s="14">
        <f>Table2[[#This Row],[stok_awal]]+Table2[[#This Row],[masuk]]-Table2[[#This Row],[keluar]]</f>
        <v>3</v>
      </c>
      <c r="G255" s="197">
        <v>20036</v>
      </c>
      <c r="H255" s="197">
        <v>22000</v>
      </c>
      <c r="I255" s="197">
        <f t="shared" si="3"/>
        <v>1964</v>
      </c>
      <c r="J255" s="198">
        <f>Table2[[#This Row],[jual]]*Table2[[#This Row],[keluar]]</f>
        <v>0</v>
      </c>
      <c r="K255" s="198">
        <f>Table2[[#This Row],[mark_up]]*Table2[[#This Row],[keluar]]</f>
        <v>0</v>
      </c>
      <c r="L255" s="198">
        <f>Table2[[#This Row],[beli]]*Table2[[#This Row],[stok_akhir]]</f>
        <v>60108</v>
      </c>
      <c r="M255" s="161">
        <f>Table2[[#This Row],[mark_up]]/Table2[[#This Row],[beli]]</f>
        <v>9.802355759632661E-2</v>
      </c>
    </row>
    <row r="256" spans="1:13" x14ac:dyDescent="0.3">
      <c r="A256" s="16" t="s">
        <v>482</v>
      </c>
      <c r="B256" s="16" t="s">
        <v>483</v>
      </c>
      <c r="C256" s="14">
        <v>4</v>
      </c>
      <c r="D256" s="14">
        <f>SUMIF(Table1[KODE BARANG],Table2[[#This Row],[kode_brg]],Table1[QTY])</f>
        <v>0</v>
      </c>
      <c r="E256" s="14">
        <f>SUMIF(Table3[kode_brg],Table2[[#This Row],[kode_brg]],Table3[QTY])</f>
        <v>0</v>
      </c>
      <c r="F256" s="14">
        <f>Table2[[#This Row],[stok_awal]]+Table2[[#This Row],[masuk]]-Table2[[#This Row],[keluar]]</f>
        <v>4</v>
      </c>
      <c r="G256" s="197">
        <v>10900</v>
      </c>
      <c r="H256" s="197">
        <v>12500</v>
      </c>
      <c r="I256" s="197">
        <f t="shared" si="3"/>
        <v>1600</v>
      </c>
      <c r="J256" s="198">
        <f>Table2[[#This Row],[jual]]*Table2[[#This Row],[keluar]]</f>
        <v>0</v>
      </c>
      <c r="K256" s="198">
        <f>Table2[[#This Row],[mark_up]]*Table2[[#This Row],[keluar]]</f>
        <v>0</v>
      </c>
      <c r="L256" s="198">
        <f>Table2[[#This Row],[beli]]*Table2[[#This Row],[stok_akhir]]</f>
        <v>43600</v>
      </c>
      <c r="M256" s="161">
        <f>Table2[[#This Row],[mark_up]]/Table2[[#This Row],[beli]]</f>
        <v>0.14678899082568808</v>
      </c>
    </row>
    <row r="257" spans="1:13" x14ac:dyDescent="0.3">
      <c r="A257" s="15" t="s">
        <v>484</v>
      </c>
      <c r="B257" s="16" t="s">
        <v>485</v>
      </c>
      <c r="C257" s="14">
        <v>1</v>
      </c>
      <c r="D257" s="14">
        <f>SUMIF(Table1[KODE BARANG],Table2[[#This Row],[kode_brg]],Table1[QTY])</f>
        <v>0</v>
      </c>
      <c r="E257" s="14">
        <f>SUMIF(Table3[kode_brg],Table2[[#This Row],[kode_brg]],Table3[QTY])</f>
        <v>0</v>
      </c>
      <c r="F257" s="14">
        <f>Table2[[#This Row],[stok_awal]]+Table2[[#This Row],[masuk]]-Table2[[#This Row],[keluar]]</f>
        <v>1</v>
      </c>
      <c r="G257" s="197">
        <v>21200</v>
      </c>
      <c r="H257" s="197">
        <v>23000</v>
      </c>
      <c r="I257" s="197">
        <f t="shared" si="3"/>
        <v>1800</v>
      </c>
      <c r="J257" s="198">
        <f>Table2[[#This Row],[jual]]*Table2[[#This Row],[keluar]]</f>
        <v>0</v>
      </c>
      <c r="K257" s="198">
        <f>Table2[[#This Row],[mark_up]]*Table2[[#This Row],[keluar]]</f>
        <v>0</v>
      </c>
      <c r="L257" s="198">
        <f>Table2[[#This Row],[beli]]*Table2[[#This Row],[stok_akhir]]</f>
        <v>21200</v>
      </c>
      <c r="M257" s="161">
        <f>Table2[[#This Row],[mark_up]]/Table2[[#This Row],[beli]]</f>
        <v>8.4905660377358486E-2</v>
      </c>
    </row>
    <row r="258" spans="1:13" x14ac:dyDescent="0.3">
      <c r="A258" s="15" t="s">
        <v>486</v>
      </c>
      <c r="B258" s="16" t="s">
        <v>487</v>
      </c>
      <c r="C258" s="14">
        <v>2</v>
      </c>
      <c r="D258" s="14">
        <f>SUMIF(Table1[KODE BARANG],Table2[[#This Row],[kode_brg]],Table1[QTY])</f>
        <v>0</v>
      </c>
      <c r="E258" s="14">
        <f>SUMIF(Table3[kode_brg],Table2[[#This Row],[kode_brg]],Table3[QTY])</f>
        <v>0</v>
      </c>
      <c r="F258" s="14">
        <f>Table2[[#This Row],[stok_awal]]+Table2[[#This Row],[masuk]]-Table2[[#This Row],[keluar]]</f>
        <v>2</v>
      </c>
      <c r="G258" s="197">
        <v>21500</v>
      </c>
      <c r="H258" s="197">
        <v>23000</v>
      </c>
      <c r="I258" s="197">
        <f t="shared" si="3"/>
        <v>1500</v>
      </c>
      <c r="J258" s="198">
        <f>Table2[[#This Row],[jual]]*Table2[[#This Row],[keluar]]</f>
        <v>0</v>
      </c>
      <c r="K258" s="198">
        <f>Table2[[#This Row],[mark_up]]*Table2[[#This Row],[keluar]]</f>
        <v>0</v>
      </c>
      <c r="L258" s="198">
        <f>Table2[[#This Row],[beli]]*Table2[[#This Row],[stok_akhir]]</f>
        <v>43000</v>
      </c>
      <c r="M258" s="161">
        <f>Table2[[#This Row],[mark_up]]/Table2[[#This Row],[beli]]</f>
        <v>6.9767441860465115E-2</v>
      </c>
    </row>
    <row r="259" spans="1:13" x14ac:dyDescent="0.3">
      <c r="A259" s="16" t="s">
        <v>488</v>
      </c>
      <c r="B259" s="16" t="s">
        <v>489</v>
      </c>
      <c r="C259" s="14">
        <v>1</v>
      </c>
      <c r="D259" s="14">
        <f>SUMIF(Table1[KODE BARANG],Table2[[#This Row],[kode_brg]],Table1[QTY])</f>
        <v>0</v>
      </c>
      <c r="E259" s="14">
        <f>SUMIF(Table3[kode_brg],Table2[[#This Row],[kode_brg]],Table3[QTY])</f>
        <v>0</v>
      </c>
      <c r="F259" s="14">
        <f>Table2[[#This Row],[stok_awal]]+Table2[[#This Row],[masuk]]-Table2[[#This Row],[keluar]]</f>
        <v>1</v>
      </c>
      <c r="G259" s="197">
        <v>8850</v>
      </c>
      <c r="H259" s="197">
        <v>10000</v>
      </c>
      <c r="I259" s="197">
        <f t="shared" ref="I259:I322" si="4">H259-G259</f>
        <v>1150</v>
      </c>
      <c r="J259" s="198">
        <f>Table2[[#This Row],[jual]]*Table2[[#This Row],[keluar]]</f>
        <v>0</v>
      </c>
      <c r="K259" s="198">
        <f>Table2[[#This Row],[mark_up]]*Table2[[#This Row],[keluar]]</f>
        <v>0</v>
      </c>
      <c r="L259" s="198">
        <f>Table2[[#This Row],[beli]]*Table2[[#This Row],[stok_akhir]]</f>
        <v>8850</v>
      </c>
      <c r="M259" s="161">
        <f>Table2[[#This Row],[mark_up]]/Table2[[#This Row],[beli]]</f>
        <v>0.12994350282485875</v>
      </c>
    </row>
    <row r="260" spans="1:13" x14ac:dyDescent="0.3">
      <c r="A260" s="16" t="s">
        <v>490</v>
      </c>
      <c r="B260" s="16" t="s">
        <v>491</v>
      </c>
      <c r="C260" s="14">
        <v>4</v>
      </c>
      <c r="D260" s="14">
        <f>SUMIF(Table1[KODE BARANG],Table2[[#This Row],[kode_brg]],Table1[QTY])</f>
        <v>0</v>
      </c>
      <c r="E260" s="14">
        <f>SUMIF(Table3[kode_brg],Table2[[#This Row],[kode_brg]],Table3[QTY])</f>
        <v>0</v>
      </c>
      <c r="F260" s="14">
        <f>Table2[[#This Row],[stok_awal]]+Table2[[#This Row],[masuk]]-Table2[[#This Row],[keluar]]</f>
        <v>4</v>
      </c>
      <c r="G260" s="197">
        <v>8850</v>
      </c>
      <c r="H260" s="197">
        <v>10000</v>
      </c>
      <c r="I260" s="197">
        <f t="shared" si="4"/>
        <v>1150</v>
      </c>
      <c r="J260" s="198">
        <f>Table2[[#This Row],[jual]]*Table2[[#This Row],[keluar]]</f>
        <v>0</v>
      </c>
      <c r="K260" s="198">
        <f>Table2[[#This Row],[mark_up]]*Table2[[#This Row],[keluar]]</f>
        <v>0</v>
      </c>
      <c r="L260" s="198">
        <f>Table2[[#This Row],[beli]]*Table2[[#This Row],[stok_akhir]]</f>
        <v>35400</v>
      </c>
      <c r="M260" s="161">
        <f>Table2[[#This Row],[mark_up]]/Table2[[#This Row],[beli]]</f>
        <v>0.12994350282485875</v>
      </c>
    </row>
    <row r="261" spans="1:13" x14ac:dyDescent="0.3">
      <c r="A261" s="16" t="s">
        <v>492</v>
      </c>
      <c r="B261" s="16" t="s">
        <v>493</v>
      </c>
      <c r="C261" s="14">
        <v>4</v>
      </c>
      <c r="D261" s="14">
        <f>SUMIF(Table1[KODE BARANG],Table2[[#This Row],[kode_brg]],Table1[QTY])</f>
        <v>0</v>
      </c>
      <c r="E261" s="14">
        <f>SUMIF(Table3[kode_brg],Table2[[#This Row],[kode_brg]],Table3[QTY])</f>
        <v>0</v>
      </c>
      <c r="F261" s="14">
        <f>Table2[[#This Row],[stok_awal]]+Table2[[#This Row],[masuk]]-Table2[[#This Row],[keluar]]</f>
        <v>4</v>
      </c>
      <c r="G261" s="197">
        <v>8850</v>
      </c>
      <c r="H261" s="197">
        <v>10000</v>
      </c>
      <c r="I261" s="197">
        <f t="shared" si="4"/>
        <v>1150</v>
      </c>
      <c r="J261" s="198">
        <f>Table2[[#This Row],[jual]]*Table2[[#This Row],[keluar]]</f>
        <v>0</v>
      </c>
      <c r="K261" s="198">
        <f>Table2[[#This Row],[mark_up]]*Table2[[#This Row],[keluar]]</f>
        <v>0</v>
      </c>
      <c r="L261" s="198">
        <f>Table2[[#This Row],[beli]]*Table2[[#This Row],[stok_akhir]]</f>
        <v>35400</v>
      </c>
      <c r="M261" s="161">
        <f>Table2[[#This Row],[mark_up]]/Table2[[#This Row],[beli]]</f>
        <v>0.12994350282485875</v>
      </c>
    </row>
    <row r="262" spans="1:13" x14ac:dyDescent="0.3">
      <c r="A262" s="16" t="s">
        <v>494</v>
      </c>
      <c r="B262" s="16" t="s">
        <v>495</v>
      </c>
      <c r="C262" s="14">
        <v>4</v>
      </c>
      <c r="D262" s="14">
        <f>SUMIF(Table1[KODE BARANG],Table2[[#This Row],[kode_brg]],Table1[QTY])</f>
        <v>0</v>
      </c>
      <c r="E262" s="14">
        <f>SUMIF(Table3[kode_brg],Table2[[#This Row],[kode_brg]],Table3[QTY])</f>
        <v>0</v>
      </c>
      <c r="F262" s="14">
        <f>Table2[[#This Row],[stok_awal]]+Table2[[#This Row],[masuk]]-Table2[[#This Row],[keluar]]</f>
        <v>4</v>
      </c>
      <c r="G262" s="197">
        <v>8850</v>
      </c>
      <c r="H262" s="197">
        <v>10000</v>
      </c>
      <c r="I262" s="197">
        <f t="shared" si="4"/>
        <v>1150</v>
      </c>
      <c r="J262" s="198">
        <f>Table2[[#This Row],[jual]]*Table2[[#This Row],[keluar]]</f>
        <v>0</v>
      </c>
      <c r="K262" s="198">
        <f>Table2[[#This Row],[mark_up]]*Table2[[#This Row],[keluar]]</f>
        <v>0</v>
      </c>
      <c r="L262" s="198">
        <f>Table2[[#This Row],[beli]]*Table2[[#This Row],[stok_akhir]]</f>
        <v>35400</v>
      </c>
      <c r="M262" s="161">
        <f>Table2[[#This Row],[mark_up]]/Table2[[#This Row],[beli]]</f>
        <v>0.12994350282485875</v>
      </c>
    </row>
    <row r="263" spans="1:13" x14ac:dyDescent="0.3">
      <c r="A263" s="16" t="s">
        <v>496</v>
      </c>
      <c r="B263" s="16" t="s">
        <v>497</v>
      </c>
      <c r="C263" s="14">
        <v>2</v>
      </c>
      <c r="D263" s="14">
        <f>SUMIF(Table1[KODE BARANG],Table2[[#This Row],[kode_brg]],Table1[QTY])</f>
        <v>0</v>
      </c>
      <c r="E263" s="14">
        <f>SUMIF(Table3[kode_brg],Table2[[#This Row],[kode_brg]],Table3[QTY])</f>
        <v>0</v>
      </c>
      <c r="F263" s="14">
        <f>Table2[[#This Row],[stok_awal]]+Table2[[#This Row],[masuk]]-Table2[[#This Row],[keluar]]</f>
        <v>2</v>
      </c>
      <c r="G263" s="197">
        <v>20000</v>
      </c>
      <c r="H263" s="197">
        <v>22000</v>
      </c>
      <c r="I263" s="197">
        <f t="shared" si="4"/>
        <v>2000</v>
      </c>
      <c r="J263" s="198">
        <f>Table2[[#This Row],[jual]]*Table2[[#This Row],[keluar]]</f>
        <v>0</v>
      </c>
      <c r="K263" s="198">
        <f>Table2[[#This Row],[mark_up]]*Table2[[#This Row],[keluar]]</f>
        <v>0</v>
      </c>
      <c r="L263" s="198">
        <f>Table2[[#This Row],[beli]]*Table2[[#This Row],[stok_akhir]]</f>
        <v>40000</v>
      </c>
      <c r="M263" s="161">
        <f>Table2[[#This Row],[mark_up]]/Table2[[#This Row],[beli]]</f>
        <v>0.1</v>
      </c>
    </row>
    <row r="264" spans="1:13" x14ac:dyDescent="0.3">
      <c r="A264" s="16" t="s">
        <v>498</v>
      </c>
      <c r="B264" s="16" t="s">
        <v>499</v>
      </c>
      <c r="C264" s="14">
        <v>2</v>
      </c>
      <c r="D264" s="14">
        <f>SUMIF(Table1[KODE BARANG],Table2[[#This Row],[kode_brg]],Table1[QTY])</f>
        <v>0</v>
      </c>
      <c r="E264" s="14">
        <f>SUMIF(Table3[kode_brg],Table2[[#This Row],[kode_brg]],Table3[QTY])</f>
        <v>0</v>
      </c>
      <c r="F264" s="14">
        <f>Table2[[#This Row],[stok_awal]]+Table2[[#This Row],[masuk]]-Table2[[#This Row],[keluar]]</f>
        <v>2</v>
      </c>
      <c r="G264" s="197">
        <v>19400</v>
      </c>
      <c r="H264" s="197">
        <v>22000</v>
      </c>
      <c r="I264" s="197">
        <f t="shared" si="4"/>
        <v>2600</v>
      </c>
      <c r="J264" s="198">
        <f>Table2[[#This Row],[jual]]*Table2[[#This Row],[keluar]]</f>
        <v>0</v>
      </c>
      <c r="K264" s="198">
        <f>Table2[[#This Row],[mark_up]]*Table2[[#This Row],[keluar]]</f>
        <v>0</v>
      </c>
      <c r="L264" s="198">
        <f>Table2[[#This Row],[beli]]*Table2[[#This Row],[stok_akhir]]</f>
        <v>38800</v>
      </c>
      <c r="M264" s="161">
        <f>Table2[[#This Row],[mark_up]]/Table2[[#This Row],[beli]]</f>
        <v>0.13402061855670103</v>
      </c>
    </row>
    <row r="265" spans="1:13" x14ac:dyDescent="0.3">
      <c r="A265" s="16" t="s">
        <v>500</v>
      </c>
      <c r="B265" s="16" t="s">
        <v>501</v>
      </c>
      <c r="C265" s="14">
        <v>2</v>
      </c>
      <c r="D265" s="14">
        <f>SUMIF(Table1[KODE BARANG],Table2[[#This Row],[kode_brg]],Table1[QTY])</f>
        <v>0</v>
      </c>
      <c r="E265" s="14">
        <f>SUMIF(Table3[kode_brg],Table2[[#This Row],[kode_brg]],Table3[QTY])</f>
        <v>0</v>
      </c>
      <c r="F265" s="14">
        <f>Table2[[#This Row],[stok_awal]]+Table2[[#This Row],[masuk]]-Table2[[#This Row],[keluar]]</f>
        <v>2</v>
      </c>
      <c r="G265" s="197">
        <v>20000</v>
      </c>
      <c r="H265" s="197">
        <v>22000</v>
      </c>
      <c r="I265" s="197">
        <f t="shared" si="4"/>
        <v>2000</v>
      </c>
      <c r="J265" s="198">
        <f>Table2[[#This Row],[jual]]*Table2[[#This Row],[keluar]]</f>
        <v>0</v>
      </c>
      <c r="K265" s="198">
        <f>Table2[[#This Row],[mark_up]]*Table2[[#This Row],[keluar]]</f>
        <v>0</v>
      </c>
      <c r="L265" s="198">
        <f>Table2[[#This Row],[beli]]*Table2[[#This Row],[stok_akhir]]</f>
        <v>40000</v>
      </c>
      <c r="M265" s="161">
        <f>Table2[[#This Row],[mark_up]]/Table2[[#This Row],[beli]]</f>
        <v>0.1</v>
      </c>
    </row>
    <row r="266" spans="1:13" x14ac:dyDescent="0.3">
      <c r="A266" s="16" t="s">
        <v>502</v>
      </c>
      <c r="B266" s="16" t="s">
        <v>503</v>
      </c>
      <c r="C266" s="14">
        <v>2</v>
      </c>
      <c r="D266" s="14">
        <f>SUMIF(Table1[KODE BARANG],Table2[[#This Row],[kode_brg]],Table1[QTY])</f>
        <v>0</v>
      </c>
      <c r="E266" s="14">
        <f>SUMIF(Table3[kode_brg],Table2[[#This Row],[kode_brg]],Table3[QTY])</f>
        <v>0</v>
      </c>
      <c r="F266" s="14">
        <f>Table2[[#This Row],[stok_awal]]+Table2[[#This Row],[masuk]]-Table2[[#This Row],[keluar]]</f>
        <v>2</v>
      </c>
      <c r="G266" s="197">
        <v>20000</v>
      </c>
      <c r="H266" s="197">
        <v>22000</v>
      </c>
      <c r="I266" s="197">
        <f t="shared" si="4"/>
        <v>2000</v>
      </c>
      <c r="J266" s="198">
        <f>Table2[[#This Row],[jual]]*Table2[[#This Row],[keluar]]</f>
        <v>0</v>
      </c>
      <c r="K266" s="198">
        <f>Table2[[#This Row],[mark_up]]*Table2[[#This Row],[keluar]]</f>
        <v>0</v>
      </c>
      <c r="L266" s="198">
        <f>Table2[[#This Row],[beli]]*Table2[[#This Row],[stok_akhir]]</f>
        <v>40000</v>
      </c>
      <c r="M266" s="161">
        <f>Table2[[#This Row],[mark_up]]/Table2[[#This Row],[beli]]</f>
        <v>0.1</v>
      </c>
    </row>
    <row r="267" spans="1:13" x14ac:dyDescent="0.3">
      <c r="A267" s="16" t="s">
        <v>504</v>
      </c>
      <c r="B267" s="16" t="s">
        <v>505</v>
      </c>
      <c r="C267" s="14">
        <v>2</v>
      </c>
      <c r="D267" s="14">
        <f>SUMIF(Table1[KODE BARANG],Table2[[#This Row],[kode_brg]],Table1[QTY])</f>
        <v>0</v>
      </c>
      <c r="E267" s="14">
        <f>SUMIF(Table3[kode_brg],Table2[[#This Row],[kode_brg]],Table3[QTY])</f>
        <v>0</v>
      </c>
      <c r="F267" s="14">
        <f>Table2[[#This Row],[stok_awal]]+Table2[[#This Row],[masuk]]-Table2[[#This Row],[keluar]]</f>
        <v>2</v>
      </c>
      <c r="G267" s="197">
        <v>10600</v>
      </c>
      <c r="H267" s="197">
        <v>11700</v>
      </c>
      <c r="I267" s="197">
        <f t="shared" si="4"/>
        <v>1100</v>
      </c>
      <c r="J267" s="198">
        <f>Table2[[#This Row],[jual]]*Table2[[#This Row],[keluar]]</f>
        <v>0</v>
      </c>
      <c r="K267" s="198">
        <f>Table2[[#This Row],[mark_up]]*Table2[[#This Row],[keluar]]</f>
        <v>0</v>
      </c>
      <c r="L267" s="198">
        <f>Table2[[#This Row],[beli]]*Table2[[#This Row],[stok_akhir]]</f>
        <v>21200</v>
      </c>
      <c r="M267" s="161">
        <f>Table2[[#This Row],[mark_up]]/Table2[[#This Row],[beli]]</f>
        <v>0.10377358490566038</v>
      </c>
    </row>
    <row r="268" spans="1:13" x14ac:dyDescent="0.3">
      <c r="A268" s="15" t="s">
        <v>506</v>
      </c>
      <c r="B268" s="16" t="s">
        <v>507</v>
      </c>
      <c r="C268" s="14">
        <v>6</v>
      </c>
      <c r="D268" s="14">
        <f>SUMIF(Table1[KODE BARANG],Table2[[#This Row],[kode_brg]],Table1[QTY])</f>
        <v>0</v>
      </c>
      <c r="E268" s="14">
        <f>SUMIF(Table3[kode_brg],Table2[[#This Row],[kode_brg]],Table3[QTY])</f>
        <v>0</v>
      </c>
      <c r="F268" s="14">
        <f>Table2[[#This Row],[stok_awal]]+Table2[[#This Row],[masuk]]-Table2[[#This Row],[keluar]]</f>
        <v>6</v>
      </c>
      <c r="G268" s="197">
        <v>4400</v>
      </c>
      <c r="H268" s="197">
        <v>5000</v>
      </c>
      <c r="I268" s="197">
        <f t="shared" si="4"/>
        <v>600</v>
      </c>
      <c r="J268" s="198">
        <f>Table2[[#This Row],[jual]]*Table2[[#This Row],[keluar]]</f>
        <v>0</v>
      </c>
      <c r="K268" s="198">
        <f>Table2[[#This Row],[mark_up]]*Table2[[#This Row],[keluar]]</f>
        <v>0</v>
      </c>
      <c r="L268" s="198">
        <f>Table2[[#This Row],[beli]]*Table2[[#This Row],[stok_akhir]]</f>
        <v>26400</v>
      </c>
      <c r="M268" s="161">
        <f>Table2[[#This Row],[mark_up]]/Table2[[#This Row],[beli]]</f>
        <v>0.13636363636363635</v>
      </c>
    </row>
    <row r="269" spans="1:13" x14ac:dyDescent="0.3">
      <c r="A269" s="16" t="s">
        <v>508</v>
      </c>
      <c r="B269" s="16" t="s">
        <v>509</v>
      </c>
      <c r="C269" s="14">
        <v>1</v>
      </c>
      <c r="D269" s="14">
        <f>SUMIF(Table1[KODE BARANG],Table2[[#This Row],[kode_brg]],Table1[QTY])</f>
        <v>0</v>
      </c>
      <c r="E269" s="14">
        <f>SUMIF(Table3[kode_brg],Table2[[#This Row],[kode_brg]],Table3[QTY])</f>
        <v>0</v>
      </c>
      <c r="F269" s="14">
        <f>Table2[[#This Row],[stok_awal]]+Table2[[#This Row],[masuk]]-Table2[[#This Row],[keluar]]</f>
        <v>1</v>
      </c>
      <c r="G269" s="197">
        <v>4250</v>
      </c>
      <c r="H269" s="197">
        <v>4800</v>
      </c>
      <c r="I269" s="197">
        <f t="shared" si="4"/>
        <v>550</v>
      </c>
      <c r="J269" s="198">
        <f>Table2[[#This Row],[jual]]*Table2[[#This Row],[keluar]]</f>
        <v>0</v>
      </c>
      <c r="K269" s="198">
        <f>Table2[[#This Row],[mark_up]]*Table2[[#This Row],[keluar]]</f>
        <v>0</v>
      </c>
      <c r="L269" s="198">
        <f>Table2[[#This Row],[beli]]*Table2[[#This Row],[stok_akhir]]</f>
        <v>4250</v>
      </c>
      <c r="M269" s="161">
        <f>Table2[[#This Row],[mark_up]]/Table2[[#This Row],[beli]]</f>
        <v>0.12941176470588237</v>
      </c>
    </row>
    <row r="270" spans="1:13" x14ac:dyDescent="0.3">
      <c r="A270" s="16" t="s">
        <v>510</v>
      </c>
      <c r="B270" s="16" t="s">
        <v>511</v>
      </c>
      <c r="C270" s="14">
        <v>12</v>
      </c>
      <c r="D270" s="14">
        <f>SUMIF(Table1[KODE BARANG],Table2[[#This Row],[kode_brg]],Table1[QTY])</f>
        <v>0</v>
      </c>
      <c r="E270" s="14">
        <f>SUMIF(Table3[kode_brg],Table2[[#This Row],[kode_brg]],Table3[QTY])</f>
        <v>0</v>
      </c>
      <c r="F270" s="14">
        <f>Table2[[#This Row],[stok_awal]]+Table2[[#This Row],[masuk]]-Table2[[#This Row],[keluar]]</f>
        <v>12</v>
      </c>
      <c r="G270" s="197">
        <v>4509</v>
      </c>
      <c r="H270" s="197">
        <v>5200</v>
      </c>
      <c r="I270" s="197">
        <f t="shared" si="4"/>
        <v>691</v>
      </c>
      <c r="J270" s="198">
        <f>Table2[[#This Row],[jual]]*Table2[[#This Row],[keluar]]</f>
        <v>0</v>
      </c>
      <c r="K270" s="198">
        <f>Table2[[#This Row],[mark_up]]*Table2[[#This Row],[keluar]]</f>
        <v>0</v>
      </c>
      <c r="L270" s="198">
        <f>Table2[[#This Row],[beli]]*Table2[[#This Row],[stok_akhir]]</f>
        <v>54108</v>
      </c>
      <c r="M270" s="161">
        <f>Table2[[#This Row],[mark_up]]/Table2[[#This Row],[beli]]</f>
        <v>0.15324905744067421</v>
      </c>
    </row>
    <row r="271" spans="1:13" x14ac:dyDescent="0.3">
      <c r="A271" s="16" t="s">
        <v>512</v>
      </c>
      <c r="B271" s="16" t="s">
        <v>513</v>
      </c>
      <c r="C271" s="14">
        <v>10</v>
      </c>
      <c r="D271" s="14">
        <f>SUMIF(Table1[KODE BARANG],Table2[[#This Row],[kode_brg]],Table1[QTY])</f>
        <v>0</v>
      </c>
      <c r="E271" s="14">
        <f>SUMIF(Table3[kode_brg],Table2[[#This Row],[kode_brg]],Table3[QTY])</f>
        <v>0</v>
      </c>
      <c r="F271" s="14">
        <f>Table2[[#This Row],[stok_awal]]+Table2[[#This Row],[masuk]]-Table2[[#This Row],[keluar]]</f>
        <v>10</v>
      </c>
      <c r="G271" s="197">
        <v>5017</v>
      </c>
      <c r="H271" s="197">
        <v>5800</v>
      </c>
      <c r="I271" s="197">
        <f t="shared" si="4"/>
        <v>783</v>
      </c>
      <c r="J271" s="198">
        <f>Table2[[#This Row],[jual]]*Table2[[#This Row],[keluar]]</f>
        <v>0</v>
      </c>
      <c r="K271" s="198">
        <f>Table2[[#This Row],[mark_up]]*Table2[[#This Row],[keluar]]</f>
        <v>0</v>
      </c>
      <c r="L271" s="198">
        <f>Table2[[#This Row],[beli]]*Table2[[#This Row],[stok_akhir]]</f>
        <v>50170</v>
      </c>
      <c r="M271" s="161">
        <f>Table2[[#This Row],[mark_up]]/Table2[[#This Row],[beli]]</f>
        <v>0.15606936416184972</v>
      </c>
    </row>
    <row r="272" spans="1:13" x14ac:dyDescent="0.3">
      <c r="A272" s="16" t="s">
        <v>514</v>
      </c>
      <c r="B272" s="16" t="s">
        <v>515</v>
      </c>
      <c r="C272" s="14">
        <v>6</v>
      </c>
      <c r="D272" s="14">
        <f>SUMIF(Table1[KODE BARANG],Table2[[#This Row],[kode_brg]],Table1[QTY])</f>
        <v>0</v>
      </c>
      <c r="E272" s="14">
        <f>SUMIF(Table3[kode_brg],Table2[[#This Row],[kode_brg]],Table3[QTY])</f>
        <v>5</v>
      </c>
      <c r="F272" s="14">
        <f>Table2[[#This Row],[stok_awal]]+Table2[[#This Row],[masuk]]-Table2[[#This Row],[keluar]]</f>
        <v>1</v>
      </c>
      <c r="G272" s="197">
        <v>4300</v>
      </c>
      <c r="H272" s="197">
        <v>5000</v>
      </c>
      <c r="I272" s="197">
        <f t="shared" si="4"/>
        <v>700</v>
      </c>
      <c r="J272" s="198">
        <f>Table2[[#This Row],[jual]]*Table2[[#This Row],[keluar]]</f>
        <v>25000</v>
      </c>
      <c r="K272" s="198">
        <f>Table2[[#This Row],[mark_up]]*Table2[[#This Row],[keluar]]</f>
        <v>3500</v>
      </c>
      <c r="L272" s="198">
        <f>Table2[[#This Row],[beli]]*Table2[[#This Row],[stok_akhir]]</f>
        <v>4300</v>
      </c>
      <c r="M272" s="161">
        <f>Table2[[#This Row],[mark_up]]/Table2[[#This Row],[beli]]</f>
        <v>0.16279069767441862</v>
      </c>
    </row>
    <row r="273" spans="1:13" x14ac:dyDescent="0.3">
      <c r="A273" s="16" t="s">
        <v>516</v>
      </c>
      <c r="B273" s="16" t="s">
        <v>517</v>
      </c>
      <c r="C273" s="14">
        <v>9</v>
      </c>
      <c r="D273" s="14">
        <f>SUMIF(Table1[KODE BARANG],Table2[[#This Row],[kode_brg]],Table1[QTY])</f>
        <v>0</v>
      </c>
      <c r="E273" s="14">
        <f>SUMIF(Table3[kode_brg],Table2[[#This Row],[kode_brg]],Table3[QTY])</f>
        <v>0</v>
      </c>
      <c r="F273" s="14">
        <f>Table2[[#This Row],[stok_awal]]+Table2[[#This Row],[masuk]]-Table2[[#This Row],[keluar]]</f>
        <v>9</v>
      </c>
      <c r="G273" s="197">
        <v>5609</v>
      </c>
      <c r="H273" s="197">
        <v>6200</v>
      </c>
      <c r="I273" s="197">
        <f t="shared" si="4"/>
        <v>591</v>
      </c>
      <c r="J273" s="198">
        <f>Table2[[#This Row],[jual]]*Table2[[#This Row],[keluar]]</f>
        <v>0</v>
      </c>
      <c r="K273" s="198">
        <f>Table2[[#This Row],[mark_up]]*Table2[[#This Row],[keluar]]</f>
        <v>0</v>
      </c>
      <c r="L273" s="198">
        <f>Table2[[#This Row],[beli]]*Table2[[#This Row],[stok_akhir]]</f>
        <v>50481</v>
      </c>
      <c r="M273" s="161">
        <f>Table2[[#This Row],[mark_up]]/Table2[[#This Row],[beli]]</f>
        <v>0.10536637546799786</v>
      </c>
    </row>
    <row r="274" spans="1:13" x14ac:dyDescent="0.3">
      <c r="A274" s="16" t="s">
        <v>518</v>
      </c>
      <c r="B274" s="16" t="s">
        <v>519</v>
      </c>
      <c r="C274" s="14">
        <v>3</v>
      </c>
      <c r="D274" s="14">
        <f>SUMIF(Table1[KODE BARANG],Table2[[#This Row],[kode_brg]],Table1[QTY])</f>
        <v>0</v>
      </c>
      <c r="E274" s="14">
        <f>SUMIF(Table3[kode_brg],Table2[[#This Row],[kode_brg]],Table3[QTY])</f>
        <v>1</v>
      </c>
      <c r="F274" s="14">
        <f>Table2[[#This Row],[stok_awal]]+Table2[[#This Row],[masuk]]-Table2[[#This Row],[keluar]]</f>
        <v>2</v>
      </c>
      <c r="G274" s="197">
        <v>4100</v>
      </c>
      <c r="H274" s="197">
        <v>5000</v>
      </c>
      <c r="I274" s="197">
        <f t="shared" si="4"/>
        <v>900</v>
      </c>
      <c r="J274" s="198">
        <f>Table2[[#This Row],[jual]]*Table2[[#This Row],[keluar]]</f>
        <v>5000</v>
      </c>
      <c r="K274" s="198">
        <f>Table2[[#This Row],[mark_up]]*Table2[[#This Row],[keluar]]</f>
        <v>900</v>
      </c>
      <c r="L274" s="198">
        <f>Table2[[#This Row],[beli]]*Table2[[#This Row],[stok_akhir]]</f>
        <v>8200</v>
      </c>
      <c r="M274" s="161">
        <f>Table2[[#This Row],[mark_up]]/Table2[[#This Row],[beli]]</f>
        <v>0.21951219512195122</v>
      </c>
    </row>
    <row r="275" spans="1:13" x14ac:dyDescent="0.3">
      <c r="A275" s="16" t="s">
        <v>520</v>
      </c>
      <c r="B275" s="16" t="s">
        <v>521</v>
      </c>
      <c r="C275" s="14">
        <v>12</v>
      </c>
      <c r="D275" s="14">
        <f>SUMIF(Table1[KODE BARANG],Table2[[#This Row],[kode_brg]],Table1[QTY])</f>
        <v>0</v>
      </c>
      <c r="E275" s="14">
        <f>SUMIF(Table3[kode_brg],Table2[[#This Row],[kode_brg]],Table3[QTY])</f>
        <v>0</v>
      </c>
      <c r="F275" s="14">
        <f>Table2[[#This Row],[stok_awal]]+Table2[[#This Row],[masuk]]-Table2[[#This Row],[keluar]]</f>
        <v>12</v>
      </c>
      <c r="G275" s="197">
        <v>4509</v>
      </c>
      <c r="H275" s="197">
        <v>5200</v>
      </c>
      <c r="I275" s="197">
        <f t="shared" si="4"/>
        <v>691</v>
      </c>
      <c r="J275" s="198">
        <f>Table2[[#This Row],[jual]]*Table2[[#This Row],[keluar]]</f>
        <v>0</v>
      </c>
      <c r="K275" s="198">
        <f>Table2[[#This Row],[mark_up]]*Table2[[#This Row],[keluar]]</f>
        <v>0</v>
      </c>
      <c r="L275" s="198">
        <f>Table2[[#This Row],[beli]]*Table2[[#This Row],[stok_akhir]]</f>
        <v>54108</v>
      </c>
      <c r="M275" s="161">
        <f>Table2[[#This Row],[mark_up]]/Table2[[#This Row],[beli]]</f>
        <v>0.15324905744067421</v>
      </c>
    </row>
    <row r="276" spans="1:13" x14ac:dyDescent="0.3">
      <c r="A276" s="16" t="s">
        <v>522</v>
      </c>
      <c r="B276" s="16" t="s">
        <v>523</v>
      </c>
      <c r="C276" s="14">
        <v>14</v>
      </c>
      <c r="D276" s="14">
        <f>SUMIF(Table1[KODE BARANG],Table2[[#This Row],[kode_brg]],Table1[QTY])</f>
        <v>0</v>
      </c>
      <c r="E276" s="14">
        <f>SUMIF(Table3[kode_brg],Table2[[#This Row],[kode_brg]],Table3[QTY])</f>
        <v>0</v>
      </c>
      <c r="F276" s="14">
        <f>Table2[[#This Row],[stok_awal]]+Table2[[#This Row],[masuk]]-Table2[[#This Row],[keluar]]</f>
        <v>14</v>
      </c>
      <c r="G276" s="197">
        <v>4100</v>
      </c>
      <c r="H276" s="197">
        <v>5000</v>
      </c>
      <c r="I276" s="197">
        <f t="shared" si="4"/>
        <v>900</v>
      </c>
      <c r="J276" s="198">
        <f>Table2[[#This Row],[jual]]*Table2[[#This Row],[keluar]]</f>
        <v>0</v>
      </c>
      <c r="K276" s="198">
        <f>Table2[[#This Row],[mark_up]]*Table2[[#This Row],[keluar]]</f>
        <v>0</v>
      </c>
      <c r="L276" s="198">
        <f>Table2[[#This Row],[beli]]*Table2[[#This Row],[stok_akhir]]</f>
        <v>57400</v>
      </c>
      <c r="M276" s="161">
        <f>Table2[[#This Row],[mark_up]]/Table2[[#This Row],[beli]]</f>
        <v>0.21951219512195122</v>
      </c>
    </row>
    <row r="277" spans="1:13" x14ac:dyDescent="0.3">
      <c r="A277" s="16" t="s">
        <v>524</v>
      </c>
      <c r="B277" s="16" t="s">
        <v>525</v>
      </c>
      <c r="C277" s="14">
        <v>11</v>
      </c>
      <c r="D277" s="14">
        <f>SUMIF(Table1[KODE BARANG],Table2[[#This Row],[kode_brg]],Table1[QTY])</f>
        <v>0</v>
      </c>
      <c r="E277" s="14">
        <f>SUMIF(Table3[kode_brg],Table2[[#This Row],[kode_brg]],Table3[QTY])</f>
        <v>2</v>
      </c>
      <c r="F277" s="14">
        <f>Table2[[#This Row],[stok_awal]]+Table2[[#This Row],[masuk]]-Table2[[#This Row],[keluar]]</f>
        <v>9</v>
      </c>
      <c r="G277" s="197">
        <v>4100</v>
      </c>
      <c r="H277" s="197">
        <v>5000</v>
      </c>
      <c r="I277" s="197">
        <f t="shared" si="4"/>
        <v>900</v>
      </c>
      <c r="J277" s="198">
        <f>Table2[[#This Row],[jual]]*Table2[[#This Row],[keluar]]</f>
        <v>10000</v>
      </c>
      <c r="K277" s="198">
        <f>Table2[[#This Row],[mark_up]]*Table2[[#This Row],[keluar]]</f>
        <v>1800</v>
      </c>
      <c r="L277" s="198">
        <f>Table2[[#This Row],[beli]]*Table2[[#This Row],[stok_akhir]]</f>
        <v>36900</v>
      </c>
      <c r="M277" s="161">
        <f>Table2[[#This Row],[mark_up]]/Table2[[#This Row],[beli]]</f>
        <v>0.21951219512195122</v>
      </c>
    </row>
    <row r="278" spans="1:13" x14ac:dyDescent="0.3">
      <c r="A278" s="16" t="s">
        <v>526</v>
      </c>
      <c r="B278" s="16" t="s">
        <v>527</v>
      </c>
      <c r="C278" s="14">
        <v>5</v>
      </c>
      <c r="D278" s="14">
        <f>SUMIF(Table1[KODE BARANG],Table2[[#This Row],[kode_brg]],Table1[QTY])</f>
        <v>0</v>
      </c>
      <c r="E278" s="14">
        <f>SUMIF(Table3[kode_brg],Table2[[#This Row],[kode_brg]],Table3[QTY])</f>
        <v>0</v>
      </c>
      <c r="F278" s="14">
        <f>Table2[[#This Row],[stok_awal]]+Table2[[#This Row],[masuk]]-Table2[[#This Row],[keluar]]</f>
        <v>5</v>
      </c>
      <c r="G278" s="197">
        <v>2725</v>
      </c>
      <c r="H278" s="197">
        <v>3500</v>
      </c>
      <c r="I278" s="197">
        <f t="shared" si="4"/>
        <v>775</v>
      </c>
      <c r="J278" s="198">
        <f>Table2[[#This Row],[jual]]*Table2[[#This Row],[keluar]]</f>
        <v>0</v>
      </c>
      <c r="K278" s="198">
        <f>Table2[[#This Row],[mark_up]]*Table2[[#This Row],[keluar]]</f>
        <v>0</v>
      </c>
      <c r="L278" s="198">
        <f>Table2[[#This Row],[beli]]*Table2[[#This Row],[stok_akhir]]</f>
        <v>13625</v>
      </c>
      <c r="M278" s="161">
        <f>Table2[[#This Row],[mark_up]]/Table2[[#This Row],[beli]]</f>
        <v>0.28440366972477066</v>
      </c>
    </row>
    <row r="279" spans="1:13" x14ac:dyDescent="0.3">
      <c r="A279" s="16" t="s">
        <v>528</v>
      </c>
      <c r="B279" s="16" t="s">
        <v>529</v>
      </c>
      <c r="C279" s="14">
        <v>5</v>
      </c>
      <c r="D279" s="14">
        <f>SUMIF(Table1[KODE BARANG],Table2[[#This Row],[kode_brg]],Table1[QTY])</f>
        <v>0</v>
      </c>
      <c r="E279" s="14">
        <f>SUMIF(Table3[kode_brg],Table2[[#This Row],[kode_brg]],Table3[QTY])</f>
        <v>1</v>
      </c>
      <c r="F279" s="14">
        <f>Table2[[#This Row],[stok_awal]]+Table2[[#This Row],[masuk]]-Table2[[#This Row],[keluar]]</f>
        <v>4</v>
      </c>
      <c r="G279" s="197">
        <v>4400</v>
      </c>
      <c r="H279" s="197">
        <v>5000</v>
      </c>
      <c r="I279" s="197">
        <f t="shared" si="4"/>
        <v>600</v>
      </c>
      <c r="J279" s="198">
        <f>Table2[[#This Row],[jual]]*Table2[[#This Row],[keluar]]</f>
        <v>5000</v>
      </c>
      <c r="K279" s="198">
        <f>Table2[[#This Row],[mark_up]]*Table2[[#This Row],[keluar]]</f>
        <v>600</v>
      </c>
      <c r="L279" s="198">
        <f>Table2[[#This Row],[beli]]*Table2[[#This Row],[stok_akhir]]</f>
        <v>17600</v>
      </c>
      <c r="M279" s="161">
        <f>Table2[[#This Row],[mark_up]]/Table2[[#This Row],[beli]]</f>
        <v>0.13636363636363635</v>
      </c>
    </row>
    <row r="280" spans="1:13" x14ac:dyDescent="0.3">
      <c r="A280" s="16" t="s">
        <v>530</v>
      </c>
      <c r="B280" s="16" t="s">
        <v>531</v>
      </c>
      <c r="C280" s="14">
        <v>13</v>
      </c>
      <c r="D280" s="14">
        <f>SUMIF(Table1[KODE BARANG],Table2[[#This Row],[kode_brg]],Table1[QTY])</f>
        <v>0</v>
      </c>
      <c r="E280" s="14">
        <f>SUMIF(Table3[kode_brg],Table2[[#This Row],[kode_brg]],Table3[QTY])</f>
        <v>0</v>
      </c>
      <c r="F280" s="14">
        <f>Table2[[#This Row],[stok_awal]]+Table2[[#This Row],[masuk]]-Table2[[#This Row],[keluar]]</f>
        <v>13</v>
      </c>
      <c r="G280" s="197">
        <v>1608</v>
      </c>
      <c r="H280" s="197">
        <v>2200</v>
      </c>
      <c r="I280" s="197">
        <f t="shared" si="4"/>
        <v>592</v>
      </c>
      <c r="J280" s="198">
        <f>Table2[[#This Row],[jual]]*Table2[[#This Row],[keluar]]</f>
        <v>0</v>
      </c>
      <c r="K280" s="198">
        <f>Table2[[#This Row],[mark_up]]*Table2[[#This Row],[keluar]]</f>
        <v>0</v>
      </c>
      <c r="L280" s="198">
        <f>Table2[[#This Row],[beli]]*Table2[[#This Row],[stok_akhir]]</f>
        <v>20904</v>
      </c>
      <c r="M280" s="161">
        <f>Table2[[#This Row],[mark_up]]/Table2[[#This Row],[beli]]</f>
        <v>0.36815920398009949</v>
      </c>
    </row>
    <row r="281" spans="1:13" x14ac:dyDescent="0.3">
      <c r="A281" s="16" t="s">
        <v>532</v>
      </c>
      <c r="B281" s="16" t="s">
        <v>533</v>
      </c>
      <c r="C281" s="14">
        <v>14</v>
      </c>
      <c r="D281" s="14">
        <f>SUMIF(Table1[KODE BARANG],Table2[[#This Row],[kode_brg]],Table1[QTY])</f>
        <v>0</v>
      </c>
      <c r="E281" s="14">
        <f>SUMIF(Table3[kode_brg],Table2[[#This Row],[kode_brg]],Table3[QTY])</f>
        <v>0</v>
      </c>
      <c r="F281" s="14">
        <f>Table2[[#This Row],[stok_awal]]+Table2[[#This Row],[masuk]]-Table2[[#This Row],[keluar]]</f>
        <v>14</v>
      </c>
      <c r="G281" s="197">
        <v>2182</v>
      </c>
      <c r="H281" s="197">
        <v>2500</v>
      </c>
      <c r="I281" s="197">
        <f t="shared" si="4"/>
        <v>318</v>
      </c>
      <c r="J281" s="198">
        <f>Table2[[#This Row],[jual]]*Table2[[#This Row],[keluar]]</f>
        <v>0</v>
      </c>
      <c r="K281" s="198">
        <f>Table2[[#This Row],[mark_up]]*Table2[[#This Row],[keluar]]</f>
        <v>0</v>
      </c>
      <c r="L281" s="198">
        <f>Table2[[#This Row],[beli]]*Table2[[#This Row],[stok_akhir]]</f>
        <v>30548</v>
      </c>
      <c r="M281" s="161">
        <f>Table2[[#This Row],[mark_up]]/Table2[[#This Row],[beli]]</f>
        <v>0.14573785517873511</v>
      </c>
    </row>
    <row r="282" spans="1:13" x14ac:dyDescent="0.3">
      <c r="A282" s="16" t="s">
        <v>508</v>
      </c>
      <c r="B282" s="16" t="s">
        <v>509</v>
      </c>
      <c r="C282" s="14">
        <v>1</v>
      </c>
      <c r="D282" s="14">
        <f>SUMIF(Table1[KODE BARANG],Table2[[#This Row],[kode_brg]],Table1[QTY])</f>
        <v>0</v>
      </c>
      <c r="E282" s="14">
        <f>SUMIF(Table3[kode_brg],Table2[[#This Row],[kode_brg]],Table3[QTY])</f>
        <v>0</v>
      </c>
      <c r="F282" s="14">
        <f>Table2[[#This Row],[stok_awal]]+Table2[[#This Row],[masuk]]-Table2[[#This Row],[keluar]]</f>
        <v>1</v>
      </c>
      <c r="G282" s="197">
        <v>4250</v>
      </c>
      <c r="H282" s="197">
        <v>5000</v>
      </c>
      <c r="I282" s="197">
        <f t="shared" si="4"/>
        <v>750</v>
      </c>
      <c r="J282" s="198">
        <f>Table2[[#This Row],[jual]]*Table2[[#This Row],[keluar]]</f>
        <v>0</v>
      </c>
      <c r="K282" s="198">
        <f>Table2[[#This Row],[mark_up]]*Table2[[#This Row],[keluar]]</f>
        <v>0</v>
      </c>
      <c r="L282" s="198">
        <f>Table2[[#This Row],[beli]]*Table2[[#This Row],[stok_akhir]]</f>
        <v>4250</v>
      </c>
      <c r="M282" s="161">
        <f>Table2[[#This Row],[mark_up]]/Table2[[#This Row],[beli]]</f>
        <v>0.17647058823529413</v>
      </c>
    </row>
    <row r="283" spans="1:13" x14ac:dyDescent="0.3">
      <c r="A283" s="16" t="s">
        <v>534</v>
      </c>
      <c r="B283" s="16" t="s">
        <v>535</v>
      </c>
      <c r="C283" s="14">
        <v>1</v>
      </c>
      <c r="D283" s="14">
        <f>SUMIF(Table1[KODE BARANG],Table2[[#This Row],[kode_brg]],Table1[QTY])</f>
        <v>0</v>
      </c>
      <c r="E283" s="14">
        <f>SUMIF(Table3[kode_brg],Table2[[#This Row],[kode_brg]],Table3[QTY])</f>
        <v>0</v>
      </c>
      <c r="F283" s="14">
        <f>Table2[[#This Row],[stok_awal]]+Table2[[#This Row],[masuk]]-Table2[[#This Row],[keluar]]</f>
        <v>1</v>
      </c>
      <c r="G283" s="197">
        <v>2375</v>
      </c>
      <c r="H283" s="197">
        <v>3000</v>
      </c>
      <c r="I283" s="197">
        <f t="shared" si="4"/>
        <v>625</v>
      </c>
      <c r="J283" s="198">
        <f>Table2[[#This Row],[jual]]*Table2[[#This Row],[keluar]]</f>
        <v>0</v>
      </c>
      <c r="K283" s="198">
        <f>Table2[[#This Row],[mark_up]]*Table2[[#This Row],[keluar]]</f>
        <v>0</v>
      </c>
      <c r="L283" s="198">
        <f>Table2[[#This Row],[beli]]*Table2[[#This Row],[stok_akhir]]</f>
        <v>2375</v>
      </c>
      <c r="M283" s="161">
        <f>Table2[[#This Row],[mark_up]]/Table2[[#This Row],[beli]]</f>
        <v>0.26315789473684209</v>
      </c>
    </row>
    <row r="284" spans="1:13" x14ac:dyDescent="0.3">
      <c r="A284" s="16" t="s">
        <v>536</v>
      </c>
      <c r="B284" s="16" t="s">
        <v>537</v>
      </c>
      <c r="C284" s="14">
        <v>23</v>
      </c>
      <c r="D284" s="14">
        <f>SUMIF(Table1[KODE BARANG],Table2[[#This Row],[kode_brg]],Table1[QTY])</f>
        <v>0</v>
      </c>
      <c r="E284" s="14">
        <f>SUMIF(Table3[kode_brg],Table2[[#This Row],[kode_brg]],Table3[QTY])</f>
        <v>0</v>
      </c>
      <c r="F284" s="14">
        <f>Table2[[#This Row],[stok_awal]]+Table2[[#This Row],[masuk]]-Table2[[#This Row],[keluar]]</f>
        <v>23</v>
      </c>
      <c r="G284" s="197">
        <v>2800</v>
      </c>
      <c r="H284" s="197">
        <v>3300</v>
      </c>
      <c r="I284" s="197">
        <f t="shared" si="4"/>
        <v>500</v>
      </c>
      <c r="J284" s="198">
        <f>Table2[[#This Row],[jual]]*Table2[[#This Row],[keluar]]</f>
        <v>0</v>
      </c>
      <c r="K284" s="198">
        <f>Table2[[#This Row],[mark_up]]*Table2[[#This Row],[keluar]]</f>
        <v>0</v>
      </c>
      <c r="L284" s="198">
        <f>Table2[[#This Row],[beli]]*Table2[[#This Row],[stok_akhir]]</f>
        <v>64400</v>
      </c>
      <c r="M284" s="161">
        <f>Table2[[#This Row],[mark_up]]/Table2[[#This Row],[beli]]</f>
        <v>0.17857142857142858</v>
      </c>
    </row>
    <row r="285" spans="1:13" x14ac:dyDescent="0.3">
      <c r="A285" s="16" t="s">
        <v>216</v>
      </c>
      <c r="B285" s="16" t="s">
        <v>538</v>
      </c>
      <c r="C285" s="14">
        <v>27</v>
      </c>
      <c r="D285" s="14">
        <f>SUMIF(Table1[KODE BARANG],Table2[[#This Row],[kode_brg]],Table1[QTY])</f>
        <v>0</v>
      </c>
      <c r="E285" s="14">
        <f>SUMIF(Table3[kode_brg],Table2[[#This Row],[kode_brg]],Table3[QTY])</f>
        <v>0</v>
      </c>
      <c r="F285" s="14">
        <f>Table2[[#This Row],[stok_awal]]+Table2[[#This Row],[masuk]]-Table2[[#This Row],[keluar]]</f>
        <v>27</v>
      </c>
      <c r="G285" s="197">
        <v>1835</v>
      </c>
      <c r="H285" s="197">
        <v>2200</v>
      </c>
      <c r="I285" s="197">
        <f t="shared" si="4"/>
        <v>365</v>
      </c>
      <c r="J285" s="198">
        <f>Table2[[#This Row],[jual]]*Table2[[#This Row],[keluar]]</f>
        <v>0</v>
      </c>
      <c r="K285" s="198">
        <f>Table2[[#This Row],[mark_up]]*Table2[[#This Row],[keluar]]</f>
        <v>0</v>
      </c>
      <c r="L285" s="198">
        <f>Table2[[#This Row],[beli]]*Table2[[#This Row],[stok_akhir]]</f>
        <v>49545</v>
      </c>
      <c r="M285" s="161">
        <f>Table2[[#This Row],[mark_up]]/Table2[[#This Row],[beli]]</f>
        <v>0.1989100817438692</v>
      </c>
    </row>
    <row r="286" spans="1:13" x14ac:dyDescent="0.3">
      <c r="A286" s="16" t="s">
        <v>539</v>
      </c>
      <c r="B286" s="16" t="s">
        <v>540</v>
      </c>
      <c r="C286" s="14">
        <v>2</v>
      </c>
      <c r="D286" s="14">
        <f>SUMIF(Table1[KODE BARANG],Table2[[#This Row],[kode_brg]],Table1[QTY])</f>
        <v>0</v>
      </c>
      <c r="E286" s="14">
        <f>SUMIF(Table3[kode_brg],Table2[[#This Row],[kode_brg]],Table3[QTY])</f>
        <v>1</v>
      </c>
      <c r="F286" s="14">
        <f>Table2[[#This Row],[stok_awal]]+Table2[[#This Row],[masuk]]-Table2[[#This Row],[keluar]]</f>
        <v>1</v>
      </c>
      <c r="G286" s="197">
        <v>4400</v>
      </c>
      <c r="H286" s="197">
        <v>5000</v>
      </c>
      <c r="I286" s="197">
        <f t="shared" si="4"/>
        <v>600</v>
      </c>
      <c r="J286" s="198">
        <f>Table2[[#This Row],[jual]]*Table2[[#This Row],[keluar]]</f>
        <v>5000</v>
      </c>
      <c r="K286" s="198">
        <f>Table2[[#This Row],[mark_up]]*Table2[[#This Row],[keluar]]</f>
        <v>600</v>
      </c>
      <c r="L286" s="198">
        <f>Table2[[#This Row],[beli]]*Table2[[#This Row],[stok_akhir]]</f>
        <v>4400</v>
      </c>
      <c r="M286" s="161">
        <f>Table2[[#This Row],[mark_up]]/Table2[[#This Row],[beli]]</f>
        <v>0.13636363636363635</v>
      </c>
    </row>
    <row r="287" spans="1:13" x14ac:dyDescent="0.3">
      <c r="A287" s="16" t="s">
        <v>541</v>
      </c>
      <c r="B287" s="16" t="s">
        <v>542</v>
      </c>
      <c r="C287" s="14">
        <v>48</v>
      </c>
      <c r="D287" s="14">
        <f>SUMIF(Table1[KODE BARANG],Table2[[#This Row],[kode_brg]],Table1[QTY])</f>
        <v>0</v>
      </c>
      <c r="E287" s="14">
        <f>SUMIF(Table3[kode_brg],Table2[[#This Row],[kode_brg]],Table3[QTY])</f>
        <v>0</v>
      </c>
      <c r="F287" s="14">
        <f>Table2[[#This Row],[stok_awal]]+Table2[[#This Row],[masuk]]-Table2[[#This Row],[keluar]]</f>
        <v>48</v>
      </c>
      <c r="G287" s="197">
        <v>1835</v>
      </c>
      <c r="H287" s="197">
        <v>2200</v>
      </c>
      <c r="I287" s="197">
        <f t="shared" si="4"/>
        <v>365</v>
      </c>
      <c r="J287" s="198">
        <f>Table2[[#This Row],[jual]]*Table2[[#This Row],[keluar]]</f>
        <v>0</v>
      </c>
      <c r="K287" s="198">
        <f>Table2[[#This Row],[mark_up]]*Table2[[#This Row],[keluar]]</f>
        <v>0</v>
      </c>
      <c r="L287" s="198">
        <f>Table2[[#This Row],[beli]]*Table2[[#This Row],[stok_akhir]]</f>
        <v>88080</v>
      </c>
      <c r="M287" s="161">
        <f>Table2[[#This Row],[mark_up]]/Table2[[#This Row],[beli]]</f>
        <v>0.1989100817438692</v>
      </c>
    </row>
    <row r="288" spans="1:13" x14ac:dyDescent="0.3">
      <c r="A288" s="15" t="s">
        <v>543</v>
      </c>
      <c r="B288" s="16" t="s">
        <v>544</v>
      </c>
      <c r="C288" s="14">
        <v>6</v>
      </c>
      <c r="D288" s="14">
        <f>SUMIF(Table1[KODE BARANG],Table2[[#This Row],[kode_brg]],Table1[QTY])</f>
        <v>0</v>
      </c>
      <c r="E288" s="14">
        <f>SUMIF(Table3[kode_brg],Table2[[#This Row],[kode_brg]],Table3[QTY])</f>
        <v>0</v>
      </c>
      <c r="F288" s="14">
        <f>Table2[[#This Row],[stok_awal]]+Table2[[#This Row],[masuk]]-Table2[[#This Row],[keluar]]</f>
        <v>6</v>
      </c>
      <c r="G288" s="197">
        <v>775</v>
      </c>
      <c r="H288" s="197">
        <v>1000</v>
      </c>
      <c r="I288" s="197">
        <f t="shared" si="4"/>
        <v>225</v>
      </c>
      <c r="J288" s="198">
        <f>Table2[[#This Row],[jual]]*Table2[[#This Row],[keluar]]</f>
        <v>0</v>
      </c>
      <c r="K288" s="198">
        <f>Table2[[#This Row],[mark_up]]*Table2[[#This Row],[keluar]]</f>
        <v>0</v>
      </c>
      <c r="L288" s="198">
        <f>Table2[[#This Row],[beli]]*Table2[[#This Row],[stok_akhir]]</f>
        <v>4650</v>
      </c>
      <c r="M288" s="161">
        <f>Table2[[#This Row],[mark_up]]/Table2[[#This Row],[beli]]</f>
        <v>0.29032258064516131</v>
      </c>
    </row>
    <row r="289" spans="1:13" x14ac:dyDescent="0.3">
      <c r="A289" s="15" t="s">
        <v>545</v>
      </c>
      <c r="B289" s="16" t="s">
        <v>546</v>
      </c>
      <c r="C289" s="14">
        <v>0</v>
      </c>
      <c r="D289" s="14">
        <f>SUMIF(Table1[KODE BARANG],Table2[[#This Row],[kode_brg]],Table1[QTY])</f>
        <v>0</v>
      </c>
      <c r="E289" s="14">
        <f>SUMIF(Table3[kode_brg],Table2[[#This Row],[kode_brg]],Table3[QTY])</f>
        <v>0</v>
      </c>
      <c r="F289" s="14">
        <f>Table2[[#This Row],[stok_awal]]+Table2[[#This Row],[masuk]]-Table2[[#This Row],[keluar]]</f>
        <v>0</v>
      </c>
      <c r="G289" s="197">
        <v>1871</v>
      </c>
      <c r="H289" s="197">
        <v>2000</v>
      </c>
      <c r="I289" s="197">
        <f t="shared" si="4"/>
        <v>129</v>
      </c>
      <c r="J289" s="198">
        <f>Table2[[#This Row],[jual]]*Table2[[#This Row],[keluar]]</f>
        <v>0</v>
      </c>
      <c r="K289" s="198">
        <f>Table2[[#This Row],[mark_up]]*Table2[[#This Row],[keluar]]</f>
        <v>0</v>
      </c>
      <c r="L289" s="198">
        <f>Table2[[#This Row],[beli]]*Table2[[#This Row],[stok_akhir]]</f>
        <v>0</v>
      </c>
      <c r="M289" s="161">
        <f>Table2[[#This Row],[mark_up]]/Table2[[#This Row],[beli]]</f>
        <v>6.8947087119187594E-2</v>
      </c>
    </row>
    <row r="290" spans="1:13" x14ac:dyDescent="0.3">
      <c r="A290" s="15" t="s">
        <v>547</v>
      </c>
      <c r="B290" s="16" t="s">
        <v>548</v>
      </c>
      <c r="C290" s="14">
        <v>31</v>
      </c>
      <c r="D290" s="14">
        <f>SUMIF(Table1[KODE BARANG],Table2[[#This Row],[kode_brg]],Table1[QTY])</f>
        <v>0</v>
      </c>
      <c r="E290" s="14">
        <f>SUMIF(Table3[kode_brg],Table2[[#This Row],[kode_brg]],Table3[QTY])</f>
        <v>2</v>
      </c>
      <c r="F290" s="14">
        <f>Table2[[#This Row],[stok_awal]]+Table2[[#This Row],[masuk]]-Table2[[#This Row],[keluar]]</f>
        <v>29</v>
      </c>
      <c r="G290" s="197">
        <v>1786</v>
      </c>
      <c r="H290" s="197">
        <v>2000</v>
      </c>
      <c r="I290" s="197">
        <f t="shared" si="4"/>
        <v>214</v>
      </c>
      <c r="J290" s="198">
        <f>Table2[[#This Row],[jual]]*Table2[[#This Row],[keluar]]</f>
        <v>4000</v>
      </c>
      <c r="K290" s="198">
        <f>Table2[[#This Row],[mark_up]]*Table2[[#This Row],[keluar]]</f>
        <v>428</v>
      </c>
      <c r="L290" s="198">
        <f>Table2[[#This Row],[beli]]*Table2[[#This Row],[stok_akhir]]</f>
        <v>51794</v>
      </c>
      <c r="M290" s="161">
        <f>Table2[[#This Row],[mark_up]]/Table2[[#This Row],[beli]]</f>
        <v>0.11982082866741321</v>
      </c>
    </row>
    <row r="291" spans="1:13" x14ac:dyDescent="0.3">
      <c r="A291" s="15" t="s">
        <v>549</v>
      </c>
      <c r="B291" s="16" t="s">
        <v>550</v>
      </c>
      <c r="C291" s="14">
        <v>9</v>
      </c>
      <c r="D291" s="14">
        <f>SUMIF(Table1[KODE BARANG],Table2[[#This Row],[kode_brg]],Table1[QTY])</f>
        <v>0</v>
      </c>
      <c r="E291" s="14">
        <f>SUMIF(Table3[kode_brg],Table2[[#This Row],[kode_brg]],Table3[QTY])</f>
        <v>1</v>
      </c>
      <c r="F291" s="14">
        <f>Table2[[#This Row],[stok_awal]]+Table2[[#This Row],[masuk]]-Table2[[#This Row],[keluar]]</f>
        <v>8</v>
      </c>
      <c r="G291" s="197">
        <v>1590</v>
      </c>
      <c r="H291" s="197">
        <v>2000</v>
      </c>
      <c r="I291" s="197">
        <f t="shared" si="4"/>
        <v>410</v>
      </c>
      <c r="J291" s="198">
        <f>Table2[[#This Row],[jual]]*Table2[[#This Row],[keluar]]</f>
        <v>2000</v>
      </c>
      <c r="K291" s="198">
        <f>Table2[[#This Row],[mark_up]]*Table2[[#This Row],[keluar]]</f>
        <v>410</v>
      </c>
      <c r="L291" s="198">
        <f>Table2[[#This Row],[beli]]*Table2[[#This Row],[stok_akhir]]</f>
        <v>12720</v>
      </c>
      <c r="M291" s="161">
        <f>Table2[[#This Row],[mark_up]]/Table2[[#This Row],[beli]]</f>
        <v>0.25786163522012578</v>
      </c>
    </row>
    <row r="292" spans="1:13" x14ac:dyDescent="0.3">
      <c r="A292" s="15" t="s">
        <v>551</v>
      </c>
      <c r="B292" s="16" t="s">
        <v>552</v>
      </c>
      <c r="C292" s="14">
        <v>0</v>
      </c>
      <c r="D292" s="14">
        <f>SUMIF(Table1[KODE BARANG],Table2[[#This Row],[kode_brg]],Table1[QTY])</f>
        <v>0</v>
      </c>
      <c r="E292" s="14">
        <f>SUMIF(Table3[kode_brg],Table2[[#This Row],[kode_brg]],Table3[QTY])</f>
        <v>0</v>
      </c>
      <c r="F292" s="14">
        <f>Table2[[#This Row],[stok_awal]]+Table2[[#This Row],[masuk]]-Table2[[#This Row],[keluar]]</f>
        <v>0</v>
      </c>
      <c r="G292" s="197">
        <v>880</v>
      </c>
      <c r="H292" s="197">
        <v>1000</v>
      </c>
      <c r="I292" s="197">
        <f t="shared" si="4"/>
        <v>120</v>
      </c>
      <c r="J292" s="198">
        <f>Table2[[#This Row],[jual]]*Table2[[#This Row],[keluar]]</f>
        <v>0</v>
      </c>
      <c r="K292" s="198">
        <f>Table2[[#This Row],[mark_up]]*Table2[[#This Row],[keluar]]</f>
        <v>0</v>
      </c>
      <c r="L292" s="198">
        <f>Table2[[#This Row],[beli]]*Table2[[#This Row],[stok_akhir]]</f>
        <v>0</v>
      </c>
      <c r="M292" s="161">
        <f>Table2[[#This Row],[mark_up]]/Table2[[#This Row],[beli]]</f>
        <v>0.13636363636363635</v>
      </c>
    </row>
    <row r="293" spans="1:13" x14ac:dyDescent="0.3">
      <c r="A293" s="15" t="s">
        <v>553</v>
      </c>
      <c r="B293" s="16" t="s">
        <v>554</v>
      </c>
      <c r="C293" s="14">
        <v>4</v>
      </c>
      <c r="D293" s="14">
        <f>SUMIF(Table1[KODE BARANG],Table2[[#This Row],[kode_brg]],Table1[QTY])</f>
        <v>0</v>
      </c>
      <c r="E293" s="14">
        <f>SUMIF(Table3[kode_brg],Table2[[#This Row],[kode_brg]],Table3[QTY])</f>
        <v>1</v>
      </c>
      <c r="F293" s="14">
        <f>Table2[[#This Row],[stok_awal]]+Table2[[#This Row],[masuk]]-Table2[[#This Row],[keluar]]</f>
        <v>3</v>
      </c>
      <c r="G293" s="197">
        <v>4945</v>
      </c>
      <c r="H293" s="197">
        <v>5500</v>
      </c>
      <c r="I293" s="197">
        <f t="shared" si="4"/>
        <v>555</v>
      </c>
      <c r="J293" s="198">
        <f>Table2[[#This Row],[jual]]*Table2[[#This Row],[keluar]]</f>
        <v>5500</v>
      </c>
      <c r="K293" s="198">
        <f>Table2[[#This Row],[mark_up]]*Table2[[#This Row],[keluar]]</f>
        <v>555</v>
      </c>
      <c r="L293" s="198">
        <f>Table2[[#This Row],[beli]]*Table2[[#This Row],[stok_akhir]]</f>
        <v>14835</v>
      </c>
      <c r="M293" s="161">
        <f>Table2[[#This Row],[mark_up]]/Table2[[#This Row],[beli]]</f>
        <v>0.1122345803842265</v>
      </c>
    </row>
    <row r="294" spans="1:13" x14ac:dyDescent="0.3">
      <c r="A294" s="15" t="s">
        <v>555</v>
      </c>
      <c r="B294" s="16" t="s">
        <v>556</v>
      </c>
      <c r="C294" s="14">
        <v>25</v>
      </c>
      <c r="D294" s="14">
        <f>SUMIF(Table1[KODE BARANG],Table2[[#This Row],[kode_brg]],Table1[QTY])</f>
        <v>0</v>
      </c>
      <c r="E294" s="14">
        <f>SUMIF(Table3[kode_brg],Table2[[#This Row],[kode_brg]],Table3[QTY])</f>
        <v>8</v>
      </c>
      <c r="F294" s="14">
        <f>Table2[[#This Row],[stok_awal]]+Table2[[#This Row],[masuk]]-Table2[[#This Row],[keluar]]</f>
        <v>17</v>
      </c>
      <c r="G294" s="197">
        <v>858</v>
      </c>
      <c r="H294" s="197">
        <v>1000</v>
      </c>
      <c r="I294" s="197">
        <f t="shared" si="4"/>
        <v>142</v>
      </c>
      <c r="J294" s="198">
        <f>Table2[[#This Row],[jual]]*Table2[[#This Row],[keluar]]</f>
        <v>8000</v>
      </c>
      <c r="K294" s="198">
        <f>Table2[[#This Row],[mark_up]]*Table2[[#This Row],[keluar]]</f>
        <v>1136</v>
      </c>
      <c r="L294" s="198">
        <f>Table2[[#This Row],[beli]]*Table2[[#This Row],[stok_akhir]]</f>
        <v>14586</v>
      </c>
      <c r="M294" s="161">
        <f>Table2[[#This Row],[mark_up]]/Table2[[#This Row],[beli]]</f>
        <v>0.1655011655011655</v>
      </c>
    </row>
    <row r="295" spans="1:13" x14ac:dyDescent="0.3">
      <c r="A295" s="15" t="s">
        <v>557</v>
      </c>
      <c r="B295" s="16" t="s">
        <v>558</v>
      </c>
      <c r="C295" s="14">
        <v>0</v>
      </c>
      <c r="D295" s="14">
        <f>SUMIF(Table1[KODE BARANG],Table2[[#This Row],[kode_brg]],Table1[QTY])</f>
        <v>0</v>
      </c>
      <c r="E295" s="14">
        <f>SUMIF(Table3[kode_brg],Table2[[#This Row],[kode_brg]],Table3[QTY])</f>
        <v>0</v>
      </c>
      <c r="F295" s="14">
        <f>Table2[[#This Row],[stok_awal]]+Table2[[#This Row],[masuk]]-Table2[[#This Row],[keluar]]</f>
        <v>0</v>
      </c>
      <c r="G295" s="197">
        <v>4945</v>
      </c>
      <c r="H295" s="197">
        <v>6000</v>
      </c>
      <c r="I295" s="197">
        <f t="shared" si="4"/>
        <v>1055</v>
      </c>
      <c r="J295" s="198">
        <f>Table2[[#This Row],[jual]]*Table2[[#This Row],[keluar]]</f>
        <v>0</v>
      </c>
      <c r="K295" s="198">
        <f>Table2[[#This Row],[mark_up]]*Table2[[#This Row],[keluar]]</f>
        <v>0</v>
      </c>
      <c r="L295" s="198">
        <f>Table2[[#This Row],[beli]]*Table2[[#This Row],[stok_akhir]]</f>
        <v>0</v>
      </c>
      <c r="M295" s="161">
        <f>Table2[[#This Row],[mark_up]]/Table2[[#This Row],[beli]]</f>
        <v>0.21334681496461072</v>
      </c>
    </row>
    <row r="296" spans="1:13" x14ac:dyDescent="0.3">
      <c r="A296" s="15" t="s">
        <v>559</v>
      </c>
      <c r="B296" s="16" t="s">
        <v>560</v>
      </c>
      <c r="C296" s="14">
        <v>29</v>
      </c>
      <c r="D296" s="14">
        <f>SUMIF(Table1[KODE BARANG],Table2[[#This Row],[kode_brg]],Table1[QTY])</f>
        <v>0</v>
      </c>
      <c r="E296" s="14">
        <f>SUMIF(Table3[kode_brg],Table2[[#This Row],[kode_brg]],Table3[QTY])</f>
        <v>4</v>
      </c>
      <c r="F296" s="14">
        <f>Table2[[#This Row],[stok_awal]]+Table2[[#This Row],[masuk]]-Table2[[#This Row],[keluar]]</f>
        <v>25</v>
      </c>
      <c r="G296" s="197">
        <v>858</v>
      </c>
      <c r="H296" s="197">
        <v>1000</v>
      </c>
      <c r="I296" s="197">
        <f t="shared" si="4"/>
        <v>142</v>
      </c>
      <c r="J296" s="198">
        <f>Table2[[#This Row],[jual]]*Table2[[#This Row],[keluar]]</f>
        <v>4000</v>
      </c>
      <c r="K296" s="198">
        <f>Table2[[#This Row],[mark_up]]*Table2[[#This Row],[keluar]]</f>
        <v>568</v>
      </c>
      <c r="L296" s="198">
        <f>Table2[[#This Row],[beli]]*Table2[[#This Row],[stok_akhir]]</f>
        <v>21450</v>
      </c>
      <c r="M296" s="161">
        <f>Table2[[#This Row],[mark_up]]/Table2[[#This Row],[beli]]</f>
        <v>0.1655011655011655</v>
      </c>
    </row>
    <row r="297" spans="1:13" x14ac:dyDescent="0.3">
      <c r="A297" s="15" t="s">
        <v>561</v>
      </c>
      <c r="B297" s="16" t="s">
        <v>562</v>
      </c>
      <c r="C297" s="14">
        <v>63</v>
      </c>
      <c r="D297" s="14">
        <f>SUMIF(Table1[KODE BARANG],Table2[[#This Row],[kode_brg]],Table1[QTY])</f>
        <v>0</v>
      </c>
      <c r="E297" s="14">
        <f>SUMIF(Table3[kode_brg],Table2[[#This Row],[kode_brg]],Table3[QTY])</f>
        <v>2</v>
      </c>
      <c r="F297" s="14">
        <f>Table2[[#This Row],[stok_awal]]+Table2[[#This Row],[masuk]]-Table2[[#This Row],[keluar]]</f>
        <v>61</v>
      </c>
      <c r="G297" s="197">
        <v>828</v>
      </c>
      <c r="H297" s="197">
        <v>1000</v>
      </c>
      <c r="I297" s="197">
        <f t="shared" si="4"/>
        <v>172</v>
      </c>
      <c r="J297" s="198">
        <f>Table2[[#This Row],[jual]]*Table2[[#This Row],[keluar]]</f>
        <v>2000</v>
      </c>
      <c r="K297" s="198">
        <f>Table2[[#This Row],[mark_up]]*Table2[[#This Row],[keluar]]</f>
        <v>344</v>
      </c>
      <c r="L297" s="198">
        <f>Table2[[#This Row],[beli]]*Table2[[#This Row],[stok_akhir]]</f>
        <v>50508</v>
      </c>
      <c r="M297" s="161">
        <f>Table2[[#This Row],[mark_up]]/Table2[[#This Row],[beli]]</f>
        <v>0.20772946859903382</v>
      </c>
    </row>
    <row r="298" spans="1:13" x14ac:dyDescent="0.3">
      <c r="A298" s="15" t="s">
        <v>563</v>
      </c>
      <c r="B298" s="16" t="s">
        <v>564</v>
      </c>
      <c r="C298" s="14">
        <v>41</v>
      </c>
      <c r="D298" s="14">
        <f>SUMIF(Table1[KODE BARANG],Table2[[#This Row],[kode_brg]],Table1[QTY])</f>
        <v>0</v>
      </c>
      <c r="E298" s="14">
        <f>SUMIF(Table3[kode_brg],Table2[[#This Row],[kode_brg]],Table3[QTY])</f>
        <v>4</v>
      </c>
      <c r="F298" s="14">
        <f>Table2[[#This Row],[stok_awal]]+Table2[[#This Row],[masuk]]-Table2[[#This Row],[keluar]]</f>
        <v>37</v>
      </c>
      <c r="G298" s="197">
        <v>1750</v>
      </c>
      <c r="H298" s="197">
        <v>2000</v>
      </c>
      <c r="I298" s="197">
        <f t="shared" si="4"/>
        <v>250</v>
      </c>
      <c r="J298" s="198">
        <f>Table2[[#This Row],[jual]]*Table2[[#This Row],[keluar]]</f>
        <v>8000</v>
      </c>
      <c r="K298" s="198">
        <f>Table2[[#This Row],[mark_up]]*Table2[[#This Row],[keluar]]</f>
        <v>1000</v>
      </c>
      <c r="L298" s="198">
        <f>Table2[[#This Row],[beli]]*Table2[[#This Row],[stok_akhir]]</f>
        <v>64750</v>
      </c>
      <c r="M298" s="161">
        <f>Table2[[#This Row],[mark_up]]/Table2[[#This Row],[beli]]</f>
        <v>0.14285714285714285</v>
      </c>
    </row>
    <row r="299" spans="1:13" x14ac:dyDescent="0.3">
      <c r="A299" s="15" t="s">
        <v>565</v>
      </c>
      <c r="B299" s="16" t="s">
        <v>566</v>
      </c>
      <c r="C299" s="14">
        <v>12</v>
      </c>
      <c r="D299" s="14">
        <f>SUMIF(Table1[KODE BARANG],Table2[[#This Row],[kode_brg]],Table1[QTY])</f>
        <v>0</v>
      </c>
      <c r="E299" s="14">
        <f>SUMIF(Table3[kode_brg],Table2[[#This Row],[kode_brg]],Table3[QTY])</f>
        <v>3</v>
      </c>
      <c r="F299" s="14">
        <f>Table2[[#This Row],[stok_awal]]+Table2[[#This Row],[masuk]]-Table2[[#This Row],[keluar]]</f>
        <v>9</v>
      </c>
      <c r="G299" s="197">
        <v>1714</v>
      </c>
      <c r="H299" s="197">
        <v>2000</v>
      </c>
      <c r="I299" s="197">
        <f t="shared" si="4"/>
        <v>286</v>
      </c>
      <c r="J299" s="198">
        <f>Table2[[#This Row],[jual]]*Table2[[#This Row],[keluar]]</f>
        <v>6000</v>
      </c>
      <c r="K299" s="198">
        <f>Table2[[#This Row],[mark_up]]*Table2[[#This Row],[keluar]]</f>
        <v>858</v>
      </c>
      <c r="L299" s="198">
        <f>Table2[[#This Row],[beli]]*Table2[[#This Row],[stok_akhir]]</f>
        <v>15426</v>
      </c>
      <c r="M299" s="161">
        <f>Table2[[#This Row],[mark_up]]/Table2[[#This Row],[beli]]</f>
        <v>0.16686114352392065</v>
      </c>
    </row>
    <row r="300" spans="1:13" x14ac:dyDescent="0.3">
      <c r="A300" s="15" t="s">
        <v>567</v>
      </c>
      <c r="B300" s="16" t="s">
        <v>568</v>
      </c>
      <c r="C300" s="14">
        <v>0</v>
      </c>
      <c r="D300" s="14">
        <f>SUMIF(Table1[KODE BARANG],Table2[[#This Row],[kode_brg]],Table1[QTY])</f>
        <v>0</v>
      </c>
      <c r="E300" s="14">
        <f>SUMIF(Table3[kode_brg],Table2[[#This Row],[kode_brg]],Table3[QTY])</f>
        <v>0</v>
      </c>
      <c r="F300" s="14">
        <f>Table2[[#This Row],[stok_awal]]+Table2[[#This Row],[masuk]]-Table2[[#This Row],[keluar]]</f>
        <v>0</v>
      </c>
      <c r="G300" s="197">
        <v>1709</v>
      </c>
      <c r="H300" s="197">
        <v>2000</v>
      </c>
      <c r="I300" s="197">
        <f t="shared" si="4"/>
        <v>291</v>
      </c>
      <c r="J300" s="198">
        <f>Table2[[#This Row],[jual]]*Table2[[#This Row],[keluar]]</f>
        <v>0</v>
      </c>
      <c r="K300" s="198">
        <f>Table2[[#This Row],[mark_up]]*Table2[[#This Row],[keluar]]</f>
        <v>0</v>
      </c>
      <c r="L300" s="198">
        <f>Table2[[#This Row],[beli]]*Table2[[#This Row],[stok_akhir]]</f>
        <v>0</v>
      </c>
      <c r="M300" s="161">
        <f>Table2[[#This Row],[mark_up]]/Table2[[#This Row],[beli]]</f>
        <v>0.17027501462843769</v>
      </c>
    </row>
    <row r="301" spans="1:13" x14ac:dyDescent="0.3">
      <c r="A301" s="15" t="s">
        <v>569</v>
      </c>
      <c r="B301" s="16" t="s">
        <v>570</v>
      </c>
      <c r="C301" s="14">
        <v>6</v>
      </c>
      <c r="D301" s="14">
        <f>SUMIF(Table1[KODE BARANG],Table2[[#This Row],[kode_brg]],Table1[QTY])</f>
        <v>0</v>
      </c>
      <c r="E301" s="14">
        <f>SUMIF(Table3[kode_brg],Table2[[#This Row],[kode_brg]],Table3[QTY])</f>
        <v>1</v>
      </c>
      <c r="F301" s="14">
        <f>Table2[[#This Row],[stok_awal]]+Table2[[#This Row],[masuk]]-Table2[[#This Row],[keluar]]</f>
        <v>5</v>
      </c>
      <c r="G301" s="197">
        <v>5300</v>
      </c>
      <c r="H301" s="197">
        <v>6000</v>
      </c>
      <c r="I301" s="197">
        <f t="shared" si="4"/>
        <v>700</v>
      </c>
      <c r="J301" s="198">
        <f>Table2[[#This Row],[jual]]*Table2[[#This Row],[keluar]]</f>
        <v>6000</v>
      </c>
      <c r="K301" s="198">
        <f>Table2[[#This Row],[mark_up]]*Table2[[#This Row],[keluar]]</f>
        <v>700</v>
      </c>
      <c r="L301" s="198">
        <f>Table2[[#This Row],[beli]]*Table2[[#This Row],[stok_akhir]]</f>
        <v>26500</v>
      </c>
      <c r="M301" s="161">
        <f>Table2[[#This Row],[mark_up]]/Table2[[#This Row],[beli]]</f>
        <v>0.13207547169811321</v>
      </c>
    </row>
    <row r="302" spans="1:13" x14ac:dyDescent="0.3">
      <c r="A302" s="15" t="s">
        <v>571</v>
      </c>
      <c r="B302" s="16" t="s">
        <v>572</v>
      </c>
      <c r="C302" s="14">
        <v>14</v>
      </c>
      <c r="D302" s="14">
        <f>SUMIF(Table1[KODE BARANG],Table2[[#This Row],[kode_brg]],Table1[QTY])</f>
        <v>0</v>
      </c>
      <c r="E302" s="14">
        <f>SUMIF(Table3[kode_brg],Table2[[#This Row],[kode_brg]],Table3[QTY])</f>
        <v>3</v>
      </c>
      <c r="F302" s="14">
        <f>Table2[[#This Row],[stok_awal]]+Table2[[#This Row],[masuk]]-Table2[[#This Row],[keluar]]</f>
        <v>11</v>
      </c>
      <c r="G302" s="197">
        <v>6600</v>
      </c>
      <c r="H302" s="197">
        <v>7000</v>
      </c>
      <c r="I302" s="197">
        <f t="shared" si="4"/>
        <v>400</v>
      </c>
      <c r="J302" s="198">
        <f>Table2[[#This Row],[jual]]*Table2[[#This Row],[keluar]]</f>
        <v>21000</v>
      </c>
      <c r="K302" s="198">
        <f>Table2[[#This Row],[mark_up]]*Table2[[#This Row],[keluar]]</f>
        <v>1200</v>
      </c>
      <c r="L302" s="198">
        <f>Table2[[#This Row],[beli]]*Table2[[#This Row],[stok_akhir]]</f>
        <v>72600</v>
      </c>
      <c r="M302" s="161">
        <f>Table2[[#This Row],[mark_up]]/Table2[[#This Row],[beli]]</f>
        <v>6.0606060606060608E-2</v>
      </c>
    </row>
    <row r="303" spans="1:13" x14ac:dyDescent="0.3">
      <c r="A303" s="15" t="s">
        <v>573</v>
      </c>
      <c r="B303" s="16" t="s">
        <v>574</v>
      </c>
      <c r="C303" s="14">
        <v>11</v>
      </c>
      <c r="D303" s="14">
        <f>SUMIF(Table1[KODE BARANG],Table2[[#This Row],[kode_brg]],Table1[QTY])</f>
        <v>0</v>
      </c>
      <c r="E303" s="14">
        <f>SUMIF(Table3[kode_brg],Table2[[#This Row],[kode_brg]],Table3[QTY])</f>
        <v>0</v>
      </c>
      <c r="F303" s="14">
        <f>Table2[[#This Row],[stok_awal]]+Table2[[#This Row],[masuk]]-Table2[[#This Row],[keluar]]</f>
        <v>11</v>
      </c>
      <c r="G303" s="197">
        <v>8000</v>
      </c>
      <c r="H303" s="197">
        <v>10000</v>
      </c>
      <c r="I303" s="197">
        <f t="shared" si="4"/>
        <v>2000</v>
      </c>
      <c r="J303" s="198">
        <f>Table2[[#This Row],[jual]]*Table2[[#This Row],[keluar]]</f>
        <v>0</v>
      </c>
      <c r="K303" s="198">
        <f>Table2[[#This Row],[mark_up]]*Table2[[#This Row],[keluar]]</f>
        <v>0</v>
      </c>
      <c r="L303" s="198">
        <f>Table2[[#This Row],[beli]]*Table2[[#This Row],[stok_akhir]]</f>
        <v>88000</v>
      </c>
      <c r="M303" s="161">
        <f>Table2[[#This Row],[mark_up]]/Table2[[#This Row],[beli]]</f>
        <v>0.25</v>
      </c>
    </row>
    <row r="304" spans="1:13" x14ac:dyDescent="0.3">
      <c r="A304" s="15" t="s">
        <v>575</v>
      </c>
      <c r="B304" s="18" t="s">
        <v>576</v>
      </c>
      <c r="C304" s="14">
        <v>1</v>
      </c>
      <c r="D304" s="14">
        <f>SUMIF(Table1[KODE BARANG],Table2[[#This Row],[kode_brg]],Table1[QTY])</f>
        <v>0</v>
      </c>
      <c r="E304" s="14">
        <f>SUMIF(Table3[kode_brg],Table2[[#This Row],[kode_brg]],Table3[QTY])</f>
        <v>1</v>
      </c>
      <c r="F304" s="14">
        <f>Table2[[#This Row],[stok_awal]]+Table2[[#This Row],[masuk]]-Table2[[#This Row],[keluar]]</f>
        <v>0</v>
      </c>
      <c r="G304" s="197">
        <v>9900</v>
      </c>
      <c r="H304" s="197">
        <v>11000</v>
      </c>
      <c r="I304" s="197">
        <f t="shared" si="4"/>
        <v>1100</v>
      </c>
      <c r="J304" s="198">
        <f>Table2[[#This Row],[jual]]*Table2[[#This Row],[keluar]]</f>
        <v>11000</v>
      </c>
      <c r="K304" s="198">
        <f>Table2[[#This Row],[mark_up]]*Table2[[#This Row],[keluar]]</f>
        <v>1100</v>
      </c>
      <c r="L304" s="198">
        <f>Table2[[#This Row],[beli]]*Table2[[#This Row],[stok_akhir]]</f>
        <v>0</v>
      </c>
      <c r="M304" s="161">
        <f>Table2[[#This Row],[mark_up]]/Table2[[#This Row],[beli]]</f>
        <v>0.1111111111111111</v>
      </c>
    </row>
    <row r="305" spans="1:13" x14ac:dyDescent="0.3">
      <c r="A305" s="15" t="s">
        <v>577</v>
      </c>
      <c r="B305" s="16" t="s">
        <v>578</v>
      </c>
      <c r="C305" s="14">
        <v>0</v>
      </c>
      <c r="D305" s="14">
        <f>SUMIF(Table1[KODE BARANG],Table2[[#This Row],[kode_brg]],Table1[QTY])</f>
        <v>0</v>
      </c>
      <c r="E305" s="14">
        <f>SUMIF(Table3[kode_brg],Table2[[#This Row],[kode_brg]],Table3[QTY])</f>
        <v>0</v>
      </c>
      <c r="F305" s="14">
        <f>Table2[[#This Row],[stok_awal]]+Table2[[#This Row],[masuk]]-Table2[[#This Row],[keluar]]</f>
        <v>0</v>
      </c>
      <c r="G305" s="197">
        <v>5200</v>
      </c>
      <c r="H305" s="197">
        <v>6500</v>
      </c>
      <c r="I305" s="197">
        <f t="shared" si="4"/>
        <v>1300</v>
      </c>
      <c r="J305" s="198">
        <f>Table2[[#This Row],[jual]]*Table2[[#This Row],[keluar]]</f>
        <v>0</v>
      </c>
      <c r="K305" s="198">
        <f>Table2[[#This Row],[mark_up]]*Table2[[#This Row],[keluar]]</f>
        <v>0</v>
      </c>
      <c r="L305" s="198">
        <f>Table2[[#This Row],[beli]]*Table2[[#This Row],[stok_akhir]]</f>
        <v>0</v>
      </c>
      <c r="M305" s="161">
        <f>Table2[[#This Row],[mark_up]]/Table2[[#This Row],[beli]]</f>
        <v>0.25</v>
      </c>
    </row>
    <row r="306" spans="1:13" x14ac:dyDescent="0.3">
      <c r="A306" s="15" t="s">
        <v>579</v>
      </c>
      <c r="B306" s="16" t="s">
        <v>580</v>
      </c>
      <c r="C306" s="14">
        <v>0</v>
      </c>
      <c r="D306" s="14">
        <f>SUMIF(Table1[KODE BARANG],Table2[[#This Row],[kode_brg]],Table1[QTY])</f>
        <v>0</v>
      </c>
      <c r="E306" s="14">
        <f>SUMIF(Table3[kode_brg],Table2[[#This Row],[kode_brg]],Table3[QTY])</f>
        <v>0</v>
      </c>
      <c r="F306" s="14">
        <f>Table2[[#This Row],[stok_awal]]+Table2[[#This Row],[masuk]]-Table2[[#This Row],[keluar]]</f>
        <v>0</v>
      </c>
      <c r="G306" s="197">
        <v>6400</v>
      </c>
      <c r="H306" s="197">
        <v>7500</v>
      </c>
      <c r="I306" s="197">
        <f t="shared" si="4"/>
        <v>1100</v>
      </c>
      <c r="J306" s="198">
        <f>Table2[[#This Row],[jual]]*Table2[[#This Row],[keluar]]</f>
        <v>0</v>
      </c>
      <c r="K306" s="198">
        <f>Table2[[#This Row],[mark_up]]*Table2[[#This Row],[keluar]]</f>
        <v>0</v>
      </c>
      <c r="L306" s="198">
        <f>Table2[[#This Row],[beli]]*Table2[[#This Row],[stok_akhir]]</f>
        <v>0</v>
      </c>
      <c r="M306" s="161">
        <f>Table2[[#This Row],[mark_up]]/Table2[[#This Row],[beli]]</f>
        <v>0.171875</v>
      </c>
    </row>
    <row r="307" spans="1:13" x14ac:dyDescent="0.3">
      <c r="A307" s="15" t="s">
        <v>581</v>
      </c>
      <c r="B307" s="16" t="s">
        <v>582</v>
      </c>
      <c r="C307" s="14">
        <v>0</v>
      </c>
      <c r="D307" s="14">
        <f>SUMIF(Table1[KODE BARANG],Table2[[#This Row],[kode_brg]],Table1[QTY])</f>
        <v>0</v>
      </c>
      <c r="E307" s="14">
        <f>SUMIF(Table3[kode_brg],Table2[[#This Row],[kode_brg]],Table3[QTY])</f>
        <v>0</v>
      </c>
      <c r="F307" s="14">
        <f>Table2[[#This Row],[stok_awal]]+Table2[[#This Row],[masuk]]-Table2[[#This Row],[keluar]]</f>
        <v>0</v>
      </c>
      <c r="G307" s="197">
        <v>4700</v>
      </c>
      <c r="H307" s="197">
        <v>6000</v>
      </c>
      <c r="I307" s="197">
        <f t="shared" si="4"/>
        <v>1300</v>
      </c>
      <c r="J307" s="198">
        <f>Table2[[#This Row],[jual]]*Table2[[#This Row],[keluar]]</f>
        <v>0</v>
      </c>
      <c r="K307" s="198">
        <f>Table2[[#This Row],[mark_up]]*Table2[[#This Row],[keluar]]</f>
        <v>0</v>
      </c>
      <c r="L307" s="198">
        <f>Table2[[#This Row],[beli]]*Table2[[#This Row],[stok_akhir]]</f>
        <v>0</v>
      </c>
      <c r="M307" s="161">
        <f>Table2[[#This Row],[mark_up]]/Table2[[#This Row],[beli]]</f>
        <v>0.27659574468085107</v>
      </c>
    </row>
    <row r="308" spans="1:13" x14ac:dyDescent="0.3">
      <c r="A308" s="15" t="s">
        <v>583</v>
      </c>
      <c r="B308" s="15" t="s">
        <v>584</v>
      </c>
      <c r="C308" s="14">
        <v>1</v>
      </c>
      <c r="D308" s="14">
        <f>SUMIF(Table1[KODE BARANG],Table2[[#This Row],[kode_brg]],Table1[QTY])</f>
        <v>0</v>
      </c>
      <c r="E308" s="14">
        <f>SUMIF(Table3[kode_brg],Table2[[#This Row],[kode_brg]],Table3[QTY])</f>
        <v>0</v>
      </c>
      <c r="F308" s="14">
        <f>Table2[[#This Row],[stok_awal]]+Table2[[#This Row],[masuk]]-Table2[[#This Row],[keluar]]</f>
        <v>1</v>
      </c>
      <c r="G308" s="197">
        <v>4730</v>
      </c>
      <c r="H308" s="197">
        <v>6000</v>
      </c>
      <c r="I308" s="197">
        <f t="shared" si="4"/>
        <v>1270</v>
      </c>
      <c r="J308" s="198">
        <f>Table2[[#This Row],[jual]]*Table2[[#This Row],[keluar]]</f>
        <v>0</v>
      </c>
      <c r="K308" s="198">
        <f>Table2[[#This Row],[mark_up]]*Table2[[#This Row],[keluar]]</f>
        <v>0</v>
      </c>
      <c r="L308" s="198">
        <f>Table2[[#This Row],[beli]]*Table2[[#This Row],[stok_akhir]]</f>
        <v>4730</v>
      </c>
      <c r="M308" s="161">
        <f>Table2[[#This Row],[mark_up]]/Table2[[#This Row],[beli]]</f>
        <v>0.26849894291754756</v>
      </c>
    </row>
    <row r="309" spans="1:13" x14ac:dyDescent="0.3">
      <c r="A309" s="15" t="s">
        <v>585</v>
      </c>
      <c r="B309" s="16" t="s">
        <v>586</v>
      </c>
      <c r="C309" s="14">
        <v>2</v>
      </c>
      <c r="D309" s="14">
        <f>SUMIF(Table1[KODE BARANG],Table2[[#This Row],[kode_brg]],Table1[QTY])</f>
        <v>0</v>
      </c>
      <c r="E309" s="14">
        <f>SUMIF(Table3[kode_brg],Table2[[#This Row],[kode_brg]],Table3[QTY])</f>
        <v>0</v>
      </c>
      <c r="F309" s="14">
        <f>Table2[[#This Row],[stok_awal]]+Table2[[#This Row],[masuk]]-Table2[[#This Row],[keluar]]</f>
        <v>2</v>
      </c>
      <c r="G309" s="197">
        <v>9189</v>
      </c>
      <c r="H309" s="197">
        <v>11000</v>
      </c>
      <c r="I309" s="197">
        <f t="shared" si="4"/>
        <v>1811</v>
      </c>
      <c r="J309" s="198">
        <f>Table2[[#This Row],[jual]]*Table2[[#This Row],[keluar]]</f>
        <v>0</v>
      </c>
      <c r="K309" s="198">
        <f>Table2[[#This Row],[mark_up]]*Table2[[#This Row],[keluar]]</f>
        <v>0</v>
      </c>
      <c r="L309" s="198">
        <f>Table2[[#This Row],[beli]]*Table2[[#This Row],[stok_akhir]]</f>
        <v>18378</v>
      </c>
      <c r="M309" s="161">
        <f>Table2[[#This Row],[mark_up]]/Table2[[#This Row],[beli]]</f>
        <v>0.19708346936554577</v>
      </c>
    </row>
    <row r="310" spans="1:13" x14ac:dyDescent="0.3">
      <c r="A310" s="15" t="s">
        <v>587</v>
      </c>
      <c r="B310" s="16" t="s">
        <v>588</v>
      </c>
      <c r="C310" s="14">
        <v>1</v>
      </c>
      <c r="D310" s="14">
        <f>SUMIF(Table1[KODE BARANG],Table2[[#This Row],[kode_brg]],Table1[QTY])</f>
        <v>0</v>
      </c>
      <c r="E310" s="14">
        <f>SUMIF(Table3[kode_brg],Table2[[#This Row],[kode_brg]],Table3[QTY])</f>
        <v>1</v>
      </c>
      <c r="F310" s="14">
        <f>Table2[[#This Row],[stok_awal]]+Table2[[#This Row],[masuk]]-Table2[[#This Row],[keluar]]</f>
        <v>0</v>
      </c>
      <c r="G310" s="197">
        <v>4730</v>
      </c>
      <c r="H310" s="197">
        <v>6000</v>
      </c>
      <c r="I310" s="197">
        <f t="shared" si="4"/>
        <v>1270</v>
      </c>
      <c r="J310" s="198">
        <f>Table2[[#This Row],[jual]]*Table2[[#This Row],[keluar]]</f>
        <v>6000</v>
      </c>
      <c r="K310" s="198">
        <f>Table2[[#This Row],[mark_up]]*Table2[[#This Row],[keluar]]</f>
        <v>1270</v>
      </c>
      <c r="L310" s="198">
        <f>Table2[[#This Row],[beli]]*Table2[[#This Row],[stok_akhir]]</f>
        <v>0</v>
      </c>
      <c r="M310" s="161">
        <f>Table2[[#This Row],[mark_up]]/Table2[[#This Row],[beli]]</f>
        <v>0.26849894291754756</v>
      </c>
    </row>
    <row r="311" spans="1:13" x14ac:dyDescent="0.3">
      <c r="A311" s="15" t="s">
        <v>589</v>
      </c>
      <c r="B311" s="16" t="s">
        <v>590</v>
      </c>
      <c r="C311" s="14">
        <v>1</v>
      </c>
      <c r="D311" s="14">
        <f>SUMIF(Table1[KODE BARANG],Table2[[#This Row],[kode_brg]],Table1[QTY])</f>
        <v>0</v>
      </c>
      <c r="E311" s="14">
        <f>SUMIF(Table3[kode_brg],Table2[[#This Row],[kode_brg]],Table3[QTY])</f>
        <v>1</v>
      </c>
      <c r="F311" s="14">
        <f>Table2[[#This Row],[stok_awal]]+Table2[[#This Row],[masuk]]-Table2[[#This Row],[keluar]]</f>
        <v>0</v>
      </c>
      <c r="G311" s="197">
        <v>918</v>
      </c>
      <c r="H311" s="197">
        <v>1000</v>
      </c>
      <c r="I311" s="197">
        <f t="shared" si="4"/>
        <v>82</v>
      </c>
      <c r="J311" s="198">
        <f>Table2[[#This Row],[jual]]*Table2[[#This Row],[keluar]]</f>
        <v>1000</v>
      </c>
      <c r="K311" s="198">
        <f>Table2[[#This Row],[mark_up]]*Table2[[#This Row],[keluar]]</f>
        <v>82</v>
      </c>
      <c r="L311" s="198">
        <f>Table2[[#This Row],[beli]]*Table2[[#This Row],[stok_akhir]]</f>
        <v>0</v>
      </c>
      <c r="M311" s="161">
        <f>Table2[[#This Row],[mark_up]]/Table2[[#This Row],[beli]]</f>
        <v>8.9324618736383449E-2</v>
      </c>
    </row>
    <row r="312" spans="1:13" x14ac:dyDescent="0.3">
      <c r="A312" s="15" t="s">
        <v>591</v>
      </c>
      <c r="B312" s="16" t="s">
        <v>592</v>
      </c>
      <c r="C312" s="14">
        <v>1</v>
      </c>
      <c r="D312" s="14">
        <f>SUMIF(Table1[KODE BARANG],Table2[[#This Row],[kode_brg]],Table1[QTY])</f>
        <v>0</v>
      </c>
      <c r="E312" s="14">
        <f>SUMIF(Table3[kode_brg],Table2[[#This Row],[kode_brg]],Table3[QTY])</f>
        <v>0</v>
      </c>
      <c r="F312" s="14">
        <f>Table2[[#This Row],[stok_awal]]+Table2[[#This Row],[masuk]]-Table2[[#This Row],[keluar]]</f>
        <v>1</v>
      </c>
      <c r="G312" s="197">
        <v>6200</v>
      </c>
      <c r="H312" s="197">
        <v>7500</v>
      </c>
      <c r="I312" s="197">
        <f t="shared" si="4"/>
        <v>1300</v>
      </c>
      <c r="J312" s="198">
        <f>Table2[[#This Row],[jual]]*Table2[[#This Row],[keluar]]</f>
        <v>0</v>
      </c>
      <c r="K312" s="198">
        <f>Table2[[#This Row],[mark_up]]*Table2[[#This Row],[keluar]]</f>
        <v>0</v>
      </c>
      <c r="L312" s="198">
        <f>Table2[[#This Row],[beli]]*Table2[[#This Row],[stok_akhir]]</f>
        <v>6200</v>
      </c>
      <c r="M312" s="161">
        <f>Table2[[#This Row],[mark_up]]/Table2[[#This Row],[beli]]</f>
        <v>0.20967741935483872</v>
      </c>
    </row>
    <row r="313" spans="1:13" x14ac:dyDescent="0.3">
      <c r="A313" s="15" t="s">
        <v>593</v>
      </c>
      <c r="B313" s="16" t="s">
        <v>594</v>
      </c>
      <c r="C313" s="14">
        <v>2</v>
      </c>
      <c r="D313" s="14">
        <f>SUMIF(Table1[KODE BARANG],Table2[[#This Row],[kode_brg]],Table1[QTY])</f>
        <v>0</v>
      </c>
      <c r="E313" s="14">
        <f>SUMIF(Table3[kode_brg],Table2[[#This Row],[kode_brg]],Table3[QTY])</f>
        <v>0</v>
      </c>
      <c r="F313" s="14">
        <f>Table2[[#This Row],[stok_awal]]+Table2[[#This Row],[masuk]]-Table2[[#This Row],[keluar]]</f>
        <v>2</v>
      </c>
      <c r="G313" s="197">
        <v>6200</v>
      </c>
      <c r="H313" s="197">
        <v>7500</v>
      </c>
      <c r="I313" s="197">
        <f t="shared" si="4"/>
        <v>1300</v>
      </c>
      <c r="J313" s="198">
        <f>Table2[[#This Row],[jual]]*Table2[[#This Row],[keluar]]</f>
        <v>0</v>
      </c>
      <c r="K313" s="198">
        <f>Table2[[#This Row],[mark_up]]*Table2[[#This Row],[keluar]]</f>
        <v>0</v>
      </c>
      <c r="L313" s="198">
        <f>Table2[[#This Row],[beli]]*Table2[[#This Row],[stok_akhir]]</f>
        <v>12400</v>
      </c>
      <c r="M313" s="161">
        <f>Table2[[#This Row],[mark_up]]/Table2[[#This Row],[beli]]</f>
        <v>0.20967741935483872</v>
      </c>
    </row>
    <row r="314" spans="1:13" x14ac:dyDescent="0.3">
      <c r="A314" s="15" t="s">
        <v>595</v>
      </c>
      <c r="B314" s="16" t="s">
        <v>596</v>
      </c>
      <c r="C314" s="14">
        <v>5</v>
      </c>
      <c r="D314" s="14">
        <f>SUMIF(Table1[KODE BARANG],Table2[[#This Row],[kode_brg]],Table1[QTY])</f>
        <v>0</v>
      </c>
      <c r="E314" s="14">
        <f>SUMIF(Table3[kode_brg],Table2[[#This Row],[kode_brg]],Table3[QTY])</f>
        <v>0</v>
      </c>
      <c r="F314" s="14">
        <f>Table2[[#This Row],[stok_awal]]+Table2[[#This Row],[masuk]]-Table2[[#This Row],[keluar]]</f>
        <v>5</v>
      </c>
      <c r="G314" s="197">
        <v>6556</v>
      </c>
      <c r="H314" s="197">
        <v>7000</v>
      </c>
      <c r="I314" s="197">
        <f t="shared" si="4"/>
        <v>444</v>
      </c>
      <c r="J314" s="198">
        <f>Table2[[#This Row],[jual]]*Table2[[#This Row],[keluar]]</f>
        <v>0</v>
      </c>
      <c r="K314" s="198">
        <f>Table2[[#This Row],[mark_up]]*Table2[[#This Row],[keluar]]</f>
        <v>0</v>
      </c>
      <c r="L314" s="198">
        <f>Table2[[#This Row],[beli]]*Table2[[#This Row],[stok_akhir]]</f>
        <v>32780</v>
      </c>
      <c r="M314" s="161">
        <f>Table2[[#This Row],[mark_up]]/Table2[[#This Row],[beli]]</f>
        <v>6.7724222086638197E-2</v>
      </c>
    </row>
    <row r="315" spans="1:13" x14ac:dyDescent="0.3">
      <c r="A315" s="15" t="s">
        <v>597</v>
      </c>
      <c r="B315" s="16" t="s">
        <v>598</v>
      </c>
      <c r="C315" s="14">
        <v>1</v>
      </c>
      <c r="D315" s="14">
        <f>SUMIF(Table1[KODE BARANG],Table2[[#This Row],[kode_brg]],Table1[QTY])</f>
        <v>0</v>
      </c>
      <c r="E315" s="14">
        <f>SUMIF(Table3[kode_brg],Table2[[#This Row],[kode_brg]],Table3[QTY])</f>
        <v>0</v>
      </c>
      <c r="F315" s="14">
        <f>Table2[[#This Row],[stok_awal]]+Table2[[#This Row],[masuk]]-Table2[[#This Row],[keluar]]</f>
        <v>1</v>
      </c>
      <c r="G315" s="197">
        <v>860</v>
      </c>
      <c r="H315" s="197">
        <v>1000</v>
      </c>
      <c r="I315" s="197">
        <f t="shared" si="4"/>
        <v>140</v>
      </c>
      <c r="J315" s="198">
        <f>Table2[[#This Row],[jual]]*Table2[[#This Row],[keluar]]</f>
        <v>0</v>
      </c>
      <c r="K315" s="198">
        <f>Table2[[#This Row],[mark_up]]*Table2[[#This Row],[keluar]]</f>
        <v>0</v>
      </c>
      <c r="L315" s="198">
        <f>Table2[[#This Row],[beli]]*Table2[[#This Row],[stok_akhir]]</f>
        <v>860</v>
      </c>
      <c r="M315" s="161">
        <f>Table2[[#This Row],[mark_up]]/Table2[[#This Row],[beli]]</f>
        <v>0.16279069767441862</v>
      </c>
    </row>
    <row r="316" spans="1:13" x14ac:dyDescent="0.3">
      <c r="A316" s="16" t="s">
        <v>599</v>
      </c>
      <c r="B316" s="16" t="s">
        <v>600</v>
      </c>
      <c r="C316" s="14">
        <v>1</v>
      </c>
      <c r="D316" s="14">
        <f>SUMIF(Table1[KODE BARANG],Table2[[#This Row],[kode_brg]],Table1[QTY])</f>
        <v>0</v>
      </c>
      <c r="E316" s="14">
        <f>SUMIF(Table3[kode_brg],Table2[[#This Row],[kode_brg]],Table3[QTY])</f>
        <v>0</v>
      </c>
      <c r="F316" s="14">
        <f>Table2[[#This Row],[stok_awal]]+Table2[[#This Row],[masuk]]-Table2[[#This Row],[keluar]]</f>
        <v>1</v>
      </c>
      <c r="G316" s="197">
        <v>15075</v>
      </c>
      <c r="H316" s="197">
        <v>17000</v>
      </c>
      <c r="I316" s="197">
        <f t="shared" si="4"/>
        <v>1925</v>
      </c>
      <c r="J316" s="198">
        <f>Table2[[#This Row],[jual]]*Table2[[#This Row],[keluar]]</f>
        <v>0</v>
      </c>
      <c r="K316" s="198">
        <f>Table2[[#This Row],[mark_up]]*Table2[[#This Row],[keluar]]</f>
        <v>0</v>
      </c>
      <c r="L316" s="198">
        <f>Table2[[#This Row],[beli]]*Table2[[#This Row],[stok_akhir]]</f>
        <v>15075</v>
      </c>
      <c r="M316" s="161">
        <f>Table2[[#This Row],[mark_up]]/Table2[[#This Row],[beli]]</f>
        <v>0.12769485903814262</v>
      </c>
    </row>
    <row r="317" spans="1:13" x14ac:dyDescent="0.3">
      <c r="A317" s="16" t="s">
        <v>601</v>
      </c>
      <c r="B317" s="16" t="s">
        <v>602</v>
      </c>
      <c r="C317" s="14">
        <v>3</v>
      </c>
      <c r="D317" s="14">
        <f>SUMIF(Table1[KODE BARANG],Table2[[#This Row],[kode_brg]],Table1[QTY])</f>
        <v>0</v>
      </c>
      <c r="E317" s="14">
        <f>SUMIF(Table3[kode_brg],Table2[[#This Row],[kode_brg]],Table3[QTY])</f>
        <v>0</v>
      </c>
      <c r="F317" s="14">
        <f>Table2[[#This Row],[stok_awal]]+Table2[[#This Row],[masuk]]-Table2[[#This Row],[keluar]]</f>
        <v>3</v>
      </c>
      <c r="G317" s="197">
        <v>20925</v>
      </c>
      <c r="H317" s="197">
        <v>23000</v>
      </c>
      <c r="I317" s="197">
        <f t="shared" si="4"/>
        <v>2075</v>
      </c>
      <c r="J317" s="198">
        <f>Table2[[#This Row],[jual]]*Table2[[#This Row],[keluar]]</f>
        <v>0</v>
      </c>
      <c r="K317" s="198">
        <f>Table2[[#This Row],[mark_up]]*Table2[[#This Row],[keluar]]</f>
        <v>0</v>
      </c>
      <c r="L317" s="198">
        <f>Table2[[#This Row],[beli]]*Table2[[#This Row],[stok_akhir]]</f>
        <v>62775</v>
      </c>
      <c r="M317" s="161">
        <f>Table2[[#This Row],[mark_up]]/Table2[[#This Row],[beli]]</f>
        <v>9.9163679808841096E-2</v>
      </c>
    </row>
    <row r="318" spans="1:13" x14ac:dyDescent="0.3">
      <c r="A318" s="16" t="s">
        <v>603</v>
      </c>
      <c r="B318" s="16" t="s">
        <v>604</v>
      </c>
      <c r="C318" s="14">
        <v>3</v>
      </c>
      <c r="D318" s="14">
        <f>SUMIF(Table1[KODE BARANG],Table2[[#This Row],[kode_brg]],Table1[QTY])</f>
        <v>0</v>
      </c>
      <c r="E318" s="14">
        <f>SUMIF(Table3[kode_brg],Table2[[#This Row],[kode_brg]],Table3[QTY])</f>
        <v>0</v>
      </c>
      <c r="F318" s="14">
        <f>Table2[[#This Row],[stok_awal]]+Table2[[#This Row],[masuk]]-Table2[[#This Row],[keluar]]</f>
        <v>3</v>
      </c>
      <c r="G318" s="197">
        <v>14700</v>
      </c>
      <c r="H318" s="197">
        <v>16500</v>
      </c>
      <c r="I318" s="197">
        <f t="shared" si="4"/>
        <v>1800</v>
      </c>
      <c r="J318" s="198">
        <f>Table2[[#This Row],[jual]]*Table2[[#This Row],[keluar]]</f>
        <v>0</v>
      </c>
      <c r="K318" s="198">
        <f>Table2[[#This Row],[mark_up]]*Table2[[#This Row],[keluar]]</f>
        <v>0</v>
      </c>
      <c r="L318" s="198">
        <f>Table2[[#This Row],[beli]]*Table2[[#This Row],[stok_akhir]]</f>
        <v>44100</v>
      </c>
      <c r="M318" s="161">
        <f>Table2[[#This Row],[mark_up]]/Table2[[#This Row],[beli]]</f>
        <v>0.12244897959183673</v>
      </c>
    </row>
    <row r="319" spans="1:13" x14ac:dyDescent="0.3">
      <c r="A319" s="16" t="s">
        <v>605</v>
      </c>
      <c r="B319" s="16" t="s">
        <v>606</v>
      </c>
      <c r="C319" s="14">
        <v>2</v>
      </c>
      <c r="D319" s="14">
        <f>SUMIF(Table1[KODE BARANG],Table2[[#This Row],[kode_brg]],Table1[QTY])</f>
        <v>0</v>
      </c>
      <c r="E319" s="14">
        <f>SUMIF(Table3[kode_brg],Table2[[#This Row],[kode_brg]],Table3[QTY])</f>
        <v>0</v>
      </c>
      <c r="F319" s="14">
        <f>Table2[[#This Row],[stok_awal]]+Table2[[#This Row],[masuk]]-Table2[[#This Row],[keluar]]</f>
        <v>2</v>
      </c>
      <c r="G319" s="197">
        <v>14700</v>
      </c>
      <c r="H319" s="197">
        <v>16500</v>
      </c>
      <c r="I319" s="197">
        <f t="shared" si="4"/>
        <v>1800</v>
      </c>
      <c r="J319" s="198">
        <f>Table2[[#This Row],[jual]]*Table2[[#This Row],[keluar]]</f>
        <v>0</v>
      </c>
      <c r="K319" s="198">
        <f>Table2[[#This Row],[mark_up]]*Table2[[#This Row],[keluar]]</f>
        <v>0</v>
      </c>
      <c r="L319" s="198">
        <f>Table2[[#This Row],[beli]]*Table2[[#This Row],[stok_akhir]]</f>
        <v>29400</v>
      </c>
      <c r="M319" s="161">
        <f>Table2[[#This Row],[mark_up]]/Table2[[#This Row],[beli]]</f>
        <v>0.12244897959183673</v>
      </c>
    </row>
    <row r="320" spans="1:13" x14ac:dyDescent="0.3">
      <c r="A320" s="16" t="s">
        <v>607</v>
      </c>
      <c r="B320" s="16" t="s">
        <v>608</v>
      </c>
      <c r="C320" s="14">
        <v>1</v>
      </c>
      <c r="D320" s="14">
        <f>SUMIF(Table1[KODE BARANG],Table2[[#This Row],[kode_brg]],Table1[QTY])</f>
        <v>0</v>
      </c>
      <c r="E320" s="14">
        <f>SUMIF(Table3[kode_brg],Table2[[#This Row],[kode_brg]],Table3[QTY])</f>
        <v>0</v>
      </c>
      <c r="F320" s="14">
        <f>Table2[[#This Row],[stok_awal]]+Table2[[#This Row],[masuk]]-Table2[[#This Row],[keluar]]</f>
        <v>1</v>
      </c>
      <c r="G320" s="197">
        <v>14700</v>
      </c>
      <c r="H320" s="197">
        <v>16500</v>
      </c>
      <c r="I320" s="197">
        <f t="shared" si="4"/>
        <v>1800</v>
      </c>
      <c r="J320" s="198">
        <f>Table2[[#This Row],[jual]]*Table2[[#This Row],[keluar]]</f>
        <v>0</v>
      </c>
      <c r="K320" s="198">
        <f>Table2[[#This Row],[mark_up]]*Table2[[#This Row],[keluar]]</f>
        <v>0</v>
      </c>
      <c r="L320" s="198">
        <f>Table2[[#This Row],[beli]]*Table2[[#This Row],[stok_akhir]]</f>
        <v>14700</v>
      </c>
      <c r="M320" s="161">
        <f>Table2[[#This Row],[mark_up]]/Table2[[#This Row],[beli]]</f>
        <v>0.12244897959183673</v>
      </c>
    </row>
    <row r="321" spans="1:13" x14ac:dyDescent="0.3">
      <c r="A321" s="16" t="s">
        <v>609</v>
      </c>
      <c r="B321" s="16" t="s">
        <v>610</v>
      </c>
      <c r="C321" s="14">
        <v>0</v>
      </c>
      <c r="D321" s="14">
        <f>SUMIF(Table1[KODE BARANG],Table2[[#This Row],[kode_brg]],Table1[QTY])</f>
        <v>0</v>
      </c>
      <c r="E321" s="14">
        <f>SUMIF(Table3[kode_brg],Table2[[#This Row],[kode_brg]],Table3[QTY])</f>
        <v>0</v>
      </c>
      <c r="F321" s="14">
        <f>Table2[[#This Row],[stok_awal]]+Table2[[#This Row],[masuk]]-Table2[[#This Row],[keluar]]</f>
        <v>0</v>
      </c>
      <c r="G321" s="197">
        <v>1140</v>
      </c>
      <c r="H321" s="197">
        <v>1500</v>
      </c>
      <c r="I321" s="197">
        <f t="shared" si="4"/>
        <v>360</v>
      </c>
      <c r="J321" s="198">
        <f>Table2[[#This Row],[jual]]*Table2[[#This Row],[keluar]]</f>
        <v>0</v>
      </c>
      <c r="K321" s="198">
        <f>Table2[[#This Row],[mark_up]]*Table2[[#This Row],[keluar]]</f>
        <v>0</v>
      </c>
      <c r="L321" s="198">
        <f>Table2[[#This Row],[beli]]*Table2[[#This Row],[stok_akhir]]</f>
        <v>0</v>
      </c>
      <c r="M321" s="161">
        <f>Table2[[#This Row],[mark_up]]/Table2[[#This Row],[beli]]</f>
        <v>0.31578947368421051</v>
      </c>
    </row>
    <row r="322" spans="1:13" x14ac:dyDescent="0.3">
      <c r="A322" s="16" t="s">
        <v>611</v>
      </c>
      <c r="B322" s="16" t="s">
        <v>612</v>
      </c>
      <c r="C322" s="14">
        <v>2</v>
      </c>
      <c r="D322" s="14">
        <f>SUMIF(Table1[KODE BARANG],Table2[[#This Row],[kode_brg]],Table1[QTY])</f>
        <v>0</v>
      </c>
      <c r="E322" s="14">
        <f>SUMIF(Table3[kode_brg],Table2[[#This Row],[kode_brg]],Table3[QTY])</f>
        <v>0</v>
      </c>
      <c r="F322" s="14">
        <f>Table2[[#This Row],[stok_awal]]+Table2[[#This Row],[masuk]]-Table2[[#This Row],[keluar]]</f>
        <v>2</v>
      </c>
      <c r="G322" s="197">
        <v>34900</v>
      </c>
      <c r="H322" s="197">
        <v>36500</v>
      </c>
      <c r="I322" s="197">
        <f t="shared" si="4"/>
        <v>1600</v>
      </c>
      <c r="J322" s="198">
        <f>Table2[[#This Row],[jual]]*Table2[[#This Row],[keluar]]</f>
        <v>0</v>
      </c>
      <c r="K322" s="198">
        <f>Table2[[#This Row],[mark_up]]*Table2[[#This Row],[keluar]]</f>
        <v>0</v>
      </c>
      <c r="L322" s="198">
        <f>Table2[[#This Row],[beli]]*Table2[[#This Row],[stok_akhir]]</f>
        <v>69800</v>
      </c>
      <c r="M322" s="161">
        <f>Table2[[#This Row],[mark_up]]/Table2[[#This Row],[beli]]</f>
        <v>4.5845272206303724E-2</v>
      </c>
    </row>
    <row r="323" spans="1:13" x14ac:dyDescent="0.3">
      <c r="A323" s="16" t="s">
        <v>613</v>
      </c>
      <c r="B323" s="16" t="s">
        <v>614</v>
      </c>
      <c r="C323" s="14">
        <v>2</v>
      </c>
      <c r="D323" s="14">
        <f>SUMIF(Table1[KODE BARANG],Table2[[#This Row],[kode_brg]],Table1[QTY])</f>
        <v>0</v>
      </c>
      <c r="E323" s="14">
        <f>SUMIF(Table3[kode_brg],Table2[[#This Row],[kode_brg]],Table3[QTY])</f>
        <v>0</v>
      </c>
      <c r="F323" s="14">
        <f>Table2[[#This Row],[stok_awal]]+Table2[[#This Row],[masuk]]-Table2[[#This Row],[keluar]]</f>
        <v>2</v>
      </c>
      <c r="G323" s="197">
        <v>34900</v>
      </c>
      <c r="H323" s="197">
        <v>36500</v>
      </c>
      <c r="I323" s="197">
        <f t="shared" ref="I323:I386" si="5">H323-G323</f>
        <v>1600</v>
      </c>
      <c r="J323" s="198">
        <f>Table2[[#This Row],[jual]]*Table2[[#This Row],[keluar]]</f>
        <v>0</v>
      </c>
      <c r="K323" s="198">
        <f>Table2[[#This Row],[mark_up]]*Table2[[#This Row],[keluar]]</f>
        <v>0</v>
      </c>
      <c r="L323" s="198">
        <f>Table2[[#This Row],[beli]]*Table2[[#This Row],[stok_akhir]]</f>
        <v>69800</v>
      </c>
      <c r="M323" s="161">
        <f>Table2[[#This Row],[mark_up]]/Table2[[#This Row],[beli]]</f>
        <v>4.5845272206303724E-2</v>
      </c>
    </row>
    <row r="324" spans="1:13" x14ac:dyDescent="0.3">
      <c r="A324" s="15" t="s">
        <v>615</v>
      </c>
      <c r="B324" s="16" t="s">
        <v>616</v>
      </c>
      <c r="C324" s="14">
        <v>7</v>
      </c>
      <c r="D324" s="14">
        <f>SUMIF(Table1[KODE BARANG],Table2[[#This Row],[kode_brg]],Table1[QTY])</f>
        <v>0</v>
      </c>
      <c r="E324" s="14">
        <f>SUMIF(Table3[kode_brg],Table2[[#This Row],[kode_brg]],Table3[QTY])</f>
        <v>1</v>
      </c>
      <c r="F324" s="14">
        <f>Table2[[#This Row],[stok_awal]]+Table2[[#This Row],[masuk]]-Table2[[#This Row],[keluar]]</f>
        <v>6</v>
      </c>
      <c r="G324" s="197">
        <v>3000</v>
      </c>
      <c r="H324" s="197">
        <v>4000</v>
      </c>
      <c r="I324" s="197">
        <f t="shared" si="5"/>
        <v>1000</v>
      </c>
      <c r="J324" s="198">
        <f>Table2[[#This Row],[jual]]*Table2[[#This Row],[keluar]]</f>
        <v>4000</v>
      </c>
      <c r="K324" s="198">
        <f>Table2[[#This Row],[mark_up]]*Table2[[#This Row],[keluar]]</f>
        <v>1000</v>
      </c>
      <c r="L324" s="198">
        <f>Table2[[#This Row],[beli]]*Table2[[#This Row],[stok_akhir]]</f>
        <v>18000</v>
      </c>
      <c r="M324" s="161">
        <f>Table2[[#This Row],[mark_up]]/Table2[[#This Row],[beli]]</f>
        <v>0.33333333333333331</v>
      </c>
    </row>
    <row r="325" spans="1:13" x14ac:dyDescent="0.3">
      <c r="A325" s="16" t="s">
        <v>617</v>
      </c>
      <c r="B325" s="16" t="s">
        <v>618</v>
      </c>
      <c r="C325" s="14">
        <v>7</v>
      </c>
      <c r="D325" s="14">
        <f>SUMIF(Table1[KODE BARANG],Table2[[#This Row],[kode_brg]],Table1[QTY])</f>
        <v>0</v>
      </c>
      <c r="E325" s="14">
        <f>SUMIF(Table3[kode_brg],Table2[[#This Row],[kode_brg]],Table3[QTY])</f>
        <v>2</v>
      </c>
      <c r="F325" s="14">
        <f>Table2[[#This Row],[stok_awal]]+Table2[[#This Row],[masuk]]-Table2[[#This Row],[keluar]]</f>
        <v>5</v>
      </c>
      <c r="G325" s="197">
        <v>6350</v>
      </c>
      <c r="H325" s="197">
        <v>7000</v>
      </c>
      <c r="I325" s="197">
        <f t="shared" si="5"/>
        <v>650</v>
      </c>
      <c r="J325" s="198">
        <f>Table2[[#This Row],[jual]]*Table2[[#This Row],[keluar]]</f>
        <v>14000</v>
      </c>
      <c r="K325" s="198">
        <f>Table2[[#This Row],[mark_up]]*Table2[[#This Row],[keluar]]</f>
        <v>1300</v>
      </c>
      <c r="L325" s="198">
        <f>Table2[[#This Row],[beli]]*Table2[[#This Row],[stok_akhir]]</f>
        <v>31750</v>
      </c>
      <c r="M325" s="161">
        <f>Table2[[#This Row],[mark_up]]/Table2[[#This Row],[beli]]</f>
        <v>0.10236220472440945</v>
      </c>
    </row>
    <row r="326" spans="1:13" x14ac:dyDescent="0.3">
      <c r="A326" s="16" t="s">
        <v>619</v>
      </c>
      <c r="B326" s="16" t="s">
        <v>620</v>
      </c>
      <c r="C326" s="14">
        <v>406</v>
      </c>
      <c r="D326" s="14">
        <f>SUMIF(Table1[KODE BARANG],Table2[[#This Row],[kode_brg]],Table1[QTY])</f>
        <v>0</v>
      </c>
      <c r="E326" s="14">
        <f>SUMIF(Table3[kode_brg],Table2[[#This Row],[kode_brg]],Table3[QTY])</f>
        <v>0</v>
      </c>
      <c r="F326" s="14">
        <f>Table2[[#This Row],[stok_awal]]+Table2[[#This Row],[masuk]]-Table2[[#This Row],[keluar]]</f>
        <v>406</v>
      </c>
      <c r="G326" s="197">
        <v>709</v>
      </c>
      <c r="H326" s="197">
        <v>1000</v>
      </c>
      <c r="I326" s="197">
        <f t="shared" si="5"/>
        <v>291</v>
      </c>
      <c r="J326" s="198">
        <f>Table2[[#This Row],[jual]]*Table2[[#This Row],[keluar]]</f>
        <v>0</v>
      </c>
      <c r="K326" s="198">
        <f>Table2[[#This Row],[mark_up]]*Table2[[#This Row],[keluar]]</f>
        <v>0</v>
      </c>
      <c r="L326" s="198">
        <f>Table2[[#This Row],[beli]]*Table2[[#This Row],[stok_akhir]]</f>
        <v>287854</v>
      </c>
      <c r="M326" s="161">
        <f>Table2[[#This Row],[mark_up]]/Table2[[#This Row],[beli]]</f>
        <v>0.41043723554301831</v>
      </c>
    </row>
    <row r="327" spans="1:13" x14ac:dyDescent="0.3">
      <c r="A327" s="16" t="s">
        <v>621</v>
      </c>
      <c r="B327" s="16" t="s">
        <v>622</v>
      </c>
      <c r="C327" s="14">
        <v>11</v>
      </c>
      <c r="D327" s="14">
        <f>SUMIF(Table1[KODE BARANG],Table2[[#This Row],[kode_brg]],Table1[QTY])</f>
        <v>0</v>
      </c>
      <c r="E327" s="14">
        <f>SUMIF(Table3[kode_brg],Table2[[#This Row],[kode_brg]],Table3[QTY])</f>
        <v>0</v>
      </c>
      <c r="F327" s="14">
        <f>Table2[[#This Row],[stok_awal]]+Table2[[#This Row],[masuk]]-Table2[[#This Row],[keluar]]</f>
        <v>11</v>
      </c>
      <c r="G327" s="197">
        <v>1000</v>
      </c>
      <c r="H327" s="197">
        <v>1500</v>
      </c>
      <c r="I327" s="197">
        <f t="shared" si="5"/>
        <v>500</v>
      </c>
      <c r="J327" s="198">
        <f>Table2[[#This Row],[jual]]*Table2[[#This Row],[keluar]]</f>
        <v>0</v>
      </c>
      <c r="K327" s="198">
        <f>Table2[[#This Row],[mark_up]]*Table2[[#This Row],[keluar]]</f>
        <v>0</v>
      </c>
      <c r="L327" s="198">
        <f>Table2[[#This Row],[beli]]*Table2[[#This Row],[stok_akhir]]</f>
        <v>11000</v>
      </c>
      <c r="M327" s="161">
        <f>Table2[[#This Row],[mark_up]]/Table2[[#This Row],[beli]]</f>
        <v>0.5</v>
      </c>
    </row>
    <row r="328" spans="1:13" x14ac:dyDescent="0.3">
      <c r="A328" s="16" t="s">
        <v>623</v>
      </c>
      <c r="B328" s="16" t="s">
        <v>624</v>
      </c>
      <c r="C328" s="14">
        <v>2</v>
      </c>
      <c r="D328" s="14">
        <f>SUMIF(Table1[KODE BARANG],Table2[[#This Row],[kode_brg]],Table1[QTY])</f>
        <v>0</v>
      </c>
      <c r="E328" s="14">
        <f>SUMIF(Table3[kode_brg],Table2[[#This Row],[kode_brg]],Table3[QTY])</f>
        <v>0</v>
      </c>
      <c r="F328" s="14">
        <f>Table2[[#This Row],[stok_awal]]+Table2[[#This Row],[masuk]]-Table2[[#This Row],[keluar]]</f>
        <v>2</v>
      </c>
      <c r="G328" s="197">
        <v>4188</v>
      </c>
      <c r="H328" s="197">
        <v>4500</v>
      </c>
      <c r="I328" s="197">
        <f t="shared" si="5"/>
        <v>312</v>
      </c>
      <c r="J328" s="198">
        <f>Table2[[#This Row],[jual]]*Table2[[#This Row],[keluar]]</f>
        <v>0</v>
      </c>
      <c r="K328" s="198">
        <f>Table2[[#This Row],[mark_up]]*Table2[[#This Row],[keluar]]</f>
        <v>0</v>
      </c>
      <c r="L328" s="198">
        <f>Table2[[#This Row],[beli]]*Table2[[#This Row],[stok_akhir]]</f>
        <v>8376</v>
      </c>
      <c r="M328" s="161">
        <f>Table2[[#This Row],[mark_up]]/Table2[[#This Row],[beli]]</f>
        <v>7.4498567335243557E-2</v>
      </c>
    </row>
    <row r="329" spans="1:13" x14ac:dyDescent="0.3">
      <c r="A329" s="16" t="s">
        <v>625</v>
      </c>
      <c r="B329" s="16" t="s">
        <v>626</v>
      </c>
      <c r="C329" s="14">
        <v>6</v>
      </c>
      <c r="D329" s="14">
        <f>SUMIF(Table1[KODE BARANG],Table2[[#This Row],[kode_brg]],Table1[QTY])</f>
        <v>0</v>
      </c>
      <c r="E329" s="14">
        <f>SUMIF(Table3[kode_brg],Table2[[#This Row],[kode_brg]],Table3[QTY])</f>
        <v>0</v>
      </c>
      <c r="F329" s="14">
        <f>Table2[[#This Row],[stok_awal]]+Table2[[#This Row],[masuk]]-Table2[[#This Row],[keluar]]</f>
        <v>6</v>
      </c>
      <c r="G329" s="197">
        <v>6800</v>
      </c>
      <c r="H329" s="197">
        <v>7500</v>
      </c>
      <c r="I329" s="197">
        <f t="shared" si="5"/>
        <v>700</v>
      </c>
      <c r="J329" s="198">
        <f>Table2[[#This Row],[jual]]*Table2[[#This Row],[keluar]]</f>
        <v>0</v>
      </c>
      <c r="K329" s="198">
        <f>Table2[[#This Row],[mark_up]]*Table2[[#This Row],[keluar]]</f>
        <v>0</v>
      </c>
      <c r="L329" s="198">
        <f>Table2[[#This Row],[beli]]*Table2[[#This Row],[stok_akhir]]</f>
        <v>40800</v>
      </c>
      <c r="M329" s="161">
        <f>Table2[[#This Row],[mark_up]]/Table2[[#This Row],[beli]]</f>
        <v>0.10294117647058823</v>
      </c>
    </row>
    <row r="330" spans="1:13" x14ac:dyDescent="0.3">
      <c r="A330" s="16" t="s">
        <v>627</v>
      </c>
      <c r="B330" s="16" t="s">
        <v>628</v>
      </c>
      <c r="C330" s="14">
        <v>1</v>
      </c>
      <c r="D330" s="14">
        <f>SUMIF(Table1[KODE BARANG],Table2[[#This Row],[kode_brg]],Table1[QTY])</f>
        <v>0</v>
      </c>
      <c r="E330" s="14">
        <f>SUMIF(Table3[kode_brg],Table2[[#This Row],[kode_brg]],Table3[QTY])</f>
        <v>0</v>
      </c>
      <c r="F330" s="14">
        <f>Table2[[#This Row],[stok_awal]]+Table2[[#This Row],[masuk]]-Table2[[#This Row],[keluar]]</f>
        <v>1</v>
      </c>
      <c r="G330" s="197">
        <v>6800</v>
      </c>
      <c r="H330" s="197">
        <v>7500</v>
      </c>
      <c r="I330" s="197">
        <f t="shared" si="5"/>
        <v>700</v>
      </c>
      <c r="J330" s="198">
        <f>Table2[[#This Row],[jual]]*Table2[[#This Row],[keluar]]</f>
        <v>0</v>
      </c>
      <c r="K330" s="198">
        <f>Table2[[#This Row],[mark_up]]*Table2[[#This Row],[keluar]]</f>
        <v>0</v>
      </c>
      <c r="L330" s="198">
        <f>Table2[[#This Row],[beli]]*Table2[[#This Row],[stok_akhir]]</f>
        <v>6800</v>
      </c>
      <c r="M330" s="161">
        <f>Table2[[#This Row],[mark_up]]/Table2[[#This Row],[beli]]</f>
        <v>0.10294117647058823</v>
      </c>
    </row>
    <row r="331" spans="1:13" x14ac:dyDescent="0.3">
      <c r="A331" s="15" t="s">
        <v>629</v>
      </c>
      <c r="B331" s="16" t="s">
        <v>630</v>
      </c>
      <c r="C331" s="14">
        <v>40</v>
      </c>
      <c r="D331" s="14">
        <f>SUMIF(Table1[KODE BARANG],Table2[[#This Row],[kode_brg]],Table1[QTY])</f>
        <v>0</v>
      </c>
      <c r="E331" s="14">
        <f>SUMIF(Table3[kode_brg],Table2[[#This Row],[kode_brg]],Table3[QTY])</f>
        <v>0</v>
      </c>
      <c r="F331" s="14">
        <f>Table2[[#This Row],[stok_awal]]+Table2[[#This Row],[masuk]]-Table2[[#This Row],[keluar]]</f>
        <v>40</v>
      </c>
      <c r="G331" s="197">
        <v>1550</v>
      </c>
      <c r="H331" s="197">
        <v>2000</v>
      </c>
      <c r="I331" s="197">
        <f t="shared" si="5"/>
        <v>450</v>
      </c>
      <c r="J331" s="198">
        <f>Table2[[#This Row],[jual]]*Table2[[#This Row],[keluar]]</f>
        <v>0</v>
      </c>
      <c r="K331" s="198">
        <f>Table2[[#This Row],[mark_up]]*Table2[[#This Row],[keluar]]</f>
        <v>0</v>
      </c>
      <c r="L331" s="198">
        <f>Table2[[#This Row],[beli]]*Table2[[#This Row],[stok_akhir]]</f>
        <v>62000</v>
      </c>
      <c r="M331" s="161">
        <f>Table2[[#This Row],[mark_up]]/Table2[[#This Row],[beli]]</f>
        <v>0.29032258064516131</v>
      </c>
    </row>
    <row r="332" spans="1:13" x14ac:dyDescent="0.3">
      <c r="A332" s="16" t="s">
        <v>631</v>
      </c>
      <c r="B332" s="16" t="s">
        <v>632</v>
      </c>
      <c r="C332" s="14">
        <v>1</v>
      </c>
      <c r="D332" s="14">
        <f>SUMIF(Table1[KODE BARANG],Table2[[#This Row],[kode_brg]],Table1[QTY])</f>
        <v>0</v>
      </c>
      <c r="E332" s="14">
        <f>SUMIF(Table3[kode_brg],Table2[[#This Row],[kode_brg]],Table3[QTY])</f>
        <v>0</v>
      </c>
      <c r="F332" s="14">
        <f>Table2[[#This Row],[stok_awal]]+Table2[[#This Row],[masuk]]-Table2[[#This Row],[keluar]]</f>
        <v>1</v>
      </c>
      <c r="G332" s="197">
        <v>6640</v>
      </c>
      <c r="H332" s="197">
        <v>7500</v>
      </c>
      <c r="I332" s="197">
        <f t="shared" si="5"/>
        <v>860</v>
      </c>
      <c r="J332" s="198">
        <f>Table2[[#This Row],[jual]]*Table2[[#This Row],[keluar]]</f>
        <v>0</v>
      </c>
      <c r="K332" s="198">
        <f>Table2[[#This Row],[mark_up]]*Table2[[#This Row],[keluar]]</f>
        <v>0</v>
      </c>
      <c r="L332" s="198">
        <f>Table2[[#This Row],[beli]]*Table2[[#This Row],[stok_akhir]]</f>
        <v>6640</v>
      </c>
      <c r="M332" s="161">
        <f>Table2[[#This Row],[mark_up]]/Table2[[#This Row],[beli]]</f>
        <v>0.12951807228915663</v>
      </c>
    </row>
    <row r="333" spans="1:13" x14ac:dyDescent="0.3">
      <c r="A333" s="15" t="s">
        <v>633</v>
      </c>
      <c r="B333" s="16" t="s">
        <v>634</v>
      </c>
      <c r="C333" s="14">
        <v>2</v>
      </c>
      <c r="D333" s="14">
        <f>SUMIF(Table1[KODE BARANG],Table2[[#This Row],[kode_brg]],Table1[QTY])</f>
        <v>0</v>
      </c>
      <c r="E333" s="14">
        <f>SUMIF(Table3[kode_brg],Table2[[#This Row],[kode_brg]],Table3[QTY])</f>
        <v>0</v>
      </c>
      <c r="F333" s="14">
        <f>Table2[[#This Row],[stok_awal]]+Table2[[#This Row],[masuk]]-Table2[[#This Row],[keluar]]</f>
        <v>2</v>
      </c>
      <c r="G333" s="197">
        <v>7759</v>
      </c>
      <c r="H333" s="197">
        <v>8500</v>
      </c>
      <c r="I333" s="197">
        <f t="shared" si="5"/>
        <v>741</v>
      </c>
      <c r="J333" s="198">
        <f>Table2[[#This Row],[jual]]*Table2[[#This Row],[keluar]]</f>
        <v>0</v>
      </c>
      <c r="K333" s="198">
        <f>Table2[[#This Row],[mark_up]]*Table2[[#This Row],[keluar]]</f>
        <v>0</v>
      </c>
      <c r="L333" s="198">
        <f>Table2[[#This Row],[beli]]*Table2[[#This Row],[stok_akhir]]</f>
        <v>15518</v>
      </c>
      <c r="M333" s="161">
        <f>Table2[[#This Row],[mark_up]]/Table2[[#This Row],[beli]]</f>
        <v>9.5501997680113415E-2</v>
      </c>
    </row>
    <row r="334" spans="1:13" x14ac:dyDescent="0.3">
      <c r="A334" s="16" t="s">
        <v>635</v>
      </c>
      <c r="B334" s="16" t="s">
        <v>636</v>
      </c>
      <c r="C334" s="14">
        <v>3</v>
      </c>
      <c r="D334" s="14">
        <f>SUMIF(Table1[KODE BARANG],Table2[[#This Row],[kode_brg]],Table1[QTY])</f>
        <v>0</v>
      </c>
      <c r="E334" s="14">
        <f>SUMIF(Table3[kode_brg],Table2[[#This Row],[kode_brg]],Table3[QTY])</f>
        <v>0</v>
      </c>
      <c r="F334" s="14">
        <f>Table2[[#This Row],[stok_awal]]+Table2[[#This Row],[masuk]]-Table2[[#This Row],[keluar]]</f>
        <v>3</v>
      </c>
      <c r="G334" s="197">
        <v>7759</v>
      </c>
      <c r="H334" s="197">
        <v>8500</v>
      </c>
      <c r="I334" s="197">
        <f t="shared" si="5"/>
        <v>741</v>
      </c>
      <c r="J334" s="198">
        <f>Table2[[#This Row],[jual]]*Table2[[#This Row],[keluar]]</f>
        <v>0</v>
      </c>
      <c r="K334" s="198">
        <f>Table2[[#This Row],[mark_up]]*Table2[[#This Row],[keluar]]</f>
        <v>0</v>
      </c>
      <c r="L334" s="198">
        <f>Table2[[#This Row],[beli]]*Table2[[#This Row],[stok_akhir]]</f>
        <v>23277</v>
      </c>
      <c r="M334" s="161">
        <f>Table2[[#This Row],[mark_up]]/Table2[[#This Row],[beli]]</f>
        <v>9.5501997680113415E-2</v>
      </c>
    </row>
    <row r="335" spans="1:13" x14ac:dyDescent="0.3">
      <c r="A335" s="16" t="s">
        <v>637</v>
      </c>
      <c r="B335" s="16" t="s">
        <v>638</v>
      </c>
      <c r="C335" s="14">
        <v>0</v>
      </c>
      <c r="D335" s="14">
        <f>SUMIF(Table1[KODE BARANG],Table2[[#This Row],[kode_brg]],Table1[QTY])</f>
        <v>0</v>
      </c>
      <c r="E335" s="14">
        <f>SUMIF(Table3[kode_brg],Table2[[#This Row],[kode_brg]],Table3[QTY])</f>
        <v>0</v>
      </c>
      <c r="F335" s="14">
        <f>Table2[[#This Row],[stok_awal]]+Table2[[#This Row],[masuk]]-Table2[[#This Row],[keluar]]</f>
        <v>0</v>
      </c>
      <c r="G335" s="197">
        <v>7759</v>
      </c>
      <c r="H335" s="197">
        <v>8500</v>
      </c>
      <c r="I335" s="197">
        <f t="shared" si="5"/>
        <v>741</v>
      </c>
      <c r="J335" s="198">
        <f>Table2[[#This Row],[jual]]*Table2[[#This Row],[keluar]]</f>
        <v>0</v>
      </c>
      <c r="K335" s="198">
        <f>Table2[[#This Row],[mark_up]]*Table2[[#This Row],[keluar]]</f>
        <v>0</v>
      </c>
      <c r="L335" s="198">
        <f>Table2[[#This Row],[beli]]*Table2[[#This Row],[stok_akhir]]</f>
        <v>0</v>
      </c>
      <c r="M335" s="161">
        <f>Table2[[#This Row],[mark_up]]/Table2[[#This Row],[beli]]</f>
        <v>9.5501997680113415E-2</v>
      </c>
    </row>
    <row r="336" spans="1:13" x14ac:dyDescent="0.3">
      <c r="A336" s="16" t="s">
        <v>639</v>
      </c>
      <c r="B336" s="16" t="s">
        <v>640</v>
      </c>
      <c r="C336" s="14">
        <v>3</v>
      </c>
      <c r="D336" s="14">
        <f>SUMIF(Table1[KODE BARANG],Table2[[#This Row],[kode_brg]],Table1[QTY])</f>
        <v>0</v>
      </c>
      <c r="E336" s="14">
        <f>SUMIF(Table3[kode_brg],Table2[[#This Row],[kode_brg]],Table3[QTY])</f>
        <v>0</v>
      </c>
      <c r="F336" s="14">
        <f>Table2[[#This Row],[stok_awal]]+Table2[[#This Row],[masuk]]-Table2[[#This Row],[keluar]]</f>
        <v>3</v>
      </c>
      <c r="G336" s="197">
        <v>7759</v>
      </c>
      <c r="H336" s="197">
        <v>8500</v>
      </c>
      <c r="I336" s="197">
        <f t="shared" si="5"/>
        <v>741</v>
      </c>
      <c r="J336" s="198">
        <f>Table2[[#This Row],[jual]]*Table2[[#This Row],[keluar]]</f>
        <v>0</v>
      </c>
      <c r="K336" s="198">
        <f>Table2[[#This Row],[mark_up]]*Table2[[#This Row],[keluar]]</f>
        <v>0</v>
      </c>
      <c r="L336" s="198">
        <f>Table2[[#This Row],[beli]]*Table2[[#This Row],[stok_akhir]]</f>
        <v>23277</v>
      </c>
      <c r="M336" s="161">
        <f>Table2[[#This Row],[mark_up]]/Table2[[#This Row],[beli]]</f>
        <v>9.5501997680113415E-2</v>
      </c>
    </row>
    <row r="337" spans="1:13" x14ac:dyDescent="0.3">
      <c r="A337" s="16" t="s">
        <v>641</v>
      </c>
      <c r="B337" s="16" t="s">
        <v>642</v>
      </c>
      <c r="C337" s="14">
        <v>0</v>
      </c>
      <c r="D337" s="14">
        <f>SUMIF(Table1[KODE BARANG],Table2[[#This Row],[kode_brg]],Table1[QTY])</f>
        <v>0</v>
      </c>
      <c r="E337" s="14">
        <f>SUMIF(Table3[kode_brg],Table2[[#This Row],[kode_brg]],Table3[QTY])</f>
        <v>0</v>
      </c>
      <c r="F337" s="14">
        <f>Table2[[#This Row],[stok_awal]]+Table2[[#This Row],[masuk]]-Table2[[#This Row],[keluar]]</f>
        <v>0</v>
      </c>
      <c r="G337" s="197">
        <v>7759</v>
      </c>
      <c r="H337" s="197">
        <v>8500</v>
      </c>
      <c r="I337" s="197">
        <f t="shared" si="5"/>
        <v>741</v>
      </c>
      <c r="J337" s="198">
        <f>Table2[[#This Row],[jual]]*Table2[[#This Row],[keluar]]</f>
        <v>0</v>
      </c>
      <c r="K337" s="198">
        <f>Table2[[#This Row],[mark_up]]*Table2[[#This Row],[keluar]]</f>
        <v>0</v>
      </c>
      <c r="L337" s="198">
        <f>Table2[[#This Row],[beli]]*Table2[[#This Row],[stok_akhir]]</f>
        <v>0</v>
      </c>
      <c r="M337" s="161">
        <f>Table2[[#This Row],[mark_up]]/Table2[[#This Row],[beli]]</f>
        <v>9.5501997680113415E-2</v>
      </c>
    </row>
    <row r="338" spans="1:13" x14ac:dyDescent="0.3">
      <c r="A338" s="16" t="s">
        <v>643</v>
      </c>
      <c r="B338" s="16" t="s">
        <v>644</v>
      </c>
      <c r="C338" s="14">
        <v>6</v>
      </c>
      <c r="D338" s="14">
        <f>SUMIF(Table1[KODE BARANG],Table2[[#This Row],[kode_brg]],Table1[QTY])</f>
        <v>0</v>
      </c>
      <c r="E338" s="14">
        <f>SUMIF(Table3[kode_brg],Table2[[#This Row],[kode_brg]],Table3[QTY])</f>
        <v>0</v>
      </c>
      <c r="F338" s="14">
        <f>Table2[[#This Row],[stok_awal]]+Table2[[#This Row],[masuk]]-Table2[[#This Row],[keluar]]</f>
        <v>6</v>
      </c>
      <c r="G338" s="197">
        <v>6938</v>
      </c>
      <c r="H338" s="197">
        <v>7500</v>
      </c>
      <c r="I338" s="197">
        <f t="shared" si="5"/>
        <v>562</v>
      </c>
      <c r="J338" s="198">
        <f>Table2[[#This Row],[jual]]*Table2[[#This Row],[keluar]]</f>
        <v>0</v>
      </c>
      <c r="K338" s="198">
        <f>Table2[[#This Row],[mark_up]]*Table2[[#This Row],[keluar]]</f>
        <v>0</v>
      </c>
      <c r="L338" s="198">
        <f>Table2[[#This Row],[beli]]*Table2[[#This Row],[stok_akhir]]</f>
        <v>41628</v>
      </c>
      <c r="M338" s="161">
        <f>Table2[[#This Row],[mark_up]]/Table2[[#This Row],[beli]]</f>
        <v>8.1003170942634761E-2</v>
      </c>
    </row>
    <row r="339" spans="1:13" x14ac:dyDescent="0.3">
      <c r="A339" s="16" t="s">
        <v>645</v>
      </c>
      <c r="B339" s="16" t="s">
        <v>646</v>
      </c>
      <c r="C339" s="14">
        <v>8</v>
      </c>
      <c r="D339" s="14">
        <f>SUMIF(Table1[KODE BARANG],Table2[[#This Row],[kode_brg]],Table1[QTY])</f>
        <v>0</v>
      </c>
      <c r="E339" s="14">
        <f>SUMIF(Table3[kode_brg],Table2[[#This Row],[kode_brg]],Table3[QTY])</f>
        <v>0</v>
      </c>
      <c r="F339" s="14">
        <f>Table2[[#This Row],[stok_awal]]+Table2[[#This Row],[masuk]]-Table2[[#This Row],[keluar]]</f>
        <v>8</v>
      </c>
      <c r="G339" s="197">
        <v>6938</v>
      </c>
      <c r="H339" s="197">
        <v>7500</v>
      </c>
      <c r="I339" s="197">
        <f t="shared" si="5"/>
        <v>562</v>
      </c>
      <c r="J339" s="198">
        <f>Table2[[#This Row],[jual]]*Table2[[#This Row],[keluar]]</f>
        <v>0</v>
      </c>
      <c r="K339" s="198">
        <f>Table2[[#This Row],[mark_up]]*Table2[[#This Row],[keluar]]</f>
        <v>0</v>
      </c>
      <c r="L339" s="198">
        <f>Table2[[#This Row],[beli]]*Table2[[#This Row],[stok_akhir]]</f>
        <v>55504</v>
      </c>
      <c r="M339" s="161">
        <f>Table2[[#This Row],[mark_up]]/Table2[[#This Row],[beli]]</f>
        <v>8.1003170942634761E-2</v>
      </c>
    </row>
    <row r="340" spans="1:13" x14ac:dyDescent="0.3">
      <c r="A340" s="16" t="s">
        <v>647</v>
      </c>
      <c r="B340" s="16" t="s">
        <v>648</v>
      </c>
      <c r="C340" s="14">
        <v>6</v>
      </c>
      <c r="D340" s="14">
        <f>SUMIF(Table1[KODE BARANG],Table2[[#This Row],[kode_brg]],Table1[QTY])</f>
        <v>0</v>
      </c>
      <c r="E340" s="14">
        <f>SUMIF(Table3[kode_brg],Table2[[#This Row],[kode_brg]],Table3[QTY])</f>
        <v>0</v>
      </c>
      <c r="F340" s="14">
        <f>Table2[[#This Row],[stok_awal]]+Table2[[#This Row],[masuk]]-Table2[[#This Row],[keluar]]</f>
        <v>6</v>
      </c>
      <c r="G340" s="197">
        <v>6938</v>
      </c>
      <c r="H340" s="197">
        <v>7500</v>
      </c>
      <c r="I340" s="197">
        <f t="shared" si="5"/>
        <v>562</v>
      </c>
      <c r="J340" s="198">
        <f>Table2[[#This Row],[jual]]*Table2[[#This Row],[keluar]]</f>
        <v>0</v>
      </c>
      <c r="K340" s="198">
        <f>Table2[[#This Row],[mark_up]]*Table2[[#This Row],[keluar]]</f>
        <v>0</v>
      </c>
      <c r="L340" s="198">
        <f>Table2[[#This Row],[beli]]*Table2[[#This Row],[stok_akhir]]</f>
        <v>41628</v>
      </c>
      <c r="M340" s="161">
        <f>Table2[[#This Row],[mark_up]]/Table2[[#This Row],[beli]]</f>
        <v>8.1003170942634761E-2</v>
      </c>
    </row>
    <row r="341" spans="1:13" x14ac:dyDescent="0.3">
      <c r="A341" s="16" t="s">
        <v>649</v>
      </c>
      <c r="B341" s="16" t="s">
        <v>650</v>
      </c>
      <c r="C341" s="14">
        <v>1</v>
      </c>
      <c r="D341" s="14">
        <f>SUMIF(Table1[KODE BARANG],Table2[[#This Row],[kode_brg]],Table1[QTY])</f>
        <v>0</v>
      </c>
      <c r="E341" s="14">
        <f>SUMIF(Table3[kode_brg],Table2[[#This Row],[kode_brg]],Table3[QTY])</f>
        <v>0</v>
      </c>
      <c r="F341" s="14">
        <f>Table2[[#This Row],[stok_awal]]+Table2[[#This Row],[masuk]]-Table2[[#This Row],[keluar]]</f>
        <v>1</v>
      </c>
      <c r="G341" s="197">
        <v>2417</v>
      </c>
      <c r="H341" s="197">
        <v>3500</v>
      </c>
      <c r="I341" s="197">
        <f t="shared" si="5"/>
        <v>1083</v>
      </c>
      <c r="J341" s="198">
        <f>Table2[[#This Row],[jual]]*Table2[[#This Row],[keluar]]</f>
        <v>0</v>
      </c>
      <c r="K341" s="198">
        <f>Table2[[#This Row],[mark_up]]*Table2[[#This Row],[keluar]]</f>
        <v>0</v>
      </c>
      <c r="L341" s="198">
        <f>Table2[[#This Row],[beli]]*Table2[[#This Row],[stok_akhir]]</f>
        <v>2417</v>
      </c>
      <c r="M341" s="161">
        <f>Table2[[#This Row],[mark_up]]/Table2[[#This Row],[beli]]</f>
        <v>0.44807612743069919</v>
      </c>
    </row>
    <row r="342" spans="1:13" x14ac:dyDescent="0.3">
      <c r="A342" s="16" t="s">
        <v>651</v>
      </c>
      <c r="B342" s="16" t="s">
        <v>652</v>
      </c>
      <c r="C342" s="14">
        <v>3</v>
      </c>
      <c r="D342" s="14">
        <f>SUMIF(Table1[KODE BARANG],Table2[[#This Row],[kode_brg]],Table1[QTY])</f>
        <v>0</v>
      </c>
      <c r="E342" s="14">
        <f>SUMIF(Table3[kode_brg],Table2[[#This Row],[kode_brg]],Table3[QTY])</f>
        <v>2</v>
      </c>
      <c r="F342" s="14">
        <f>Table2[[#This Row],[stok_awal]]+Table2[[#This Row],[masuk]]-Table2[[#This Row],[keluar]]</f>
        <v>1</v>
      </c>
      <c r="G342" s="197">
        <v>2355</v>
      </c>
      <c r="H342" s="197">
        <v>3500</v>
      </c>
      <c r="I342" s="197">
        <f t="shared" si="5"/>
        <v>1145</v>
      </c>
      <c r="J342" s="198">
        <f>Table2[[#This Row],[jual]]*Table2[[#This Row],[keluar]]</f>
        <v>7000</v>
      </c>
      <c r="K342" s="198">
        <f>Table2[[#This Row],[mark_up]]*Table2[[#This Row],[keluar]]</f>
        <v>2290</v>
      </c>
      <c r="L342" s="198">
        <f>Table2[[#This Row],[beli]]*Table2[[#This Row],[stok_akhir]]</f>
        <v>2355</v>
      </c>
      <c r="M342" s="161">
        <f>Table2[[#This Row],[mark_up]]/Table2[[#This Row],[beli]]</f>
        <v>0.4861995753715499</v>
      </c>
    </row>
    <row r="343" spans="1:13" x14ac:dyDescent="0.3">
      <c r="A343" s="16" t="s">
        <v>653</v>
      </c>
      <c r="B343" s="16" t="s">
        <v>654</v>
      </c>
      <c r="C343" s="14">
        <v>17</v>
      </c>
      <c r="D343" s="14">
        <f>SUMIF(Table1[KODE BARANG],Table2[[#This Row],[kode_brg]],Table1[QTY])</f>
        <v>0</v>
      </c>
      <c r="E343" s="14">
        <f>SUMIF(Table3[kode_brg],Table2[[#This Row],[kode_brg]],Table3[QTY])</f>
        <v>0</v>
      </c>
      <c r="F343" s="14">
        <f>Table2[[#This Row],[stok_awal]]+Table2[[#This Row],[masuk]]-Table2[[#This Row],[keluar]]</f>
        <v>17</v>
      </c>
      <c r="G343" s="197">
        <v>2355</v>
      </c>
      <c r="H343" s="197">
        <v>3500</v>
      </c>
      <c r="I343" s="197">
        <f t="shared" si="5"/>
        <v>1145</v>
      </c>
      <c r="J343" s="198">
        <f>Table2[[#This Row],[jual]]*Table2[[#This Row],[keluar]]</f>
        <v>0</v>
      </c>
      <c r="K343" s="198">
        <f>Table2[[#This Row],[mark_up]]*Table2[[#This Row],[keluar]]</f>
        <v>0</v>
      </c>
      <c r="L343" s="198">
        <f>Table2[[#This Row],[beli]]*Table2[[#This Row],[stok_akhir]]</f>
        <v>40035</v>
      </c>
      <c r="M343" s="161">
        <f>Table2[[#This Row],[mark_up]]/Table2[[#This Row],[beli]]</f>
        <v>0.4861995753715499</v>
      </c>
    </row>
    <row r="344" spans="1:13" x14ac:dyDescent="0.3">
      <c r="A344" s="16" t="s">
        <v>655</v>
      </c>
      <c r="B344" s="16" t="s">
        <v>656</v>
      </c>
      <c r="C344" s="14">
        <v>0</v>
      </c>
      <c r="D344" s="14">
        <f>SUMIF(Table1[KODE BARANG],Table2[[#This Row],[kode_brg]],Table1[QTY])</f>
        <v>0</v>
      </c>
      <c r="E344" s="14">
        <f>SUMIF(Table3[kode_brg],Table2[[#This Row],[kode_brg]],Table3[QTY])</f>
        <v>0</v>
      </c>
      <c r="F344" s="14">
        <f>Table2[[#This Row],[stok_awal]]+Table2[[#This Row],[masuk]]-Table2[[#This Row],[keluar]]</f>
        <v>0</v>
      </c>
      <c r="G344" s="197">
        <v>3467</v>
      </c>
      <c r="H344" s="197">
        <v>4500</v>
      </c>
      <c r="I344" s="197">
        <f t="shared" si="5"/>
        <v>1033</v>
      </c>
      <c r="J344" s="198">
        <f>Table2[[#This Row],[jual]]*Table2[[#This Row],[keluar]]</f>
        <v>0</v>
      </c>
      <c r="K344" s="198">
        <f>Table2[[#This Row],[mark_up]]*Table2[[#This Row],[keluar]]</f>
        <v>0</v>
      </c>
      <c r="L344" s="198">
        <f>Table2[[#This Row],[beli]]*Table2[[#This Row],[stok_akhir]]</f>
        <v>0</v>
      </c>
      <c r="M344" s="161">
        <f>Table2[[#This Row],[mark_up]]/Table2[[#This Row],[beli]]</f>
        <v>0.29795211998846266</v>
      </c>
    </row>
    <row r="345" spans="1:13" x14ac:dyDescent="0.3">
      <c r="A345" s="16" t="s">
        <v>657</v>
      </c>
      <c r="B345" s="16" t="s">
        <v>658</v>
      </c>
      <c r="C345" s="14">
        <v>21</v>
      </c>
      <c r="D345" s="14">
        <f>SUMIF(Table1[KODE BARANG],Table2[[#This Row],[kode_brg]],Table1[QTY])</f>
        <v>0</v>
      </c>
      <c r="E345" s="14">
        <f>SUMIF(Table3[kode_brg],Table2[[#This Row],[kode_brg]],Table3[QTY])</f>
        <v>2</v>
      </c>
      <c r="F345" s="14">
        <f>Table2[[#This Row],[stok_awal]]+Table2[[#This Row],[masuk]]-Table2[[#This Row],[keluar]]</f>
        <v>19</v>
      </c>
      <c r="G345" s="197">
        <v>3875</v>
      </c>
      <c r="H345" s="197">
        <v>5000</v>
      </c>
      <c r="I345" s="197">
        <f t="shared" si="5"/>
        <v>1125</v>
      </c>
      <c r="J345" s="198">
        <f>Table2[[#This Row],[jual]]*Table2[[#This Row],[keluar]]</f>
        <v>10000</v>
      </c>
      <c r="K345" s="198">
        <f>Table2[[#This Row],[mark_up]]*Table2[[#This Row],[keluar]]</f>
        <v>2250</v>
      </c>
      <c r="L345" s="198">
        <f>Table2[[#This Row],[beli]]*Table2[[#This Row],[stok_akhir]]</f>
        <v>73625</v>
      </c>
      <c r="M345" s="161">
        <f>Table2[[#This Row],[mark_up]]/Table2[[#This Row],[beli]]</f>
        <v>0.29032258064516131</v>
      </c>
    </row>
    <row r="346" spans="1:13" x14ac:dyDescent="0.3">
      <c r="A346" s="16" t="s">
        <v>659</v>
      </c>
      <c r="B346" s="16" t="s">
        <v>660</v>
      </c>
      <c r="C346" s="14">
        <v>33</v>
      </c>
      <c r="D346" s="14">
        <f>SUMIF(Table1[KODE BARANG],Table2[[#This Row],[kode_brg]],Table1[QTY])</f>
        <v>0</v>
      </c>
      <c r="E346" s="14">
        <f>SUMIF(Table3[kode_brg],Table2[[#This Row],[kode_brg]],Table3[QTY])</f>
        <v>0</v>
      </c>
      <c r="F346" s="14">
        <f>Table2[[#This Row],[stok_awal]]+Table2[[#This Row],[masuk]]-Table2[[#This Row],[keluar]]</f>
        <v>33</v>
      </c>
      <c r="G346" s="197">
        <v>3200</v>
      </c>
      <c r="H346" s="197">
        <v>4000</v>
      </c>
      <c r="I346" s="197">
        <f t="shared" si="5"/>
        <v>800</v>
      </c>
      <c r="J346" s="198">
        <f>Table2[[#This Row],[jual]]*Table2[[#This Row],[keluar]]</f>
        <v>0</v>
      </c>
      <c r="K346" s="198">
        <f>Table2[[#This Row],[mark_up]]*Table2[[#This Row],[keluar]]</f>
        <v>0</v>
      </c>
      <c r="L346" s="198">
        <f>Table2[[#This Row],[beli]]*Table2[[#This Row],[stok_akhir]]</f>
        <v>105600</v>
      </c>
      <c r="M346" s="161">
        <f>Table2[[#This Row],[mark_up]]/Table2[[#This Row],[beli]]</f>
        <v>0.25</v>
      </c>
    </row>
    <row r="347" spans="1:13" x14ac:dyDescent="0.3">
      <c r="A347" s="16" t="s">
        <v>661</v>
      </c>
      <c r="B347" s="16" t="s">
        <v>662</v>
      </c>
      <c r="C347" s="14">
        <v>8</v>
      </c>
      <c r="D347" s="14">
        <f>SUMIF(Table1[KODE BARANG],Table2[[#This Row],[kode_brg]],Table1[QTY])</f>
        <v>0</v>
      </c>
      <c r="E347" s="14">
        <f>SUMIF(Table3[kode_brg],Table2[[#This Row],[kode_brg]],Table3[QTY])</f>
        <v>1</v>
      </c>
      <c r="F347" s="14">
        <f>Table2[[#This Row],[stok_awal]]+Table2[[#This Row],[masuk]]-Table2[[#This Row],[keluar]]</f>
        <v>7</v>
      </c>
      <c r="G347" s="197">
        <v>2445</v>
      </c>
      <c r="H347" s="197">
        <v>3200</v>
      </c>
      <c r="I347" s="197">
        <f t="shared" si="5"/>
        <v>755</v>
      </c>
      <c r="J347" s="198">
        <f>Table2[[#This Row],[jual]]*Table2[[#This Row],[keluar]]</f>
        <v>3200</v>
      </c>
      <c r="K347" s="198">
        <f>Table2[[#This Row],[mark_up]]*Table2[[#This Row],[keluar]]</f>
        <v>755</v>
      </c>
      <c r="L347" s="198">
        <f>Table2[[#This Row],[beli]]*Table2[[#This Row],[stok_akhir]]</f>
        <v>17115</v>
      </c>
      <c r="M347" s="161">
        <f>Table2[[#This Row],[mark_up]]/Table2[[#This Row],[beli]]</f>
        <v>0.30879345603271985</v>
      </c>
    </row>
    <row r="348" spans="1:13" x14ac:dyDescent="0.3">
      <c r="A348" s="16" t="s">
        <v>663</v>
      </c>
      <c r="B348" s="16" t="s">
        <v>664</v>
      </c>
      <c r="C348" s="14">
        <v>4</v>
      </c>
      <c r="D348" s="14">
        <f>SUMIF(Table1[KODE BARANG],Table2[[#This Row],[kode_brg]],Table1[QTY])</f>
        <v>0</v>
      </c>
      <c r="E348" s="14">
        <f>SUMIF(Table3[kode_brg],Table2[[#This Row],[kode_brg]],Table3[QTY])</f>
        <v>2</v>
      </c>
      <c r="F348" s="14">
        <f>Table2[[#This Row],[stok_awal]]+Table2[[#This Row],[masuk]]-Table2[[#This Row],[keluar]]</f>
        <v>2</v>
      </c>
      <c r="G348" s="197">
        <v>2400</v>
      </c>
      <c r="H348" s="197">
        <v>3500</v>
      </c>
      <c r="I348" s="197">
        <f t="shared" si="5"/>
        <v>1100</v>
      </c>
      <c r="J348" s="198">
        <f>Table2[[#This Row],[jual]]*Table2[[#This Row],[keluar]]</f>
        <v>7000</v>
      </c>
      <c r="K348" s="198">
        <f>Table2[[#This Row],[mark_up]]*Table2[[#This Row],[keluar]]</f>
        <v>2200</v>
      </c>
      <c r="L348" s="198">
        <f>Table2[[#This Row],[beli]]*Table2[[#This Row],[stok_akhir]]</f>
        <v>4800</v>
      </c>
      <c r="M348" s="161">
        <f>Table2[[#This Row],[mark_up]]/Table2[[#This Row],[beli]]</f>
        <v>0.45833333333333331</v>
      </c>
    </row>
    <row r="349" spans="1:13" x14ac:dyDescent="0.3">
      <c r="A349" s="16" t="s">
        <v>665</v>
      </c>
      <c r="B349" s="16" t="s">
        <v>666</v>
      </c>
      <c r="C349" s="14">
        <v>8</v>
      </c>
      <c r="D349" s="14">
        <f>SUMIF(Table1[KODE BARANG],Table2[[#This Row],[kode_brg]],Table1[QTY])</f>
        <v>0</v>
      </c>
      <c r="E349" s="14">
        <f>SUMIF(Table3[kode_brg],Table2[[#This Row],[kode_brg]],Table3[QTY])</f>
        <v>3</v>
      </c>
      <c r="F349" s="14">
        <f>Table2[[#This Row],[stok_awal]]+Table2[[#This Row],[masuk]]-Table2[[#This Row],[keluar]]</f>
        <v>5</v>
      </c>
      <c r="G349" s="197">
        <v>7975</v>
      </c>
      <c r="H349" s="197">
        <v>9000</v>
      </c>
      <c r="I349" s="197">
        <f t="shared" si="5"/>
        <v>1025</v>
      </c>
      <c r="J349" s="198">
        <f>Table2[[#This Row],[jual]]*Table2[[#This Row],[keluar]]</f>
        <v>27000</v>
      </c>
      <c r="K349" s="198">
        <f>Table2[[#This Row],[mark_up]]*Table2[[#This Row],[keluar]]</f>
        <v>3075</v>
      </c>
      <c r="L349" s="198">
        <f>Table2[[#This Row],[beli]]*Table2[[#This Row],[stok_akhir]]</f>
        <v>39875</v>
      </c>
      <c r="M349" s="161">
        <f>Table2[[#This Row],[mark_up]]/Table2[[#This Row],[beli]]</f>
        <v>0.12852664576802508</v>
      </c>
    </row>
    <row r="350" spans="1:13" x14ac:dyDescent="0.3">
      <c r="A350" s="15" t="s">
        <v>667</v>
      </c>
      <c r="B350" s="16" t="s">
        <v>668</v>
      </c>
      <c r="C350" s="14">
        <v>45</v>
      </c>
      <c r="D350" s="14">
        <f>SUMIF(Table1[KODE BARANG],Table2[[#This Row],[kode_brg]],Table1[QTY])</f>
        <v>0</v>
      </c>
      <c r="E350" s="14">
        <f>SUMIF(Table3[kode_brg],Table2[[#This Row],[kode_brg]],Table3[QTY])</f>
        <v>5</v>
      </c>
      <c r="F350" s="14">
        <f>Table2[[#This Row],[stok_awal]]+Table2[[#This Row],[masuk]]-Table2[[#This Row],[keluar]]</f>
        <v>40</v>
      </c>
      <c r="G350" s="197">
        <v>6403</v>
      </c>
      <c r="H350" s="197">
        <v>7500</v>
      </c>
      <c r="I350" s="197">
        <f t="shared" si="5"/>
        <v>1097</v>
      </c>
      <c r="J350" s="198">
        <f>Table2[[#This Row],[jual]]*Table2[[#This Row],[keluar]]</f>
        <v>37500</v>
      </c>
      <c r="K350" s="198">
        <f>Table2[[#This Row],[mark_up]]*Table2[[#This Row],[keluar]]</f>
        <v>5485</v>
      </c>
      <c r="L350" s="198">
        <f>Table2[[#This Row],[beli]]*Table2[[#This Row],[stok_akhir]]</f>
        <v>256120</v>
      </c>
      <c r="M350" s="161">
        <f>Table2[[#This Row],[mark_up]]/Table2[[#This Row],[beli]]</f>
        <v>0.17132594096517256</v>
      </c>
    </row>
    <row r="351" spans="1:13" x14ac:dyDescent="0.3">
      <c r="A351" s="16" t="s">
        <v>669</v>
      </c>
      <c r="B351" s="16" t="s">
        <v>670</v>
      </c>
      <c r="C351" s="14">
        <v>2</v>
      </c>
      <c r="D351" s="14">
        <f>SUMIF(Table1[KODE BARANG],Table2[[#This Row],[kode_brg]],Table1[QTY])</f>
        <v>0</v>
      </c>
      <c r="E351" s="14">
        <f>SUMIF(Table3[kode_brg],Table2[[#This Row],[kode_brg]],Table3[QTY])</f>
        <v>0</v>
      </c>
      <c r="F351" s="14">
        <f>Table2[[#This Row],[stok_awal]]+Table2[[#This Row],[masuk]]-Table2[[#This Row],[keluar]]</f>
        <v>2</v>
      </c>
      <c r="G351" s="197">
        <v>7069</v>
      </c>
      <c r="H351" s="197">
        <v>7200</v>
      </c>
      <c r="I351" s="197">
        <f t="shared" si="5"/>
        <v>131</v>
      </c>
      <c r="J351" s="198">
        <f>Table2[[#This Row],[jual]]*Table2[[#This Row],[keluar]]</f>
        <v>0</v>
      </c>
      <c r="K351" s="198">
        <f>Table2[[#This Row],[mark_up]]*Table2[[#This Row],[keluar]]</f>
        <v>0</v>
      </c>
      <c r="L351" s="198">
        <f>Table2[[#This Row],[beli]]*Table2[[#This Row],[stok_akhir]]</f>
        <v>14138</v>
      </c>
      <c r="M351" s="161">
        <f>Table2[[#This Row],[mark_up]]/Table2[[#This Row],[beli]]</f>
        <v>1.8531616918941857E-2</v>
      </c>
    </row>
    <row r="352" spans="1:13" x14ac:dyDescent="0.3">
      <c r="A352" s="16" t="s">
        <v>671</v>
      </c>
      <c r="B352" s="16" t="s">
        <v>672</v>
      </c>
      <c r="C352" s="14">
        <v>15</v>
      </c>
      <c r="D352" s="14">
        <f>SUMIF(Table1[KODE BARANG],Table2[[#This Row],[kode_brg]],Table1[QTY])</f>
        <v>0</v>
      </c>
      <c r="E352" s="14">
        <f>SUMIF(Table3[kode_brg],Table2[[#This Row],[kode_brg]],Table3[QTY])</f>
        <v>0</v>
      </c>
      <c r="F352" s="14">
        <f>Table2[[#This Row],[stok_awal]]+Table2[[#This Row],[masuk]]-Table2[[#This Row],[keluar]]</f>
        <v>15</v>
      </c>
      <c r="G352" s="197">
        <v>2300</v>
      </c>
      <c r="H352" s="197">
        <v>3000</v>
      </c>
      <c r="I352" s="197">
        <f t="shared" si="5"/>
        <v>700</v>
      </c>
      <c r="J352" s="198">
        <f>Table2[[#This Row],[jual]]*Table2[[#This Row],[keluar]]</f>
        <v>0</v>
      </c>
      <c r="K352" s="198">
        <f>Table2[[#This Row],[mark_up]]*Table2[[#This Row],[keluar]]</f>
        <v>0</v>
      </c>
      <c r="L352" s="198">
        <f>Table2[[#This Row],[beli]]*Table2[[#This Row],[stok_akhir]]</f>
        <v>34500</v>
      </c>
      <c r="M352" s="161">
        <f>Table2[[#This Row],[mark_up]]/Table2[[#This Row],[beli]]</f>
        <v>0.30434782608695654</v>
      </c>
    </row>
    <row r="353" spans="1:13" x14ac:dyDescent="0.3">
      <c r="A353" s="16" t="s">
        <v>673</v>
      </c>
      <c r="B353" s="16" t="s">
        <v>674</v>
      </c>
      <c r="C353" s="14">
        <v>1</v>
      </c>
      <c r="D353" s="14">
        <f>SUMIF(Table1[KODE BARANG],Table2[[#This Row],[kode_brg]],Table1[QTY])</f>
        <v>0</v>
      </c>
      <c r="E353" s="14">
        <f>SUMIF(Table3[kode_brg],Table2[[#This Row],[kode_brg]],Table3[QTY])</f>
        <v>0</v>
      </c>
      <c r="F353" s="14">
        <f>Table2[[#This Row],[stok_awal]]+Table2[[#This Row],[masuk]]-Table2[[#This Row],[keluar]]</f>
        <v>1</v>
      </c>
      <c r="G353" s="197">
        <v>6050</v>
      </c>
      <c r="H353" s="197">
        <v>7000</v>
      </c>
      <c r="I353" s="197">
        <f t="shared" si="5"/>
        <v>950</v>
      </c>
      <c r="J353" s="198">
        <f>Table2[[#This Row],[jual]]*Table2[[#This Row],[keluar]]</f>
        <v>0</v>
      </c>
      <c r="K353" s="198">
        <f>Table2[[#This Row],[mark_up]]*Table2[[#This Row],[keluar]]</f>
        <v>0</v>
      </c>
      <c r="L353" s="198">
        <f>Table2[[#This Row],[beli]]*Table2[[#This Row],[stok_akhir]]</f>
        <v>6050</v>
      </c>
      <c r="M353" s="161">
        <f>Table2[[#This Row],[mark_up]]/Table2[[#This Row],[beli]]</f>
        <v>0.15702479338842976</v>
      </c>
    </row>
    <row r="354" spans="1:13" x14ac:dyDescent="0.3">
      <c r="A354" s="15" t="s">
        <v>675</v>
      </c>
      <c r="B354" s="16" t="s">
        <v>676</v>
      </c>
      <c r="C354" s="14">
        <v>5</v>
      </c>
      <c r="D354" s="14">
        <f>SUMIF(Table1[KODE BARANG],Table2[[#This Row],[kode_brg]],Table1[QTY])</f>
        <v>0</v>
      </c>
      <c r="E354" s="14">
        <f>SUMIF(Table3[kode_brg],Table2[[#This Row],[kode_brg]],Table3[QTY])</f>
        <v>0</v>
      </c>
      <c r="F354" s="14">
        <f>Table2[[#This Row],[stok_awal]]+Table2[[#This Row],[masuk]]-Table2[[#This Row],[keluar]]</f>
        <v>5</v>
      </c>
      <c r="G354" s="197">
        <v>9200</v>
      </c>
      <c r="H354" s="197">
        <v>10500</v>
      </c>
      <c r="I354" s="197">
        <f t="shared" si="5"/>
        <v>1300</v>
      </c>
      <c r="J354" s="198">
        <f>Table2[[#This Row],[jual]]*Table2[[#This Row],[keluar]]</f>
        <v>0</v>
      </c>
      <c r="K354" s="198">
        <f>Table2[[#This Row],[mark_up]]*Table2[[#This Row],[keluar]]</f>
        <v>0</v>
      </c>
      <c r="L354" s="198">
        <f>Table2[[#This Row],[beli]]*Table2[[#This Row],[stok_akhir]]</f>
        <v>46000</v>
      </c>
      <c r="M354" s="161">
        <f>Table2[[#This Row],[mark_up]]/Table2[[#This Row],[beli]]</f>
        <v>0.14130434782608695</v>
      </c>
    </row>
    <row r="355" spans="1:13" x14ac:dyDescent="0.3">
      <c r="A355" s="15" t="s">
        <v>677</v>
      </c>
      <c r="B355" s="16" t="s">
        <v>678</v>
      </c>
      <c r="C355" s="14">
        <v>6</v>
      </c>
      <c r="D355" s="14">
        <f>SUMIF(Table1[KODE BARANG],Table2[[#This Row],[kode_brg]],Table1[QTY])</f>
        <v>0</v>
      </c>
      <c r="E355" s="14">
        <f>SUMIF(Table3[kode_brg],Table2[[#This Row],[kode_brg]],Table3[QTY])</f>
        <v>0</v>
      </c>
      <c r="F355" s="14">
        <f>Table2[[#This Row],[stok_awal]]+Table2[[#This Row],[masuk]]-Table2[[#This Row],[keluar]]</f>
        <v>6</v>
      </c>
      <c r="G355" s="197">
        <v>9200</v>
      </c>
      <c r="H355" s="197">
        <v>10500</v>
      </c>
      <c r="I355" s="197">
        <f t="shared" si="5"/>
        <v>1300</v>
      </c>
      <c r="J355" s="198">
        <f>Table2[[#This Row],[jual]]*Table2[[#This Row],[keluar]]</f>
        <v>0</v>
      </c>
      <c r="K355" s="198">
        <f>Table2[[#This Row],[mark_up]]*Table2[[#This Row],[keluar]]</f>
        <v>0</v>
      </c>
      <c r="L355" s="198">
        <f>Table2[[#This Row],[beli]]*Table2[[#This Row],[stok_akhir]]</f>
        <v>55200</v>
      </c>
      <c r="M355" s="161">
        <f>Table2[[#This Row],[mark_up]]/Table2[[#This Row],[beli]]</f>
        <v>0.14130434782608695</v>
      </c>
    </row>
    <row r="356" spans="1:13" x14ac:dyDescent="0.3">
      <c r="A356" s="16" t="s">
        <v>679</v>
      </c>
      <c r="B356" s="16" t="s">
        <v>680</v>
      </c>
      <c r="C356" s="14">
        <v>2</v>
      </c>
      <c r="D356" s="14">
        <f>SUMIF(Table1[KODE BARANG],Table2[[#This Row],[kode_brg]],Table1[QTY])</f>
        <v>0</v>
      </c>
      <c r="E356" s="14">
        <f>SUMIF(Table3[kode_brg],Table2[[#This Row],[kode_brg]],Table3[QTY])</f>
        <v>0</v>
      </c>
      <c r="F356" s="14">
        <f>Table2[[#This Row],[stok_awal]]+Table2[[#This Row],[masuk]]-Table2[[#This Row],[keluar]]</f>
        <v>2</v>
      </c>
      <c r="G356" s="197">
        <v>1650</v>
      </c>
      <c r="H356" s="197">
        <v>2000</v>
      </c>
      <c r="I356" s="197">
        <f t="shared" si="5"/>
        <v>350</v>
      </c>
      <c r="J356" s="198">
        <f>Table2[[#This Row],[jual]]*Table2[[#This Row],[keluar]]</f>
        <v>0</v>
      </c>
      <c r="K356" s="198">
        <f>Table2[[#This Row],[mark_up]]*Table2[[#This Row],[keluar]]</f>
        <v>0</v>
      </c>
      <c r="L356" s="198">
        <f>Table2[[#This Row],[beli]]*Table2[[#This Row],[stok_akhir]]</f>
        <v>3300</v>
      </c>
      <c r="M356" s="161">
        <f>Table2[[#This Row],[mark_up]]/Table2[[#This Row],[beli]]</f>
        <v>0.21212121212121213</v>
      </c>
    </row>
    <row r="357" spans="1:13" x14ac:dyDescent="0.3">
      <c r="A357" s="16" t="s">
        <v>681</v>
      </c>
      <c r="B357" s="16" t="s">
        <v>682</v>
      </c>
      <c r="C357" s="14">
        <v>5</v>
      </c>
      <c r="D357" s="14">
        <f>SUMIF(Table1[KODE BARANG],Table2[[#This Row],[kode_brg]],Table1[QTY])</f>
        <v>0</v>
      </c>
      <c r="E357" s="14">
        <f>SUMIF(Table3[kode_brg],Table2[[#This Row],[kode_brg]],Table3[QTY])</f>
        <v>0</v>
      </c>
      <c r="F357" s="14">
        <f>Table2[[#This Row],[stok_awal]]+Table2[[#This Row],[masuk]]-Table2[[#This Row],[keluar]]</f>
        <v>5</v>
      </c>
      <c r="G357" s="197">
        <v>11800</v>
      </c>
      <c r="H357" s="197">
        <v>13000</v>
      </c>
      <c r="I357" s="197">
        <f t="shared" si="5"/>
        <v>1200</v>
      </c>
      <c r="J357" s="198">
        <f>Table2[[#This Row],[jual]]*Table2[[#This Row],[keluar]]</f>
        <v>0</v>
      </c>
      <c r="K357" s="198">
        <f>Table2[[#This Row],[mark_up]]*Table2[[#This Row],[keluar]]</f>
        <v>0</v>
      </c>
      <c r="L357" s="198">
        <f>Table2[[#This Row],[beli]]*Table2[[#This Row],[stok_akhir]]</f>
        <v>59000</v>
      </c>
      <c r="M357" s="161">
        <f>Table2[[#This Row],[mark_up]]/Table2[[#This Row],[beli]]</f>
        <v>0.10169491525423729</v>
      </c>
    </row>
    <row r="358" spans="1:13" x14ac:dyDescent="0.3">
      <c r="A358" s="16" t="s">
        <v>683</v>
      </c>
      <c r="B358" s="16" t="s">
        <v>684</v>
      </c>
      <c r="C358" s="14">
        <v>3</v>
      </c>
      <c r="D358" s="14">
        <f>SUMIF(Table1[KODE BARANG],Table2[[#This Row],[kode_brg]],Table1[QTY])</f>
        <v>0</v>
      </c>
      <c r="E358" s="14">
        <f>SUMIF(Table3[kode_brg],Table2[[#This Row],[kode_brg]],Table3[QTY])</f>
        <v>0</v>
      </c>
      <c r="F358" s="14">
        <f>Table2[[#This Row],[stok_awal]]+Table2[[#This Row],[masuk]]-Table2[[#This Row],[keluar]]</f>
        <v>3</v>
      </c>
      <c r="G358" s="197">
        <v>8300</v>
      </c>
      <c r="H358" s="197">
        <v>10000</v>
      </c>
      <c r="I358" s="197">
        <f t="shared" si="5"/>
        <v>1700</v>
      </c>
      <c r="J358" s="198">
        <f>Table2[[#This Row],[jual]]*Table2[[#This Row],[keluar]]</f>
        <v>0</v>
      </c>
      <c r="K358" s="198">
        <f>Table2[[#This Row],[mark_up]]*Table2[[#This Row],[keluar]]</f>
        <v>0</v>
      </c>
      <c r="L358" s="198">
        <f>Table2[[#This Row],[beli]]*Table2[[#This Row],[stok_akhir]]</f>
        <v>24900</v>
      </c>
      <c r="M358" s="161">
        <f>Table2[[#This Row],[mark_up]]/Table2[[#This Row],[beli]]</f>
        <v>0.20481927710843373</v>
      </c>
    </row>
    <row r="359" spans="1:13" x14ac:dyDescent="0.3">
      <c r="A359" s="16" t="s">
        <v>685</v>
      </c>
      <c r="B359" s="16" t="s">
        <v>686</v>
      </c>
      <c r="C359" s="14">
        <v>1</v>
      </c>
      <c r="D359" s="14">
        <f>SUMIF(Table1[KODE BARANG],Table2[[#This Row],[kode_brg]],Table1[QTY])</f>
        <v>0</v>
      </c>
      <c r="E359" s="14">
        <f>SUMIF(Table3[kode_brg],Table2[[#This Row],[kode_brg]],Table3[QTY])</f>
        <v>0</v>
      </c>
      <c r="F359" s="14">
        <f>Table2[[#This Row],[stok_awal]]+Table2[[#This Row],[masuk]]-Table2[[#This Row],[keluar]]</f>
        <v>1</v>
      </c>
      <c r="G359" s="197">
        <v>8300</v>
      </c>
      <c r="H359" s="197">
        <v>10000</v>
      </c>
      <c r="I359" s="197">
        <f t="shared" si="5"/>
        <v>1700</v>
      </c>
      <c r="J359" s="198">
        <f>Table2[[#This Row],[jual]]*Table2[[#This Row],[keluar]]</f>
        <v>0</v>
      </c>
      <c r="K359" s="198">
        <f>Table2[[#This Row],[mark_up]]*Table2[[#This Row],[keluar]]</f>
        <v>0</v>
      </c>
      <c r="L359" s="198">
        <f>Table2[[#This Row],[beli]]*Table2[[#This Row],[stok_akhir]]</f>
        <v>8300</v>
      </c>
      <c r="M359" s="161">
        <f>Table2[[#This Row],[mark_up]]/Table2[[#This Row],[beli]]</f>
        <v>0.20481927710843373</v>
      </c>
    </row>
    <row r="360" spans="1:13" x14ac:dyDescent="0.3">
      <c r="A360" s="16" t="s">
        <v>687</v>
      </c>
      <c r="B360" s="16" t="s">
        <v>688</v>
      </c>
      <c r="C360" s="14">
        <v>1</v>
      </c>
      <c r="D360" s="14">
        <f>SUMIF(Table1[KODE BARANG],Table2[[#This Row],[kode_brg]],Table1[QTY])</f>
        <v>0</v>
      </c>
      <c r="E360" s="14">
        <f>SUMIF(Table3[kode_brg],Table2[[#This Row],[kode_brg]],Table3[QTY])</f>
        <v>0</v>
      </c>
      <c r="F360" s="14">
        <f>Table2[[#This Row],[stok_awal]]+Table2[[#This Row],[masuk]]-Table2[[#This Row],[keluar]]</f>
        <v>1</v>
      </c>
      <c r="G360" s="197">
        <v>6533</v>
      </c>
      <c r="H360" s="197">
        <v>7500</v>
      </c>
      <c r="I360" s="197">
        <f t="shared" si="5"/>
        <v>967</v>
      </c>
      <c r="J360" s="198">
        <f>Table2[[#This Row],[jual]]*Table2[[#This Row],[keluar]]</f>
        <v>0</v>
      </c>
      <c r="K360" s="198">
        <f>Table2[[#This Row],[mark_up]]*Table2[[#This Row],[keluar]]</f>
        <v>0</v>
      </c>
      <c r="L360" s="198">
        <f>Table2[[#This Row],[beli]]*Table2[[#This Row],[stok_akhir]]</f>
        <v>6533</v>
      </c>
      <c r="M360" s="161">
        <f>Table2[[#This Row],[mark_up]]/Table2[[#This Row],[beli]]</f>
        <v>0.14801775600795958</v>
      </c>
    </row>
    <row r="361" spans="1:13" x14ac:dyDescent="0.3">
      <c r="A361" s="16" t="s">
        <v>689</v>
      </c>
      <c r="B361" s="16" t="s">
        <v>690</v>
      </c>
      <c r="C361" s="14">
        <v>3</v>
      </c>
      <c r="D361" s="14">
        <f>SUMIF(Table1[KODE BARANG],Table2[[#This Row],[kode_brg]],Table1[QTY])</f>
        <v>0</v>
      </c>
      <c r="E361" s="14">
        <f>SUMIF(Table3[kode_brg],Table2[[#This Row],[kode_brg]],Table3[QTY])</f>
        <v>0</v>
      </c>
      <c r="F361" s="14">
        <f>Table2[[#This Row],[stok_awal]]+Table2[[#This Row],[masuk]]-Table2[[#This Row],[keluar]]</f>
        <v>3</v>
      </c>
      <c r="G361" s="197">
        <v>39000</v>
      </c>
      <c r="H361" s="197">
        <v>41000</v>
      </c>
      <c r="I361" s="197">
        <f t="shared" si="5"/>
        <v>2000</v>
      </c>
      <c r="J361" s="198">
        <f>Table2[[#This Row],[jual]]*Table2[[#This Row],[keluar]]</f>
        <v>0</v>
      </c>
      <c r="K361" s="198">
        <f>Table2[[#This Row],[mark_up]]*Table2[[#This Row],[keluar]]</f>
        <v>0</v>
      </c>
      <c r="L361" s="198">
        <f>Table2[[#This Row],[beli]]*Table2[[#This Row],[stok_akhir]]</f>
        <v>117000</v>
      </c>
      <c r="M361" s="161">
        <f>Table2[[#This Row],[mark_up]]/Table2[[#This Row],[beli]]</f>
        <v>5.128205128205128E-2</v>
      </c>
    </row>
    <row r="362" spans="1:13" x14ac:dyDescent="0.3">
      <c r="A362" s="16" t="s">
        <v>691</v>
      </c>
      <c r="B362" s="16" t="s">
        <v>692</v>
      </c>
      <c r="C362" s="14">
        <v>1</v>
      </c>
      <c r="D362" s="14">
        <f>SUMIF(Table1[KODE BARANG],Table2[[#This Row],[kode_brg]],Table1[QTY])</f>
        <v>0</v>
      </c>
      <c r="E362" s="14">
        <f>SUMIF(Table3[kode_brg],Table2[[#This Row],[kode_brg]],Table3[QTY])</f>
        <v>0</v>
      </c>
      <c r="F362" s="14">
        <f>Table2[[#This Row],[stok_awal]]+Table2[[#This Row],[masuk]]-Table2[[#This Row],[keluar]]</f>
        <v>1</v>
      </c>
      <c r="G362" s="197">
        <v>23500</v>
      </c>
      <c r="H362" s="197">
        <v>25000</v>
      </c>
      <c r="I362" s="197">
        <f t="shared" si="5"/>
        <v>1500</v>
      </c>
      <c r="J362" s="198">
        <f>Table2[[#This Row],[jual]]*Table2[[#This Row],[keluar]]</f>
        <v>0</v>
      </c>
      <c r="K362" s="198">
        <f>Table2[[#This Row],[mark_up]]*Table2[[#This Row],[keluar]]</f>
        <v>0</v>
      </c>
      <c r="L362" s="198">
        <f>Table2[[#This Row],[beli]]*Table2[[#This Row],[stok_akhir]]</f>
        <v>23500</v>
      </c>
      <c r="M362" s="161">
        <f>Table2[[#This Row],[mark_up]]/Table2[[#This Row],[beli]]</f>
        <v>6.3829787234042548E-2</v>
      </c>
    </row>
    <row r="363" spans="1:13" x14ac:dyDescent="0.3">
      <c r="A363" s="16" t="s">
        <v>693</v>
      </c>
      <c r="B363" s="16" t="s">
        <v>694</v>
      </c>
      <c r="C363" s="14">
        <v>1</v>
      </c>
      <c r="D363" s="14">
        <f>SUMIF(Table1[KODE BARANG],Table2[[#This Row],[kode_brg]],Table1[QTY])</f>
        <v>0</v>
      </c>
      <c r="E363" s="14">
        <f>SUMIF(Table3[kode_brg],Table2[[#This Row],[kode_brg]],Table3[QTY])</f>
        <v>0</v>
      </c>
      <c r="F363" s="14">
        <f>Table2[[#This Row],[stok_awal]]+Table2[[#This Row],[masuk]]-Table2[[#This Row],[keluar]]</f>
        <v>1</v>
      </c>
      <c r="G363" s="197">
        <v>23500</v>
      </c>
      <c r="H363" s="197">
        <v>25000</v>
      </c>
      <c r="I363" s="197">
        <f t="shared" si="5"/>
        <v>1500</v>
      </c>
      <c r="J363" s="198">
        <f>Table2[[#This Row],[jual]]*Table2[[#This Row],[keluar]]</f>
        <v>0</v>
      </c>
      <c r="K363" s="198">
        <f>Table2[[#This Row],[mark_up]]*Table2[[#This Row],[keluar]]</f>
        <v>0</v>
      </c>
      <c r="L363" s="198">
        <f>Table2[[#This Row],[beli]]*Table2[[#This Row],[stok_akhir]]</f>
        <v>23500</v>
      </c>
      <c r="M363" s="161">
        <f>Table2[[#This Row],[mark_up]]/Table2[[#This Row],[beli]]</f>
        <v>6.3829787234042548E-2</v>
      </c>
    </row>
    <row r="364" spans="1:13" x14ac:dyDescent="0.3">
      <c r="A364" s="16" t="s">
        <v>695</v>
      </c>
      <c r="B364" s="16" t="s">
        <v>696</v>
      </c>
      <c r="C364" s="14">
        <v>2</v>
      </c>
      <c r="D364" s="14">
        <f>SUMIF(Table1[KODE BARANG],Table2[[#This Row],[kode_brg]],Table1[QTY])</f>
        <v>0</v>
      </c>
      <c r="E364" s="14">
        <f>SUMIF(Table3[kode_brg],Table2[[#This Row],[kode_brg]],Table3[QTY])</f>
        <v>0</v>
      </c>
      <c r="F364" s="14">
        <f>Table2[[#This Row],[stok_awal]]+Table2[[#This Row],[masuk]]-Table2[[#This Row],[keluar]]</f>
        <v>2</v>
      </c>
      <c r="G364" s="197">
        <v>24100</v>
      </c>
      <c r="H364" s="197">
        <v>26000</v>
      </c>
      <c r="I364" s="197">
        <f t="shared" si="5"/>
        <v>1900</v>
      </c>
      <c r="J364" s="198">
        <f>Table2[[#This Row],[jual]]*Table2[[#This Row],[keluar]]</f>
        <v>0</v>
      </c>
      <c r="K364" s="198">
        <f>Table2[[#This Row],[mark_up]]*Table2[[#This Row],[keluar]]</f>
        <v>0</v>
      </c>
      <c r="L364" s="198">
        <f>Table2[[#This Row],[beli]]*Table2[[#This Row],[stok_akhir]]</f>
        <v>48200</v>
      </c>
      <c r="M364" s="161">
        <f>Table2[[#This Row],[mark_up]]/Table2[[#This Row],[beli]]</f>
        <v>7.8838174273858919E-2</v>
      </c>
    </row>
    <row r="365" spans="1:13" x14ac:dyDescent="0.3">
      <c r="A365" s="16" t="s">
        <v>697</v>
      </c>
      <c r="B365" s="16" t="s">
        <v>698</v>
      </c>
      <c r="C365" s="14">
        <v>2</v>
      </c>
      <c r="D365" s="14">
        <f>SUMIF(Table1[KODE BARANG],Table2[[#This Row],[kode_brg]],Table1[QTY])</f>
        <v>0</v>
      </c>
      <c r="E365" s="14">
        <f>SUMIF(Table3[kode_brg],Table2[[#This Row],[kode_brg]],Table3[QTY])</f>
        <v>0</v>
      </c>
      <c r="F365" s="14">
        <f>Table2[[#This Row],[stok_awal]]+Table2[[#This Row],[masuk]]-Table2[[#This Row],[keluar]]</f>
        <v>2</v>
      </c>
      <c r="G365" s="197">
        <v>24100</v>
      </c>
      <c r="H365" s="197">
        <v>26000</v>
      </c>
      <c r="I365" s="197">
        <f t="shared" si="5"/>
        <v>1900</v>
      </c>
      <c r="J365" s="198">
        <f>Table2[[#This Row],[jual]]*Table2[[#This Row],[keluar]]</f>
        <v>0</v>
      </c>
      <c r="K365" s="198">
        <f>Table2[[#This Row],[mark_up]]*Table2[[#This Row],[keluar]]</f>
        <v>0</v>
      </c>
      <c r="L365" s="198">
        <f>Table2[[#This Row],[beli]]*Table2[[#This Row],[stok_akhir]]</f>
        <v>48200</v>
      </c>
      <c r="M365" s="161">
        <f>Table2[[#This Row],[mark_up]]/Table2[[#This Row],[beli]]</f>
        <v>7.8838174273858919E-2</v>
      </c>
    </row>
    <row r="366" spans="1:13" x14ac:dyDescent="0.3">
      <c r="A366" s="16" t="s">
        <v>699</v>
      </c>
      <c r="B366" s="16" t="s">
        <v>700</v>
      </c>
      <c r="C366" s="14">
        <v>1</v>
      </c>
      <c r="D366" s="14">
        <f>SUMIF(Table1[KODE BARANG],Table2[[#This Row],[kode_brg]],Table1[QTY])</f>
        <v>0</v>
      </c>
      <c r="E366" s="14">
        <f>SUMIF(Table3[kode_brg],Table2[[#This Row],[kode_brg]],Table3[QTY])</f>
        <v>0</v>
      </c>
      <c r="F366" s="14">
        <f>Table2[[#This Row],[stok_awal]]+Table2[[#This Row],[masuk]]-Table2[[#This Row],[keluar]]</f>
        <v>1</v>
      </c>
      <c r="G366" s="197">
        <v>24800</v>
      </c>
      <c r="H366" s="197">
        <v>26500</v>
      </c>
      <c r="I366" s="197">
        <f t="shared" si="5"/>
        <v>1700</v>
      </c>
      <c r="J366" s="198">
        <f>Table2[[#This Row],[jual]]*Table2[[#This Row],[keluar]]</f>
        <v>0</v>
      </c>
      <c r="K366" s="198">
        <f>Table2[[#This Row],[mark_up]]*Table2[[#This Row],[keluar]]</f>
        <v>0</v>
      </c>
      <c r="L366" s="198">
        <f>Table2[[#This Row],[beli]]*Table2[[#This Row],[stok_akhir]]</f>
        <v>24800</v>
      </c>
      <c r="M366" s="161">
        <f>Table2[[#This Row],[mark_up]]/Table2[[#This Row],[beli]]</f>
        <v>6.8548387096774188E-2</v>
      </c>
    </row>
    <row r="367" spans="1:13" x14ac:dyDescent="0.3">
      <c r="A367" s="16" t="s">
        <v>701</v>
      </c>
      <c r="B367" s="16" t="s">
        <v>702</v>
      </c>
      <c r="C367" s="14">
        <v>1</v>
      </c>
      <c r="D367" s="14">
        <f>SUMIF(Table1[KODE BARANG],Table2[[#This Row],[kode_brg]],Table1[QTY])</f>
        <v>0</v>
      </c>
      <c r="E367" s="14">
        <f>SUMIF(Table3[kode_brg],Table2[[#This Row],[kode_brg]],Table3[QTY])</f>
        <v>0</v>
      </c>
      <c r="F367" s="14">
        <f>Table2[[#This Row],[stok_awal]]+Table2[[#This Row],[masuk]]-Table2[[#This Row],[keluar]]</f>
        <v>1</v>
      </c>
      <c r="G367" s="197">
        <v>5217</v>
      </c>
      <c r="H367" s="197">
        <v>6200</v>
      </c>
      <c r="I367" s="197">
        <f t="shared" si="5"/>
        <v>983</v>
      </c>
      <c r="J367" s="198">
        <f>Table2[[#This Row],[jual]]*Table2[[#This Row],[keluar]]</f>
        <v>0</v>
      </c>
      <c r="K367" s="198">
        <f>Table2[[#This Row],[mark_up]]*Table2[[#This Row],[keluar]]</f>
        <v>0</v>
      </c>
      <c r="L367" s="198">
        <f>Table2[[#This Row],[beli]]*Table2[[#This Row],[stok_akhir]]</f>
        <v>5217</v>
      </c>
      <c r="M367" s="161">
        <f>Table2[[#This Row],[mark_up]]/Table2[[#This Row],[beli]]</f>
        <v>0.18842246501820969</v>
      </c>
    </row>
    <row r="368" spans="1:13" x14ac:dyDescent="0.3">
      <c r="A368" s="15" t="s">
        <v>703</v>
      </c>
      <c r="B368" s="16" t="s">
        <v>704</v>
      </c>
      <c r="C368" s="14">
        <v>1</v>
      </c>
      <c r="D368" s="14">
        <f>SUMIF(Table1[KODE BARANG],Table2[[#This Row],[kode_brg]],Table1[QTY])</f>
        <v>0</v>
      </c>
      <c r="E368" s="14">
        <f>SUMIF(Table3[kode_brg],Table2[[#This Row],[kode_brg]],Table3[QTY])</f>
        <v>0</v>
      </c>
      <c r="F368" s="14">
        <f>Table2[[#This Row],[stok_awal]]+Table2[[#This Row],[masuk]]-Table2[[#This Row],[keluar]]</f>
        <v>1</v>
      </c>
      <c r="G368" s="197">
        <v>11900</v>
      </c>
      <c r="H368" s="197">
        <v>13000</v>
      </c>
      <c r="I368" s="197">
        <f t="shared" si="5"/>
        <v>1100</v>
      </c>
      <c r="J368" s="198">
        <f>Table2[[#This Row],[jual]]*Table2[[#This Row],[keluar]]</f>
        <v>0</v>
      </c>
      <c r="K368" s="198">
        <f>Table2[[#This Row],[mark_up]]*Table2[[#This Row],[keluar]]</f>
        <v>0</v>
      </c>
      <c r="L368" s="198">
        <f>Table2[[#This Row],[beli]]*Table2[[#This Row],[stok_akhir]]</f>
        <v>11900</v>
      </c>
      <c r="M368" s="161">
        <f>Table2[[#This Row],[mark_up]]/Table2[[#This Row],[beli]]</f>
        <v>9.2436974789915971E-2</v>
      </c>
    </row>
    <row r="369" spans="1:13" x14ac:dyDescent="0.3">
      <c r="A369" s="16" t="s">
        <v>705</v>
      </c>
      <c r="B369" s="16" t="s">
        <v>706</v>
      </c>
      <c r="C369" s="14">
        <v>43</v>
      </c>
      <c r="D369" s="14">
        <f>SUMIF(Table1[KODE BARANG],Table2[[#This Row],[kode_brg]],Table1[QTY])</f>
        <v>0</v>
      </c>
      <c r="E369" s="14">
        <f>SUMIF(Table3[kode_brg],Table2[[#This Row],[kode_brg]],Table3[QTY])</f>
        <v>3</v>
      </c>
      <c r="F369" s="14">
        <f>Table2[[#This Row],[stok_awal]]+Table2[[#This Row],[masuk]]-Table2[[#This Row],[keluar]]</f>
        <v>40</v>
      </c>
      <c r="G369" s="197">
        <v>2109</v>
      </c>
      <c r="H369" s="197">
        <v>3000</v>
      </c>
      <c r="I369" s="197">
        <f t="shared" si="5"/>
        <v>891</v>
      </c>
      <c r="J369" s="198">
        <f>Table2[[#This Row],[jual]]*Table2[[#This Row],[keluar]]</f>
        <v>9000</v>
      </c>
      <c r="K369" s="198">
        <f>Table2[[#This Row],[mark_up]]*Table2[[#This Row],[keluar]]</f>
        <v>2673</v>
      </c>
      <c r="L369" s="198">
        <f>Table2[[#This Row],[beli]]*Table2[[#This Row],[stok_akhir]]</f>
        <v>84360</v>
      </c>
      <c r="M369" s="161">
        <f>Table2[[#This Row],[mark_up]]/Table2[[#This Row],[beli]]</f>
        <v>0.42247510668563298</v>
      </c>
    </row>
    <row r="370" spans="1:13" x14ac:dyDescent="0.3">
      <c r="A370" s="16" t="s">
        <v>707</v>
      </c>
      <c r="B370" s="16" t="s">
        <v>708</v>
      </c>
      <c r="C370" s="14">
        <v>0</v>
      </c>
      <c r="D370" s="14">
        <f>SUMIF(Table1[KODE BARANG],Table2[[#This Row],[kode_brg]],Table1[QTY])</f>
        <v>0</v>
      </c>
      <c r="E370" s="14">
        <f>SUMIF(Table3[kode_brg],Table2[[#This Row],[kode_brg]],Table3[QTY])</f>
        <v>0</v>
      </c>
      <c r="F370" s="14">
        <f>Table2[[#This Row],[stok_awal]]+Table2[[#This Row],[masuk]]-Table2[[#This Row],[keluar]]</f>
        <v>0</v>
      </c>
      <c r="G370" s="197">
        <v>4333</v>
      </c>
      <c r="H370" s="197">
        <v>4800</v>
      </c>
      <c r="I370" s="197">
        <f t="shared" si="5"/>
        <v>467</v>
      </c>
      <c r="J370" s="198">
        <f>Table2[[#This Row],[jual]]*Table2[[#This Row],[keluar]]</f>
        <v>0</v>
      </c>
      <c r="K370" s="198">
        <f>Table2[[#This Row],[mark_up]]*Table2[[#This Row],[keluar]]</f>
        <v>0</v>
      </c>
      <c r="L370" s="198">
        <f>Table2[[#This Row],[beli]]*Table2[[#This Row],[stok_akhir]]</f>
        <v>0</v>
      </c>
      <c r="M370" s="161">
        <f>Table2[[#This Row],[mark_up]]/Table2[[#This Row],[beli]]</f>
        <v>0.10777752134779599</v>
      </c>
    </row>
    <row r="371" spans="1:13" x14ac:dyDescent="0.3">
      <c r="A371" s="16" t="s">
        <v>709</v>
      </c>
      <c r="B371" s="16" t="s">
        <v>710</v>
      </c>
      <c r="C371" s="14">
        <v>6</v>
      </c>
      <c r="D371" s="14">
        <f>SUMIF(Table1[KODE BARANG],Table2[[#This Row],[kode_brg]],Table1[QTY])</f>
        <v>0</v>
      </c>
      <c r="E371" s="14">
        <f>SUMIF(Table3[kode_brg],Table2[[#This Row],[kode_brg]],Table3[QTY])</f>
        <v>0</v>
      </c>
      <c r="F371" s="14">
        <f>Table2[[#This Row],[stok_awal]]+Table2[[#This Row],[masuk]]-Table2[[#This Row],[keluar]]</f>
        <v>6</v>
      </c>
      <c r="G371" s="197">
        <v>8334</v>
      </c>
      <c r="H371" s="197">
        <v>9000</v>
      </c>
      <c r="I371" s="197">
        <f t="shared" si="5"/>
        <v>666</v>
      </c>
      <c r="J371" s="198">
        <f>Table2[[#This Row],[jual]]*Table2[[#This Row],[keluar]]</f>
        <v>0</v>
      </c>
      <c r="K371" s="198">
        <f>Table2[[#This Row],[mark_up]]*Table2[[#This Row],[keluar]]</f>
        <v>0</v>
      </c>
      <c r="L371" s="198">
        <f>Table2[[#This Row],[beli]]*Table2[[#This Row],[stok_akhir]]</f>
        <v>50004</v>
      </c>
      <c r="M371" s="161">
        <f>Table2[[#This Row],[mark_up]]/Table2[[#This Row],[beli]]</f>
        <v>7.9913606911447083E-2</v>
      </c>
    </row>
    <row r="372" spans="1:13" x14ac:dyDescent="0.3">
      <c r="A372" s="16" t="s">
        <v>711</v>
      </c>
      <c r="B372" s="16" t="s">
        <v>712</v>
      </c>
      <c r="C372" s="14">
        <v>49</v>
      </c>
      <c r="D372" s="14">
        <f>SUMIF(Table1[KODE BARANG],Table2[[#This Row],[kode_brg]],Table1[QTY])</f>
        <v>0</v>
      </c>
      <c r="E372" s="14">
        <f>SUMIF(Table3[kode_brg],Table2[[#This Row],[kode_brg]],Table3[QTY])</f>
        <v>0</v>
      </c>
      <c r="F372" s="14">
        <f>Table2[[#This Row],[stok_awal]]+Table2[[#This Row],[masuk]]-Table2[[#This Row],[keluar]]</f>
        <v>49</v>
      </c>
      <c r="G372" s="197">
        <v>2709</v>
      </c>
      <c r="H372" s="197">
        <v>3500</v>
      </c>
      <c r="I372" s="197">
        <f t="shared" si="5"/>
        <v>791</v>
      </c>
      <c r="J372" s="198">
        <f>Table2[[#This Row],[jual]]*Table2[[#This Row],[keluar]]</f>
        <v>0</v>
      </c>
      <c r="K372" s="198">
        <f>Table2[[#This Row],[mark_up]]*Table2[[#This Row],[keluar]]</f>
        <v>0</v>
      </c>
      <c r="L372" s="198">
        <f>Table2[[#This Row],[beli]]*Table2[[#This Row],[stok_akhir]]</f>
        <v>132741</v>
      </c>
      <c r="M372" s="161">
        <f>Table2[[#This Row],[mark_up]]/Table2[[#This Row],[beli]]</f>
        <v>0.29198966408268734</v>
      </c>
    </row>
    <row r="373" spans="1:13" x14ac:dyDescent="0.3">
      <c r="A373" s="22" t="s">
        <v>713</v>
      </c>
      <c r="B373" s="23" t="s">
        <v>714</v>
      </c>
      <c r="C373" s="14">
        <v>1</v>
      </c>
      <c r="D373" s="14">
        <f>SUMIF(Table1[KODE BARANG],Table2[[#This Row],[kode_brg]],Table1[QTY])</f>
        <v>0</v>
      </c>
      <c r="E373" s="14">
        <f>SUMIF(Table3[kode_brg],Table2[[#This Row],[kode_brg]],Table3[QTY])</f>
        <v>0</v>
      </c>
      <c r="F373" s="14">
        <f>Table2[[#This Row],[stok_awal]]+Table2[[#This Row],[masuk]]-Table2[[#This Row],[keluar]]</f>
        <v>1</v>
      </c>
      <c r="G373" s="197">
        <v>6938</v>
      </c>
      <c r="H373" s="197">
        <v>8000</v>
      </c>
      <c r="I373" s="197">
        <f t="shared" si="5"/>
        <v>1062</v>
      </c>
      <c r="J373" s="198">
        <f>Table2[[#This Row],[jual]]*Table2[[#This Row],[keluar]]</f>
        <v>0</v>
      </c>
      <c r="K373" s="198">
        <f>Table2[[#This Row],[mark_up]]*Table2[[#This Row],[keluar]]</f>
        <v>0</v>
      </c>
      <c r="L373" s="198">
        <f>Table2[[#This Row],[beli]]*Table2[[#This Row],[stok_akhir]]</f>
        <v>6938</v>
      </c>
      <c r="M373" s="161">
        <f>Table2[[#This Row],[mark_up]]/Table2[[#This Row],[beli]]</f>
        <v>0.15307004900547708</v>
      </c>
    </row>
    <row r="374" spans="1:13" x14ac:dyDescent="0.3">
      <c r="A374" s="22" t="s">
        <v>715</v>
      </c>
      <c r="B374" s="23" t="s">
        <v>716</v>
      </c>
      <c r="C374" s="14">
        <v>1</v>
      </c>
      <c r="D374" s="14">
        <f>SUMIF(Table1[KODE BARANG],Table2[[#This Row],[kode_brg]],Table1[QTY])</f>
        <v>0</v>
      </c>
      <c r="E374" s="14">
        <f>SUMIF(Table3[kode_brg],Table2[[#This Row],[kode_brg]],Table3[QTY])</f>
        <v>0</v>
      </c>
      <c r="F374" s="14">
        <f>Table2[[#This Row],[stok_awal]]+Table2[[#This Row],[masuk]]-Table2[[#This Row],[keluar]]</f>
        <v>1</v>
      </c>
      <c r="G374" s="197">
        <v>24800</v>
      </c>
      <c r="H374" s="197">
        <v>26000</v>
      </c>
      <c r="I374" s="197">
        <f t="shared" si="5"/>
        <v>1200</v>
      </c>
      <c r="J374" s="198">
        <f>Table2[[#This Row],[jual]]*Table2[[#This Row],[keluar]]</f>
        <v>0</v>
      </c>
      <c r="K374" s="198">
        <f>Table2[[#This Row],[mark_up]]*Table2[[#This Row],[keluar]]</f>
        <v>0</v>
      </c>
      <c r="L374" s="198">
        <f>Table2[[#This Row],[beli]]*Table2[[#This Row],[stok_akhir]]</f>
        <v>24800</v>
      </c>
      <c r="M374" s="161">
        <f>Table2[[#This Row],[mark_up]]/Table2[[#This Row],[beli]]</f>
        <v>4.8387096774193547E-2</v>
      </c>
    </row>
    <row r="375" spans="1:13" x14ac:dyDescent="0.3">
      <c r="A375" s="22" t="s">
        <v>717</v>
      </c>
      <c r="B375" s="23" t="s">
        <v>718</v>
      </c>
      <c r="C375" s="14">
        <v>4</v>
      </c>
      <c r="D375" s="14">
        <f>SUMIF(Table1[KODE BARANG],Table2[[#This Row],[kode_brg]],Table1[QTY])</f>
        <v>0</v>
      </c>
      <c r="E375" s="14">
        <f>SUMIF(Table3[kode_brg],Table2[[#This Row],[kode_brg]],Table3[QTY])</f>
        <v>4</v>
      </c>
      <c r="F375" s="14">
        <f>Table2[[#This Row],[stok_awal]]+Table2[[#This Row],[masuk]]-Table2[[#This Row],[keluar]]</f>
        <v>0</v>
      </c>
      <c r="G375" s="197">
        <v>8500</v>
      </c>
      <c r="H375" s="197">
        <v>9000</v>
      </c>
      <c r="I375" s="197">
        <f t="shared" si="5"/>
        <v>500</v>
      </c>
      <c r="J375" s="198">
        <f>Table2[[#This Row],[jual]]*Table2[[#This Row],[keluar]]</f>
        <v>36000</v>
      </c>
      <c r="K375" s="198">
        <f>Table2[[#This Row],[mark_up]]*Table2[[#This Row],[keluar]]</f>
        <v>2000</v>
      </c>
      <c r="L375" s="198">
        <f>Table2[[#This Row],[beli]]*Table2[[#This Row],[stok_akhir]]</f>
        <v>0</v>
      </c>
      <c r="M375" s="161">
        <f>Table2[[#This Row],[mark_up]]/Table2[[#This Row],[beli]]</f>
        <v>5.8823529411764705E-2</v>
      </c>
    </row>
    <row r="376" spans="1:13" x14ac:dyDescent="0.3">
      <c r="A376" s="15" t="s">
        <v>719</v>
      </c>
      <c r="B376" s="16" t="s">
        <v>720</v>
      </c>
      <c r="C376" s="14">
        <v>157</v>
      </c>
      <c r="D376" s="14">
        <f>SUMIF(Table1[KODE BARANG],Table2[[#This Row],[kode_brg]],Table1[QTY])</f>
        <v>0</v>
      </c>
      <c r="E376" s="14">
        <f>SUMIF(Table3[kode_brg],Table2[[#This Row],[kode_brg]],Table3[QTY])</f>
        <v>3</v>
      </c>
      <c r="F376" s="14">
        <f>Table2[[#This Row],[stok_awal]]+Table2[[#This Row],[masuk]]-Table2[[#This Row],[keluar]]</f>
        <v>154</v>
      </c>
      <c r="G376" s="197">
        <v>14100</v>
      </c>
      <c r="H376" s="197">
        <v>15000</v>
      </c>
      <c r="I376" s="197">
        <f t="shared" si="5"/>
        <v>900</v>
      </c>
      <c r="J376" s="198">
        <f>Table2[[#This Row],[jual]]*Table2[[#This Row],[keluar]]</f>
        <v>45000</v>
      </c>
      <c r="K376" s="198">
        <f>Table2[[#This Row],[mark_up]]*Table2[[#This Row],[keluar]]</f>
        <v>2700</v>
      </c>
      <c r="L376" s="198">
        <f>Table2[[#This Row],[beli]]*Table2[[#This Row],[stok_akhir]]</f>
        <v>2171400</v>
      </c>
      <c r="M376" s="161">
        <f>Table2[[#This Row],[mark_up]]/Table2[[#This Row],[beli]]</f>
        <v>6.3829787234042548E-2</v>
      </c>
    </row>
    <row r="377" spans="1:13" x14ac:dyDescent="0.3">
      <c r="A377" s="15" t="s">
        <v>721</v>
      </c>
      <c r="B377" s="16" t="s">
        <v>722</v>
      </c>
      <c r="C377" s="14">
        <v>10</v>
      </c>
      <c r="D377" s="14">
        <f>SUMIF(Table1[KODE BARANG],Table2[[#This Row],[kode_brg]],Table1[QTY])</f>
        <v>0</v>
      </c>
      <c r="E377" s="14">
        <f>SUMIF(Table3[kode_brg],Table2[[#This Row],[kode_brg]],Table3[QTY])</f>
        <v>0</v>
      </c>
      <c r="F377" s="14">
        <f>Table2[[#This Row],[stok_awal]]+Table2[[#This Row],[masuk]]-Table2[[#This Row],[keluar]]</f>
        <v>10</v>
      </c>
      <c r="G377" s="197">
        <v>7200</v>
      </c>
      <c r="H377" s="197">
        <v>8000</v>
      </c>
      <c r="I377" s="197">
        <f t="shared" si="5"/>
        <v>800</v>
      </c>
      <c r="J377" s="198">
        <f>Table2[[#This Row],[jual]]*Table2[[#This Row],[keluar]]</f>
        <v>0</v>
      </c>
      <c r="K377" s="198">
        <f>Table2[[#This Row],[mark_up]]*Table2[[#This Row],[keluar]]</f>
        <v>0</v>
      </c>
      <c r="L377" s="198">
        <f>Table2[[#This Row],[beli]]*Table2[[#This Row],[stok_akhir]]</f>
        <v>72000</v>
      </c>
      <c r="M377" s="161">
        <f>Table2[[#This Row],[mark_up]]/Table2[[#This Row],[beli]]</f>
        <v>0.1111111111111111</v>
      </c>
    </row>
    <row r="378" spans="1:13" x14ac:dyDescent="0.3">
      <c r="A378" s="15" t="s">
        <v>723</v>
      </c>
      <c r="B378" s="16" t="s">
        <v>724</v>
      </c>
      <c r="C378" s="14">
        <v>12</v>
      </c>
      <c r="D378" s="14">
        <f>SUMIF(Table1[KODE BARANG],Table2[[#This Row],[kode_brg]],Table1[QTY])</f>
        <v>0</v>
      </c>
      <c r="E378" s="14">
        <f>SUMIF(Table3[kode_brg],Table2[[#This Row],[kode_brg]],Table3[QTY])</f>
        <v>0</v>
      </c>
      <c r="F378" s="14">
        <f>Table2[[#This Row],[stok_awal]]+Table2[[#This Row],[masuk]]-Table2[[#This Row],[keluar]]</f>
        <v>12</v>
      </c>
      <c r="G378" s="197">
        <v>11300</v>
      </c>
      <c r="H378" s="197">
        <v>12000</v>
      </c>
      <c r="I378" s="197">
        <f t="shared" si="5"/>
        <v>700</v>
      </c>
      <c r="J378" s="198">
        <f>Table2[[#This Row],[jual]]*Table2[[#This Row],[keluar]]</f>
        <v>0</v>
      </c>
      <c r="K378" s="198">
        <f>Table2[[#This Row],[mark_up]]*Table2[[#This Row],[keluar]]</f>
        <v>0</v>
      </c>
      <c r="L378" s="198">
        <f>Table2[[#This Row],[beli]]*Table2[[#This Row],[stok_akhir]]</f>
        <v>135600</v>
      </c>
      <c r="M378" s="161">
        <f>Table2[[#This Row],[mark_up]]/Table2[[#This Row],[beli]]</f>
        <v>6.1946902654867256E-2</v>
      </c>
    </row>
    <row r="379" spans="1:13" x14ac:dyDescent="0.3">
      <c r="A379" s="15" t="s">
        <v>725</v>
      </c>
      <c r="B379" s="16" t="s">
        <v>726</v>
      </c>
      <c r="C379" s="14">
        <v>1</v>
      </c>
      <c r="D379" s="14">
        <f>SUMIF(Table1[KODE BARANG],Table2[[#This Row],[kode_brg]],Table1[QTY])</f>
        <v>0</v>
      </c>
      <c r="E379" s="14">
        <f>SUMIF(Table3[kode_brg],Table2[[#This Row],[kode_brg]],Table3[QTY])</f>
        <v>0</v>
      </c>
      <c r="F379" s="14">
        <f>Table2[[#This Row],[stok_awal]]+Table2[[#This Row],[masuk]]-Table2[[#This Row],[keluar]]</f>
        <v>1</v>
      </c>
      <c r="G379" s="197">
        <v>6700</v>
      </c>
      <c r="H379" s="197">
        <v>7500</v>
      </c>
      <c r="I379" s="197">
        <f t="shared" si="5"/>
        <v>800</v>
      </c>
      <c r="J379" s="198">
        <f>Table2[[#This Row],[jual]]*Table2[[#This Row],[keluar]]</f>
        <v>0</v>
      </c>
      <c r="K379" s="198">
        <f>Table2[[#This Row],[mark_up]]*Table2[[#This Row],[keluar]]</f>
        <v>0</v>
      </c>
      <c r="L379" s="198">
        <f>Table2[[#This Row],[beli]]*Table2[[#This Row],[stok_akhir]]</f>
        <v>6700</v>
      </c>
      <c r="M379" s="161">
        <f>Table2[[#This Row],[mark_up]]/Table2[[#This Row],[beli]]</f>
        <v>0.11940298507462686</v>
      </c>
    </row>
    <row r="380" spans="1:13" x14ac:dyDescent="0.3">
      <c r="A380" s="15" t="s">
        <v>727</v>
      </c>
      <c r="B380" s="16" t="s">
        <v>728</v>
      </c>
      <c r="C380" s="14">
        <v>10</v>
      </c>
      <c r="D380" s="14">
        <f>SUMIF(Table1[KODE BARANG],Table2[[#This Row],[kode_brg]],Table1[QTY])</f>
        <v>0</v>
      </c>
      <c r="E380" s="14">
        <f>SUMIF(Table3[kode_brg],Table2[[#This Row],[kode_brg]],Table3[QTY])</f>
        <v>0</v>
      </c>
      <c r="F380" s="14">
        <f>Table2[[#This Row],[stok_awal]]+Table2[[#This Row],[masuk]]-Table2[[#This Row],[keluar]]</f>
        <v>10</v>
      </c>
      <c r="G380" s="197">
        <v>13500</v>
      </c>
      <c r="H380" s="197">
        <v>14500</v>
      </c>
      <c r="I380" s="197">
        <f t="shared" si="5"/>
        <v>1000</v>
      </c>
      <c r="J380" s="198">
        <f>Table2[[#This Row],[jual]]*Table2[[#This Row],[keluar]]</f>
        <v>0</v>
      </c>
      <c r="K380" s="198">
        <f>Table2[[#This Row],[mark_up]]*Table2[[#This Row],[keluar]]</f>
        <v>0</v>
      </c>
      <c r="L380" s="198">
        <f>Table2[[#This Row],[beli]]*Table2[[#This Row],[stok_akhir]]</f>
        <v>135000</v>
      </c>
      <c r="M380" s="161">
        <f>Table2[[#This Row],[mark_up]]/Table2[[#This Row],[beli]]</f>
        <v>7.407407407407407E-2</v>
      </c>
    </row>
    <row r="381" spans="1:13" x14ac:dyDescent="0.3">
      <c r="A381" s="15" t="s">
        <v>729</v>
      </c>
      <c r="B381" s="16" t="s">
        <v>730</v>
      </c>
      <c r="C381" s="14">
        <v>1</v>
      </c>
      <c r="D381" s="14">
        <f>SUMIF(Table1[KODE BARANG],Table2[[#This Row],[kode_brg]],Table1[QTY])</f>
        <v>0</v>
      </c>
      <c r="E381" s="14">
        <f>SUMIF(Table3[kode_brg],Table2[[#This Row],[kode_brg]],Table3[QTY])</f>
        <v>0</v>
      </c>
      <c r="F381" s="14">
        <f>Table2[[#This Row],[stok_awal]]+Table2[[#This Row],[masuk]]-Table2[[#This Row],[keluar]]</f>
        <v>1</v>
      </c>
      <c r="G381" s="197">
        <v>12813</v>
      </c>
      <c r="H381" s="197">
        <v>14000</v>
      </c>
      <c r="I381" s="197">
        <f t="shared" si="5"/>
        <v>1187</v>
      </c>
      <c r="J381" s="198">
        <f>Table2[[#This Row],[jual]]*Table2[[#This Row],[keluar]]</f>
        <v>0</v>
      </c>
      <c r="K381" s="198">
        <f>Table2[[#This Row],[mark_up]]*Table2[[#This Row],[keluar]]</f>
        <v>0</v>
      </c>
      <c r="L381" s="198">
        <f>Table2[[#This Row],[beli]]*Table2[[#This Row],[stok_akhir]]</f>
        <v>12813</v>
      </c>
      <c r="M381" s="161">
        <f>Table2[[#This Row],[mark_up]]/Table2[[#This Row],[beli]]</f>
        <v>9.264028720830407E-2</v>
      </c>
    </row>
    <row r="382" spans="1:13" x14ac:dyDescent="0.3">
      <c r="A382" s="15" t="s">
        <v>731</v>
      </c>
      <c r="B382" s="16" t="s">
        <v>732</v>
      </c>
      <c r="C382" s="14">
        <v>1</v>
      </c>
      <c r="D382" s="14">
        <f>SUMIF(Table1[KODE BARANG],Table2[[#This Row],[kode_brg]],Table1[QTY])</f>
        <v>0</v>
      </c>
      <c r="E382" s="14">
        <f>SUMIF(Table3[kode_brg],Table2[[#This Row],[kode_brg]],Table3[QTY])</f>
        <v>0</v>
      </c>
      <c r="F382" s="14">
        <f>Table2[[#This Row],[stok_awal]]+Table2[[#This Row],[masuk]]-Table2[[#This Row],[keluar]]</f>
        <v>1</v>
      </c>
      <c r="G382" s="197">
        <v>8367</v>
      </c>
      <c r="H382" s="197">
        <v>9500</v>
      </c>
      <c r="I382" s="197">
        <f t="shared" si="5"/>
        <v>1133</v>
      </c>
      <c r="J382" s="198">
        <f>Table2[[#This Row],[jual]]*Table2[[#This Row],[keluar]]</f>
        <v>0</v>
      </c>
      <c r="K382" s="198">
        <f>Table2[[#This Row],[mark_up]]*Table2[[#This Row],[keluar]]</f>
        <v>0</v>
      </c>
      <c r="L382" s="198">
        <f>Table2[[#This Row],[beli]]*Table2[[#This Row],[stok_akhir]]</f>
        <v>8367</v>
      </c>
      <c r="M382" s="161">
        <f>Table2[[#This Row],[mark_up]]/Table2[[#This Row],[beli]]</f>
        <v>0.13541293175570696</v>
      </c>
    </row>
    <row r="383" spans="1:13" x14ac:dyDescent="0.3">
      <c r="A383" s="15" t="s">
        <v>733</v>
      </c>
      <c r="B383" s="16" t="s">
        <v>734</v>
      </c>
      <c r="C383" s="14">
        <v>2</v>
      </c>
      <c r="D383" s="14">
        <f>SUMIF(Table1[KODE BARANG],Table2[[#This Row],[kode_brg]],Table1[QTY])</f>
        <v>0</v>
      </c>
      <c r="E383" s="14">
        <f>SUMIF(Table3[kode_brg],Table2[[#This Row],[kode_brg]],Table3[QTY])</f>
        <v>0</v>
      </c>
      <c r="F383" s="14">
        <f>Table2[[#This Row],[stok_awal]]+Table2[[#This Row],[masuk]]-Table2[[#This Row],[keluar]]</f>
        <v>2</v>
      </c>
      <c r="G383" s="197">
        <v>15000</v>
      </c>
      <c r="H383" s="197">
        <v>16000</v>
      </c>
      <c r="I383" s="197">
        <f t="shared" si="5"/>
        <v>1000</v>
      </c>
      <c r="J383" s="198">
        <f>Table2[[#This Row],[jual]]*Table2[[#This Row],[keluar]]</f>
        <v>0</v>
      </c>
      <c r="K383" s="198">
        <f>Table2[[#This Row],[mark_up]]*Table2[[#This Row],[keluar]]</f>
        <v>0</v>
      </c>
      <c r="L383" s="198">
        <f>Table2[[#This Row],[beli]]*Table2[[#This Row],[stok_akhir]]</f>
        <v>30000</v>
      </c>
      <c r="M383" s="161">
        <f>Table2[[#This Row],[mark_up]]/Table2[[#This Row],[beli]]</f>
        <v>6.6666666666666666E-2</v>
      </c>
    </row>
    <row r="384" spans="1:13" x14ac:dyDescent="0.3">
      <c r="A384" s="15" t="s">
        <v>735</v>
      </c>
      <c r="B384" s="16" t="s">
        <v>736</v>
      </c>
      <c r="C384" s="14">
        <v>7</v>
      </c>
      <c r="D384" s="14">
        <f>SUMIF(Table1[KODE BARANG],Table2[[#This Row],[kode_brg]],Table1[QTY])</f>
        <v>0</v>
      </c>
      <c r="E384" s="14">
        <f>SUMIF(Table3[kode_brg],Table2[[#This Row],[kode_brg]],Table3[QTY])</f>
        <v>0</v>
      </c>
      <c r="F384" s="14">
        <f>Table2[[#This Row],[stok_awal]]+Table2[[#This Row],[masuk]]-Table2[[#This Row],[keluar]]</f>
        <v>7</v>
      </c>
      <c r="G384" s="197">
        <v>17750</v>
      </c>
      <c r="H384" s="197">
        <v>18500</v>
      </c>
      <c r="I384" s="197">
        <f t="shared" si="5"/>
        <v>750</v>
      </c>
      <c r="J384" s="198">
        <f>Table2[[#This Row],[jual]]*Table2[[#This Row],[keluar]]</f>
        <v>0</v>
      </c>
      <c r="K384" s="198">
        <f>Table2[[#This Row],[mark_up]]*Table2[[#This Row],[keluar]]</f>
        <v>0</v>
      </c>
      <c r="L384" s="198">
        <f>Table2[[#This Row],[beli]]*Table2[[#This Row],[stok_akhir]]</f>
        <v>124250</v>
      </c>
      <c r="M384" s="161">
        <f>Table2[[#This Row],[mark_up]]/Table2[[#This Row],[beli]]</f>
        <v>4.2253521126760563E-2</v>
      </c>
    </row>
    <row r="385" spans="1:13" x14ac:dyDescent="0.3">
      <c r="A385" s="15" t="s">
        <v>737</v>
      </c>
      <c r="B385" s="16" t="s">
        <v>738</v>
      </c>
      <c r="C385" s="14">
        <v>1</v>
      </c>
      <c r="D385" s="14">
        <f>SUMIF(Table1[KODE BARANG],Table2[[#This Row],[kode_brg]],Table1[QTY])</f>
        <v>0</v>
      </c>
      <c r="E385" s="14">
        <f>SUMIF(Table3[kode_brg],Table2[[#This Row],[kode_brg]],Table3[QTY])</f>
        <v>0</v>
      </c>
      <c r="F385" s="14">
        <f>Table2[[#This Row],[stok_awal]]+Table2[[#This Row],[masuk]]-Table2[[#This Row],[keluar]]</f>
        <v>1</v>
      </c>
      <c r="G385" s="197">
        <v>20235</v>
      </c>
      <c r="H385" s="197">
        <v>21500</v>
      </c>
      <c r="I385" s="197">
        <f t="shared" si="5"/>
        <v>1265</v>
      </c>
      <c r="J385" s="198">
        <f>Table2[[#This Row],[jual]]*Table2[[#This Row],[keluar]]</f>
        <v>0</v>
      </c>
      <c r="K385" s="198">
        <f>Table2[[#This Row],[mark_up]]*Table2[[#This Row],[keluar]]</f>
        <v>0</v>
      </c>
      <c r="L385" s="198">
        <f>Table2[[#This Row],[beli]]*Table2[[#This Row],[stok_akhir]]</f>
        <v>20235</v>
      </c>
      <c r="M385" s="161">
        <f>Table2[[#This Row],[mark_up]]/Table2[[#This Row],[beli]]</f>
        <v>6.2515443538423518E-2</v>
      </c>
    </row>
    <row r="386" spans="1:13" x14ac:dyDescent="0.3">
      <c r="A386" s="15" t="s">
        <v>739</v>
      </c>
      <c r="B386" s="16" t="s">
        <v>740</v>
      </c>
      <c r="C386" s="14">
        <v>4</v>
      </c>
      <c r="D386" s="14">
        <f>SUMIF(Table1[KODE BARANG],Table2[[#This Row],[kode_brg]],Table1[QTY])</f>
        <v>0</v>
      </c>
      <c r="E386" s="14">
        <f>SUMIF(Table3[kode_brg],Table2[[#This Row],[kode_brg]],Table3[QTY])</f>
        <v>2</v>
      </c>
      <c r="F386" s="14">
        <f>Table2[[#This Row],[stok_awal]]+Table2[[#This Row],[masuk]]-Table2[[#This Row],[keluar]]</f>
        <v>2</v>
      </c>
      <c r="G386" s="197">
        <v>5250</v>
      </c>
      <c r="H386" s="197">
        <v>6000</v>
      </c>
      <c r="I386" s="197">
        <f t="shared" si="5"/>
        <v>750</v>
      </c>
      <c r="J386" s="198">
        <f>Table2[[#This Row],[jual]]*Table2[[#This Row],[keluar]]</f>
        <v>12000</v>
      </c>
      <c r="K386" s="198">
        <f>Table2[[#This Row],[mark_up]]*Table2[[#This Row],[keluar]]</f>
        <v>1500</v>
      </c>
      <c r="L386" s="198">
        <f>Table2[[#This Row],[beli]]*Table2[[#This Row],[stok_akhir]]</f>
        <v>10500</v>
      </c>
      <c r="M386" s="161">
        <f>Table2[[#This Row],[mark_up]]/Table2[[#This Row],[beli]]</f>
        <v>0.14285714285714285</v>
      </c>
    </row>
    <row r="387" spans="1:13" x14ac:dyDescent="0.3">
      <c r="A387" s="15" t="s">
        <v>741</v>
      </c>
      <c r="B387" s="16" t="s">
        <v>742</v>
      </c>
      <c r="C387" s="14">
        <v>8</v>
      </c>
      <c r="D387" s="14">
        <f>SUMIF(Table1[KODE BARANG],Table2[[#This Row],[kode_brg]],Table1[QTY])</f>
        <v>0</v>
      </c>
      <c r="E387" s="14">
        <f>SUMIF(Table3[kode_brg],Table2[[#This Row],[kode_brg]],Table3[QTY])</f>
        <v>0</v>
      </c>
      <c r="F387" s="14">
        <f>Table2[[#This Row],[stok_awal]]+Table2[[#This Row],[masuk]]-Table2[[#This Row],[keluar]]</f>
        <v>8</v>
      </c>
      <c r="G387" s="197">
        <v>5250</v>
      </c>
      <c r="H387" s="197">
        <v>6000</v>
      </c>
      <c r="I387" s="197">
        <f t="shared" ref="I387:I450" si="6">H387-G387</f>
        <v>750</v>
      </c>
      <c r="J387" s="198">
        <f>Table2[[#This Row],[jual]]*Table2[[#This Row],[keluar]]</f>
        <v>0</v>
      </c>
      <c r="K387" s="198">
        <f>Table2[[#This Row],[mark_up]]*Table2[[#This Row],[keluar]]</f>
        <v>0</v>
      </c>
      <c r="L387" s="198">
        <f>Table2[[#This Row],[beli]]*Table2[[#This Row],[stok_akhir]]</f>
        <v>42000</v>
      </c>
      <c r="M387" s="161">
        <f>Table2[[#This Row],[mark_up]]/Table2[[#This Row],[beli]]</f>
        <v>0.14285714285714285</v>
      </c>
    </row>
    <row r="388" spans="1:13" x14ac:dyDescent="0.3">
      <c r="A388" s="15" t="s">
        <v>743</v>
      </c>
      <c r="B388" s="16" t="s">
        <v>744</v>
      </c>
      <c r="C388" s="14">
        <v>40</v>
      </c>
      <c r="D388" s="14">
        <f>SUMIF(Table1[KODE BARANG],Table2[[#This Row],[kode_brg]],Table1[QTY])</f>
        <v>0</v>
      </c>
      <c r="E388" s="14">
        <f>SUMIF(Table3[kode_brg],Table2[[#This Row],[kode_brg]],Table3[QTY])</f>
        <v>2</v>
      </c>
      <c r="F388" s="14">
        <f>Table2[[#This Row],[stok_awal]]+Table2[[#This Row],[masuk]]-Table2[[#This Row],[keluar]]</f>
        <v>38</v>
      </c>
      <c r="G388" s="197">
        <v>4194</v>
      </c>
      <c r="H388" s="197">
        <v>5000</v>
      </c>
      <c r="I388" s="197">
        <f t="shared" si="6"/>
        <v>806</v>
      </c>
      <c r="J388" s="198">
        <f>Table2[[#This Row],[jual]]*Table2[[#This Row],[keluar]]</f>
        <v>10000</v>
      </c>
      <c r="K388" s="198">
        <f>Table2[[#This Row],[mark_up]]*Table2[[#This Row],[keluar]]</f>
        <v>1612</v>
      </c>
      <c r="L388" s="198">
        <f>Table2[[#This Row],[beli]]*Table2[[#This Row],[stok_akhir]]</f>
        <v>159372</v>
      </c>
      <c r="M388" s="161">
        <f>Table2[[#This Row],[mark_up]]/Table2[[#This Row],[beli]]</f>
        <v>0.19217930376728659</v>
      </c>
    </row>
    <row r="389" spans="1:13" x14ac:dyDescent="0.3">
      <c r="A389" s="15" t="s">
        <v>745</v>
      </c>
      <c r="B389" s="16" t="s">
        <v>746</v>
      </c>
      <c r="C389" s="14">
        <v>5</v>
      </c>
      <c r="D389" s="14">
        <f>SUMIF(Table1[KODE BARANG],Table2[[#This Row],[kode_brg]],Table1[QTY])</f>
        <v>0</v>
      </c>
      <c r="E389" s="14">
        <f>SUMIF(Table3[kode_brg],Table2[[#This Row],[kode_brg]],Table3[QTY])</f>
        <v>0</v>
      </c>
      <c r="F389" s="14">
        <f>Table2[[#This Row],[stok_awal]]+Table2[[#This Row],[masuk]]-Table2[[#This Row],[keluar]]</f>
        <v>5</v>
      </c>
      <c r="G389" s="197">
        <v>8900</v>
      </c>
      <c r="H389" s="197">
        <v>9500</v>
      </c>
      <c r="I389" s="197">
        <f t="shared" si="6"/>
        <v>600</v>
      </c>
      <c r="J389" s="198">
        <f>Table2[[#This Row],[jual]]*Table2[[#This Row],[keluar]]</f>
        <v>0</v>
      </c>
      <c r="K389" s="198">
        <f>Table2[[#This Row],[mark_up]]*Table2[[#This Row],[keluar]]</f>
        <v>0</v>
      </c>
      <c r="L389" s="198">
        <f>Table2[[#This Row],[beli]]*Table2[[#This Row],[stok_akhir]]</f>
        <v>44500</v>
      </c>
      <c r="M389" s="161">
        <f>Table2[[#This Row],[mark_up]]/Table2[[#This Row],[beli]]</f>
        <v>6.741573033707865E-2</v>
      </c>
    </row>
    <row r="390" spans="1:13" x14ac:dyDescent="0.3">
      <c r="A390" s="15" t="s">
        <v>747</v>
      </c>
      <c r="B390" s="16" t="s">
        <v>748</v>
      </c>
      <c r="C390" s="14">
        <v>28</v>
      </c>
      <c r="D390" s="14">
        <f>SUMIF(Table1[KODE BARANG],Table2[[#This Row],[kode_brg]],Table1[QTY])</f>
        <v>0</v>
      </c>
      <c r="E390" s="14">
        <f>SUMIF(Table3[kode_brg],Table2[[#This Row],[kode_brg]],Table3[QTY])</f>
        <v>0</v>
      </c>
      <c r="F390" s="14">
        <f>Table2[[#This Row],[stok_awal]]+Table2[[#This Row],[masuk]]-Table2[[#This Row],[keluar]]</f>
        <v>28</v>
      </c>
      <c r="G390" s="197">
        <v>433</v>
      </c>
      <c r="H390" s="197">
        <v>600</v>
      </c>
      <c r="I390" s="197">
        <f t="shared" si="6"/>
        <v>167</v>
      </c>
      <c r="J390" s="198">
        <f>Table2[[#This Row],[jual]]*Table2[[#This Row],[keluar]]</f>
        <v>0</v>
      </c>
      <c r="K390" s="198">
        <f>Table2[[#This Row],[mark_up]]*Table2[[#This Row],[keluar]]</f>
        <v>0</v>
      </c>
      <c r="L390" s="198">
        <f>Table2[[#This Row],[beli]]*Table2[[#This Row],[stok_akhir]]</f>
        <v>12124</v>
      </c>
      <c r="M390" s="161">
        <f>Table2[[#This Row],[mark_up]]/Table2[[#This Row],[beli]]</f>
        <v>0.38568129330254042</v>
      </c>
    </row>
    <row r="391" spans="1:13" x14ac:dyDescent="0.3">
      <c r="A391" s="16" t="s">
        <v>749</v>
      </c>
      <c r="B391" s="16" t="s">
        <v>750</v>
      </c>
      <c r="C391" s="14">
        <v>1</v>
      </c>
      <c r="D391" s="14">
        <f>SUMIF(Table1[KODE BARANG],Table2[[#This Row],[kode_brg]],Table1[QTY])</f>
        <v>0</v>
      </c>
      <c r="E391" s="14">
        <f>SUMIF(Table3[kode_brg],Table2[[#This Row],[kode_brg]],Table3[QTY])</f>
        <v>0</v>
      </c>
      <c r="F391" s="14">
        <f>Table2[[#This Row],[stok_awal]]+Table2[[#This Row],[masuk]]-Table2[[#This Row],[keluar]]</f>
        <v>1</v>
      </c>
      <c r="G391" s="197">
        <v>14200</v>
      </c>
      <c r="H391" s="197">
        <v>15500</v>
      </c>
      <c r="I391" s="197">
        <f t="shared" si="6"/>
        <v>1300</v>
      </c>
      <c r="J391" s="198">
        <f>Table2[[#This Row],[jual]]*Table2[[#This Row],[keluar]]</f>
        <v>0</v>
      </c>
      <c r="K391" s="198">
        <f>Table2[[#This Row],[mark_up]]*Table2[[#This Row],[keluar]]</f>
        <v>0</v>
      </c>
      <c r="L391" s="198">
        <f>Table2[[#This Row],[beli]]*Table2[[#This Row],[stok_akhir]]</f>
        <v>14200</v>
      </c>
      <c r="M391" s="161">
        <f>Table2[[#This Row],[mark_up]]/Table2[[#This Row],[beli]]</f>
        <v>9.154929577464789E-2</v>
      </c>
    </row>
    <row r="392" spans="1:13" x14ac:dyDescent="0.3">
      <c r="A392" s="15" t="s">
        <v>751</v>
      </c>
      <c r="B392" s="16" t="s">
        <v>752</v>
      </c>
      <c r="C392" s="14">
        <v>5</v>
      </c>
      <c r="D392" s="14">
        <f>SUMIF(Table1[KODE BARANG],Table2[[#This Row],[kode_brg]],Table1[QTY])</f>
        <v>0</v>
      </c>
      <c r="E392" s="14">
        <f>SUMIF(Table3[kode_brg],Table2[[#This Row],[kode_brg]],Table3[QTY])</f>
        <v>0</v>
      </c>
      <c r="F392" s="14">
        <f>Table2[[#This Row],[stok_awal]]+Table2[[#This Row],[masuk]]-Table2[[#This Row],[keluar]]</f>
        <v>5</v>
      </c>
      <c r="G392" s="197">
        <v>8000</v>
      </c>
      <c r="H392" s="197">
        <v>9500</v>
      </c>
      <c r="I392" s="197">
        <f t="shared" si="6"/>
        <v>1500</v>
      </c>
      <c r="J392" s="198">
        <f>Table2[[#This Row],[jual]]*Table2[[#This Row],[keluar]]</f>
        <v>0</v>
      </c>
      <c r="K392" s="198">
        <f>Table2[[#This Row],[mark_up]]*Table2[[#This Row],[keluar]]</f>
        <v>0</v>
      </c>
      <c r="L392" s="198">
        <f>Table2[[#This Row],[beli]]*Table2[[#This Row],[stok_akhir]]</f>
        <v>40000</v>
      </c>
      <c r="M392" s="161">
        <f>Table2[[#This Row],[mark_up]]/Table2[[#This Row],[beli]]</f>
        <v>0.1875</v>
      </c>
    </row>
    <row r="393" spans="1:13" x14ac:dyDescent="0.3">
      <c r="A393" s="15" t="s">
        <v>753</v>
      </c>
      <c r="B393" s="16" t="s">
        <v>754</v>
      </c>
      <c r="C393" s="14">
        <v>2</v>
      </c>
      <c r="D393" s="14">
        <f>SUMIF(Table1[KODE BARANG],Table2[[#This Row],[kode_brg]],Table1[QTY])</f>
        <v>0</v>
      </c>
      <c r="E393" s="14">
        <f>SUMIF(Table3[kode_brg],Table2[[#This Row],[kode_brg]],Table3[QTY])</f>
        <v>0</v>
      </c>
      <c r="F393" s="14">
        <f>Table2[[#This Row],[stok_awal]]+Table2[[#This Row],[masuk]]-Table2[[#This Row],[keluar]]</f>
        <v>2</v>
      </c>
      <c r="G393" s="197">
        <v>4900</v>
      </c>
      <c r="H393" s="197">
        <v>6000</v>
      </c>
      <c r="I393" s="197">
        <f t="shared" si="6"/>
        <v>1100</v>
      </c>
      <c r="J393" s="198">
        <f>Table2[[#This Row],[jual]]*Table2[[#This Row],[keluar]]</f>
        <v>0</v>
      </c>
      <c r="K393" s="198">
        <f>Table2[[#This Row],[mark_up]]*Table2[[#This Row],[keluar]]</f>
        <v>0</v>
      </c>
      <c r="L393" s="198">
        <f>Table2[[#This Row],[beli]]*Table2[[#This Row],[stok_akhir]]</f>
        <v>9800</v>
      </c>
      <c r="M393" s="161">
        <f>Table2[[#This Row],[mark_up]]/Table2[[#This Row],[beli]]</f>
        <v>0.22448979591836735</v>
      </c>
    </row>
    <row r="394" spans="1:13" x14ac:dyDescent="0.3">
      <c r="A394" s="15" t="s">
        <v>755</v>
      </c>
      <c r="B394" s="16" t="s">
        <v>756</v>
      </c>
      <c r="C394" s="14">
        <v>16</v>
      </c>
      <c r="D394" s="14">
        <f>SUMIF(Table1[KODE BARANG],Table2[[#This Row],[kode_brg]],Table1[QTY])</f>
        <v>0</v>
      </c>
      <c r="E394" s="14">
        <f>SUMIF(Table3[kode_brg],Table2[[#This Row],[kode_brg]],Table3[QTY])</f>
        <v>0</v>
      </c>
      <c r="F394" s="14">
        <f>Table2[[#This Row],[stok_awal]]+Table2[[#This Row],[masuk]]-Table2[[#This Row],[keluar]]</f>
        <v>16</v>
      </c>
      <c r="G394" s="197">
        <v>4500</v>
      </c>
      <c r="H394" s="197">
        <v>5500</v>
      </c>
      <c r="I394" s="197">
        <f t="shared" si="6"/>
        <v>1000</v>
      </c>
      <c r="J394" s="198">
        <f>Table2[[#This Row],[jual]]*Table2[[#This Row],[keluar]]</f>
        <v>0</v>
      </c>
      <c r="K394" s="198">
        <f>Table2[[#This Row],[mark_up]]*Table2[[#This Row],[keluar]]</f>
        <v>0</v>
      </c>
      <c r="L394" s="198">
        <f>Table2[[#This Row],[beli]]*Table2[[#This Row],[stok_akhir]]</f>
        <v>72000</v>
      </c>
      <c r="M394" s="161">
        <f>Table2[[#This Row],[mark_up]]/Table2[[#This Row],[beli]]</f>
        <v>0.22222222222222221</v>
      </c>
    </row>
    <row r="395" spans="1:13" x14ac:dyDescent="0.3">
      <c r="A395" s="15" t="s">
        <v>757</v>
      </c>
      <c r="B395" s="16" t="s">
        <v>758</v>
      </c>
      <c r="C395" s="14">
        <v>1</v>
      </c>
      <c r="D395" s="14">
        <f>SUMIF(Table1[KODE BARANG],Table2[[#This Row],[kode_brg]],Table1[QTY])</f>
        <v>0</v>
      </c>
      <c r="E395" s="14">
        <f>SUMIF(Table3[kode_brg],Table2[[#This Row],[kode_brg]],Table3[QTY])</f>
        <v>0</v>
      </c>
      <c r="F395" s="14">
        <f>Table2[[#This Row],[stok_awal]]+Table2[[#This Row],[masuk]]-Table2[[#This Row],[keluar]]</f>
        <v>1</v>
      </c>
      <c r="G395" s="197">
        <v>14400</v>
      </c>
      <c r="H395" s="197">
        <v>15500</v>
      </c>
      <c r="I395" s="197">
        <f t="shared" si="6"/>
        <v>1100</v>
      </c>
      <c r="J395" s="198">
        <f>Table2[[#This Row],[jual]]*Table2[[#This Row],[keluar]]</f>
        <v>0</v>
      </c>
      <c r="K395" s="198">
        <f>Table2[[#This Row],[mark_up]]*Table2[[#This Row],[keluar]]</f>
        <v>0</v>
      </c>
      <c r="L395" s="198">
        <f>Table2[[#This Row],[beli]]*Table2[[#This Row],[stok_akhir]]</f>
        <v>14400</v>
      </c>
      <c r="M395" s="161">
        <f>Table2[[#This Row],[mark_up]]/Table2[[#This Row],[beli]]</f>
        <v>7.6388888888888895E-2</v>
      </c>
    </row>
    <row r="396" spans="1:13" x14ac:dyDescent="0.3">
      <c r="A396" s="15" t="s">
        <v>759</v>
      </c>
      <c r="B396" s="16" t="s">
        <v>760</v>
      </c>
      <c r="C396" s="14">
        <v>24</v>
      </c>
      <c r="D396" s="14">
        <f>SUMIF(Table1[KODE BARANG],Table2[[#This Row],[kode_brg]],Table1[QTY])</f>
        <v>0</v>
      </c>
      <c r="E396" s="14">
        <f>SUMIF(Table3[kode_brg],Table2[[#This Row],[kode_brg]],Table3[QTY])</f>
        <v>0</v>
      </c>
      <c r="F396" s="14">
        <f>Table2[[#This Row],[stok_awal]]+Table2[[#This Row],[masuk]]-Table2[[#This Row],[keluar]]</f>
        <v>24</v>
      </c>
      <c r="G396" s="197">
        <v>1343</v>
      </c>
      <c r="H396" s="197">
        <v>2500</v>
      </c>
      <c r="I396" s="197">
        <f t="shared" si="6"/>
        <v>1157</v>
      </c>
      <c r="J396" s="198">
        <f>Table2[[#This Row],[jual]]*Table2[[#This Row],[keluar]]</f>
        <v>0</v>
      </c>
      <c r="K396" s="198">
        <f>Table2[[#This Row],[mark_up]]*Table2[[#This Row],[keluar]]</f>
        <v>0</v>
      </c>
      <c r="L396" s="198">
        <f>Table2[[#This Row],[beli]]*Table2[[#This Row],[stok_akhir]]</f>
        <v>32232</v>
      </c>
      <c r="M396" s="161">
        <f>Table2[[#This Row],[mark_up]]/Table2[[#This Row],[beli]]</f>
        <v>0.86150409530900973</v>
      </c>
    </row>
    <row r="397" spans="1:13" x14ac:dyDescent="0.3">
      <c r="A397" s="15" t="s">
        <v>761</v>
      </c>
      <c r="B397" s="16" t="s">
        <v>762</v>
      </c>
      <c r="C397" s="14">
        <v>11</v>
      </c>
      <c r="D397" s="14">
        <f>SUMIF(Table1[KODE BARANG],Table2[[#This Row],[kode_brg]],Table1[QTY])</f>
        <v>0</v>
      </c>
      <c r="E397" s="14">
        <f>SUMIF(Table3[kode_brg],Table2[[#This Row],[kode_brg]],Table3[QTY])</f>
        <v>1</v>
      </c>
      <c r="F397" s="14">
        <f>Table2[[#This Row],[stok_awal]]+Table2[[#This Row],[masuk]]-Table2[[#This Row],[keluar]]</f>
        <v>10</v>
      </c>
      <c r="G397" s="197">
        <v>3000</v>
      </c>
      <c r="H397" s="197">
        <v>4000</v>
      </c>
      <c r="I397" s="197">
        <f t="shared" si="6"/>
        <v>1000</v>
      </c>
      <c r="J397" s="198">
        <f>Table2[[#This Row],[jual]]*Table2[[#This Row],[keluar]]</f>
        <v>4000</v>
      </c>
      <c r="K397" s="198">
        <f>Table2[[#This Row],[mark_up]]*Table2[[#This Row],[keluar]]</f>
        <v>1000</v>
      </c>
      <c r="L397" s="198">
        <f>Table2[[#This Row],[beli]]*Table2[[#This Row],[stok_akhir]]</f>
        <v>30000</v>
      </c>
      <c r="M397" s="161">
        <f>Table2[[#This Row],[mark_up]]/Table2[[#This Row],[beli]]</f>
        <v>0.33333333333333331</v>
      </c>
    </row>
    <row r="398" spans="1:13" x14ac:dyDescent="0.3">
      <c r="A398" s="15" t="s">
        <v>763</v>
      </c>
      <c r="B398" s="16" t="s">
        <v>764</v>
      </c>
      <c r="C398" s="14">
        <v>4</v>
      </c>
      <c r="D398" s="14">
        <f>SUMIF(Table1[KODE BARANG],Table2[[#This Row],[kode_brg]],Table1[QTY])</f>
        <v>0</v>
      </c>
      <c r="E398" s="14">
        <f>SUMIF(Table3[kode_brg],Table2[[#This Row],[kode_brg]],Table3[QTY])</f>
        <v>0</v>
      </c>
      <c r="F398" s="14">
        <f>Table2[[#This Row],[stok_awal]]+Table2[[#This Row],[masuk]]-Table2[[#This Row],[keluar]]</f>
        <v>4</v>
      </c>
      <c r="G398" s="197">
        <v>19010</v>
      </c>
      <c r="H398" s="197">
        <v>21000</v>
      </c>
      <c r="I398" s="197">
        <f t="shared" si="6"/>
        <v>1990</v>
      </c>
      <c r="J398" s="198">
        <f>Table2[[#This Row],[jual]]*Table2[[#This Row],[keluar]]</f>
        <v>0</v>
      </c>
      <c r="K398" s="198">
        <f>Table2[[#This Row],[mark_up]]*Table2[[#This Row],[keluar]]</f>
        <v>0</v>
      </c>
      <c r="L398" s="198">
        <f>Table2[[#This Row],[beli]]*Table2[[#This Row],[stok_akhir]]</f>
        <v>76040</v>
      </c>
      <c r="M398" s="161">
        <f>Table2[[#This Row],[mark_up]]/Table2[[#This Row],[beli]]</f>
        <v>0.10468174644923724</v>
      </c>
    </row>
    <row r="399" spans="1:13" x14ac:dyDescent="0.3">
      <c r="A399" s="15" t="s">
        <v>765</v>
      </c>
      <c r="B399" s="16" t="s">
        <v>766</v>
      </c>
      <c r="C399" s="14">
        <v>8</v>
      </c>
      <c r="D399" s="14">
        <f>SUMIF(Table1[KODE BARANG],Table2[[#This Row],[kode_brg]],Table1[QTY])</f>
        <v>0</v>
      </c>
      <c r="E399" s="14">
        <f>SUMIF(Table3[kode_brg],Table2[[#This Row],[kode_brg]],Table3[QTY])</f>
        <v>0</v>
      </c>
      <c r="F399" s="14">
        <f>Table2[[#This Row],[stok_awal]]+Table2[[#This Row],[masuk]]-Table2[[#This Row],[keluar]]</f>
        <v>8</v>
      </c>
      <c r="G399" s="197">
        <v>16000</v>
      </c>
      <c r="H399" s="197">
        <v>18000</v>
      </c>
      <c r="I399" s="197">
        <f t="shared" si="6"/>
        <v>2000</v>
      </c>
      <c r="J399" s="198">
        <f>Table2[[#This Row],[jual]]*Table2[[#This Row],[keluar]]</f>
        <v>0</v>
      </c>
      <c r="K399" s="198">
        <f>Table2[[#This Row],[mark_up]]*Table2[[#This Row],[keluar]]</f>
        <v>0</v>
      </c>
      <c r="L399" s="198">
        <f>Table2[[#This Row],[beli]]*Table2[[#This Row],[stok_akhir]]</f>
        <v>128000</v>
      </c>
      <c r="M399" s="161">
        <f>Table2[[#This Row],[mark_up]]/Table2[[#This Row],[beli]]</f>
        <v>0.125</v>
      </c>
    </row>
    <row r="400" spans="1:13" x14ac:dyDescent="0.3">
      <c r="A400" s="15" t="s">
        <v>767</v>
      </c>
      <c r="B400" s="16" t="s">
        <v>768</v>
      </c>
      <c r="C400" s="14">
        <v>3</v>
      </c>
      <c r="D400" s="14">
        <f>SUMIF(Table1[KODE BARANG],Table2[[#This Row],[kode_brg]],Table1[QTY])</f>
        <v>0</v>
      </c>
      <c r="E400" s="14">
        <f>SUMIF(Table3[kode_brg],Table2[[#This Row],[kode_brg]],Table3[QTY])</f>
        <v>0</v>
      </c>
      <c r="F400" s="14">
        <f>Table2[[#This Row],[stok_awal]]+Table2[[#This Row],[masuk]]-Table2[[#This Row],[keluar]]</f>
        <v>3</v>
      </c>
      <c r="G400" s="197">
        <v>13530</v>
      </c>
      <c r="H400" s="197">
        <v>15000</v>
      </c>
      <c r="I400" s="197">
        <f t="shared" si="6"/>
        <v>1470</v>
      </c>
      <c r="J400" s="198">
        <f>Table2[[#This Row],[jual]]*Table2[[#This Row],[keluar]]</f>
        <v>0</v>
      </c>
      <c r="K400" s="198">
        <f>Table2[[#This Row],[mark_up]]*Table2[[#This Row],[keluar]]</f>
        <v>0</v>
      </c>
      <c r="L400" s="198">
        <f>Table2[[#This Row],[beli]]*Table2[[#This Row],[stok_akhir]]</f>
        <v>40590</v>
      </c>
      <c r="M400" s="161">
        <f>Table2[[#This Row],[mark_up]]/Table2[[#This Row],[beli]]</f>
        <v>0.10864745011086474</v>
      </c>
    </row>
    <row r="401" spans="1:13" x14ac:dyDescent="0.3">
      <c r="A401" s="15" t="s">
        <v>769</v>
      </c>
      <c r="B401" s="16" t="s">
        <v>770</v>
      </c>
      <c r="C401" s="14">
        <v>5</v>
      </c>
      <c r="D401" s="14">
        <f>SUMIF(Table1[KODE BARANG],Table2[[#This Row],[kode_brg]],Table1[QTY])</f>
        <v>0</v>
      </c>
      <c r="E401" s="14">
        <f>SUMIF(Table3[kode_brg],Table2[[#This Row],[kode_brg]],Table3[QTY])</f>
        <v>0</v>
      </c>
      <c r="F401" s="14">
        <f>Table2[[#This Row],[stok_awal]]+Table2[[#This Row],[masuk]]-Table2[[#This Row],[keluar]]</f>
        <v>5</v>
      </c>
      <c r="G401" s="197">
        <v>16000</v>
      </c>
      <c r="H401" s="197">
        <v>17500</v>
      </c>
      <c r="I401" s="197">
        <f t="shared" si="6"/>
        <v>1500</v>
      </c>
      <c r="J401" s="198">
        <f>Table2[[#This Row],[jual]]*Table2[[#This Row],[keluar]]</f>
        <v>0</v>
      </c>
      <c r="K401" s="198">
        <f>Table2[[#This Row],[mark_up]]*Table2[[#This Row],[keluar]]</f>
        <v>0</v>
      </c>
      <c r="L401" s="198">
        <f>Table2[[#This Row],[beli]]*Table2[[#This Row],[stok_akhir]]</f>
        <v>80000</v>
      </c>
      <c r="M401" s="161">
        <f>Table2[[#This Row],[mark_up]]/Table2[[#This Row],[beli]]</f>
        <v>9.375E-2</v>
      </c>
    </row>
    <row r="402" spans="1:13" x14ac:dyDescent="0.3">
      <c r="A402" s="15" t="s">
        <v>771</v>
      </c>
      <c r="B402" s="16" t="s">
        <v>772</v>
      </c>
      <c r="C402" s="14">
        <v>9</v>
      </c>
      <c r="D402" s="14">
        <f>SUMIF(Table1[KODE BARANG],Table2[[#This Row],[kode_brg]],Table1[QTY])</f>
        <v>0</v>
      </c>
      <c r="E402" s="14">
        <f>SUMIF(Table3[kode_brg],Table2[[#This Row],[kode_brg]],Table3[QTY])</f>
        <v>0</v>
      </c>
      <c r="F402" s="14">
        <f>Table2[[#This Row],[stok_awal]]+Table2[[#This Row],[masuk]]-Table2[[#This Row],[keluar]]</f>
        <v>9</v>
      </c>
      <c r="G402" s="197">
        <v>32924</v>
      </c>
      <c r="H402" s="197">
        <v>36000</v>
      </c>
      <c r="I402" s="197">
        <f t="shared" si="6"/>
        <v>3076</v>
      </c>
      <c r="J402" s="198">
        <f>Table2[[#This Row],[jual]]*Table2[[#This Row],[keluar]]</f>
        <v>0</v>
      </c>
      <c r="K402" s="198">
        <f>Table2[[#This Row],[mark_up]]*Table2[[#This Row],[keluar]]</f>
        <v>0</v>
      </c>
      <c r="L402" s="198">
        <f>Table2[[#This Row],[beli]]*Table2[[#This Row],[stok_akhir]]</f>
        <v>296316</v>
      </c>
      <c r="M402" s="161">
        <f>Table2[[#This Row],[mark_up]]/Table2[[#This Row],[beli]]</f>
        <v>9.3427287085408817E-2</v>
      </c>
    </row>
    <row r="403" spans="1:13" x14ac:dyDescent="0.3">
      <c r="A403" s="15" t="s">
        <v>773</v>
      </c>
      <c r="B403" s="16" t="s">
        <v>774</v>
      </c>
      <c r="C403" s="14">
        <v>4</v>
      </c>
      <c r="D403" s="14">
        <f>SUMIF(Table1[KODE BARANG],Table2[[#This Row],[kode_brg]],Table1[QTY])</f>
        <v>0</v>
      </c>
      <c r="E403" s="14">
        <f>SUMIF(Table3[kode_brg],Table2[[#This Row],[kode_brg]],Table3[QTY])</f>
        <v>2</v>
      </c>
      <c r="F403" s="14">
        <f>Table2[[#This Row],[stok_awal]]+Table2[[#This Row],[masuk]]-Table2[[#This Row],[keluar]]</f>
        <v>2</v>
      </c>
      <c r="G403" s="197">
        <v>15750</v>
      </c>
      <c r="H403" s="197">
        <v>16500</v>
      </c>
      <c r="I403" s="197">
        <f t="shared" si="6"/>
        <v>750</v>
      </c>
      <c r="J403" s="198">
        <f>Table2[[#This Row],[jual]]*Table2[[#This Row],[keluar]]</f>
        <v>33000</v>
      </c>
      <c r="K403" s="198">
        <f>Table2[[#This Row],[mark_up]]*Table2[[#This Row],[keluar]]</f>
        <v>1500</v>
      </c>
      <c r="L403" s="198">
        <f>Table2[[#This Row],[beli]]*Table2[[#This Row],[stok_akhir]]</f>
        <v>31500</v>
      </c>
      <c r="M403" s="161">
        <f>Table2[[#This Row],[mark_up]]/Table2[[#This Row],[beli]]</f>
        <v>4.7619047619047616E-2</v>
      </c>
    </row>
    <row r="404" spans="1:13" x14ac:dyDescent="0.3">
      <c r="A404" s="15" t="s">
        <v>775</v>
      </c>
      <c r="B404" s="16" t="s">
        <v>776</v>
      </c>
      <c r="C404" s="14">
        <v>4</v>
      </c>
      <c r="D404" s="14">
        <f>SUMIF(Table1[KODE BARANG],Table2[[#This Row],[kode_brg]],Table1[QTY])</f>
        <v>0</v>
      </c>
      <c r="E404" s="14">
        <f>SUMIF(Table3[kode_brg],Table2[[#This Row],[kode_brg]],Table3[QTY])</f>
        <v>0</v>
      </c>
      <c r="F404" s="14">
        <f>Table2[[#This Row],[stok_awal]]+Table2[[#This Row],[masuk]]-Table2[[#This Row],[keluar]]</f>
        <v>4</v>
      </c>
      <c r="G404" s="197">
        <v>8500</v>
      </c>
      <c r="H404" s="197">
        <v>9500</v>
      </c>
      <c r="I404" s="197">
        <f t="shared" si="6"/>
        <v>1000</v>
      </c>
      <c r="J404" s="198">
        <f>Table2[[#This Row],[jual]]*Table2[[#This Row],[keluar]]</f>
        <v>0</v>
      </c>
      <c r="K404" s="198">
        <f>Table2[[#This Row],[mark_up]]*Table2[[#This Row],[keluar]]</f>
        <v>0</v>
      </c>
      <c r="L404" s="198">
        <f>Table2[[#This Row],[beli]]*Table2[[#This Row],[stok_akhir]]</f>
        <v>34000</v>
      </c>
      <c r="M404" s="161">
        <f>Table2[[#This Row],[mark_up]]/Table2[[#This Row],[beli]]</f>
        <v>0.11764705882352941</v>
      </c>
    </row>
    <row r="405" spans="1:13" x14ac:dyDescent="0.3">
      <c r="A405" s="15" t="s">
        <v>777</v>
      </c>
      <c r="B405" s="16" t="s">
        <v>778</v>
      </c>
      <c r="C405" s="14">
        <v>21</v>
      </c>
      <c r="D405" s="14">
        <f>SUMIF(Table1[KODE BARANG],Table2[[#This Row],[kode_brg]],Table1[QTY])</f>
        <v>0</v>
      </c>
      <c r="E405" s="14">
        <f>SUMIF(Table3[kode_brg],Table2[[#This Row],[kode_brg]],Table3[QTY])</f>
        <v>3</v>
      </c>
      <c r="F405" s="14">
        <f>Table2[[#This Row],[stok_awal]]+Table2[[#This Row],[masuk]]-Table2[[#This Row],[keluar]]</f>
        <v>18</v>
      </c>
      <c r="G405" s="197">
        <v>14417</v>
      </c>
      <c r="H405" s="197">
        <v>15500</v>
      </c>
      <c r="I405" s="197">
        <f t="shared" si="6"/>
        <v>1083</v>
      </c>
      <c r="J405" s="198">
        <f>Table2[[#This Row],[jual]]*Table2[[#This Row],[keluar]]</f>
        <v>46500</v>
      </c>
      <c r="K405" s="198">
        <f>Table2[[#This Row],[mark_up]]*Table2[[#This Row],[keluar]]</f>
        <v>3249</v>
      </c>
      <c r="L405" s="198">
        <f>Table2[[#This Row],[beli]]*Table2[[#This Row],[stok_akhir]]</f>
        <v>259506</v>
      </c>
      <c r="M405" s="161">
        <f>Table2[[#This Row],[mark_up]]/Table2[[#This Row],[beli]]</f>
        <v>7.5119650412707226E-2</v>
      </c>
    </row>
    <row r="406" spans="1:13" x14ac:dyDescent="0.3">
      <c r="A406" s="15" t="s">
        <v>779</v>
      </c>
      <c r="B406" s="18" t="s">
        <v>780</v>
      </c>
      <c r="C406" s="14">
        <v>8</v>
      </c>
      <c r="D406" s="14">
        <f>SUMIF(Table1[KODE BARANG],Table2[[#This Row],[kode_brg]],Table1[QTY])</f>
        <v>0</v>
      </c>
      <c r="E406" s="14">
        <f>SUMIF(Table3[kode_brg],Table2[[#This Row],[kode_brg]],Table3[QTY])</f>
        <v>0</v>
      </c>
      <c r="F406" s="14">
        <f>Table2[[#This Row],[stok_awal]]+Table2[[#This Row],[masuk]]-Table2[[#This Row],[keluar]]</f>
        <v>8</v>
      </c>
      <c r="G406" s="197">
        <v>14900</v>
      </c>
      <c r="H406" s="197">
        <v>15500</v>
      </c>
      <c r="I406" s="197">
        <f t="shared" si="6"/>
        <v>600</v>
      </c>
      <c r="J406" s="198">
        <f>Table2[[#This Row],[jual]]*Table2[[#This Row],[keluar]]</f>
        <v>0</v>
      </c>
      <c r="K406" s="198">
        <f>Table2[[#This Row],[mark_up]]*Table2[[#This Row],[keluar]]</f>
        <v>0</v>
      </c>
      <c r="L406" s="198">
        <f>Table2[[#This Row],[beli]]*Table2[[#This Row],[stok_akhir]]</f>
        <v>119200</v>
      </c>
      <c r="M406" s="161">
        <f>Table2[[#This Row],[mark_up]]/Table2[[#This Row],[beli]]</f>
        <v>4.0268456375838924E-2</v>
      </c>
    </row>
    <row r="407" spans="1:13" x14ac:dyDescent="0.3">
      <c r="A407" s="15" t="s">
        <v>781</v>
      </c>
      <c r="B407" s="18" t="s">
        <v>782</v>
      </c>
      <c r="C407" s="14">
        <v>5</v>
      </c>
      <c r="D407" s="14">
        <f>SUMIF(Table1[KODE BARANG],Table2[[#This Row],[kode_brg]],Table1[QTY])</f>
        <v>0</v>
      </c>
      <c r="E407" s="14">
        <f>SUMIF(Table3[kode_brg],Table2[[#This Row],[kode_brg]],Table3[QTY])</f>
        <v>0</v>
      </c>
      <c r="F407" s="14">
        <f>Table2[[#This Row],[stok_awal]]+Table2[[#This Row],[masuk]]-Table2[[#This Row],[keluar]]</f>
        <v>5</v>
      </c>
      <c r="G407" s="197">
        <v>16440</v>
      </c>
      <c r="H407" s="197">
        <v>17500</v>
      </c>
      <c r="I407" s="197">
        <f t="shared" si="6"/>
        <v>1060</v>
      </c>
      <c r="J407" s="198">
        <f>Table2[[#This Row],[jual]]*Table2[[#This Row],[keluar]]</f>
        <v>0</v>
      </c>
      <c r="K407" s="198">
        <f>Table2[[#This Row],[mark_up]]*Table2[[#This Row],[keluar]]</f>
        <v>0</v>
      </c>
      <c r="L407" s="198">
        <f>Table2[[#This Row],[beli]]*Table2[[#This Row],[stok_akhir]]</f>
        <v>82200</v>
      </c>
      <c r="M407" s="161">
        <f>Table2[[#This Row],[mark_up]]/Table2[[#This Row],[beli]]</f>
        <v>6.4476885644768861E-2</v>
      </c>
    </row>
    <row r="408" spans="1:13" x14ac:dyDescent="0.3">
      <c r="A408" s="15" t="s">
        <v>783</v>
      </c>
      <c r="B408" s="18" t="s">
        <v>784</v>
      </c>
      <c r="C408" s="14">
        <v>1</v>
      </c>
      <c r="D408" s="14">
        <f>SUMIF(Table1[KODE BARANG],Table2[[#This Row],[kode_brg]],Table1[QTY])</f>
        <v>0</v>
      </c>
      <c r="E408" s="14">
        <f>SUMIF(Table3[kode_brg],Table2[[#This Row],[kode_brg]],Table3[QTY])</f>
        <v>1</v>
      </c>
      <c r="F408" s="14">
        <f>Table2[[#This Row],[stok_awal]]+Table2[[#This Row],[masuk]]-Table2[[#This Row],[keluar]]</f>
        <v>0</v>
      </c>
      <c r="G408" s="197">
        <v>33000</v>
      </c>
      <c r="H408" s="197">
        <v>34500</v>
      </c>
      <c r="I408" s="197">
        <f t="shared" si="6"/>
        <v>1500</v>
      </c>
      <c r="J408" s="198">
        <f>Table2[[#This Row],[jual]]*Table2[[#This Row],[keluar]]</f>
        <v>34500</v>
      </c>
      <c r="K408" s="198">
        <f>Table2[[#This Row],[mark_up]]*Table2[[#This Row],[keluar]]</f>
        <v>1500</v>
      </c>
      <c r="L408" s="198">
        <f>Table2[[#This Row],[beli]]*Table2[[#This Row],[stok_akhir]]</f>
        <v>0</v>
      </c>
      <c r="M408" s="161">
        <f>Table2[[#This Row],[mark_up]]/Table2[[#This Row],[beli]]</f>
        <v>4.5454545454545456E-2</v>
      </c>
    </row>
    <row r="409" spans="1:13" x14ac:dyDescent="0.3">
      <c r="A409" s="15" t="s">
        <v>785</v>
      </c>
      <c r="B409" s="16" t="s">
        <v>786</v>
      </c>
      <c r="C409" s="14">
        <v>32</v>
      </c>
      <c r="D409" s="14">
        <f>SUMIF(Table1[KODE BARANG],Table2[[#This Row],[kode_brg]],Table1[QTY])</f>
        <v>0</v>
      </c>
      <c r="E409" s="14">
        <f>SUMIF(Table3[kode_brg],Table2[[#This Row],[kode_brg]],Table3[QTY])</f>
        <v>2</v>
      </c>
      <c r="F409" s="14">
        <f>Table2[[#This Row],[stok_awal]]+Table2[[#This Row],[masuk]]-Table2[[#This Row],[keluar]]</f>
        <v>30</v>
      </c>
      <c r="G409" s="197">
        <v>35953</v>
      </c>
      <c r="H409" s="197">
        <v>38000</v>
      </c>
      <c r="I409" s="197">
        <f t="shared" si="6"/>
        <v>2047</v>
      </c>
      <c r="J409" s="198">
        <f>Table2[[#This Row],[jual]]*Table2[[#This Row],[keluar]]</f>
        <v>76000</v>
      </c>
      <c r="K409" s="198">
        <f>Table2[[#This Row],[mark_up]]*Table2[[#This Row],[keluar]]</f>
        <v>4094</v>
      </c>
      <c r="L409" s="198">
        <f>Table2[[#This Row],[beli]]*Table2[[#This Row],[stok_akhir]]</f>
        <v>1078590</v>
      </c>
      <c r="M409" s="161">
        <f>Table2[[#This Row],[mark_up]]/Table2[[#This Row],[beli]]</f>
        <v>5.6935443495674906E-2</v>
      </c>
    </row>
    <row r="410" spans="1:13" x14ac:dyDescent="0.3">
      <c r="A410" s="24" t="s">
        <v>787</v>
      </c>
      <c r="B410" s="19" t="s">
        <v>788</v>
      </c>
      <c r="C410" s="14">
        <v>17</v>
      </c>
      <c r="D410" s="14">
        <f>SUMIF(Table1[KODE BARANG],Table2[[#This Row],[kode_brg]],Table1[QTY])</f>
        <v>0</v>
      </c>
      <c r="E410" s="14">
        <f>SUMIF(Table3[kode_brg],Table2[[#This Row],[kode_brg]],Table3[QTY])</f>
        <v>2</v>
      </c>
      <c r="F410" s="14">
        <f>Table2[[#This Row],[stok_awal]]+Table2[[#This Row],[masuk]]-Table2[[#This Row],[keluar]]</f>
        <v>15</v>
      </c>
      <c r="G410" s="197">
        <v>18627</v>
      </c>
      <c r="H410" s="197">
        <v>20000</v>
      </c>
      <c r="I410" s="197">
        <f t="shared" si="6"/>
        <v>1373</v>
      </c>
      <c r="J410" s="198">
        <f>Table2[[#This Row],[jual]]*Table2[[#This Row],[keluar]]</f>
        <v>40000</v>
      </c>
      <c r="K410" s="198">
        <f>Table2[[#This Row],[mark_up]]*Table2[[#This Row],[keluar]]</f>
        <v>2746</v>
      </c>
      <c r="L410" s="198">
        <f>Table2[[#This Row],[beli]]*Table2[[#This Row],[stok_akhir]]</f>
        <v>279405</v>
      </c>
      <c r="M410" s="161">
        <f>Table2[[#This Row],[mark_up]]/Table2[[#This Row],[beli]]</f>
        <v>7.3710205615504371E-2</v>
      </c>
    </row>
    <row r="411" spans="1:13" x14ac:dyDescent="0.3">
      <c r="A411" s="15" t="s">
        <v>789</v>
      </c>
      <c r="B411" s="16" t="s">
        <v>790</v>
      </c>
      <c r="C411" s="14">
        <v>1</v>
      </c>
      <c r="D411" s="14">
        <f>SUMIF(Table1[KODE BARANG],Table2[[#This Row],[kode_brg]],Table1[QTY])</f>
        <v>0</v>
      </c>
      <c r="E411" s="14">
        <f>SUMIF(Table3[kode_brg],Table2[[#This Row],[kode_brg]],Table3[QTY])</f>
        <v>0</v>
      </c>
      <c r="F411" s="14">
        <f>Table2[[#This Row],[stok_awal]]+Table2[[#This Row],[masuk]]-Table2[[#This Row],[keluar]]</f>
        <v>1</v>
      </c>
      <c r="G411" s="197">
        <v>30275</v>
      </c>
      <c r="H411" s="197">
        <v>32000</v>
      </c>
      <c r="I411" s="197">
        <f t="shared" si="6"/>
        <v>1725</v>
      </c>
      <c r="J411" s="198">
        <f>Table2[[#This Row],[jual]]*Table2[[#This Row],[keluar]]</f>
        <v>0</v>
      </c>
      <c r="K411" s="198">
        <f>Table2[[#This Row],[mark_up]]*Table2[[#This Row],[keluar]]</f>
        <v>0</v>
      </c>
      <c r="L411" s="198">
        <f>Table2[[#This Row],[beli]]*Table2[[#This Row],[stok_akhir]]</f>
        <v>30275</v>
      </c>
      <c r="M411" s="161">
        <f>Table2[[#This Row],[mark_up]]/Table2[[#This Row],[beli]]</f>
        <v>5.697770437654831E-2</v>
      </c>
    </row>
    <row r="412" spans="1:13" x14ac:dyDescent="0.3">
      <c r="A412" s="15" t="s">
        <v>791</v>
      </c>
      <c r="B412" s="16" t="s">
        <v>792</v>
      </c>
      <c r="C412" s="14">
        <v>14</v>
      </c>
      <c r="D412" s="14">
        <f>SUMIF(Table1[KODE BARANG],Table2[[#This Row],[kode_brg]],Table1[QTY])</f>
        <v>0</v>
      </c>
      <c r="E412" s="14">
        <f>SUMIF(Table3[kode_brg],Table2[[#This Row],[kode_brg]],Table3[QTY])</f>
        <v>1</v>
      </c>
      <c r="F412" s="14">
        <f>Table2[[#This Row],[stok_awal]]+Table2[[#This Row],[masuk]]-Table2[[#This Row],[keluar]]</f>
        <v>13</v>
      </c>
      <c r="G412" s="197">
        <v>6546</v>
      </c>
      <c r="H412" s="197">
        <v>7500</v>
      </c>
      <c r="I412" s="197">
        <f t="shared" si="6"/>
        <v>954</v>
      </c>
      <c r="J412" s="198">
        <f>Table2[[#This Row],[jual]]*Table2[[#This Row],[keluar]]</f>
        <v>7500</v>
      </c>
      <c r="K412" s="198">
        <f>Table2[[#This Row],[mark_up]]*Table2[[#This Row],[keluar]]</f>
        <v>954</v>
      </c>
      <c r="L412" s="198">
        <f>Table2[[#This Row],[beli]]*Table2[[#This Row],[stok_akhir]]</f>
        <v>85098</v>
      </c>
      <c r="M412" s="161">
        <f>Table2[[#This Row],[mark_up]]/Table2[[#This Row],[beli]]</f>
        <v>0.14573785517873511</v>
      </c>
    </row>
    <row r="413" spans="1:13" x14ac:dyDescent="0.3">
      <c r="A413" s="15" t="s">
        <v>793</v>
      </c>
      <c r="B413" s="16" t="s">
        <v>794</v>
      </c>
      <c r="C413" s="14">
        <v>9</v>
      </c>
      <c r="D413" s="14">
        <f>SUMIF(Table1[KODE BARANG],Table2[[#This Row],[kode_brg]],Table1[QTY])</f>
        <v>0</v>
      </c>
      <c r="E413" s="14">
        <f>SUMIF(Table3[kode_brg],Table2[[#This Row],[kode_brg]],Table3[QTY])</f>
        <v>0</v>
      </c>
      <c r="F413" s="14">
        <f>Table2[[#This Row],[stok_awal]]+Table2[[#This Row],[masuk]]-Table2[[#This Row],[keluar]]</f>
        <v>9</v>
      </c>
      <c r="G413" s="197">
        <v>1055</v>
      </c>
      <c r="H413" s="197">
        <v>1500</v>
      </c>
      <c r="I413" s="197">
        <f t="shared" si="6"/>
        <v>445</v>
      </c>
      <c r="J413" s="198">
        <f>Table2[[#This Row],[jual]]*Table2[[#This Row],[keluar]]</f>
        <v>0</v>
      </c>
      <c r="K413" s="198">
        <f>Table2[[#This Row],[mark_up]]*Table2[[#This Row],[keluar]]</f>
        <v>0</v>
      </c>
      <c r="L413" s="198">
        <f>Table2[[#This Row],[beli]]*Table2[[#This Row],[stok_akhir]]</f>
        <v>9495</v>
      </c>
      <c r="M413" s="161">
        <f>Table2[[#This Row],[mark_up]]/Table2[[#This Row],[beli]]</f>
        <v>0.4218009478672986</v>
      </c>
    </row>
    <row r="414" spans="1:13" x14ac:dyDescent="0.3">
      <c r="A414" s="15" t="s">
        <v>795</v>
      </c>
      <c r="B414" s="16" t="s">
        <v>796</v>
      </c>
      <c r="C414" s="14">
        <v>2</v>
      </c>
      <c r="D414" s="14">
        <f>SUMIF(Table1[KODE BARANG],Table2[[#This Row],[kode_brg]],Table1[QTY])</f>
        <v>0</v>
      </c>
      <c r="E414" s="14">
        <f>SUMIF(Table3[kode_brg],Table2[[#This Row],[kode_brg]],Table3[QTY])</f>
        <v>0</v>
      </c>
      <c r="F414" s="14">
        <f>Table2[[#This Row],[stok_awal]]+Table2[[#This Row],[masuk]]-Table2[[#This Row],[keluar]]</f>
        <v>2</v>
      </c>
      <c r="G414" s="197">
        <v>8200</v>
      </c>
      <c r="H414" s="197">
        <v>9000</v>
      </c>
      <c r="I414" s="197">
        <f t="shared" si="6"/>
        <v>800</v>
      </c>
      <c r="J414" s="198">
        <f>Table2[[#This Row],[jual]]*Table2[[#This Row],[keluar]]</f>
        <v>0</v>
      </c>
      <c r="K414" s="198">
        <f>Table2[[#This Row],[mark_up]]*Table2[[#This Row],[keluar]]</f>
        <v>0</v>
      </c>
      <c r="L414" s="198">
        <f>Table2[[#This Row],[beli]]*Table2[[#This Row],[stok_akhir]]</f>
        <v>16400</v>
      </c>
      <c r="M414" s="161">
        <f>Table2[[#This Row],[mark_up]]/Table2[[#This Row],[beli]]</f>
        <v>9.7560975609756101E-2</v>
      </c>
    </row>
    <row r="415" spans="1:13" x14ac:dyDescent="0.3">
      <c r="A415" s="15" t="s">
        <v>797</v>
      </c>
      <c r="B415" s="16" t="s">
        <v>798</v>
      </c>
      <c r="C415" s="14">
        <v>551</v>
      </c>
      <c r="D415" s="14">
        <f>SUMIF(Table1[KODE BARANG],Table2[[#This Row],[kode_brg]],Table1[QTY])</f>
        <v>0</v>
      </c>
      <c r="E415" s="14">
        <f>SUMIF(Table3[kode_brg],Table2[[#This Row],[kode_brg]],Table3[QTY])</f>
        <v>12</v>
      </c>
      <c r="F415" s="14">
        <f>Table2[[#This Row],[stok_awal]]+Table2[[#This Row],[masuk]]-Table2[[#This Row],[keluar]]</f>
        <v>539</v>
      </c>
      <c r="G415" s="197">
        <v>1000</v>
      </c>
      <c r="H415" s="197">
        <v>1300</v>
      </c>
      <c r="I415" s="197">
        <f t="shared" si="6"/>
        <v>300</v>
      </c>
      <c r="J415" s="198">
        <f>Table2[[#This Row],[jual]]*Table2[[#This Row],[keluar]]</f>
        <v>15600</v>
      </c>
      <c r="K415" s="198">
        <f>Table2[[#This Row],[mark_up]]*Table2[[#This Row],[keluar]]</f>
        <v>3600</v>
      </c>
      <c r="L415" s="198">
        <f>Table2[[#This Row],[beli]]*Table2[[#This Row],[stok_akhir]]</f>
        <v>539000</v>
      </c>
      <c r="M415" s="161">
        <f>Table2[[#This Row],[mark_up]]/Table2[[#This Row],[beli]]</f>
        <v>0.3</v>
      </c>
    </row>
    <row r="416" spans="1:13" x14ac:dyDescent="0.3">
      <c r="A416" s="15" t="s">
        <v>1548</v>
      </c>
      <c r="B416" s="16" t="s">
        <v>799</v>
      </c>
      <c r="C416" s="14">
        <v>48</v>
      </c>
      <c r="D416" s="14">
        <f>SUMIF(Table1[KODE BARANG],Table2[[#This Row],[kode_brg]],Table1[QTY])</f>
        <v>0</v>
      </c>
      <c r="E416" s="14">
        <f>SUMIF(Table3[kode_brg],Table2[[#This Row],[kode_brg]],Table3[QTY])</f>
        <v>0</v>
      </c>
      <c r="F416" s="14">
        <f>Table2[[#This Row],[stok_awal]]+Table2[[#This Row],[masuk]]-Table2[[#This Row],[keluar]]</f>
        <v>48</v>
      </c>
      <c r="G416" s="197">
        <v>737</v>
      </c>
      <c r="H416" s="197">
        <v>1500</v>
      </c>
      <c r="I416" s="197">
        <f t="shared" si="6"/>
        <v>763</v>
      </c>
      <c r="J416" s="198">
        <f>Table2[[#This Row],[jual]]*Table2[[#This Row],[keluar]]</f>
        <v>0</v>
      </c>
      <c r="K416" s="198">
        <f>Table2[[#This Row],[mark_up]]*Table2[[#This Row],[keluar]]</f>
        <v>0</v>
      </c>
      <c r="L416" s="198">
        <f>Table2[[#This Row],[beli]]*Table2[[#This Row],[stok_akhir]]</f>
        <v>35376</v>
      </c>
      <c r="M416" s="161">
        <f>Table2[[#This Row],[mark_up]]/Table2[[#This Row],[beli]]</f>
        <v>1.0352781546811398</v>
      </c>
    </row>
    <row r="417" spans="1:13" x14ac:dyDescent="0.3">
      <c r="A417" s="15" t="s">
        <v>800</v>
      </c>
      <c r="B417" s="16" t="s">
        <v>801</v>
      </c>
      <c r="C417" s="14">
        <v>161</v>
      </c>
      <c r="D417" s="14">
        <f>SUMIF(Table1[KODE BARANG],Table2[[#This Row],[kode_brg]],Table1[QTY])</f>
        <v>0</v>
      </c>
      <c r="E417" s="14">
        <f>SUMIF(Table3[kode_brg],Table2[[#This Row],[kode_brg]],Table3[QTY])</f>
        <v>1</v>
      </c>
      <c r="F417" s="14">
        <f>Table2[[#This Row],[stok_awal]]+Table2[[#This Row],[masuk]]-Table2[[#This Row],[keluar]]</f>
        <v>160</v>
      </c>
      <c r="G417" s="197">
        <v>4750</v>
      </c>
      <c r="H417" s="197">
        <v>5500</v>
      </c>
      <c r="I417" s="197">
        <f t="shared" si="6"/>
        <v>750</v>
      </c>
      <c r="J417" s="198">
        <f>Table2[[#This Row],[jual]]*Table2[[#This Row],[keluar]]</f>
        <v>5500</v>
      </c>
      <c r="K417" s="198">
        <f>Table2[[#This Row],[mark_up]]*Table2[[#This Row],[keluar]]</f>
        <v>750</v>
      </c>
      <c r="L417" s="198">
        <f>Table2[[#This Row],[beli]]*Table2[[#This Row],[stok_akhir]]</f>
        <v>760000</v>
      </c>
      <c r="M417" s="161">
        <f>Table2[[#This Row],[mark_up]]/Table2[[#This Row],[beli]]</f>
        <v>0.15789473684210525</v>
      </c>
    </row>
    <row r="418" spans="1:13" x14ac:dyDescent="0.3">
      <c r="A418" s="15" t="s">
        <v>802</v>
      </c>
      <c r="B418" s="16" t="s">
        <v>803</v>
      </c>
      <c r="C418" s="14">
        <v>3</v>
      </c>
      <c r="D418" s="14">
        <f>SUMIF(Table1[KODE BARANG],Table2[[#This Row],[kode_brg]],Table1[QTY])</f>
        <v>0</v>
      </c>
      <c r="E418" s="14">
        <f>SUMIF(Table3[kode_brg],Table2[[#This Row],[kode_brg]],Table3[QTY])</f>
        <v>0</v>
      </c>
      <c r="F418" s="14">
        <f>Table2[[#This Row],[stok_awal]]+Table2[[#This Row],[masuk]]-Table2[[#This Row],[keluar]]</f>
        <v>3</v>
      </c>
      <c r="G418" s="197">
        <v>18000</v>
      </c>
      <c r="H418" s="197">
        <v>20000</v>
      </c>
      <c r="I418" s="197">
        <f t="shared" si="6"/>
        <v>2000</v>
      </c>
      <c r="J418" s="198">
        <f>Table2[[#This Row],[jual]]*Table2[[#This Row],[keluar]]</f>
        <v>0</v>
      </c>
      <c r="K418" s="198">
        <f>Table2[[#This Row],[mark_up]]*Table2[[#This Row],[keluar]]</f>
        <v>0</v>
      </c>
      <c r="L418" s="198">
        <f>Table2[[#This Row],[beli]]*Table2[[#This Row],[stok_akhir]]</f>
        <v>54000</v>
      </c>
      <c r="M418" s="161">
        <f>Table2[[#This Row],[mark_up]]/Table2[[#This Row],[beli]]</f>
        <v>0.1111111111111111</v>
      </c>
    </row>
    <row r="419" spans="1:13" x14ac:dyDescent="0.3">
      <c r="A419" s="15" t="s">
        <v>804</v>
      </c>
      <c r="B419" s="16" t="s">
        <v>805</v>
      </c>
      <c r="C419" s="14">
        <v>9</v>
      </c>
      <c r="D419" s="14">
        <f>SUMIF(Table1[KODE BARANG],Table2[[#This Row],[kode_brg]],Table1[QTY])</f>
        <v>0</v>
      </c>
      <c r="E419" s="14">
        <f>SUMIF(Table3[kode_brg],Table2[[#This Row],[kode_brg]],Table3[QTY])</f>
        <v>0</v>
      </c>
      <c r="F419" s="14">
        <f>Table2[[#This Row],[stok_awal]]+Table2[[#This Row],[masuk]]-Table2[[#This Row],[keluar]]</f>
        <v>9</v>
      </c>
      <c r="G419" s="197">
        <v>987</v>
      </c>
      <c r="H419" s="197">
        <v>2000</v>
      </c>
      <c r="I419" s="197">
        <f t="shared" si="6"/>
        <v>1013</v>
      </c>
      <c r="J419" s="198">
        <f>Table2[[#This Row],[jual]]*Table2[[#This Row],[keluar]]</f>
        <v>0</v>
      </c>
      <c r="K419" s="198">
        <f>Table2[[#This Row],[mark_up]]*Table2[[#This Row],[keluar]]</f>
        <v>0</v>
      </c>
      <c r="L419" s="198">
        <f>Table2[[#This Row],[beli]]*Table2[[#This Row],[stok_akhir]]</f>
        <v>8883</v>
      </c>
      <c r="M419" s="161">
        <f>Table2[[#This Row],[mark_up]]/Table2[[#This Row],[beli]]</f>
        <v>1.0263424518743667</v>
      </c>
    </row>
    <row r="420" spans="1:13" x14ac:dyDescent="0.3">
      <c r="A420" s="15" t="s">
        <v>806</v>
      </c>
      <c r="B420" s="16" t="s">
        <v>807</v>
      </c>
      <c r="C420" s="14">
        <v>18</v>
      </c>
      <c r="D420" s="14">
        <f>SUMIF(Table1[KODE BARANG],Table2[[#This Row],[kode_brg]],Table1[QTY])</f>
        <v>0</v>
      </c>
      <c r="E420" s="14">
        <f>SUMIF(Table3[kode_brg],Table2[[#This Row],[kode_brg]],Table3[QTY])</f>
        <v>0</v>
      </c>
      <c r="F420" s="14">
        <f>Table2[[#This Row],[stok_awal]]+Table2[[#This Row],[masuk]]-Table2[[#This Row],[keluar]]</f>
        <v>18</v>
      </c>
      <c r="G420" s="197">
        <v>3229</v>
      </c>
      <c r="H420" s="197">
        <v>5000</v>
      </c>
      <c r="I420" s="197">
        <f t="shared" si="6"/>
        <v>1771</v>
      </c>
      <c r="J420" s="198">
        <f>Table2[[#This Row],[jual]]*Table2[[#This Row],[keluar]]</f>
        <v>0</v>
      </c>
      <c r="K420" s="198">
        <f>Table2[[#This Row],[mark_up]]*Table2[[#This Row],[keluar]]</f>
        <v>0</v>
      </c>
      <c r="L420" s="198">
        <f>Table2[[#This Row],[beli]]*Table2[[#This Row],[stok_akhir]]</f>
        <v>58122</v>
      </c>
      <c r="M420" s="161">
        <f>Table2[[#This Row],[mark_up]]/Table2[[#This Row],[beli]]</f>
        <v>0.54846701765252404</v>
      </c>
    </row>
    <row r="421" spans="1:13" x14ac:dyDescent="0.3">
      <c r="A421" s="15" t="s">
        <v>808</v>
      </c>
      <c r="B421" s="16" t="s">
        <v>809</v>
      </c>
      <c r="C421" s="14">
        <v>9</v>
      </c>
      <c r="D421" s="14">
        <f>SUMIF(Table1[KODE BARANG],Table2[[#This Row],[kode_brg]],Table1[QTY])</f>
        <v>0</v>
      </c>
      <c r="E421" s="14">
        <f>SUMIF(Table3[kode_brg],Table2[[#This Row],[kode_brg]],Table3[QTY])</f>
        <v>0</v>
      </c>
      <c r="F421" s="14">
        <f>Table2[[#This Row],[stok_awal]]+Table2[[#This Row],[masuk]]-Table2[[#This Row],[keluar]]</f>
        <v>9</v>
      </c>
      <c r="G421" s="197">
        <v>5365</v>
      </c>
      <c r="H421" s="197">
        <v>7000</v>
      </c>
      <c r="I421" s="197">
        <f t="shared" si="6"/>
        <v>1635</v>
      </c>
      <c r="J421" s="198">
        <f>Table2[[#This Row],[jual]]*Table2[[#This Row],[keluar]]</f>
        <v>0</v>
      </c>
      <c r="K421" s="198">
        <f>Table2[[#This Row],[mark_up]]*Table2[[#This Row],[keluar]]</f>
        <v>0</v>
      </c>
      <c r="L421" s="198">
        <f>Table2[[#This Row],[beli]]*Table2[[#This Row],[stok_akhir]]</f>
        <v>48285</v>
      </c>
      <c r="M421" s="161">
        <f>Table2[[#This Row],[mark_up]]/Table2[[#This Row],[beli]]</f>
        <v>0.3047530288909599</v>
      </c>
    </row>
    <row r="422" spans="1:13" x14ac:dyDescent="0.3">
      <c r="A422" s="15" t="s">
        <v>810</v>
      </c>
      <c r="B422" s="18" t="s">
        <v>811</v>
      </c>
      <c r="C422" s="14">
        <v>2000</v>
      </c>
      <c r="D422" s="14">
        <f>SUMIF(Table1[KODE BARANG],Table2[[#This Row],[kode_brg]],Table1[QTY])</f>
        <v>0</v>
      </c>
      <c r="E422" s="14">
        <f>SUMIF(Table3[kode_brg],Table2[[#This Row],[kode_brg]],Table3[QTY])</f>
        <v>0</v>
      </c>
      <c r="F422" s="14">
        <f>Table2[[#This Row],[stok_awal]]+Table2[[#This Row],[masuk]]-Table2[[#This Row],[keluar]]</f>
        <v>2000</v>
      </c>
      <c r="G422" s="197">
        <v>250</v>
      </c>
      <c r="H422" s="197">
        <v>350</v>
      </c>
      <c r="I422" s="197">
        <f t="shared" si="6"/>
        <v>100</v>
      </c>
      <c r="J422" s="198">
        <f>Table2[[#This Row],[jual]]*Table2[[#This Row],[keluar]]</f>
        <v>0</v>
      </c>
      <c r="K422" s="198">
        <f>Table2[[#This Row],[mark_up]]*Table2[[#This Row],[keluar]]</f>
        <v>0</v>
      </c>
      <c r="L422" s="198">
        <f>Table2[[#This Row],[beli]]*Table2[[#This Row],[stok_akhir]]</f>
        <v>500000</v>
      </c>
      <c r="M422" s="161">
        <f>Table2[[#This Row],[mark_up]]/Table2[[#This Row],[beli]]</f>
        <v>0.4</v>
      </c>
    </row>
    <row r="423" spans="1:13" x14ac:dyDescent="0.3">
      <c r="A423" s="15" t="s">
        <v>812</v>
      </c>
      <c r="B423" s="18" t="s">
        <v>813</v>
      </c>
      <c r="C423" s="14">
        <v>25</v>
      </c>
      <c r="D423" s="14">
        <f>SUMIF(Table1[KODE BARANG],Table2[[#This Row],[kode_brg]],Table1[QTY])</f>
        <v>0</v>
      </c>
      <c r="E423" s="14">
        <f>SUMIF(Table3[kode_brg],Table2[[#This Row],[kode_brg]],Table3[QTY])</f>
        <v>0</v>
      </c>
      <c r="F423" s="14">
        <f>Table2[[#This Row],[stok_awal]]+Table2[[#This Row],[masuk]]-Table2[[#This Row],[keluar]]</f>
        <v>25</v>
      </c>
      <c r="G423" s="197">
        <v>2029</v>
      </c>
      <c r="H423" s="197">
        <v>3500</v>
      </c>
      <c r="I423" s="197">
        <f t="shared" si="6"/>
        <v>1471</v>
      </c>
      <c r="J423" s="198">
        <f>Table2[[#This Row],[jual]]*Table2[[#This Row],[keluar]]</f>
        <v>0</v>
      </c>
      <c r="K423" s="198">
        <f>Table2[[#This Row],[mark_up]]*Table2[[#This Row],[keluar]]</f>
        <v>0</v>
      </c>
      <c r="L423" s="198">
        <f>Table2[[#This Row],[beli]]*Table2[[#This Row],[stok_akhir]]</f>
        <v>50725</v>
      </c>
      <c r="M423" s="161">
        <f>Table2[[#This Row],[mark_up]]/Table2[[#This Row],[beli]]</f>
        <v>0.72498767865943814</v>
      </c>
    </row>
    <row r="424" spans="1:13" x14ac:dyDescent="0.3">
      <c r="A424" s="15" t="s">
        <v>814</v>
      </c>
      <c r="B424" s="18" t="s">
        <v>815</v>
      </c>
      <c r="C424" s="14">
        <v>48</v>
      </c>
      <c r="D424" s="14">
        <f>SUMIF(Table1[KODE BARANG],Table2[[#This Row],[kode_brg]],Table1[QTY])</f>
        <v>0</v>
      </c>
      <c r="E424" s="14">
        <f>SUMIF(Table3[kode_brg],Table2[[#This Row],[kode_brg]],Table3[QTY])</f>
        <v>0</v>
      </c>
      <c r="F424" s="14">
        <f>Table2[[#This Row],[stok_awal]]+Table2[[#This Row],[masuk]]-Table2[[#This Row],[keluar]]</f>
        <v>48</v>
      </c>
      <c r="G424" s="197">
        <v>250</v>
      </c>
      <c r="H424" s="197">
        <v>1000</v>
      </c>
      <c r="I424" s="197">
        <f t="shared" si="6"/>
        <v>750</v>
      </c>
      <c r="J424" s="198">
        <f>Table2[[#This Row],[jual]]*Table2[[#This Row],[keluar]]</f>
        <v>0</v>
      </c>
      <c r="K424" s="198">
        <f>Table2[[#This Row],[mark_up]]*Table2[[#This Row],[keluar]]</f>
        <v>0</v>
      </c>
      <c r="L424" s="198">
        <f>Table2[[#This Row],[beli]]*Table2[[#This Row],[stok_akhir]]</f>
        <v>12000</v>
      </c>
      <c r="M424" s="161">
        <f>Table2[[#This Row],[mark_up]]/Table2[[#This Row],[beli]]</f>
        <v>3</v>
      </c>
    </row>
    <row r="425" spans="1:13" x14ac:dyDescent="0.3">
      <c r="A425" s="15" t="s">
        <v>816</v>
      </c>
      <c r="B425" s="25" t="s">
        <v>817</v>
      </c>
      <c r="C425" s="14">
        <v>1</v>
      </c>
      <c r="D425" s="14">
        <f>SUMIF(Table1[KODE BARANG],Table2[[#This Row],[kode_brg]],Table1[QTY])</f>
        <v>0</v>
      </c>
      <c r="E425" s="14">
        <f>SUMIF(Table3[kode_brg],Table2[[#This Row],[kode_brg]],Table3[QTY])</f>
        <v>0</v>
      </c>
      <c r="F425" s="14">
        <f>Table2[[#This Row],[stok_awal]]+Table2[[#This Row],[masuk]]-Table2[[#This Row],[keluar]]</f>
        <v>1</v>
      </c>
      <c r="G425" s="197">
        <v>5100</v>
      </c>
      <c r="H425" s="197">
        <v>6000</v>
      </c>
      <c r="I425" s="197">
        <f t="shared" si="6"/>
        <v>900</v>
      </c>
      <c r="J425" s="198">
        <f>Table2[[#This Row],[jual]]*Table2[[#This Row],[keluar]]</f>
        <v>0</v>
      </c>
      <c r="K425" s="198">
        <f>Table2[[#This Row],[mark_up]]*Table2[[#This Row],[keluar]]</f>
        <v>0</v>
      </c>
      <c r="L425" s="198">
        <f>Table2[[#This Row],[beli]]*Table2[[#This Row],[stok_akhir]]</f>
        <v>5100</v>
      </c>
      <c r="M425" s="161">
        <f>Table2[[#This Row],[mark_up]]/Table2[[#This Row],[beli]]</f>
        <v>0.17647058823529413</v>
      </c>
    </row>
    <row r="426" spans="1:13" x14ac:dyDescent="0.3">
      <c r="A426" s="15" t="s">
        <v>818</v>
      </c>
      <c r="B426" s="25" t="s">
        <v>819</v>
      </c>
      <c r="C426" s="14">
        <v>5</v>
      </c>
      <c r="D426" s="14">
        <f>SUMIF(Table1[KODE BARANG],Table2[[#This Row],[kode_brg]],Table1[QTY])</f>
        <v>0</v>
      </c>
      <c r="E426" s="14">
        <f>SUMIF(Table3[kode_brg],Table2[[#This Row],[kode_brg]],Table3[QTY])</f>
        <v>0</v>
      </c>
      <c r="F426" s="14">
        <f>Table2[[#This Row],[stok_awal]]+Table2[[#This Row],[masuk]]-Table2[[#This Row],[keluar]]</f>
        <v>5</v>
      </c>
      <c r="G426" s="197">
        <v>5100</v>
      </c>
      <c r="H426" s="197">
        <v>6000</v>
      </c>
      <c r="I426" s="197">
        <f t="shared" si="6"/>
        <v>900</v>
      </c>
      <c r="J426" s="198">
        <f>Table2[[#This Row],[jual]]*Table2[[#This Row],[keluar]]</f>
        <v>0</v>
      </c>
      <c r="K426" s="198">
        <f>Table2[[#This Row],[mark_up]]*Table2[[#This Row],[keluar]]</f>
        <v>0</v>
      </c>
      <c r="L426" s="198">
        <f>Table2[[#This Row],[beli]]*Table2[[#This Row],[stok_akhir]]</f>
        <v>25500</v>
      </c>
      <c r="M426" s="161">
        <f>Table2[[#This Row],[mark_up]]/Table2[[#This Row],[beli]]</f>
        <v>0.17647058823529413</v>
      </c>
    </row>
    <row r="427" spans="1:13" x14ac:dyDescent="0.3">
      <c r="A427" s="15" t="s">
        <v>820</v>
      </c>
      <c r="B427" s="25" t="s">
        <v>821</v>
      </c>
      <c r="C427" s="14">
        <v>6</v>
      </c>
      <c r="D427" s="14">
        <f>SUMIF(Table1[KODE BARANG],Table2[[#This Row],[kode_brg]],Table1[QTY])</f>
        <v>0</v>
      </c>
      <c r="E427" s="14">
        <f>SUMIF(Table3[kode_brg],Table2[[#This Row],[kode_brg]],Table3[QTY])</f>
        <v>0</v>
      </c>
      <c r="F427" s="14">
        <f>Table2[[#This Row],[stok_awal]]+Table2[[#This Row],[masuk]]-Table2[[#This Row],[keluar]]</f>
        <v>6</v>
      </c>
      <c r="G427" s="197">
        <v>11700</v>
      </c>
      <c r="H427" s="197">
        <v>12500</v>
      </c>
      <c r="I427" s="197">
        <f t="shared" si="6"/>
        <v>800</v>
      </c>
      <c r="J427" s="198">
        <f>Table2[[#This Row],[jual]]*Table2[[#This Row],[keluar]]</f>
        <v>0</v>
      </c>
      <c r="K427" s="198">
        <f>Table2[[#This Row],[mark_up]]*Table2[[#This Row],[keluar]]</f>
        <v>0</v>
      </c>
      <c r="L427" s="198">
        <f>Table2[[#This Row],[beli]]*Table2[[#This Row],[stok_akhir]]</f>
        <v>70200</v>
      </c>
      <c r="M427" s="161">
        <f>Table2[[#This Row],[mark_up]]/Table2[[#This Row],[beli]]</f>
        <v>6.8376068376068383E-2</v>
      </c>
    </row>
    <row r="428" spans="1:13" x14ac:dyDescent="0.3">
      <c r="A428" s="15" t="s">
        <v>822</v>
      </c>
      <c r="B428" s="25" t="s">
        <v>823</v>
      </c>
      <c r="C428" s="14">
        <v>4</v>
      </c>
      <c r="D428" s="14">
        <f>SUMIF(Table1[KODE BARANG],Table2[[#This Row],[kode_brg]],Table1[QTY])</f>
        <v>0</v>
      </c>
      <c r="E428" s="14">
        <f>SUMIF(Table3[kode_brg],Table2[[#This Row],[kode_brg]],Table3[QTY])</f>
        <v>0</v>
      </c>
      <c r="F428" s="14">
        <f>Table2[[#This Row],[stok_awal]]+Table2[[#This Row],[masuk]]-Table2[[#This Row],[keluar]]</f>
        <v>4</v>
      </c>
      <c r="G428" s="197">
        <v>4600</v>
      </c>
      <c r="H428" s="197">
        <v>5500</v>
      </c>
      <c r="I428" s="197">
        <f t="shared" si="6"/>
        <v>900</v>
      </c>
      <c r="J428" s="198">
        <f>Table2[[#This Row],[jual]]*Table2[[#This Row],[keluar]]</f>
        <v>0</v>
      </c>
      <c r="K428" s="198">
        <f>Table2[[#This Row],[mark_up]]*Table2[[#This Row],[keluar]]</f>
        <v>0</v>
      </c>
      <c r="L428" s="198">
        <f>Table2[[#This Row],[beli]]*Table2[[#This Row],[stok_akhir]]</f>
        <v>18400</v>
      </c>
      <c r="M428" s="161">
        <f>Table2[[#This Row],[mark_up]]/Table2[[#This Row],[beli]]</f>
        <v>0.19565217391304349</v>
      </c>
    </row>
    <row r="429" spans="1:13" x14ac:dyDescent="0.3">
      <c r="A429" s="15" t="s">
        <v>824</v>
      </c>
      <c r="B429" s="25" t="s">
        <v>825</v>
      </c>
      <c r="C429" s="14">
        <v>4</v>
      </c>
      <c r="D429" s="14">
        <f>SUMIF(Table1[KODE BARANG],Table2[[#This Row],[kode_brg]],Table1[QTY])</f>
        <v>0</v>
      </c>
      <c r="E429" s="14">
        <f>SUMIF(Table3[kode_brg],Table2[[#This Row],[kode_brg]],Table3[QTY])</f>
        <v>0</v>
      </c>
      <c r="F429" s="14">
        <f>Table2[[#This Row],[stok_awal]]+Table2[[#This Row],[masuk]]-Table2[[#This Row],[keluar]]</f>
        <v>4</v>
      </c>
      <c r="G429" s="197">
        <v>4600</v>
      </c>
      <c r="H429" s="197">
        <v>5500</v>
      </c>
      <c r="I429" s="197">
        <f t="shared" si="6"/>
        <v>900</v>
      </c>
      <c r="J429" s="198">
        <f>Table2[[#This Row],[jual]]*Table2[[#This Row],[keluar]]</f>
        <v>0</v>
      </c>
      <c r="K429" s="198">
        <f>Table2[[#This Row],[mark_up]]*Table2[[#This Row],[keluar]]</f>
        <v>0</v>
      </c>
      <c r="L429" s="198">
        <f>Table2[[#This Row],[beli]]*Table2[[#This Row],[stok_akhir]]</f>
        <v>18400</v>
      </c>
      <c r="M429" s="161">
        <f>Table2[[#This Row],[mark_up]]/Table2[[#This Row],[beli]]</f>
        <v>0.19565217391304349</v>
      </c>
    </row>
    <row r="430" spans="1:13" x14ac:dyDescent="0.3">
      <c r="A430" s="15" t="s">
        <v>826</v>
      </c>
      <c r="B430" s="26" t="s">
        <v>827</v>
      </c>
      <c r="C430" s="14">
        <v>16</v>
      </c>
      <c r="D430" s="14">
        <f>SUMIF(Table1[KODE BARANG],Table2[[#This Row],[kode_brg]],Table1[QTY])</f>
        <v>0</v>
      </c>
      <c r="E430" s="14">
        <f>SUMIF(Table3[kode_brg],Table2[[#This Row],[kode_brg]],Table3[QTY])</f>
        <v>0</v>
      </c>
      <c r="F430" s="14">
        <f>Table2[[#This Row],[stok_awal]]+Table2[[#This Row],[masuk]]-Table2[[#This Row],[keluar]]</f>
        <v>16</v>
      </c>
      <c r="G430" s="197">
        <v>1055</v>
      </c>
      <c r="H430" s="197">
        <v>1500</v>
      </c>
      <c r="I430" s="197">
        <f t="shared" si="6"/>
        <v>445</v>
      </c>
      <c r="J430" s="198">
        <f>Table2[[#This Row],[jual]]*Table2[[#This Row],[keluar]]</f>
        <v>0</v>
      </c>
      <c r="K430" s="198">
        <f>Table2[[#This Row],[mark_up]]*Table2[[#This Row],[keluar]]</f>
        <v>0</v>
      </c>
      <c r="L430" s="198">
        <f>Table2[[#This Row],[beli]]*Table2[[#This Row],[stok_akhir]]</f>
        <v>16880</v>
      </c>
      <c r="M430" s="161">
        <f>Table2[[#This Row],[mark_up]]/Table2[[#This Row],[beli]]</f>
        <v>0.4218009478672986</v>
      </c>
    </row>
    <row r="431" spans="1:13" x14ac:dyDescent="0.3">
      <c r="A431" s="16" t="s">
        <v>828</v>
      </c>
      <c r="B431" s="26" t="s">
        <v>829</v>
      </c>
      <c r="C431" s="14">
        <v>142</v>
      </c>
      <c r="D431" s="14">
        <f>SUMIF(Table1[KODE BARANG],Table2[[#This Row],[kode_brg]],Table1[QTY])</f>
        <v>0</v>
      </c>
      <c r="E431" s="14">
        <f>SUMIF(Table3[kode_brg],Table2[[#This Row],[kode_brg]],Table3[QTY])</f>
        <v>18</v>
      </c>
      <c r="F431" s="14">
        <f>Table2[[#This Row],[stok_awal]]+Table2[[#This Row],[masuk]]-Table2[[#This Row],[keluar]]</f>
        <v>124</v>
      </c>
      <c r="G431" s="197">
        <v>887</v>
      </c>
      <c r="H431" s="197">
        <v>1000</v>
      </c>
      <c r="I431" s="197">
        <f t="shared" si="6"/>
        <v>113</v>
      </c>
      <c r="J431" s="198">
        <f>Table2[[#This Row],[jual]]*Table2[[#This Row],[keluar]]</f>
        <v>18000</v>
      </c>
      <c r="K431" s="198">
        <f>Table2[[#This Row],[mark_up]]*Table2[[#This Row],[keluar]]</f>
        <v>2034</v>
      </c>
      <c r="L431" s="198">
        <f>Table2[[#This Row],[beli]]*Table2[[#This Row],[stok_akhir]]</f>
        <v>109988</v>
      </c>
      <c r="M431" s="161">
        <f>Table2[[#This Row],[mark_up]]/Table2[[#This Row],[beli]]</f>
        <v>0.1273957158962796</v>
      </c>
    </row>
    <row r="432" spans="1:13" x14ac:dyDescent="0.3">
      <c r="A432" s="16" t="s">
        <v>830</v>
      </c>
      <c r="B432" s="27" t="s">
        <v>831</v>
      </c>
      <c r="C432" s="14">
        <v>1</v>
      </c>
      <c r="D432" s="14">
        <f>SUMIF(Table1[KODE BARANG],Table2[[#This Row],[kode_brg]],Table1[QTY])</f>
        <v>0</v>
      </c>
      <c r="E432" s="14">
        <f>SUMIF(Table3[kode_brg],Table2[[#This Row],[kode_brg]],Table3[QTY])</f>
        <v>0</v>
      </c>
      <c r="F432" s="14">
        <f>Table2[[#This Row],[stok_awal]]+Table2[[#This Row],[masuk]]-Table2[[#This Row],[keluar]]</f>
        <v>1</v>
      </c>
      <c r="G432" s="197">
        <v>16500</v>
      </c>
      <c r="H432" s="197">
        <v>18000</v>
      </c>
      <c r="I432" s="197">
        <f t="shared" si="6"/>
        <v>1500</v>
      </c>
      <c r="J432" s="198">
        <f>Table2[[#This Row],[jual]]*Table2[[#This Row],[keluar]]</f>
        <v>0</v>
      </c>
      <c r="K432" s="198">
        <f>Table2[[#This Row],[mark_up]]*Table2[[#This Row],[keluar]]</f>
        <v>0</v>
      </c>
      <c r="L432" s="198">
        <f>Table2[[#This Row],[beli]]*Table2[[#This Row],[stok_akhir]]</f>
        <v>16500</v>
      </c>
      <c r="M432" s="161">
        <f>Table2[[#This Row],[mark_up]]/Table2[[#This Row],[beli]]</f>
        <v>9.0909090909090912E-2</v>
      </c>
    </row>
    <row r="433" spans="1:13" x14ac:dyDescent="0.3">
      <c r="A433" s="16" t="s">
        <v>832</v>
      </c>
      <c r="B433" s="25" t="s">
        <v>833</v>
      </c>
      <c r="C433" s="14">
        <v>34</v>
      </c>
      <c r="D433" s="14">
        <f>SUMIF(Table1[KODE BARANG],Table2[[#This Row],[kode_brg]],Table1[QTY])</f>
        <v>0</v>
      </c>
      <c r="E433" s="14">
        <f>SUMIF(Table3[kode_brg],Table2[[#This Row],[kode_brg]],Table3[QTY])</f>
        <v>0</v>
      </c>
      <c r="F433" s="14">
        <f>Table2[[#This Row],[stok_awal]]+Table2[[#This Row],[masuk]]-Table2[[#This Row],[keluar]]</f>
        <v>34</v>
      </c>
      <c r="G433" s="197">
        <v>4950</v>
      </c>
      <c r="H433" s="197">
        <v>6500</v>
      </c>
      <c r="I433" s="197">
        <f t="shared" si="6"/>
        <v>1550</v>
      </c>
      <c r="J433" s="198">
        <f>Table2[[#This Row],[jual]]*Table2[[#This Row],[keluar]]</f>
        <v>0</v>
      </c>
      <c r="K433" s="198">
        <f>Table2[[#This Row],[mark_up]]*Table2[[#This Row],[keluar]]</f>
        <v>0</v>
      </c>
      <c r="L433" s="198">
        <f>Table2[[#This Row],[beli]]*Table2[[#This Row],[stok_akhir]]</f>
        <v>168300</v>
      </c>
      <c r="M433" s="161">
        <f>Table2[[#This Row],[mark_up]]/Table2[[#This Row],[beli]]</f>
        <v>0.31313131313131315</v>
      </c>
    </row>
    <row r="434" spans="1:13" x14ac:dyDescent="0.3">
      <c r="A434" s="16" t="s">
        <v>834</v>
      </c>
      <c r="B434" s="25" t="s">
        <v>835</v>
      </c>
      <c r="C434" s="14">
        <v>37</v>
      </c>
      <c r="D434" s="14">
        <f>SUMIF(Table1[KODE BARANG],Table2[[#This Row],[kode_brg]],Table1[QTY])</f>
        <v>0</v>
      </c>
      <c r="E434" s="14">
        <f>SUMIF(Table3[kode_brg],Table2[[#This Row],[kode_brg]],Table3[QTY])</f>
        <v>2</v>
      </c>
      <c r="F434" s="14">
        <f>Table2[[#This Row],[stok_awal]]+Table2[[#This Row],[masuk]]-Table2[[#This Row],[keluar]]</f>
        <v>35</v>
      </c>
      <c r="G434" s="197">
        <v>4200</v>
      </c>
      <c r="H434" s="197">
        <v>5000</v>
      </c>
      <c r="I434" s="197">
        <f t="shared" si="6"/>
        <v>800</v>
      </c>
      <c r="J434" s="198">
        <f>Table2[[#This Row],[jual]]*Table2[[#This Row],[keluar]]</f>
        <v>10000</v>
      </c>
      <c r="K434" s="198">
        <f>Table2[[#This Row],[mark_up]]*Table2[[#This Row],[keluar]]</f>
        <v>1600</v>
      </c>
      <c r="L434" s="198">
        <f>Table2[[#This Row],[beli]]*Table2[[#This Row],[stok_akhir]]</f>
        <v>147000</v>
      </c>
      <c r="M434" s="161">
        <f>Table2[[#This Row],[mark_up]]/Table2[[#This Row],[beli]]</f>
        <v>0.19047619047619047</v>
      </c>
    </row>
    <row r="435" spans="1:13" x14ac:dyDescent="0.3">
      <c r="A435" s="15" t="s">
        <v>836</v>
      </c>
      <c r="B435" s="25" t="s">
        <v>837</v>
      </c>
      <c r="C435" s="14">
        <v>1</v>
      </c>
      <c r="D435" s="14">
        <f>SUMIF(Table1[KODE BARANG],Table2[[#This Row],[kode_brg]],Table1[QTY])</f>
        <v>0</v>
      </c>
      <c r="E435" s="14">
        <f>SUMIF(Table3[kode_brg],Table2[[#This Row],[kode_brg]],Table3[QTY])</f>
        <v>0</v>
      </c>
      <c r="F435" s="14">
        <f>Table2[[#This Row],[stok_awal]]+Table2[[#This Row],[masuk]]-Table2[[#This Row],[keluar]]</f>
        <v>1</v>
      </c>
      <c r="G435" s="197">
        <v>9650</v>
      </c>
      <c r="H435" s="197">
        <v>10500</v>
      </c>
      <c r="I435" s="197">
        <f t="shared" si="6"/>
        <v>850</v>
      </c>
      <c r="J435" s="198">
        <f>Table2[[#This Row],[jual]]*Table2[[#This Row],[keluar]]</f>
        <v>0</v>
      </c>
      <c r="K435" s="198">
        <f>Table2[[#This Row],[mark_up]]*Table2[[#This Row],[keluar]]</f>
        <v>0</v>
      </c>
      <c r="L435" s="198">
        <f>Table2[[#This Row],[beli]]*Table2[[#This Row],[stok_akhir]]</f>
        <v>9650</v>
      </c>
      <c r="M435" s="161">
        <f>Table2[[#This Row],[mark_up]]/Table2[[#This Row],[beli]]</f>
        <v>8.8082901554404139E-2</v>
      </c>
    </row>
    <row r="436" spans="1:13" x14ac:dyDescent="0.3">
      <c r="A436" s="15" t="s">
        <v>838</v>
      </c>
      <c r="B436" s="25" t="s">
        <v>839</v>
      </c>
      <c r="C436" s="14">
        <v>1</v>
      </c>
      <c r="D436" s="14">
        <f>SUMIF(Table1[KODE BARANG],Table2[[#This Row],[kode_brg]],Table1[QTY])</f>
        <v>0</v>
      </c>
      <c r="E436" s="14">
        <f>SUMIF(Table3[kode_brg],Table2[[#This Row],[kode_brg]],Table3[QTY])</f>
        <v>0</v>
      </c>
      <c r="F436" s="14">
        <f>Table2[[#This Row],[stok_awal]]+Table2[[#This Row],[masuk]]-Table2[[#This Row],[keluar]]</f>
        <v>1</v>
      </c>
      <c r="G436" s="197">
        <v>4681</v>
      </c>
      <c r="H436" s="197">
        <v>5500</v>
      </c>
      <c r="I436" s="197">
        <f t="shared" si="6"/>
        <v>819</v>
      </c>
      <c r="J436" s="198">
        <f>Table2[[#This Row],[jual]]*Table2[[#This Row],[keluar]]</f>
        <v>0</v>
      </c>
      <c r="K436" s="198">
        <f>Table2[[#This Row],[mark_up]]*Table2[[#This Row],[keluar]]</f>
        <v>0</v>
      </c>
      <c r="L436" s="198">
        <f>Table2[[#This Row],[beli]]*Table2[[#This Row],[stok_akhir]]</f>
        <v>4681</v>
      </c>
      <c r="M436" s="161">
        <f>Table2[[#This Row],[mark_up]]/Table2[[#This Row],[beli]]</f>
        <v>0.1749626148258919</v>
      </c>
    </row>
    <row r="437" spans="1:13" x14ac:dyDescent="0.3">
      <c r="A437" s="15" t="s">
        <v>840</v>
      </c>
      <c r="B437" s="25" t="s">
        <v>841</v>
      </c>
      <c r="C437" s="14">
        <v>2</v>
      </c>
      <c r="D437" s="14">
        <f>SUMIF(Table1[KODE BARANG],Table2[[#This Row],[kode_brg]],Table1[QTY])</f>
        <v>0</v>
      </c>
      <c r="E437" s="14">
        <f>SUMIF(Table3[kode_brg],Table2[[#This Row],[kode_brg]],Table3[QTY])</f>
        <v>0</v>
      </c>
      <c r="F437" s="14">
        <f>Table2[[#This Row],[stok_awal]]+Table2[[#This Row],[masuk]]-Table2[[#This Row],[keluar]]</f>
        <v>2</v>
      </c>
      <c r="G437" s="197">
        <v>4681</v>
      </c>
      <c r="H437" s="197">
        <v>5500</v>
      </c>
      <c r="I437" s="197">
        <f t="shared" si="6"/>
        <v>819</v>
      </c>
      <c r="J437" s="198">
        <f>Table2[[#This Row],[jual]]*Table2[[#This Row],[keluar]]</f>
        <v>0</v>
      </c>
      <c r="K437" s="198">
        <f>Table2[[#This Row],[mark_up]]*Table2[[#This Row],[keluar]]</f>
        <v>0</v>
      </c>
      <c r="L437" s="198">
        <f>Table2[[#This Row],[beli]]*Table2[[#This Row],[stok_akhir]]</f>
        <v>9362</v>
      </c>
      <c r="M437" s="161">
        <f>Table2[[#This Row],[mark_up]]/Table2[[#This Row],[beli]]</f>
        <v>0.1749626148258919</v>
      </c>
    </row>
    <row r="438" spans="1:13" x14ac:dyDescent="0.3">
      <c r="A438" s="15" t="s">
        <v>842</v>
      </c>
      <c r="B438" s="16" t="s">
        <v>843</v>
      </c>
      <c r="C438" s="14">
        <v>3</v>
      </c>
      <c r="D438" s="14">
        <f>SUMIF(Table1[KODE BARANG],Table2[[#This Row],[kode_brg]],Table1[QTY])</f>
        <v>0</v>
      </c>
      <c r="E438" s="14">
        <f>SUMIF(Table3[kode_brg],Table2[[#This Row],[kode_brg]],Table3[QTY])</f>
        <v>0</v>
      </c>
      <c r="F438" s="14">
        <f>Table2[[#This Row],[stok_awal]]+Table2[[#This Row],[masuk]]-Table2[[#This Row],[keluar]]</f>
        <v>3</v>
      </c>
      <c r="G438" s="197">
        <v>8525</v>
      </c>
      <c r="H438" s="197">
        <v>9500</v>
      </c>
      <c r="I438" s="197">
        <f t="shared" si="6"/>
        <v>975</v>
      </c>
      <c r="J438" s="198">
        <f>Table2[[#This Row],[jual]]*Table2[[#This Row],[keluar]]</f>
        <v>0</v>
      </c>
      <c r="K438" s="198">
        <f>Table2[[#This Row],[mark_up]]*Table2[[#This Row],[keluar]]</f>
        <v>0</v>
      </c>
      <c r="L438" s="198">
        <f>Table2[[#This Row],[beli]]*Table2[[#This Row],[stok_akhir]]</f>
        <v>25575</v>
      </c>
      <c r="M438" s="161">
        <f>Table2[[#This Row],[mark_up]]/Table2[[#This Row],[beli]]</f>
        <v>0.11436950146627566</v>
      </c>
    </row>
    <row r="439" spans="1:13" x14ac:dyDescent="0.3">
      <c r="A439" s="15" t="s">
        <v>844</v>
      </c>
      <c r="B439" s="16" t="s">
        <v>845</v>
      </c>
      <c r="C439" s="14">
        <v>1</v>
      </c>
      <c r="D439" s="14">
        <f>SUMIF(Table1[KODE BARANG],Table2[[#This Row],[kode_brg]],Table1[QTY])</f>
        <v>0</v>
      </c>
      <c r="E439" s="14">
        <f>SUMIF(Table3[kode_brg],Table2[[#This Row],[kode_brg]],Table3[QTY])</f>
        <v>0</v>
      </c>
      <c r="F439" s="14">
        <f>Table2[[#This Row],[stok_awal]]+Table2[[#This Row],[masuk]]-Table2[[#This Row],[keluar]]</f>
        <v>1</v>
      </c>
      <c r="G439" s="197">
        <v>8525</v>
      </c>
      <c r="H439" s="197">
        <v>9500</v>
      </c>
      <c r="I439" s="197">
        <f t="shared" si="6"/>
        <v>975</v>
      </c>
      <c r="J439" s="198">
        <f>Table2[[#This Row],[jual]]*Table2[[#This Row],[keluar]]</f>
        <v>0</v>
      </c>
      <c r="K439" s="198">
        <f>Table2[[#This Row],[mark_up]]*Table2[[#This Row],[keluar]]</f>
        <v>0</v>
      </c>
      <c r="L439" s="198">
        <f>Table2[[#This Row],[beli]]*Table2[[#This Row],[stok_akhir]]</f>
        <v>8525</v>
      </c>
      <c r="M439" s="161">
        <f>Table2[[#This Row],[mark_up]]/Table2[[#This Row],[beli]]</f>
        <v>0.11436950146627566</v>
      </c>
    </row>
    <row r="440" spans="1:13" x14ac:dyDescent="0.3">
      <c r="A440" s="22" t="s">
        <v>846</v>
      </c>
      <c r="B440" s="22" t="s">
        <v>847</v>
      </c>
      <c r="C440" s="14">
        <v>2</v>
      </c>
      <c r="D440" s="14">
        <f>SUMIF(Table1[KODE BARANG],Table2[[#This Row],[kode_brg]],Table1[QTY])</f>
        <v>0</v>
      </c>
      <c r="E440" s="14">
        <f>SUMIF(Table3[kode_brg],Table2[[#This Row],[kode_brg]],Table3[QTY])</f>
        <v>0</v>
      </c>
      <c r="F440" s="14">
        <f>Table2[[#This Row],[stok_awal]]+Table2[[#This Row],[masuk]]-Table2[[#This Row],[keluar]]</f>
        <v>2</v>
      </c>
      <c r="G440" s="197">
        <v>20546</v>
      </c>
      <c r="H440" s="197">
        <v>22000</v>
      </c>
      <c r="I440" s="197">
        <f t="shared" si="6"/>
        <v>1454</v>
      </c>
      <c r="J440" s="198">
        <f>Table2[[#This Row],[jual]]*Table2[[#This Row],[keluar]]</f>
        <v>0</v>
      </c>
      <c r="K440" s="198">
        <f>Table2[[#This Row],[mark_up]]*Table2[[#This Row],[keluar]]</f>
        <v>0</v>
      </c>
      <c r="L440" s="198">
        <f>Table2[[#This Row],[beli]]*Table2[[#This Row],[stok_akhir]]</f>
        <v>41092</v>
      </c>
      <c r="M440" s="161">
        <f>Table2[[#This Row],[mark_up]]/Table2[[#This Row],[beli]]</f>
        <v>7.0768032707096265E-2</v>
      </c>
    </row>
    <row r="441" spans="1:13" x14ac:dyDescent="0.3">
      <c r="A441" s="15" t="s">
        <v>848</v>
      </c>
      <c r="B441" s="16" t="s">
        <v>849</v>
      </c>
      <c r="C441" s="14">
        <v>15</v>
      </c>
      <c r="D441" s="14">
        <f>SUMIF(Table1[KODE BARANG],Table2[[#This Row],[kode_brg]],Table1[QTY])</f>
        <v>0</v>
      </c>
      <c r="E441" s="14">
        <f>SUMIF(Table3[kode_brg],Table2[[#This Row],[kode_brg]],Table3[QTY])</f>
        <v>0</v>
      </c>
      <c r="F441" s="14">
        <f>Table2[[#This Row],[stok_awal]]+Table2[[#This Row],[masuk]]-Table2[[#This Row],[keluar]]</f>
        <v>15</v>
      </c>
      <c r="G441" s="197">
        <v>5000</v>
      </c>
      <c r="H441" s="197">
        <v>6000</v>
      </c>
      <c r="I441" s="197">
        <f t="shared" si="6"/>
        <v>1000</v>
      </c>
      <c r="J441" s="198">
        <f>Table2[[#This Row],[jual]]*Table2[[#This Row],[keluar]]</f>
        <v>0</v>
      </c>
      <c r="K441" s="198">
        <f>Table2[[#This Row],[mark_up]]*Table2[[#This Row],[keluar]]</f>
        <v>0</v>
      </c>
      <c r="L441" s="198">
        <f>Table2[[#This Row],[beli]]*Table2[[#This Row],[stok_akhir]]</f>
        <v>75000</v>
      </c>
      <c r="M441" s="161">
        <f>Table2[[#This Row],[mark_up]]/Table2[[#This Row],[beli]]</f>
        <v>0.2</v>
      </c>
    </row>
    <row r="442" spans="1:13" x14ac:dyDescent="0.3">
      <c r="A442" s="15" t="s">
        <v>850</v>
      </c>
      <c r="B442" s="16" t="s">
        <v>851</v>
      </c>
      <c r="C442" s="14">
        <v>1</v>
      </c>
      <c r="D442" s="14">
        <f>SUMIF(Table1[KODE BARANG],Table2[[#This Row],[kode_brg]],Table1[QTY])</f>
        <v>0</v>
      </c>
      <c r="E442" s="14">
        <f>SUMIF(Table3[kode_brg],Table2[[#This Row],[kode_brg]],Table3[QTY])</f>
        <v>0</v>
      </c>
      <c r="F442" s="14">
        <f>Table2[[#This Row],[stok_awal]]+Table2[[#This Row],[masuk]]-Table2[[#This Row],[keluar]]</f>
        <v>1</v>
      </c>
      <c r="G442" s="197">
        <v>17300</v>
      </c>
      <c r="H442" s="197">
        <v>18500</v>
      </c>
      <c r="I442" s="197">
        <f t="shared" si="6"/>
        <v>1200</v>
      </c>
      <c r="J442" s="198">
        <f>Table2[[#This Row],[jual]]*Table2[[#This Row],[keluar]]</f>
        <v>0</v>
      </c>
      <c r="K442" s="198">
        <f>Table2[[#This Row],[mark_up]]*Table2[[#This Row],[keluar]]</f>
        <v>0</v>
      </c>
      <c r="L442" s="198">
        <f>Table2[[#This Row],[beli]]*Table2[[#This Row],[stok_akhir]]</f>
        <v>17300</v>
      </c>
      <c r="M442" s="161">
        <f>Table2[[#This Row],[mark_up]]/Table2[[#This Row],[beli]]</f>
        <v>6.9364161849710976E-2</v>
      </c>
    </row>
    <row r="443" spans="1:13" x14ac:dyDescent="0.3">
      <c r="A443" s="15" t="s">
        <v>852</v>
      </c>
      <c r="B443" s="16" t="s">
        <v>853</v>
      </c>
      <c r="C443" s="14">
        <v>1</v>
      </c>
      <c r="D443" s="14">
        <f>SUMIF(Table1[KODE BARANG],Table2[[#This Row],[kode_brg]],Table1[QTY])</f>
        <v>0</v>
      </c>
      <c r="E443" s="14">
        <f>SUMIF(Table3[kode_brg],Table2[[#This Row],[kode_brg]],Table3[QTY])</f>
        <v>0</v>
      </c>
      <c r="F443" s="14">
        <f>Table2[[#This Row],[stok_awal]]+Table2[[#This Row],[masuk]]-Table2[[#This Row],[keluar]]</f>
        <v>1</v>
      </c>
      <c r="G443" s="197">
        <v>17300</v>
      </c>
      <c r="H443" s="197">
        <v>18300</v>
      </c>
      <c r="I443" s="197">
        <f t="shared" si="6"/>
        <v>1000</v>
      </c>
      <c r="J443" s="198">
        <f>Table2[[#This Row],[jual]]*Table2[[#This Row],[keluar]]</f>
        <v>0</v>
      </c>
      <c r="K443" s="198">
        <f>Table2[[#This Row],[mark_up]]*Table2[[#This Row],[keluar]]</f>
        <v>0</v>
      </c>
      <c r="L443" s="198">
        <f>Table2[[#This Row],[beli]]*Table2[[#This Row],[stok_akhir]]</f>
        <v>17300</v>
      </c>
      <c r="M443" s="161">
        <f>Table2[[#This Row],[mark_up]]/Table2[[#This Row],[beli]]</f>
        <v>5.7803468208092484E-2</v>
      </c>
    </row>
    <row r="444" spans="1:13" x14ac:dyDescent="0.3">
      <c r="A444" s="22" t="s">
        <v>854</v>
      </c>
      <c r="B444" s="22" t="s">
        <v>855</v>
      </c>
      <c r="C444" s="14">
        <v>7</v>
      </c>
      <c r="D444" s="14">
        <f>SUMIF(Table1[KODE BARANG],Table2[[#This Row],[kode_brg]],Table1[QTY])</f>
        <v>0</v>
      </c>
      <c r="E444" s="14">
        <f>SUMIF(Table3[kode_brg],Table2[[#This Row],[kode_brg]],Table3[QTY])</f>
        <v>0</v>
      </c>
      <c r="F444" s="14">
        <f>Table2[[#This Row],[stok_awal]]+Table2[[#This Row],[masuk]]-Table2[[#This Row],[keluar]]</f>
        <v>7</v>
      </c>
      <c r="G444" s="197">
        <v>3850</v>
      </c>
      <c r="H444" s="197">
        <v>4500</v>
      </c>
      <c r="I444" s="197">
        <f t="shared" si="6"/>
        <v>650</v>
      </c>
      <c r="J444" s="198">
        <f>Table2[[#This Row],[jual]]*Table2[[#This Row],[keluar]]</f>
        <v>0</v>
      </c>
      <c r="K444" s="198">
        <f>Table2[[#This Row],[mark_up]]*Table2[[#This Row],[keluar]]</f>
        <v>0</v>
      </c>
      <c r="L444" s="198">
        <f>Table2[[#This Row],[beli]]*Table2[[#This Row],[stok_akhir]]</f>
        <v>26950</v>
      </c>
      <c r="M444" s="161">
        <f>Table2[[#This Row],[mark_up]]/Table2[[#This Row],[beli]]</f>
        <v>0.16883116883116883</v>
      </c>
    </row>
    <row r="445" spans="1:13" x14ac:dyDescent="0.3">
      <c r="A445" s="22" t="s">
        <v>856</v>
      </c>
      <c r="B445" s="22" t="s">
        <v>857</v>
      </c>
      <c r="C445" s="14">
        <v>9</v>
      </c>
      <c r="D445" s="14">
        <f>SUMIF(Table1[KODE BARANG],Table2[[#This Row],[kode_brg]],Table1[QTY])</f>
        <v>0</v>
      </c>
      <c r="E445" s="14">
        <f>SUMIF(Table3[kode_brg],Table2[[#This Row],[kode_brg]],Table3[QTY])</f>
        <v>0</v>
      </c>
      <c r="F445" s="14">
        <f>Table2[[#This Row],[stok_awal]]+Table2[[#This Row],[masuk]]-Table2[[#This Row],[keluar]]</f>
        <v>9</v>
      </c>
      <c r="G445" s="197">
        <v>3850</v>
      </c>
      <c r="H445" s="197">
        <v>4500</v>
      </c>
      <c r="I445" s="197">
        <f t="shared" si="6"/>
        <v>650</v>
      </c>
      <c r="J445" s="198">
        <f>Table2[[#This Row],[jual]]*Table2[[#This Row],[keluar]]</f>
        <v>0</v>
      </c>
      <c r="K445" s="198">
        <f>Table2[[#This Row],[mark_up]]*Table2[[#This Row],[keluar]]</f>
        <v>0</v>
      </c>
      <c r="L445" s="198">
        <f>Table2[[#This Row],[beli]]*Table2[[#This Row],[stok_akhir]]</f>
        <v>34650</v>
      </c>
      <c r="M445" s="161">
        <f>Table2[[#This Row],[mark_up]]/Table2[[#This Row],[beli]]</f>
        <v>0.16883116883116883</v>
      </c>
    </row>
    <row r="446" spans="1:13" x14ac:dyDescent="0.3">
      <c r="A446" s="15" t="s">
        <v>858</v>
      </c>
      <c r="B446" s="16" t="s">
        <v>859</v>
      </c>
      <c r="C446" s="14">
        <v>1</v>
      </c>
      <c r="D446" s="14">
        <f>SUMIF(Table1[KODE BARANG],Table2[[#This Row],[kode_brg]],Table1[QTY])</f>
        <v>0</v>
      </c>
      <c r="E446" s="14">
        <f>SUMIF(Table3[kode_brg],Table2[[#This Row],[kode_brg]],Table3[QTY])</f>
        <v>0</v>
      </c>
      <c r="F446" s="14">
        <f>Table2[[#This Row],[stok_awal]]+Table2[[#This Row],[masuk]]-Table2[[#This Row],[keluar]]</f>
        <v>1</v>
      </c>
      <c r="G446" s="197">
        <v>8900</v>
      </c>
      <c r="H446" s="197">
        <v>9500</v>
      </c>
      <c r="I446" s="197">
        <f t="shared" si="6"/>
        <v>600</v>
      </c>
      <c r="J446" s="198">
        <f>Table2[[#This Row],[jual]]*Table2[[#This Row],[keluar]]</f>
        <v>0</v>
      </c>
      <c r="K446" s="198">
        <f>Table2[[#This Row],[mark_up]]*Table2[[#This Row],[keluar]]</f>
        <v>0</v>
      </c>
      <c r="L446" s="198">
        <f>Table2[[#This Row],[beli]]*Table2[[#This Row],[stok_akhir]]</f>
        <v>8900</v>
      </c>
      <c r="M446" s="161">
        <f>Table2[[#This Row],[mark_up]]/Table2[[#This Row],[beli]]</f>
        <v>6.741573033707865E-2</v>
      </c>
    </row>
    <row r="447" spans="1:13" x14ac:dyDescent="0.3">
      <c r="A447" s="28" t="s">
        <v>860</v>
      </c>
      <c r="B447" s="22" t="s">
        <v>861</v>
      </c>
      <c r="C447" s="14">
        <v>8</v>
      </c>
      <c r="D447" s="14">
        <f>SUMIF(Table1[KODE BARANG],Table2[[#This Row],[kode_brg]],Table1[QTY])</f>
        <v>0</v>
      </c>
      <c r="E447" s="14">
        <f>SUMIF(Table3[kode_brg],Table2[[#This Row],[kode_brg]],Table3[QTY])</f>
        <v>0</v>
      </c>
      <c r="F447" s="14">
        <f>Table2[[#This Row],[stok_awal]]+Table2[[#This Row],[masuk]]-Table2[[#This Row],[keluar]]</f>
        <v>8</v>
      </c>
      <c r="G447" s="197">
        <v>3900</v>
      </c>
      <c r="H447" s="197">
        <v>4500</v>
      </c>
      <c r="I447" s="197">
        <f t="shared" si="6"/>
        <v>600</v>
      </c>
      <c r="J447" s="198">
        <f>Table2[[#This Row],[jual]]*Table2[[#This Row],[keluar]]</f>
        <v>0</v>
      </c>
      <c r="K447" s="198">
        <f>Table2[[#This Row],[mark_up]]*Table2[[#This Row],[keluar]]</f>
        <v>0</v>
      </c>
      <c r="L447" s="198">
        <f>Table2[[#This Row],[beli]]*Table2[[#This Row],[stok_akhir]]</f>
        <v>31200</v>
      </c>
      <c r="M447" s="161">
        <f>Table2[[#This Row],[mark_up]]/Table2[[#This Row],[beli]]</f>
        <v>0.15384615384615385</v>
      </c>
    </row>
    <row r="448" spans="1:13" x14ac:dyDescent="0.3">
      <c r="A448" s="22" t="s">
        <v>862</v>
      </c>
      <c r="B448" s="22" t="s">
        <v>863</v>
      </c>
      <c r="C448" s="14">
        <v>3</v>
      </c>
      <c r="D448" s="14">
        <f>SUMIF(Table1[KODE BARANG],Table2[[#This Row],[kode_brg]],Table1[QTY])</f>
        <v>0</v>
      </c>
      <c r="E448" s="14">
        <f>SUMIF(Table3[kode_brg],Table2[[#This Row],[kode_brg]],Table3[QTY])</f>
        <v>0</v>
      </c>
      <c r="F448" s="14">
        <f>Table2[[#This Row],[stok_awal]]+Table2[[#This Row],[masuk]]-Table2[[#This Row],[keluar]]</f>
        <v>3</v>
      </c>
      <c r="G448" s="197">
        <v>3900</v>
      </c>
      <c r="H448" s="197">
        <v>4500</v>
      </c>
      <c r="I448" s="197">
        <f t="shared" si="6"/>
        <v>600</v>
      </c>
      <c r="J448" s="198">
        <f>Table2[[#This Row],[jual]]*Table2[[#This Row],[keluar]]</f>
        <v>0</v>
      </c>
      <c r="K448" s="198">
        <f>Table2[[#This Row],[mark_up]]*Table2[[#This Row],[keluar]]</f>
        <v>0</v>
      </c>
      <c r="L448" s="198">
        <f>Table2[[#This Row],[beli]]*Table2[[#This Row],[stok_akhir]]</f>
        <v>11700</v>
      </c>
      <c r="M448" s="161">
        <f>Table2[[#This Row],[mark_up]]/Table2[[#This Row],[beli]]</f>
        <v>0.15384615384615385</v>
      </c>
    </row>
    <row r="449" spans="1:13" x14ac:dyDescent="0.3">
      <c r="A449" s="15" t="s">
        <v>864</v>
      </c>
      <c r="B449" s="22" t="s">
        <v>865</v>
      </c>
      <c r="C449" s="14">
        <v>1</v>
      </c>
      <c r="D449" s="14">
        <f>SUMIF(Table1[KODE BARANG],Table2[[#This Row],[kode_brg]],Table1[QTY])</f>
        <v>0</v>
      </c>
      <c r="E449" s="14">
        <f>SUMIF(Table3[kode_brg],Table2[[#This Row],[kode_brg]],Table3[QTY])</f>
        <v>0</v>
      </c>
      <c r="F449" s="14">
        <f>Table2[[#This Row],[stok_awal]]+Table2[[#This Row],[masuk]]-Table2[[#This Row],[keluar]]</f>
        <v>1</v>
      </c>
      <c r="G449" s="197">
        <v>7300</v>
      </c>
      <c r="H449" s="197">
        <v>8300</v>
      </c>
      <c r="I449" s="197">
        <f t="shared" si="6"/>
        <v>1000</v>
      </c>
      <c r="J449" s="198">
        <f>Table2[[#This Row],[jual]]*Table2[[#This Row],[keluar]]</f>
        <v>0</v>
      </c>
      <c r="K449" s="198">
        <f>Table2[[#This Row],[mark_up]]*Table2[[#This Row],[keluar]]</f>
        <v>0</v>
      </c>
      <c r="L449" s="198">
        <f>Table2[[#This Row],[beli]]*Table2[[#This Row],[stok_akhir]]</f>
        <v>7300</v>
      </c>
      <c r="M449" s="161">
        <f>Table2[[#This Row],[mark_up]]/Table2[[#This Row],[beli]]</f>
        <v>0.13698630136986301</v>
      </c>
    </row>
    <row r="450" spans="1:13" x14ac:dyDescent="0.3">
      <c r="A450" s="15" t="s">
        <v>866</v>
      </c>
      <c r="B450" s="16" t="s">
        <v>867</v>
      </c>
      <c r="C450" s="14">
        <v>3</v>
      </c>
      <c r="D450" s="14">
        <f>SUMIF(Table1[KODE BARANG],Table2[[#This Row],[kode_brg]],Table1[QTY])</f>
        <v>0</v>
      </c>
      <c r="E450" s="14">
        <f>SUMIF(Table3[kode_brg],Table2[[#This Row],[kode_brg]],Table3[QTY])</f>
        <v>0</v>
      </c>
      <c r="F450" s="14">
        <f>Table2[[#This Row],[stok_awal]]+Table2[[#This Row],[masuk]]-Table2[[#This Row],[keluar]]</f>
        <v>3</v>
      </c>
      <c r="G450" s="197">
        <v>3350</v>
      </c>
      <c r="H450" s="197">
        <v>4000</v>
      </c>
      <c r="I450" s="197">
        <f t="shared" si="6"/>
        <v>650</v>
      </c>
      <c r="J450" s="198">
        <f>Table2[[#This Row],[jual]]*Table2[[#This Row],[keluar]]</f>
        <v>0</v>
      </c>
      <c r="K450" s="198">
        <f>Table2[[#This Row],[mark_up]]*Table2[[#This Row],[keluar]]</f>
        <v>0</v>
      </c>
      <c r="L450" s="198">
        <f>Table2[[#This Row],[beli]]*Table2[[#This Row],[stok_akhir]]</f>
        <v>10050</v>
      </c>
      <c r="M450" s="161">
        <f>Table2[[#This Row],[mark_up]]/Table2[[#This Row],[beli]]</f>
        <v>0.19402985074626866</v>
      </c>
    </row>
    <row r="451" spans="1:13" x14ac:dyDescent="0.3">
      <c r="A451" s="22" t="s">
        <v>868</v>
      </c>
      <c r="B451" s="22" t="s">
        <v>869</v>
      </c>
      <c r="C451" s="14">
        <v>13</v>
      </c>
      <c r="D451" s="14">
        <f>SUMIF(Table1[KODE BARANG],Table2[[#This Row],[kode_brg]],Table1[QTY])</f>
        <v>0</v>
      </c>
      <c r="E451" s="14">
        <f>SUMIF(Table3[kode_brg],Table2[[#This Row],[kode_brg]],Table3[QTY])</f>
        <v>2</v>
      </c>
      <c r="F451" s="14">
        <f>Table2[[#This Row],[stok_awal]]+Table2[[#This Row],[masuk]]-Table2[[#This Row],[keluar]]</f>
        <v>11</v>
      </c>
      <c r="G451" s="197">
        <v>3350</v>
      </c>
      <c r="H451" s="197">
        <v>4000</v>
      </c>
      <c r="I451" s="197">
        <f t="shared" ref="I451:I514" si="7">H451-G451</f>
        <v>650</v>
      </c>
      <c r="J451" s="198">
        <f>Table2[[#This Row],[jual]]*Table2[[#This Row],[keluar]]</f>
        <v>8000</v>
      </c>
      <c r="K451" s="198">
        <f>Table2[[#This Row],[mark_up]]*Table2[[#This Row],[keluar]]</f>
        <v>1300</v>
      </c>
      <c r="L451" s="198">
        <f>Table2[[#This Row],[beli]]*Table2[[#This Row],[stok_akhir]]</f>
        <v>36850</v>
      </c>
      <c r="M451" s="161">
        <f>Table2[[#This Row],[mark_up]]/Table2[[#This Row],[beli]]</f>
        <v>0.19402985074626866</v>
      </c>
    </row>
    <row r="452" spans="1:13" x14ac:dyDescent="0.3">
      <c r="A452" s="22" t="s">
        <v>870</v>
      </c>
      <c r="B452" s="22" t="s">
        <v>871</v>
      </c>
      <c r="C452" s="14">
        <v>3</v>
      </c>
      <c r="D452" s="14">
        <f>SUMIF(Table1[KODE BARANG],Table2[[#This Row],[kode_brg]],Table1[QTY])</f>
        <v>0</v>
      </c>
      <c r="E452" s="14">
        <f>SUMIF(Table3[kode_brg],Table2[[#This Row],[kode_brg]],Table3[QTY])</f>
        <v>0</v>
      </c>
      <c r="F452" s="14">
        <f>Table2[[#This Row],[stok_awal]]+Table2[[#This Row],[masuk]]-Table2[[#This Row],[keluar]]</f>
        <v>3</v>
      </c>
      <c r="G452" s="197">
        <v>3200</v>
      </c>
      <c r="H452" s="197">
        <v>4000</v>
      </c>
      <c r="I452" s="197">
        <f t="shared" si="7"/>
        <v>800</v>
      </c>
      <c r="J452" s="198">
        <f>Table2[[#This Row],[jual]]*Table2[[#This Row],[keluar]]</f>
        <v>0</v>
      </c>
      <c r="K452" s="198">
        <f>Table2[[#This Row],[mark_up]]*Table2[[#This Row],[keluar]]</f>
        <v>0</v>
      </c>
      <c r="L452" s="198">
        <f>Table2[[#This Row],[beli]]*Table2[[#This Row],[stok_akhir]]</f>
        <v>9600</v>
      </c>
      <c r="M452" s="161">
        <f>Table2[[#This Row],[mark_up]]/Table2[[#This Row],[beli]]</f>
        <v>0.25</v>
      </c>
    </row>
    <row r="453" spans="1:13" x14ac:dyDescent="0.3">
      <c r="A453" s="22" t="s">
        <v>872</v>
      </c>
      <c r="B453" s="22" t="s">
        <v>873</v>
      </c>
      <c r="C453" s="14">
        <v>12</v>
      </c>
      <c r="D453" s="14">
        <f>SUMIF(Table1[KODE BARANG],Table2[[#This Row],[kode_brg]],Table1[QTY])</f>
        <v>0</v>
      </c>
      <c r="E453" s="14">
        <f>SUMIF(Table3[kode_brg],Table2[[#This Row],[kode_brg]],Table3[QTY])</f>
        <v>0</v>
      </c>
      <c r="F453" s="14">
        <f>Table2[[#This Row],[stok_awal]]+Table2[[#This Row],[masuk]]-Table2[[#This Row],[keluar]]</f>
        <v>12</v>
      </c>
      <c r="G453" s="197">
        <v>3200</v>
      </c>
      <c r="H453" s="197">
        <v>4000</v>
      </c>
      <c r="I453" s="197">
        <f t="shared" si="7"/>
        <v>800</v>
      </c>
      <c r="J453" s="198">
        <f>Table2[[#This Row],[jual]]*Table2[[#This Row],[keluar]]</f>
        <v>0</v>
      </c>
      <c r="K453" s="198">
        <f>Table2[[#This Row],[mark_up]]*Table2[[#This Row],[keluar]]</f>
        <v>0</v>
      </c>
      <c r="L453" s="198">
        <f>Table2[[#This Row],[beli]]*Table2[[#This Row],[stok_akhir]]</f>
        <v>38400</v>
      </c>
      <c r="M453" s="161">
        <f>Table2[[#This Row],[mark_up]]/Table2[[#This Row],[beli]]</f>
        <v>0.25</v>
      </c>
    </row>
    <row r="454" spans="1:13" x14ac:dyDescent="0.3">
      <c r="A454" s="22" t="s">
        <v>874</v>
      </c>
      <c r="B454" s="22" t="s">
        <v>875</v>
      </c>
      <c r="C454" s="14">
        <v>6</v>
      </c>
      <c r="D454" s="14">
        <f>SUMIF(Table1[KODE BARANG],Table2[[#This Row],[kode_brg]],Table1[QTY])</f>
        <v>0</v>
      </c>
      <c r="E454" s="14">
        <f>SUMIF(Table3[kode_brg],Table2[[#This Row],[kode_brg]],Table3[QTY])</f>
        <v>0</v>
      </c>
      <c r="F454" s="14">
        <f>Table2[[#This Row],[stok_awal]]+Table2[[#This Row],[masuk]]-Table2[[#This Row],[keluar]]</f>
        <v>6</v>
      </c>
      <c r="G454" s="197">
        <v>4850</v>
      </c>
      <c r="H454" s="197">
        <v>5500</v>
      </c>
      <c r="I454" s="197">
        <f t="shared" si="7"/>
        <v>650</v>
      </c>
      <c r="J454" s="198">
        <f>Table2[[#This Row],[jual]]*Table2[[#This Row],[keluar]]</f>
        <v>0</v>
      </c>
      <c r="K454" s="198">
        <f>Table2[[#This Row],[mark_up]]*Table2[[#This Row],[keluar]]</f>
        <v>0</v>
      </c>
      <c r="L454" s="198">
        <f>Table2[[#This Row],[beli]]*Table2[[#This Row],[stok_akhir]]</f>
        <v>29100</v>
      </c>
      <c r="M454" s="161">
        <f>Table2[[#This Row],[mark_up]]/Table2[[#This Row],[beli]]</f>
        <v>0.13402061855670103</v>
      </c>
    </row>
    <row r="455" spans="1:13" x14ac:dyDescent="0.3">
      <c r="A455" s="15" t="s">
        <v>876</v>
      </c>
      <c r="B455" s="16" t="s">
        <v>877</v>
      </c>
      <c r="C455" s="14">
        <v>2</v>
      </c>
      <c r="D455" s="14">
        <f>SUMIF(Table1[KODE BARANG],Table2[[#This Row],[kode_brg]],Table1[QTY])</f>
        <v>0</v>
      </c>
      <c r="E455" s="14">
        <f>SUMIF(Table3[kode_brg],Table2[[#This Row],[kode_brg]],Table3[QTY])</f>
        <v>0</v>
      </c>
      <c r="F455" s="14">
        <f>Table2[[#This Row],[stok_awal]]+Table2[[#This Row],[masuk]]-Table2[[#This Row],[keluar]]</f>
        <v>2</v>
      </c>
      <c r="G455" s="197">
        <v>25700</v>
      </c>
      <c r="H455" s="197">
        <v>26700</v>
      </c>
      <c r="I455" s="197">
        <f t="shared" si="7"/>
        <v>1000</v>
      </c>
      <c r="J455" s="198">
        <f>Table2[[#This Row],[jual]]*Table2[[#This Row],[keluar]]</f>
        <v>0</v>
      </c>
      <c r="K455" s="198">
        <f>Table2[[#This Row],[mark_up]]*Table2[[#This Row],[keluar]]</f>
        <v>0</v>
      </c>
      <c r="L455" s="198">
        <f>Table2[[#This Row],[beli]]*Table2[[#This Row],[stok_akhir]]</f>
        <v>51400</v>
      </c>
      <c r="M455" s="161">
        <f>Table2[[#This Row],[mark_up]]/Table2[[#This Row],[beli]]</f>
        <v>3.8910505836575876E-2</v>
      </c>
    </row>
    <row r="456" spans="1:13" x14ac:dyDescent="0.3">
      <c r="A456" s="22" t="s">
        <v>878</v>
      </c>
      <c r="B456" s="22" t="s">
        <v>879</v>
      </c>
      <c r="C456" s="14">
        <v>4</v>
      </c>
      <c r="D456" s="14">
        <f>SUMIF(Table1[KODE BARANG],Table2[[#This Row],[kode_brg]],Table1[QTY])</f>
        <v>0</v>
      </c>
      <c r="E456" s="14">
        <f>SUMIF(Table3[kode_brg],Table2[[#This Row],[kode_brg]],Table3[QTY])</f>
        <v>0</v>
      </c>
      <c r="F456" s="14">
        <f>Table2[[#This Row],[stok_awal]]+Table2[[#This Row],[masuk]]-Table2[[#This Row],[keluar]]</f>
        <v>4</v>
      </c>
      <c r="G456" s="197">
        <v>1600</v>
      </c>
      <c r="H456" s="197">
        <v>2000</v>
      </c>
      <c r="I456" s="197">
        <f t="shared" si="7"/>
        <v>400</v>
      </c>
      <c r="J456" s="198">
        <f>Table2[[#This Row],[jual]]*Table2[[#This Row],[keluar]]</f>
        <v>0</v>
      </c>
      <c r="K456" s="198">
        <f>Table2[[#This Row],[mark_up]]*Table2[[#This Row],[keluar]]</f>
        <v>0</v>
      </c>
      <c r="L456" s="198">
        <f>Table2[[#This Row],[beli]]*Table2[[#This Row],[stok_akhir]]</f>
        <v>6400</v>
      </c>
      <c r="M456" s="161">
        <f>Table2[[#This Row],[mark_up]]/Table2[[#This Row],[beli]]</f>
        <v>0.25</v>
      </c>
    </row>
    <row r="457" spans="1:13" x14ac:dyDescent="0.3">
      <c r="A457" s="29" t="s">
        <v>880</v>
      </c>
      <c r="B457" s="29" t="s">
        <v>881</v>
      </c>
      <c r="C457" s="14">
        <v>6</v>
      </c>
      <c r="D457" s="14">
        <f>SUMIF(Table1[KODE BARANG],Table2[[#This Row],[kode_brg]],Table1[QTY])</f>
        <v>0</v>
      </c>
      <c r="E457" s="14">
        <f>SUMIF(Table3[kode_brg],Table2[[#This Row],[kode_brg]],Table3[QTY])</f>
        <v>0</v>
      </c>
      <c r="F457" s="14">
        <f>Table2[[#This Row],[stok_awal]]+Table2[[#This Row],[masuk]]-Table2[[#This Row],[keluar]]</f>
        <v>6</v>
      </c>
      <c r="G457" s="197">
        <v>1600</v>
      </c>
      <c r="H457" s="197">
        <v>2000</v>
      </c>
      <c r="I457" s="197">
        <f t="shared" si="7"/>
        <v>400</v>
      </c>
      <c r="J457" s="198">
        <f>Table2[[#This Row],[jual]]*Table2[[#This Row],[keluar]]</f>
        <v>0</v>
      </c>
      <c r="K457" s="198">
        <f>Table2[[#This Row],[mark_up]]*Table2[[#This Row],[keluar]]</f>
        <v>0</v>
      </c>
      <c r="L457" s="198">
        <f>Table2[[#This Row],[beli]]*Table2[[#This Row],[stok_akhir]]</f>
        <v>9600</v>
      </c>
      <c r="M457" s="161">
        <f>Table2[[#This Row],[mark_up]]/Table2[[#This Row],[beli]]</f>
        <v>0.25</v>
      </c>
    </row>
    <row r="458" spans="1:13" x14ac:dyDescent="0.3">
      <c r="A458" s="16" t="s">
        <v>882</v>
      </c>
      <c r="B458" s="16" t="s">
        <v>883</v>
      </c>
      <c r="C458" s="14">
        <v>1</v>
      </c>
      <c r="D458" s="14">
        <f>SUMIF(Table1[KODE BARANG],Table2[[#This Row],[kode_brg]],Table1[QTY])</f>
        <v>0</v>
      </c>
      <c r="E458" s="14">
        <f>SUMIF(Table3[kode_brg],Table2[[#This Row],[kode_brg]],Table3[QTY])</f>
        <v>0</v>
      </c>
      <c r="F458" s="14">
        <f>Table2[[#This Row],[stok_awal]]+Table2[[#This Row],[masuk]]-Table2[[#This Row],[keluar]]</f>
        <v>1</v>
      </c>
      <c r="G458" s="197">
        <v>4275</v>
      </c>
      <c r="H458" s="197">
        <v>5000</v>
      </c>
      <c r="I458" s="197">
        <f t="shared" si="7"/>
        <v>725</v>
      </c>
      <c r="J458" s="198">
        <f>Table2[[#This Row],[jual]]*Table2[[#This Row],[keluar]]</f>
        <v>0</v>
      </c>
      <c r="K458" s="198">
        <f>Table2[[#This Row],[mark_up]]*Table2[[#This Row],[keluar]]</f>
        <v>0</v>
      </c>
      <c r="L458" s="198">
        <f>Table2[[#This Row],[beli]]*Table2[[#This Row],[stok_akhir]]</f>
        <v>4275</v>
      </c>
      <c r="M458" s="161">
        <f>Table2[[#This Row],[mark_up]]/Table2[[#This Row],[beli]]</f>
        <v>0.16959064327485379</v>
      </c>
    </row>
    <row r="459" spans="1:13" x14ac:dyDescent="0.3">
      <c r="A459" s="30" t="s">
        <v>884</v>
      </c>
      <c r="B459" s="31" t="s">
        <v>885</v>
      </c>
      <c r="C459" s="14">
        <v>2</v>
      </c>
      <c r="D459" s="14">
        <f>SUMIF(Table1[KODE BARANG],Table2[[#This Row],[kode_brg]],Table1[QTY])</f>
        <v>0</v>
      </c>
      <c r="E459" s="14">
        <f>SUMIF(Table3[kode_brg],Table2[[#This Row],[kode_brg]],Table3[QTY])</f>
        <v>0</v>
      </c>
      <c r="F459" s="14">
        <f>Table2[[#This Row],[stok_awal]]+Table2[[#This Row],[masuk]]-Table2[[#This Row],[keluar]]</f>
        <v>2</v>
      </c>
      <c r="G459" s="197">
        <v>1600</v>
      </c>
      <c r="H459" s="197">
        <v>2000</v>
      </c>
      <c r="I459" s="197">
        <f t="shared" si="7"/>
        <v>400</v>
      </c>
      <c r="J459" s="198">
        <f>Table2[[#This Row],[jual]]*Table2[[#This Row],[keluar]]</f>
        <v>0</v>
      </c>
      <c r="K459" s="198">
        <f>Table2[[#This Row],[mark_up]]*Table2[[#This Row],[keluar]]</f>
        <v>0</v>
      </c>
      <c r="L459" s="198">
        <f>Table2[[#This Row],[beli]]*Table2[[#This Row],[stok_akhir]]</f>
        <v>3200</v>
      </c>
      <c r="M459" s="161">
        <f>Table2[[#This Row],[mark_up]]/Table2[[#This Row],[beli]]</f>
        <v>0.25</v>
      </c>
    </row>
    <row r="460" spans="1:13" x14ac:dyDescent="0.3">
      <c r="A460" s="16" t="s">
        <v>886</v>
      </c>
      <c r="B460" s="16" t="s">
        <v>887</v>
      </c>
      <c r="C460" s="14">
        <v>2</v>
      </c>
      <c r="D460" s="14">
        <f>SUMIF(Table1[KODE BARANG],Table2[[#This Row],[kode_brg]],Table1[QTY])</f>
        <v>0</v>
      </c>
      <c r="E460" s="14">
        <f>SUMIF(Table3[kode_brg],Table2[[#This Row],[kode_brg]],Table3[QTY])</f>
        <v>1</v>
      </c>
      <c r="F460" s="14">
        <f>Table2[[#This Row],[stok_awal]]+Table2[[#This Row],[masuk]]-Table2[[#This Row],[keluar]]</f>
        <v>1</v>
      </c>
      <c r="G460" s="197">
        <v>14700</v>
      </c>
      <c r="H460" s="197">
        <v>15500</v>
      </c>
      <c r="I460" s="197">
        <f t="shared" si="7"/>
        <v>800</v>
      </c>
      <c r="J460" s="198">
        <f>Table2[[#This Row],[jual]]*Table2[[#This Row],[keluar]]</f>
        <v>15500</v>
      </c>
      <c r="K460" s="198">
        <f>Table2[[#This Row],[mark_up]]*Table2[[#This Row],[keluar]]</f>
        <v>800</v>
      </c>
      <c r="L460" s="198">
        <f>Table2[[#This Row],[beli]]*Table2[[#This Row],[stok_akhir]]</f>
        <v>14700</v>
      </c>
      <c r="M460" s="161">
        <f>Table2[[#This Row],[mark_up]]/Table2[[#This Row],[beli]]</f>
        <v>5.4421768707482991E-2</v>
      </c>
    </row>
    <row r="461" spans="1:13" x14ac:dyDescent="0.3">
      <c r="A461" s="16" t="s">
        <v>888</v>
      </c>
      <c r="B461" s="16" t="s">
        <v>889</v>
      </c>
      <c r="C461" s="14">
        <v>1</v>
      </c>
      <c r="D461" s="14">
        <f>SUMIF(Table1[KODE BARANG],Table2[[#This Row],[kode_brg]],Table1[QTY])</f>
        <v>0</v>
      </c>
      <c r="E461" s="14">
        <f>SUMIF(Table3[kode_brg],Table2[[#This Row],[kode_brg]],Table3[QTY])</f>
        <v>0</v>
      </c>
      <c r="F461" s="14">
        <f>Table2[[#This Row],[stok_awal]]+Table2[[#This Row],[masuk]]-Table2[[#This Row],[keluar]]</f>
        <v>1</v>
      </c>
      <c r="G461" s="197">
        <v>8700</v>
      </c>
      <c r="H461" s="197">
        <v>9500</v>
      </c>
      <c r="I461" s="197">
        <f t="shared" si="7"/>
        <v>800</v>
      </c>
      <c r="J461" s="198">
        <f>Table2[[#This Row],[jual]]*Table2[[#This Row],[keluar]]</f>
        <v>0</v>
      </c>
      <c r="K461" s="198">
        <f>Table2[[#This Row],[mark_up]]*Table2[[#This Row],[keluar]]</f>
        <v>0</v>
      </c>
      <c r="L461" s="198">
        <f>Table2[[#This Row],[beli]]*Table2[[#This Row],[stok_akhir]]</f>
        <v>8700</v>
      </c>
      <c r="M461" s="161">
        <f>Table2[[#This Row],[mark_up]]/Table2[[#This Row],[beli]]</f>
        <v>9.1954022988505746E-2</v>
      </c>
    </row>
    <row r="462" spans="1:13" x14ac:dyDescent="0.3">
      <c r="A462" s="16" t="s">
        <v>890</v>
      </c>
      <c r="B462" s="16" t="s">
        <v>891</v>
      </c>
      <c r="C462" s="14">
        <v>2</v>
      </c>
      <c r="D462" s="14">
        <f>SUMIF(Table1[KODE BARANG],Table2[[#This Row],[kode_brg]],Table1[QTY])</f>
        <v>0</v>
      </c>
      <c r="E462" s="14">
        <f>SUMIF(Table3[kode_brg],Table2[[#This Row],[kode_brg]],Table3[QTY])</f>
        <v>0</v>
      </c>
      <c r="F462" s="14">
        <f>Table2[[#This Row],[stok_awal]]+Table2[[#This Row],[masuk]]-Table2[[#This Row],[keluar]]</f>
        <v>2</v>
      </c>
      <c r="G462" s="197">
        <v>19000</v>
      </c>
      <c r="H462" s="197">
        <v>20000</v>
      </c>
      <c r="I462" s="197">
        <f t="shared" si="7"/>
        <v>1000</v>
      </c>
      <c r="J462" s="198">
        <f>Table2[[#This Row],[jual]]*Table2[[#This Row],[keluar]]</f>
        <v>0</v>
      </c>
      <c r="K462" s="198">
        <f>Table2[[#This Row],[mark_up]]*Table2[[#This Row],[keluar]]</f>
        <v>0</v>
      </c>
      <c r="L462" s="198">
        <f>Table2[[#This Row],[beli]]*Table2[[#This Row],[stok_akhir]]</f>
        <v>38000</v>
      </c>
      <c r="M462" s="161">
        <f>Table2[[#This Row],[mark_up]]/Table2[[#This Row],[beli]]</f>
        <v>5.2631578947368418E-2</v>
      </c>
    </row>
    <row r="463" spans="1:13" x14ac:dyDescent="0.3">
      <c r="A463" s="16" t="s">
        <v>892</v>
      </c>
      <c r="B463" s="16" t="s">
        <v>893</v>
      </c>
      <c r="C463" s="14">
        <v>24</v>
      </c>
      <c r="D463" s="14">
        <f>SUMIF(Table1[KODE BARANG],Table2[[#This Row],[kode_brg]],Table1[QTY])</f>
        <v>0</v>
      </c>
      <c r="E463" s="14">
        <f>SUMIF(Table3[kode_brg],Table2[[#This Row],[kode_brg]],Table3[QTY])</f>
        <v>3</v>
      </c>
      <c r="F463" s="14">
        <f>Table2[[#This Row],[stok_awal]]+Table2[[#This Row],[masuk]]-Table2[[#This Row],[keluar]]</f>
        <v>21</v>
      </c>
      <c r="G463" s="197">
        <v>1600</v>
      </c>
      <c r="H463" s="197">
        <v>2000</v>
      </c>
      <c r="I463" s="197">
        <f t="shared" si="7"/>
        <v>400</v>
      </c>
      <c r="J463" s="198">
        <f>Table2[[#This Row],[jual]]*Table2[[#This Row],[keluar]]</f>
        <v>6000</v>
      </c>
      <c r="K463" s="198">
        <f>Table2[[#This Row],[mark_up]]*Table2[[#This Row],[keluar]]</f>
        <v>1200</v>
      </c>
      <c r="L463" s="198">
        <f>Table2[[#This Row],[beli]]*Table2[[#This Row],[stok_akhir]]</f>
        <v>33600</v>
      </c>
      <c r="M463" s="161">
        <f>Table2[[#This Row],[mark_up]]/Table2[[#This Row],[beli]]</f>
        <v>0.25</v>
      </c>
    </row>
    <row r="464" spans="1:13" x14ac:dyDescent="0.3">
      <c r="A464" s="16" t="s">
        <v>894</v>
      </c>
      <c r="B464" s="16" t="s">
        <v>895</v>
      </c>
      <c r="C464" s="14">
        <v>0</v>
      </c>
      <c r="D464" s="14">
        <f>SUMIF(Table1[KODE BARANG],Table2[[#This Row],[kode_brg]],Table1[QTY])</f>
        <v>0</v>
      </c>
      <c r="E464" s="14">
        <f>SUMIF(Table3[kode_brg],Table2[[#This Row],[kode_brg]],Table3[QTY])</f>
        <v>0</v>
      </c>
      <c r="F464" s="14">
        <f>Table2[[#This Row],[stok_awal]]+Table2[[#This Row],[masuk]]-Table2[[#This Row],[keluar]]</f>
        <v>0</v>
      </c>
      <c r="G464" s="197">
        <v>1615</v>
      </c>
      <c r="H464" s="197">
        <v>2000</v>
      </c>
      <c r="I464" s="197">
        <f t="shared" si="7"/>
        <v>385</v>
      </c>
      <c r="J464" s="198">
        <f>Table2[[#This Row],[jual]]*Table2[[#This Row],[keluar]]</f>
        <v>0</v>
      </c>
      <c r="K464" s="198">
        <f>Table2[[#This Row],[mark_up]]*Table2[[#This Row],[keluar]]</f>
        <v>0</v>
      </c>
      <c r="L464" s="198">
        <f>Table2[[#This Row],[beli]]*Table2[[#This Row],[stok_akhir]]</f>
        <v>0</v>
      </c>
      <c r="M464" s="161">
        <f>Table2[[#This Row],[mark_up]]/Table2[[#This Row],[beli]]</f>
        <v>0.23839009287925697</v>
      </c>
    </row>
    <row r="465" spans="1:13" x14ac:dyDescent="0.3">
      <c r="A465" s="16" t="s">
        <v>896</v>
      </c>
      <c r="B465" s="16" t="s">
        <v>897</v>
      </c>
      <c r="C465" s="14">
        <v>0</v>
      </c>
      <c r="D465" s="14">
        <f>SUMIF(Table1[KODE BARANG],Table2[[#This Row],[kode_brg]],Table1[QTY])</f>
        <v>0</v>
      </c>
      <c r="E465" s="14">
        <f>SUMIF(Table3[kode_brg],Table2[[#This Row],[kode_brg]],Table3[QTY])</f>
        <v>0</v>
      </c>
      <c r="F465" s="14">
        <f>Table2[[#This Row],[stok_awal]]+Table2[[#This Row],[masuk]]-Table2[[#This Row],[keluar]]</f>
        <v>0</v>
      </c>
      <c r="G465" s="197">
        <v>5250</v>
      </c>
      <c r="H465" s="197">
        <v>5800</v>
      </c>
      <c r="I465" s="197">
        <f t="shared" si="7"/>
        <v>550</v>
      </c>
      <c r="J465" s="198">
        <f>Table2[[#This Row],[jual]]*Table2[[#This Row],[keluar]]</f>
        <v>0</v>
      </c>
      <c r="K465" s="198">
        <f>Table2[[#This Row],[mark_up]]*Table2[[#This Row],[keluar]]</f>
        <v>0</v>
      </c>
      <c r="L465" s="198">
        <f>Table2[[#This Row],[beli]]*Table2[[#This Row],[stok_akhir]]</f>
        <v>0</v>
      </c>
      <c r="M465" s="161">
        <f>Table2[[#This Row],[mark_up]]/Table2[[#This Row],[beli]]</f>
        <v>0.10476190476190476</v>
      </c>
    </row>
    <row r="466" spans="1:13" x14ac:dyDescent="0.3">
      <c r="A466" s="16" t="s">
        <v>898</v>
      </c>
      <c r="B466" s="16" t="s">
        <v>899</v>
      </c>
      <c r="C466" s="14">
        <v>20</v>
      </c>
      <c r="D466" s="14">
        <f>SUMIF(Table1[KODE BARANG],Table2[[#This Row],[kode_brg]],Table1[QTY])</f>
        <v>0</v>
      </c>
      <c r="E466" s="14">
        <f>SUMIF(Table3[kode_brg],Table2[[#This Row],[kode_brg]],Table3[QTY])</f>
        <v>3</v>
      </c>
      <c r="F466" s="14">
        <f>Table2[[#This Row],[stok_awal]]+Table2[[#This Row],[masuk]]-Table2[[#This Row],[keluar]]</f>
        <v>17</v>
      </c>
      <c r="G466" s="197">
        <v>858</v>
      </c>
      <c r="H466" s="197">
        <v>1000</v>
      </c>
      <c r="I466" s="197">
        <f t="shared" si="7"/>
        <v>142</v>
      </c>
      <c r="J466" s="198">
        <f>Table2[[#This Row],[jual]]*Table2[[#This Row],[keluar]]</f>
        <v>3000</v>
      </c>
      <c r="K466" s="198">
        <f>Table2[[#This Row],[mark_up]]*Table2[[#This Row],[keluar]]</f>
        <v>426</v>
      </c>
      <c r="L466" s="198">
        <f>Table2[[#This Row],[beli]]*Table2[[#This Row],[stok_akhir]]</f>
        <v>14586</v>
      </c>
      <c r="M466" s="161">
        <f>Table2[[#This Row],[mark_up]]/Table2[[#This Row],[beli]]</f>
        <v>0.1655011655011655</v>
      </c>
    </row>
    <row r="467" spans="1:13" x14ac:dyDescent="0.3">
      <c r="A467" s="16" t="s">
        <v>900</v>
      </c>
      <c r="B467" s="16" t="s">
        <v>901</v>
      </c>
      <c r="C467" s="14">
        <v>21</v>
      </c>
      <c r="D467" s="14">
        <f>SUMIF(Table1[KODE BARANG],Table2[[#This Row],[kode_brg]],Table1[QTY])</f>
        <v>0</v>
      </c>
      <c r="E467" s="14">
        <f>SUMIF(Table3[kode_brg],Table2[[#This Row],[kode_brg]],Table3[QTY])</f>
        <v>0</v>
      </c>
      <c r="F467" s="14">
        <f>Table2[[#This Row],[stok_awal]]+Table2[[#This Row],[masuk]]-Table2[[#This Row],[keluar]]</f>
        <v>21</v>
      </c>
      <c r="G467" s="197">
        <v>1560</v>
      </c>
      <c r="H467" s="197">
        <v>2000</v>
      </c>
      <c r="I467" s="197">
        <f t="shared" si="7"/>
        <v>440</v>
      </c>
      <c r="J467" s="198">
        <f>Table2[[#This Row],[jual]]*Table2[[#This Row],[keluar]]</f>
        <v>0</v>
      </c>
      <c r="K467" s="198">
        <f>Table2[[#This Row],[mark_up]]*Table2[[#This Row],[keluar]]</f>
        <v>0</v>
      </c>
      <c r="L467" s="198">
        <f>Table2[[#This Row],[beli]]*Table2[[#This Row],[stok_akhir]]</f>
        <v>32760</v>
      </c>
      <c r="M467" s="161">
        <f>Table2[[#This Row],[mark_up]]/Table2[[#This Row],[beli]]</f>
        <v>0.28205128205128205</v>
      </c>
    </row>
    <row r="468" spans="1:13" x14ac:dyDescent="0.3">
      <c r="A468" s="16" t="s">
        <v>902</v>
      </c>
      <c r="B468" s="16" t="s">
        <v>903</v>
      </c>
      <c r="C468" s="14">
        <v>21</v>
      </c>
      <c r="D468" s="14">
        <f>SUMIF(Table1[KODE BARANG],Table2[[#This Row],[kode_brg]],Table1[QTY])</f>
        <v>0</v>
      </c>
      <c r="E468" s="14">
        <f>SUMIF(Table3[kode_brg],Table2[[#This Row],[kode_brg]],Table3[QTY])</f>
        <v>0</v>
      </c>
      <c r="F468" s="14">
        <f>Table2[[#This Row],[stok_awal]]+Table2[[#This Row],[masuk]]-Table2[[#This Row],[keluar]]</f>
        <v>21</v>
      </c>
      <c r="G468" s="197">
        <v>1560</v>
      </c>
      <c r="H468" s="197">
        <v>2000</v>
      </c>
      <c r="I468" s="197">
        <f t="shared" si="7"/>
        <v>440</v>
      </c>
      <c r="J468" s="198">
        <f>Table2[[#This Row],[jual]]*Table2[[#This Row],[keluar]]</f>
        <v>0</v>
      </c>
      <c r="K468" s="198">
        <f>Table2[[#This Row],[mark_up]]*Table2[[#This Row],[keluar]]</f>
        <v>0</v>
      </c>
      <c r="L468" s="198">
        <f>Table2[[#This Row],[beli]]*Table2[[#This Row],[stok_akhir]]</f>
        <v>32760</v>
      </c>
      <c r="M468" s="161">
        <f>Table2[[#This Row],[mark_up]]/Table2[[#This Row],[beli]]</f>
        <v>0.28205128205128205</v>
      </c>
    </row>
    <row r="469" spans="1:13" x14ac:dyDescent="0.3">
      <c r="A469" s="16" t="s">
        <v>904</v>
      </c>
      <c r="B469" s="16" t="s">
        <v>905</v>
      </c>
      <c r="C469" s="14">
        <v>21</v>
      </c>
      <c r="D469" s="14">
        <f>SUMIF(Table1[KODE BARANG],Table2[[#This Row],[kode_brg]],Table1[QTY])</f>
        <v>0</v>
      </c>
      <c r="E469" s="14">
        <f>SUMIF(Table3[kode_brg],Table2[[#This Row],[kode_brg]],Table3[QTY])</f>
        <v>2</v>
      </c>
      <c r="F469" s="14">
        <f>Table2[[#This Row],[stok_awal]]+Table2[[#This Row],[masuk]]-Table2[[#This Row],[keluar]]</f>
        <v>19</v>
      </c>
      <c r="G469" s="197">
        <v>6300</v>
      </c>
      <c r="H469" s="197">
        <v>7000</v>
      </c>
      <c r="I469" s="197">
        <f t="shared" si="7"/>
        <v>700</v>
      </c>
      <c r="J469" s="198">
        <f>Table2[[#This Row],[jual]]*Table2[[#This Row],[keluar]]</f>
        <v>14000</v>
      </c>
      <c r="K469" s="198">
        <f>Table2[[#This Row],[mark_up]]*Table2[[#This Row],[keluar]]</f>
        <v>1400</v>
      </c>
      <c r="L469" s="198">
        <f>Table2[[#This Row],[beli]]*Table2[[#This Row],[stok_akhir]]</f>
        <v>119700</v>
      </c>
      <c r="M469" s="161">
        <f>Table2[[#This Row],[mark_up]]/Table2[[#This Row],[beli]]</f>
        <v>0.1111111111111111</v>
      </c>
    </row>
    <row r="470" spans="1:13" x14ac:dyDescent="0.3">
      <c r="A470" s="19" t="s">
        <v>906</v>
      </c>
      <c r="B470" s="16" t="s">
        <v>907</v>
      </c>
      <c r="C470" s="14">
        <v>8</v>
      </c>
      <c r="D470" s="14">
        <f>SUMIF(Table1[KODE BARANG],Table2[[#This Row],[kode_brg]],Table1[QTY])</f>
        <v>0</v>
      </c>
      <c r="E470" s="14">
        <f>SUMIF(Table3[kode_brg],Table2[[#This Row],[kode_brg]],Table3[QTY])</f>
        <v>2</v>
      </c>
      <c r="F470" s="14">
        <f>Table2[[#This Row],[stok_awal]]+Table2[[#This Row],[masuk]]-Table2[[#This Row],[keluar]]</f>
        <v>6</v>
      </c>
      <c r="G470" s="197">
        <v>12280</v>
      </c>
      <c r="H470" s="197">
        <v>13000</v>
      </c>
      <c r="I470" s="197">
        <f t="shared" si="7"/>
        <v>720</v>
      </c>
      <c r="J470" s="198">
        <f>Table2[[#This Row],[jual]]*Table2[[#This Row],[keluar]]</f>
        <v>26000</v>
      </c>
      <c r="K470" s="198">
        <f>Table2[[#This Row],[mark_up]]*Table2[[#This Row],[keluar]]</f>
        <v>1440</v>
      </c>
      <c r="L470" s="198">
        <f>Table2[[#This Row],[beli]]*Table2[[#This Row],[stok_akhir]]</f>
        <v>73680</v>
      </c>
      <c r="M470" s="161">
        <f>Table2[[#This Row],[mark_up]]/Table2[[#This Row],[beli]]</f>
        <v>5.8631921824104233E-2</v>
      </c>
    </row>
    <row r="471" spans="1:13" x14ac:dyDescent="0.3">
      <c r="A471" s="16" t="s">
        <v>908</v>
      </c>
      <c r="B471" s="16" t="s">
        <v>909</v>
      </c>
      <c r="C471" s="14">
        <v>2</v>
      </c>
      <c r="D471" s="14">
        <f>SUMIF(Table1[KODE BARANG],Table2[[#This Row],[kode_brg]],Table1[QTY])</f>
        <v>0</v>
      </c>
      <c r="E471" s="14">
        <f>SUMIF(Table3[kode_brg],Table2[[#This Row],[kode_brg]],Table3[QTY])</f>
        <v>1</v>
      </c>
      <c r="F471" s="14">
        <f>Table2[[#This Row],[stok_awal]]+Table2[[#This Row],[masuk]]-Table2[[#This Row],[keluar]]</f>
        <v>1</v>
      </c>
      <c r="G471" s="197">
        <v>8275</v>
      </c>
      <c r="H471" s="197">
        <v>9000</v>
      </c>
      <c r="I471" s="197">
        <f t="shared" si="7"/>
        <v>725</v>
      </c>
      <c r="J471" s="198">
        <f>Table2[[#This Row],[jual]]*Table2[[#This Row],[keluar]]</f>
        <v>9000</v>
      </c>
      <c r="K471" s="198">
        <f>Table2[[#This Row],[mark_up]]*Table2[[#This Row],[keluar]]</f>
        <v>725</v>
      </c>
      <c r="L471" s="198">
        <f>Table2[[#This Row],[beli]]*Table2[[#This Row],[stok_akhir]]</f>
        <v>8275</v>
      </c>
      <c r="M471" s="161">
        <f>Table2[[#This Row],[mark_up]]/Table2[[#This Row],[beli]]</f>
        <v>8.7613293051359523E-2</v>
      </c>
    </row>
    <row r="472" spans="1:13" x14ac:dyDescent="0.3">
      <c r="A472" s="24" t="s">
        <v>910</v>
      </c>
      <c r="B472" s="19" t="s">
        <v>911</v>
      </c>
      <c r="C472" s="14">
        <v>57</v>
      </c>
      <c r="D472" s="14">
        <f>SUMIF(Table1[KODE BARANG],Table2[[#This Row],[kode_brg]],Table1[QTY])</f>
        <v>0</v>
      </c>
      <c r="E472" s="14">
        <f>SUMIF(Table3[kode_brg],Table2[[#This Row],[kode_brg]],Table3[QTY])</f>
        <v>0</v>
      </c>
      <c r="F472" s="14">
        <f>Table2[[#This Row],[stok_awal]]+Table2[[#This Row],[masuk]]-Table2[[#This Row],[keluar]]</f>
        <v>57</v>
      </c>
      <c r="G472" s="197">
        <v>843</v>
      </c>
      <c r="H472" s="197">
        <v>1000</v>
      </c>
      <c r="I472" s="197">
        <f t="shared" si="7"/>
        <v>157</v>
      </c>
      <c r="J472" s="198">
        <f>Table2[[#This Row],[jual]]*Table2[[#This Row],[keluar]]</f>
        <v>0</v>
      </c>
      <c r="K472" s="198">
        <f>Table2[[#This Row],[mark_up]]*Table2[[#This Row],[keluar]]</f>
        <v>0</v>
      </c>
      <c r="L472" s="198">
        <f>Table2[[#This Row],[beli]]*Table2[[#This Row],[stok_akhir]]</f>
        <v>48051</v>
      </c>
      <c r="M472" s="161">
        <f>Table2[[#This Row],[mark_up]]/Table2[[#This Row],[beli]]</f>
        <v>0.18623962040332148</v>
      </c>
    </row>
    <row r="473" spans="1:13" x14ac:dyDescent="0.3">
      <c r="A473" s="16" t="s">
        <v>912</v>
      </c>
      <c r="B473" s="16" t="s">
        <v>913</v>
      </c>
      <c r="C473" s="14">
        <v>3</v>
      </c>
      <c r="D473" s="14">
        <f>SUMIF(Table1[KODE BARANG],Table2[[#This Row],[kode_brg]],Table1[QTY])</f>
        <v>0</v>
      </c>
      <c r="E473" s="14">
        <f>SUMIF(Table3[kode_brg],Table2[[#This Row],[kode_brg]],Table3[QTY])</f>
        <v>0</v>
      </c>
      <c r="F473" s="14">
        <f>Table2[[#This Row],[stok_awal]]+Table2[[#This Row],[masuk]]-Table2[[#This Row],[keluar]]</f>
        <v>3</v>
      </c>
      <c r="G473" s="197">
        <v>843</v>
      </c>
      <c r="H473" s="197">
        <v>1000</v>
      </c>
      <c r="I473" s="197">
        <f t="shared" si="7"/>
        <v>157</v>
      </c>
      <c r="J473" s="198">
        <f>Table2[[#This Row],[jual]]*Table2[[#This Row],[keluar]]</f>
        <v>0</v>
      </c>
      <c r="K473" s="198">
        <f>Table2[[#This Row],[mark_up]]*Table2[[#This Row],[keluar]]</f>
        <v>0</v>
      </c>
      <c r="L473" s="198">
        <f>Table2[[#This Row],[beli]]*Table2[[#This Row],[stok_akhir]]</f>
        <v>2529</v>
      </c>
      <c r="M473" s="161">
        <f>Table2[[#This Row],[mark_up]]/Table2[[#This Row],[beli]]</f>
        <v>0.18623962040332148</v>
      </c>
    </row>
    <row r="474" spans="1:13" x14ac:dyDescent="0.3">
      <c r="A474" s="16" t="s">
        <v>914</v>
      </c>
      <c r="B474" s="16" t="s">
        <v>915</v>
      </c>
      <c r="C474" s="14">
        <v>6</v>
      </c>
      <c r="D474" s="14">
        <f>SUMIF(Table1[KODE BARANG],Table2[[#This Row],[kode_brg]],Table1[QTY])</f>
        <v>0</v>
      </c>
      <c r="E474" s="14">
        <f>SUMIF(Table3[kode_brg],Table2[[#This Row],[kode_brg]],Table3[QTY])</f>
        <v>6</v>
      </c>
      <c r="F474" s="14">
        <f>Table2[[#This Row],[stok_awal]]+Table2[[#This Row],[masuk]]-Table2[[#This Row],[keluar]]</f>
        <v>0</v>
      </c>
      <c r="G474" s="197">
        <v>830</v>
      </c>
      <c r="H474" s="197">
        <v>1000</v>
      </c>
      <c r="I474" s="197">
        <f t="shared" si="7"/>
        <v>170</v>
      </c>
      <c r="J474" s="198">
        <f>Table2[[#This Row],[jual]]*Table2[[#This Row],[keluar]]</f>
        <v>6000</v>
      </c>
      <c r="K474" s="198">
        <f>Table2[[#This Row],[mark_up]]*Table2[[#This Row],[keluar]]</f>
        <v>1020</v>
      </c>
      <c r="L474" s="198">
        <f>Table2[[#This Row],[beli]]*Table2[[#This Row],[stok_akhir]]</f>
        <v>0</v>
      </c>
      <c r="M474" s="161">
        <f>Table2[[#This Row],[mark_up]]/Table2[[#This Row],[beli]]</f>
        <v>0.20481927710843373</v>
      </c>
    </row>
    <row r="475" spans="1:13" x14ac:dyDescent="0.3">
      <c r="A475" s="16" t="s">
        <v>916</v>
      </c>
      <c r="B475" s="16" t="s">
        <v>917</v>
      </c>
      <c r="C475" s="14">
        <v>44</v>
      </c>
      <c r="D475" s="14">
        <f>SUMIF(Table1[KODE BARANG],Table2[[#This Row],[kode_brg]],Table1[QTY])</f>
        <v>0</v>
      </c>
      <c r="E475" s="14">
        <f>SUMIF(Table3[kode_brg],Table2[[#This Row],[kode_brg]],Table3[QTY])</f>
        <v>1</v>
      </c>
      <c r="F475" s="14">
        <f>Table2[[#This Row],[stok_awal]]+Table2[[#This Row],[masuk]]-Table2[[#This Row],[keluar]]</f>
        <v>43</v>
      </c>
      <c r="G475" s="197">
        <v>1875</v>
      </c>
      <c r="H475" s="197">
        <v>2000</v>
      </c>
      <c r="I475" s="197">
        <f t="shared" si="7"/>
        <v>125</v>
      </c>
      <c r="J475" s="198">
        <f>Table2[[#This Row],[jual]]*Table2[[#This Row],[keluar]]</f>
        <v>2000</v>
      </c>
      <c r="K475" s="198">
        <f>Table2[[#This Row],[mark_up]]*Table2[[#This Row],[keluar]]</f>
        <v>125</v>
      </c>
      <c r="L475" s="198">
        <f>Table2[[#This Row],[beli]]*Table2[[#This Row],[stok_akhir]]</f>
        <v>80625</v>
      </c>
      <c r="M475" s="161">
        <f>Table2[[#This Row],[mark_up]]/Table2[[#This Row],[beli]]</f>
        <v>6.6666666666666666E-2</v>
      </c>
    </row>
    <row r="476" spans="1:13" x14ac:dyDescent="0.3">
      <c r="A476" s="16" t="s">
        <v>918</v>
      </c>
      <c r="B476" s="16" t="s">
        <v>919</v>
      </c>
      <c r="C476" s="14">
        <v>6</v>
      </c>
      <c r="D476" s="14">
        <f>SUMIF(Table1[KODE BARANG],Table2[[#This Row],[kode_brg]],Table1[QTY])</f>
        <v>0</v>
      </c>
      <c r="E476" s="14">
        <f>SUMIF(Table3[kode_brg],Table2[[#This Row],[kode_brg]],Table3[QTY])</f>
        <v>0</v>
      </c>
      <c r="F476" s="14">
        <f>Table2[[#This Row],[stok_awal]]+Table2[[#This Row],[masuk]]-Table2[[#This Row],[keluar]]</f>
        <v>6</v>
      </c>
      <c r="G476" s="197">
        <v>5800</v>
      </c>
      <c r="H476" s="197">
        <v>6500</v>
      </c>
      <c r="I476" s="197">
        <f t="shared" si="7"/>
        <v>700</v>
      </c>
      <c r="J476" s="198">
        <f>Table2[[#This Row],[jual]]*Table2[[#This Row],[keluar]]</f>
        <v>0</v>
      </c>
      <c r="K476" s="198">
        <f>Table2[[#This Row],[mark_up]]*Table2[[#This Row],[keluar]]</f>
        <v>0</v>
      </c>
      <c r="L476" s="198">
        <f>Table2[[#This Row],[beli]]*Table2[[#This Row],[stok_akhir]]</f>
        <v>34800</v>
      </c>
      <c r="M476" s="161">
        <f>Table2[[#This Row],[mark_up]]/Table2[[#This Row],[beli]]</f>
        <v>0.1206896551724138</v>
      </c>
    </row>
    <row r="477" spans="1:13" x14ac:dyDescent="0.3">
      <c r="A477" s="16" t="s">
        <v>920</v>
      </c>
      <c r="B477" s="16" t="s">
        <v>921</v>
      </c>
      <c r="C477" s="14">
        <v>1</v>
      </c>
      <c r="D477" s="14">
        <f>SUMIF(Table1[KODE BARANG],Table2[[#This Row],[kode_brg]],Table1[QTY])</f>
        <v>0</v>
      </c>
      <c r="E477" s="14">
        <f>SUMIF(Table3[kode_brg],Table2[[#This Row],[kode_brg]],Table3[QTY])</f>
        <v>0</v>
      </c>
      <c r="F477" s="14">
        <f>Table2[[#This Row],[stok_awal]]+Table2[[#This Row],[masuk]]-Table2[[#This Row],[keluar]]</f>
        <v>1</v>
      </c>
      <c r="G477" s="197">
        <v>10000</v>
      </c>
      <c r="H477" s="197">
        <v>12000</v>
      </c>
      <c r="I477" s="197">
        <f t="shared" si="7"/>
        <v>2000</v>
      </c>
      <c r="J477" s="198">
        <f>Table2[[#This Row],[jual]]*Table2[[#This Row],[keluar]]</f>
        <v>0</v>
      </c>
      <c r="K477" s="198">
        <f>Table2[[#This Row],[mark_up]]*Table2[[#This Row],[keluar]]</f>
        <v>0</v>
      </c>
      <c r="L477" s="198">
        <f>Table2[[#This Row],[beli]]*Table2[[#This Row],[stok_akhir]]</f>
        <v>10000</v>
      </c>
      <c r="M477" s="161">
        <f>Table2[[#This Row],[mark_up]]/Table2[[#This Row],[beli]]</f>
        <v>0.2</v>
      </c>
    </row>
    <row r="478" spans="1:13" x14ac:dyDescent="0.3">
      <c r="A478" s="16" t="s">
        <v>922</v>
      </c>
      <c r="B478" s="16" t="s">
        <v>923</v>
      </c>
      <c r="C478" s="14">
        <v>6</v>
      </c>
      <c r="D478" s="14">
        <f>SUMIF(Table1[KODE BARANG],Table2[[#This Row],[kode_brg]],Table1[QTY])</f>
        <v>0</v>
      </c>
      <c r="E478" s="14">
        <f>SUMIF(Table3[kode_brg],Table2[[#This Row],[kode_brg]],Table3[QTY])</f>
        <v>0</v>
      </c>
      <c r="F478" s="14">
        <f>Table2[[#This Row],[stok_awal]]+Table2[[#This Row],[masuk]]-Table2[[#This Row],[keluar]]</f>
        <v>6</v>
      </c>
      <c r="G478" s="197">
        <v>5450</v>
      </c>
      <c r="H478" s="197">
        <v>7000</v>
      </c>
      <c r="I478" s="197">
        <f t="shared" si="7"/>
        <v>1550</v>
      </c>
      <c r="J478" s="198">
        <f>Table2[[#This Row],[jual]]*Table2[[#This Row],[keluar]]</f>
        <v>0</v>
      </c>
      <c r="K478" s="198">
        <f>Table2[[#This Row],[mark_up]]*Table2[[#This Row],[keluar]]</f>
        <v>0</v>
      </c>
      <c r="L478" s="198">
        <f>Table2[[#This Row],[beli]]*Table2[[#This Row],[stok_akhir]]</f>
        <v>32700</v>
      </c>
      <c r="M478" s="161">
        <f>Table2[[#This Row],[mark_up]]/Table2[[#This Row],[beli]]</f>
        <v>0.28440366972477066</v>
      </c>
    </row>
    <row r="479" spans="1:13" x14ac:dyDescent="0.3">
      <c r="A479" s="16" t="s">
        <v>924</v>
      </c>
      <c r="B479" s="16" t="s">
        <v>925</v>
      </c>
      <c r="C479" s="14">
        <v>3</v>
      </c>
      <c r="D479" s="14">
        <f>SUMIF(Table1[KODE BARANG],Table2[[#This Row],[kode_brg]],Table1[QTY])</f>
        <v>0</v>
      </c>
      <c r="E479" s="14">
        <f>SUMIF(Table3[kode_brg],Table2[[#This Row],[kode_brg]],Table3[QTY])</f>
        <v>0</v>
      </c>
      <c r="F479" s="14">
        <f>Table2[[#This Row],[stok_awal]]+Table2[[#This Row],[masuk]]-Table2[[#This Row],[keluar]]</f>
        <v>3</v>
      </c>
      <c r="G479" s="197">
        <v>13696</v>
      </c>
      <c r="H479" s="197">
        <v>14500</v>
      </c>
      <c r="I479" s="197">
        <f t="shared" si="7"/>
        <v>804</v>
      </c>
      <c r="J479" s="198">
        <f>Table2[[#This Row],[jual]]*Table2[[#This Row],[keluar]]</f>
        <v>0</v>
      </c>
      <c r="K479" s="198">
        <f>Table2[[#This Row],[mark_up]]*Table2[[#This Row],[keluar]]</f>
        <v>0</v>
      </c>
      <c r="L479" s="198">
        <f>Table2[[#This Row],[beli]]*Table2[[#This Row],[stok_akhir]]</f>
        <v>41088</v>
      </c>
      <c r="M479" s="161">
        <f>Table2[[#This Row],[mark_up]]/Table2[[#This Row],[beli]]</f>
        <v>5.8703271028037386E-2</v>
      </c>
    </row>
    <row r="480" spans="1:13" x14ac:dyDescent="0.3">
      <c r="A480" s="16" t="s">
        <v>926</v>
      </c>
      <c r="B480" s="16" t="s">
        <v>927</v>
      </c>
      <c r="C480" s="14">
        <v>0</v>
      </c>
      <c r="D480" s="14">
        <f>SUMIF(Table1[KODE BARANG],Table2[[#This Row],[kode_brg]],Table1[QTY])</f>
        <v>0</v>
      </c>
      <c r="E480" s="14">
        <f>SUMIF(Table3[kode_brg],Table2[[#This Row],[kode_brg]],Table3[QTY])</f>
        <v>0</v>
      </c>
      <c r="F480" s="14">
        <f>Table2[[#This Row],[stok_awal]]+Table2[[#This Row],[masuk]]-Table2[[#This Row],[keluar]]</f>
        <v>0</v>
      </c>
      <c r="G480" s="197">
        <v>1875</v>
      </c>
      <c r="H480" s="197">
        <v>2500</v>
      </c>
      <c r="I480" s="197">
        <f t="shared" si="7"/>
        <v>625</v>
      </c>
      <c r="J480" s="198">
        <f>Table2[[#This Row],[jual]]*Table2[[#This Row],[keluar]]</f>
        <v>0</v>
      </c>
      <c r="K480" s="198">
        <f>Table2[[#This Row],[mark_up]]*Table2[[#This Row],[keluar]]</f>
        <v>0</v>
      </c>
      <c r="L480" s="198">
        <f>Table2[[#This Row],[beli]]*Table2[[#This Row],[stok_akhir]]</f>
        <v>0</v>
      </c>
      <c r="M480" s="161">
        <f>Table2[[#This Row],[mark_up]]/Table2[[#This Row],[beli]]</f>
        <v>0.33333333333333331</v>
      </c>
    </row>
    <row r="481" spans="1:13" x14ac:dyDescent="0.3">
      <c r="A481" s="16" t="s">
        <v>928</v>
      </c>
      <c r="B481" s="16" t="s">
        <v>929</v>
      </c>
      <c r="C481" s="14">
        <v>1</v>
      </c>
      <c r="D481" s="14">
        <f>SUMIF(Table1[KODE BARANG],Table2[[#This Row],[kode_brg]],Table1[QTY])</f>
        <v>0</v>
      </c>
      <c r="E481" s="14">
        <f>SUMIF(Table3[kode_brg],Table2[[#This Row],[kode_brg]],Table3[QTY])</f>
        <v>0</v>
      </c>
      <c r="F481" s="14">
        <f>Table2[[#This Row],[stok_awal]]+Table2[[#This Row],[masuk]]-Table2[[#This Row],[keluar]]</f>
        <v>1</v>
      </c>
      <c r="G481" s="197">
        <v>30400</v>
      </c>
      <c r="H481" s="197">
        <v>31500</v>
      </c>
      <c r="I481" s="197">
        <f t="shared" si="7"/>
        <v>1100</v>
      </c>
      <c r="J481" s="198">
        <f>Table2[[#This Row],[jual]]*Table2[[#This Row],[keluar]]</f>
        <v>0</v>
      </c>
      <c r="K481" s="198">
        <f>Table2[[#This Row],[mark_up]]*Table2[[#This Row],[keluar]]</f>
        <v>0</v>
      </c>
      <c r="L481" s="198">
        <f>Table2[[#This Row],[beli]]*Table2[[#This Row],[stok_akhir]]</f>
        <v>30400</v>
      </c>
      <c r="M481" s="161">
        <f>Table2[[#This Row],[mark_up]]/Table2[[#This Row],[beli]]</f>
        <v>3.6184210526315791E-2</v>
      </c>
    </row>
    <row r="482" spans="1:13" x14ac:dyDescent="0.3">
      <c r="A482" s="16" t="s">
        <v>930</v>
      </c>
      <c r="B482" s="16" t="s">
        <v>931</v>
      </c>
      <c r="C482" s="14">
        <v>1</v>
      </c>
      <c r="D482" s="14">
        <f>SUMIF(Table1[KODE BARANG],Table2[[#This Row],[kode_brg]],Table1[QTY])</f>
        <v>0</v>
      </c>
      <c r="E482" s="14">
        <f>SUMIF(Table3[kode_brg],Table2[[#This Row],[kode_brg]],Table3[QTY])</f>
        <v>0</v>
      </c>
      <c r="F482" s="14">
        <f>Table2[[#This Row],[stok_awal]]+Table2[[#This Row],[masuk]]-Table2[[#This Row],[keluar]]</f>
        <v>1</v>
      </c>
      <c r="G482" s="197">
        <v>6650</v>
      </c>
      <c r="H482" s="197">
        <v>7500</v>
      </c>
      <c r="I482" s="197">
        <f t="shared" si="7"/>
        <v>850</v>
      </c>
      <c r="J482" s="198">
        <f>Table2[[#This Row],[jual]]*Table2[[#This Row],[keluar]]</f>
        <v>0</v>
      </c>
      <c r="K482" s="198">
        <f>Table2[[#This Row],[mark_up]]*Table2[[#This Row],[keluar]]</f>
        <v>0</v>
      </c>
      <c r="L482" s="198">
        <f>Table2[[#This Row],[beli]]*Table2[[#This Row],[stok_akhir]]</f>
        <v>6650</v>
      </c>
      <c r="M482" s="161">
        <f>Table2[[#This Row],[mark_up]]/Table2[[#This Row],[beli]]</f>
        <v>0.12781954887218044</v>
      </c>
    </row>
    <row r="483" spans="1:13" x14ac:dyDescent="0.3">
      <c r="A483" s="16" t="s">
        <v>932</v>
      </c>
      <c r="B483" s="16" t="s">
        <v>933</v>
      </c>
      <c r="C483" s="14">
        <v>1</v>
      </c>
      <c r="D483" s="14">
        <f>SUMIF(Table1[KODE BARANG],Table2[[#This Row],[kode_brg]],Table1[QTY])</f>
        <v>0</v>
      </c>
      <c r="E483" s="14">
        <f>SUMIF(Table3[kode_brg],Table2[[#This Row],[kode_brg]],Table3[QTY])</f>
        <v>0</v>
      </c>
      <c r="F483" s="14">
        <f>Table2[[#This Row],[stok_awal]]+Table2[[#This Row],[masuk]]-Table2[[#This Row],[keluar]]</f>
        <v>1</v>
      </c>
      <c r="G483" s="197">
        <v>6650</v>
      </c>
      <c r="H483" s="197">
        <v>7500</v>
      </c>
      <c r="I483" s="197">
        <f t="shared" si="7"/>
        <v>850</v>
      </c>
      <c r="J483" s="198">
        <f>Table2[[#This Row],[jual]]*Table2[[#This Row],[keluar]]</f>
        <v>0</v>
      </c>
      <c r="K483" s="198">
        <f>Table2[[#This Row],[mark_up]]*Table2[[#This Row],[keluar]]</f>
        <v>0</v>
      </c>
      <c r="L483" s="198">
        <f>Table2[[#This Row],[beli]]*Table2[[#This Row],[stok_akhir]]</f>
        <v>6650</v>
      </c>
      <c r="M483" s="161">
        <f>Table2[[#This Row],[mark_up]]/Table2[[#This Row],[beli]]</f>
        <v>0.12781954887218044</v>
      </c>
    </row>
    <row r="484" spans="1:13" x14ac:dyDescent="0.3">
      <c r="A484" s="16" t="s">
        <v>934</v>
      </c>
      <c r="B484" s="16" t="s">
        <v>935</v>
      </c>
      <c r="C484" s="14">
        <v>1</v>
      </c>
      <c r="D484" s="14">
        <f>SUMIF(Table1[KODE BARANG],Table2[[#This Row],[kode_brg]],Table1[QTY])</f>
        <v>0</v>
      </c>
      <c r="E484" s="14">
        <f>SUMIF(Table3[kode_brg],Table2[[#This Row],[kode_brg]],Table3[QTY])</f>
        <v>0</v>
      </c>
      <c r="F484" s="14">
        <f>Table2[[#This Row],[stok_awal]]+Table2[[#This Row],[masuk]]-Table2[[#This Row],[keluar]]</f>
        <v>1</v>
      </c>
      <c r="G484" s="197">
        <v>20600</v>
      </c>
      <c r="H484" s="197">
        <v>21600</v>
      </c>
      <c r="I484" s="197">
        <f t="shared" si="7"/>
        <v>1000</v>
      </c>
      <c r="J484" s="198">
        <f>Table2[[#This Row],[jual]]*Table2[[#This Row],[keluar]]</f>
        <v>0</v>
      </c>
      <c r="K484" s="198">
        <f>Table2[[#This Row],[mark_up]]*Table2[[#This Row],[keluar]]</f>
        <v>0</v>
      </c>
      <c r="L484" s="198">
        <f>Table2[[#This Row],[beli]]*Table2[[#This Row],[stok_akhir]]</f>
        <v>20600</v>
      </c>
      <c r="M484" s="161">
        <f>Table2[[#This Row],[mark_up]]/Table2[[#This Row],[beli]]</f>
        <v>4.8543689320388349E-2</v>
      </c>
    </row>
    <row r="485" spans="1:13" x14ac:dyDescent="0.3">
      <c r="A485" s="16" t="s">
        <v>936</v>
      </c>
      <c r="B485" s="16" t="s">
        <v>937</v>
      </c>
      <c r="C485" s="14">
        <v>3</v>
      </c>
      <c r="D485" s="14">
        <f>SUMIF(Table1[KODE BARANG],Table2[[#This Row],[kode_brg]],Table1[QTY])</f>
        <v>0</v>
      </c>
      <c r="E485" s="14">
        <f>SUMIF(Table3[kode_brg],Table2[[#This Row],[kode_brg]],Table3[QTY])</f>
        <v>0</v>
      </c>
      <c r="F485" s="14">
        <f>Table2[[#This Row],[stok_awal]]+Table2[[#This Row],[masuk]]-Table2[[#This Row],[keluar]]</f>
        <v>3</v>
      </c>
      <c r="G485" s="197">
        <v>28200</v>
      </c>
      <c r="H485" s="197">
        <v>30000</v>
      </c>
      <c r="I485" s="197">
        <f t="shared" si="7"/>
        <v>1800</v>
      </c>
      <c r="J485" s="198">
        <f>Table2[[#This Row],[jual]]*Table2[[#This Row],[keluar]]</f>
        <v>0</v>
      </c>
      <c r="K485" s="198">
        <f>Table2[[#This Row],[mark_up]]*Table2[[#This Row],[keluar]]</f>
        <v>0</v>
      </c>
      <c r="L485" s="198">
        <f>Table2[[#This Row],[beli]]*Table2[[#This Row],[stok_akhir]]</f>
        <v>84600</v>
      </c>
      <c r="M485" s="161">
        <f>Table2[[#This Row],[mark_up]]/Table2[[#This Row],[beli]]</f>
        <v>6.3829787234042548E-2</v>
      </c>
    </row>
    <row r="486" spans="1:13" x14ac:dyDescent="0.3">
      <c r="A486" s="16" t="s">
        <v>938</v>
      </c>
      <c r="B486" s="16" t="s">
        <v>939</v>
      </c>
      <c r="C486" s="14">
        <v>1</v>
      </c>
      <c r="D486" s="14">
        <f>SUMIF(Table1[KODE BARANG],Table2[[#This Row],[kode_brg]],Table1[QTY])</f>
        <v>0</v>
      </c>
      <c r="E486" s="14">
        <f>SUMIF(Table3[kode_brg],Table2[[#This Row],[kode_brg]],Table3[QTY])</f>
        <v>0</v>
      </c>
      <c r="F486" s="14">
        <f>Table2[[#This Row],[stok_awal]]+Table2[[#This Row],[masuk]]-Table2[[#This Row],[keluar]]</f>
        <v>1</v>
      </c>
      <c r="G486" s="197">
        <v>18400</v>
      </c>
      <c r="H486" s="197">
        <v>19500</v>
      </c>
      <c r="I486" s="197">
        <f t="shared" si="7"/>
        <v>1100</v>
      </c>
      <c r="J486" s="198">
        <f>Table2[[#This Row],[jual]]*Table2[[#This Row],[keluar]]</f>
        <v>0</v>
      </c>
      <c r="K486" s="198">
        <f>Table2[[#This Row],[mark_up]]*Table2[[#This Row],[keluar]]</f>
        <v>0</v>
      </c>
      <c r="L486" s="198">
        <f>Table2[[#This Row],[beli]]*Table2[[#This Row],[stok_akhir]]</f>
        <v>18400</v>
      </c>
      <c r="M486" s="161">
        <f>Table2[[#This Row],[mark_up]]/Table2[[#This Row],[beli]]</f>
        <v>5.9782608695652176E-2</v>
      </c>
    </row>
    <row r="487" spans="1:13" x14ac:dyDescent="0.3">
      <c r="A487" s="15" t="s">
        <v>940</v>
      </c>
      <c r="B487" s="16" t="s">
        <v>941</v>
      </c>
      <c r="C487" s="14">
        <v>2</v>
      </c>
      <c r="D487" s="14">
        <f>SUMIF(Table1[KODE BARANG],Table2[[#This Row],[kode_brg]],Table1[QTY])</f>
        <v>0</v>
      </c>
      <c r="E487" s="14">
        <f>SUMIF(Table3[kode_brg],Table2[[#This Row],[kode_brg]],Table3[QTY])</f>
        <v>0</v>
      </c>
      <c r="F487" s="14">
        <f>Table2[[#This Row],[stok_awal]]+Table2[[#This Row],[masuk]]-Table2[[#This Row],[keluar]]</f>
        <v>2</v>
      </c>
      <c r="G487" s="197">
        <v>29700</v>
      </c>
      <c r="H487" s="197">
        <v>31000</v>
      </c>
      <c r="I487" s="197">
        <f t="shared" si="7"/>
        <v>1300</v>
      </c>
      <c r="J487" s="198">
        <f>Table2[[#This Row],[jual]]*Table2[[#This Row],[keluar]]</f>
        <v>0</v>
      </c>
      <c r="K487" s="198">
        <f>Table2[[#This Row],[mark_up]]*Table2[[#This Row],[keluar]]</f>
        <v>0</v>
      </c>
      <c r="L487" s="198">
        <f>Table2[[#This Row],[beli]]*Table2[[#This Row],[stok_akhir]]</f>
        <v>59400</v>
      </c>
      <c r="M487" s="161">
        <f>Table2[[#This Row],[mark_up]]/Table2[[#This Row],[beli]]</f>
        <v>4.3771043771043773E-2</v>
      </c>
    </row>
    <row r="488" spans="1:13" x14ac:dyDescent="0.3">
      <c r="A488" s="32" t="s">
        <v>942</v>
      </c>
      <c r="B488" s="33" t="s">
        <v>943</v>
      </c>
      <c r="C488" s="14">
        <v>1</v>
      </c>
      <c r="D488" s="14">
        <f>SUMIF(Table1[KODE BARANG],Table2[[#This Row],[kode_brg]],Table1[QTY])</f>
        <v>0</v>
      </c>
      <c r="E488" s="14">
        <f>SUMIF(Table3[kode_brg],Table2[[#This Row],[kode_brg]],Table3[QTY])</f>
        <v>0</v>
      </c>
      <c r="F488" s="14">
        <f>Table2[[#This Row],[stok_awal]]+Table2[[#This Row],[masuk]]-Table2[[#This Row],[keluar]]</f>
        <v>1</v>
      </c>
      <c r="G488" s="197">
        <v>10600</v>
      </c>
      <c r="H488" s="197">
        <v>12000</v>
      </c>
      <c r="I488" s="197">
        <f t="shared" si="7"/>
        <v>1400</v>
      </c>
      <c r="J488" s="198">
        <f>Table2[[#This Row],[jual]]*Table2[[#This Row],[keluar]]</f>
        <v>0</v>
      </c>
      <c r="K488" s="198">
        <f>Table2[[#This Row],[mark_up]]*Table2[[#This Row],[keluar]]</f>
        <v>0</v>
      </c>
      <c r="L488" s="198">
        <f>Table2[[#This Row],[beli]]*Table2[[#This Row],[stok_akhir]]</f>
        <v>10600</v>
      </c>
      <c r="M488" s="161">
        <f>Table2[[#This Row],[mark_up]]/Table2[[#This Row],[beli]]</f>
        <v>0.13207547169811321</v>
      </c>
    </row>
    <row r="489" spans="1:13" x14ac:dyDescent="0.3">
      <c r="A489" s="34" t="s">
        <v>944</v>
      </c>
      <c r="B489" s="23" t="s">
        <v>945</v>
      </c>
      <c r="C489" s="14">
        <v>2</v>
      </c>
      <c r="D489" s="14">
        <f>SUMIF(Table1[KODE BARANG],Table2[[#This Row],[kode_brg]],Table1[QTY])</f>
        <v>0</v>
      </c>
      <c r="E489" s="14">
        <f>SUMIF(Table3[kode_brg],Table2[[#This Row],[kode_brg]],Table3[QTY])</f>
        <v>0</v>
      </c>
      <c r="F489" s="14">
        <f>Table2[[#This Row],[stok_awal]]+Table2[[#This Row],[masuk]]-Table2[[#This Row],[keluar]]</f>
        <v>2</v>
      </c>
      <c r="G489" s="197">
        <v>20350</v>
      </c>
      <c r="H489" s="197">
        <v>22000</v>
      </c>
      <c r="I489" s="197">
        <f t="shared" si="7"/>
        <v>1650</v>
      </c>
      <c r="J489" s="198">
        <f>Table2[[#This Row],[jual]]*Table2[[#This Row],[keluar]]</f>
        <v>0</v>
      </c>
      <c r="K489" s="198">
        <f>Table2[[#This Row],[mark_up]]*Table2[[#This Row],[keluar]]</f>
        <v>0</v>
      </c>
      <c r="L489" s="198">
        <f>Table2[[#This Row],[beli]]*Table2[[#This Row],[stok_akhir]]</f>
        <v>40700</v>
      </c>
      <c r="M489" s="161">
        <f>Table2[[#This Row],[mark_up]]/Table2[[#This Row],[beli]]</f>
        <v>8.1081081081081086E-2</v>
      </c>
    </row>
    <row r="490" spans="1:13" x14ac:dyDescent="0.3">
      <c r="A490" s="34" t="s">
        <v>946</v>
      </c>
      <c r="B490" s="23" t="s">
        <v>947</v>
      </c>
      <c r="C490" s="14">
        <v>2</v>
      </c>
      <c r="D490" s="14">
        <f>SUMIF(Table1[KODE BARANG],Table2[[#This Row],[kode_brg]],Table1[QTY])</f>
        <v>0</v>
      </c>
      <c r="E490" s="14">
        <f>SUMIF(Table3[kode_brg],Table2[[#This Row],[kode_brg]],Table3[QTY])</f>
        <v>0</v>
      </c>
      <c r="F490" s="14">
        <f>Table2[[#This Row],[stok_awal]]+Table2[[#This Row],[masuk]]-Table2[[#This Row],[keluar]]</f>
        <v>2</v>
      </c>
      <c r="G490" s="197">
        <v>29800</v>
      </c>
      <c r="H490" s="197">
        <v>31000</v>
      </c>
      <c r="I490" s="197">
        <f t="shared" si="7"/>
        <v>1200</v>
      </c>
      <c r="J490" s="198">
        <f>Table2[[#This Row],[jual]]*Table2[[#This Row],[keluar]]</f>
        <v>0</v>
      </c>
      <c r="K490" s="198">
        <f>Table2[[#This Row],[mark_up]]*Table2[[#This Row],[keluar]]</f>
        <v>0</v>
      </c>
      <c r="L490" s="198">
        <f>Table2[[#This Row],[beli]]*Table2[[#This Row],[stok_akhir]]</f>
        <v>59600</v>
      </c>
      <c r="M490" s="161">
        <f>Table2[[#This Row],[mark_up]]/Table2[[#This Row],[beli]]</f>
        <v>4.0268456375838924E-2</v>
      </c>
    </row>
    <row r="491" spans="1:13" x14ac:dyDescent="0.3">
      <c r="A491" s="34" t="s">
        <v>948</v>
      </c>
      <c r="B491" s="23" t="s">
        <v>949</v>
      </c>
      <c r="C491" s="14">
        <v>1</v>
      </c>
      <c r="D491" s="14">
        <f>SUMIF(Table1[KODE BARANG],Table2[[#This Row],[kode_brg]],Table1[QTY])</f>
        <v>0</v>
      </c>
      <c r="E491" s="14">
        <f>SUMIF(Table3[kode_brg],Table2[[#This Row],[kode_brg]],Table3[QTY])</f>
        <v>0</v>
      </c>
      <c r="F491" s="14">
        <f>Table2[[#This Row],[stok_awal]]+Table2[[#This Row],[masuk]]-Table2[[#This Row],[keluar]]</f>
        <v>1</v>
      </c>
      <c r="G491" s="197">
        <v>30700</v>
      </c>
      <c r="H491" s="197">
        <v>32000</v>
      </c>
      <c r="I491" s="197">
        <f t="shared" si="7"/>
        <v>1300</v>
      </c>
      <c r="J491" s="198">
        <f>Table2[[#This Row],[jual]]*Table2[[#This Row],[keluar]]</f>
        <v>0</v>
      </c>
      <c r="K491" s="198">
        <f>Table2[[#This Row],[mark_up]]*Table2[[#This Row],[keluar]]</f>
        <v>0</v>
      </c>
      <c r="L491" s="198">
        <f>Table2[[#This Row],[beli]]*Table2[[#This Row],[stok_akhir]]</f>
        <v>30700</v>
      </c>
      <c r="M491" s="161">
        <f>Table2[[#This Row],[mark_up]]/Table2[[#This Row],[beli]]</f>
        <v>4.2345276872964167E-2</v>
      </c>
    </row>
    <row r="492" spans="1:13" x14ac:dyDescent="0.3">
      <c r="A492" s="34" t="s">
        <v>950</v>
      </c>
      <c r="B492" s="23" t="s">
        <v>951</v>
      </c>
      <c r="C492" s="14">
        <v>1</v>
      </c>
      <c r="D492" s="14">
        <f>SUMIF(Table1[KODE BARANG],Table2[[#This Row],[kode_brg]],Table1[QTY])</f>
        <v>0</v>
      </c>
      <c r="E492" s="14">
        <f>SUMIF(Table3[kode_brg],Table2[[#This Row],[kode_brg]],Table3[QTY])</f>
        <v>0</v>
      </c>
      <c r="F492" s="14">
        <f>Table2[[#This Row],[stok_awal]]+Table2[[#This Row],[masuk]]-Table2[[#This Row],[keluar]]</f>
        <v>1</v>
      </c>
      <c r="G492" s="197">
        <v>30700</v>
      </c>
      <c r="H492" s="197">
        <v>32000</v>
      </c>
      <c r="I492" s="197">
        <f t="shared" si="7"/>
        <v>1300</v>
      </c>
      <c r="J492" s="198">
        <f>Table2[[#This Row],[jual]]*Table2[[#This Row],[keluar]]</f>
        <v>0</v>
      </c>
      <c r="K492" s="198">
        <f>Table2[[#This Row],[mark_up]]*Table2[[#This Row],[keluar]]</f>
        <v>0</v>
      </c>
      <c r="L492" s="198">
        <f>Table2[[#This Row],[beli]]*Table2[[#This Row],[stok_akhir]]</f>
        <v>30700</v>
      </c>
      <c r="M492" s="161">
        <f>Table2[[#This Row],[mark_up]]/Table2[[#This Row],[beli]]</f>
        <v>4.2345276872964167E-2</v>
      </c>
    </row>
    <row r="493" spans="1:13" x14ac:dyDescent="0.3">
      <c r="A493" s="34" t="s">
        <v>952</v>
      </c>
      <c r="B493" s="23" t="s">
        <v>953</v>
      </c>
      <c r="C493" s="14">
        <v>1</v>
      </c>
      <c r="D493" s="14">
        <f>SUMIF(Table1[KODE BARANG],Table2[[#This Row],[kode_brg]],Table1[QTY])</f>
        <v>0</v>
      </c>
      <c r="E493" s="14">
        <f>SUMIF(Table3[kode_brg],Table2[[#This Row],[kode_brg]],Table3[QTY])</f>
        <v>0</v>
      </c>
      <c r="F493" s="14">
        <f>Table2[[#This Row],[stok_awal]]+Table2[[#This Row],[masuk]]-Table2[[#This Row],[keluar]]</f>
        <v>1</v>
      </c>
      <c r="G493" s="197">
        <v>12600</v>
      </c>
      <c r="H493" s="197">
        <v>14000</v>
      </c>
      <c r="I493" s="197">
        <f t="shared" si="7"/>
        <v>1400</v>
      </c>
      <c r="J493" s="198">
        <f>Table2[[#This Row],[jual]]*Table2[[#This Row],[keluar]]</f>
        <v>0</v>
      </c>
      <c r="K493" s="198">
        <f>Table2[[#This Row],[mark_up]]*Table2[[#This Row],[keluar]]</f>
        <v>0</v>
      </c>
      <c r="L493" s="198">
        <f>Table2[[#This Row],[beli]]*Table2[[#This Row],[stok_akhir]]</f>
        <v>12600</v>
      </c>
      <c r="M493" s="161">
        <f>Table2[[#This Row],[mark_up]]/Table2[[#This Row],[beli]]</f>
        <v>0.1111111111111111</v>
      </c>
    </row>
    <row r="494" spans="1:13" x14ac:dyDescent="0.3">
      <c r="A494" s="34" t="s">
        <v>954</v>
      </c>
      <c r="B494" s="23" t="s">
        <v>955</v>
      </c>
      <c r="C494" s="14">
        <v>1</v>
      </c>
      <c r="D494" s="14">
        <f>SUMIF(Table1[KODE BARANG],Table2[[#This Row],[kode_brg]],Table1[QTY])</f>
        <v>0</v>
      </c>
      <c r="E494" s="14">
        <f>SUMIF(Table3[kode_brg],Table2[[#This Row],[kode_brg]],Table3[QTY])</f>
        <v>0</v>
      </c>
      <c r="F494" s="14">
        <f>Table2[[#This Row],[stok_awal]]+Table2[[#This Row],[masuk]]-Table2[[#This Row],[keluar]]</f>
        <v>1</v>
      </c>
      <c r="G494" s="197">
        <v>15700</v>
      </c>
      <c r="H494" s="197">
        <v>17000</v>
      </c>
      <c r="I494" s="197">
        <f t="shared" si="7"/>
        <v>1300</v>
      </c>
      <c r="J494" s="198">
        <f>Table2[[#This Row],[jual]]*Table2[[#This Row],[keluar]]</f>
        <v>0</v>
      </c>
      <c r="K494" s="198">
        <f>Table2[[#This Row],[mark_up]]*Table2[[#This Row],[keluar]]</f>
        <v>0</v>
      </c>
      <c r="L494" s="198">
        <f>Table2[[#This Row],[beli]]*Table2[[#This Row],[stok_akhir]]</f>
        <v>15700</v>
      </c>
      <c r="M494" s="161">
        <f>Table2[[#This Row],[mark_up]]/Table2[[#This Row],[beli]]</f>
        <v>8.2802547770700632E-2</v>
      </c>
    </row>
    <row r="495" spans="1:13" x14ac:dyDescent="0.3">
      <c r="A495" s="34" t="s">
        <v>956</v>
      </c>
      <c r="B495" s="23" t="s">
        <v>957</v>
      </c>
      <c r="C495" s="14">
        <v>1</v>
      </c>
      <c r="D495" s="14">
        <f>SUMIF(Table1[KODE BARANG],Table2[[#This Row],[kode_brg]],Table1[QTY])</f>
        <v>0</v>
      </c>
      <c r="E495" s="14">
        <f>SUMIF(Table3[kode_brg],Table2[[#This Row],[kode_brg]],Table3[QTY])</f>
        <v>0</v>
      </c>
      <c r="F495" s="14">
        <f>Table2[[#This Row],[stok_awal]]+Table2[[#This Row],[masuk]]-Table2[[#This Row],[keluar]]</f>
        <v>1</v>
      </c>
      <c r="G495" s="197">
        <v>23200</v>
      </c>
      <c r="H495" s="197">
        <v>25000</v>
      </c>
      <c r="I495" s="197">
        <f t="shared" si="7"/>
        <v>1800</v>
      </c>
      <c r="J495" s="198">
        <f>Table2[[#This Row],[jual]]*Table2[[#This Row],[keluar]]</f>
        <v>0</v>
      </c>
      <c r="K495" s="198">
        <f>Table2[[#This Row],[mark_up]]*Table2[[#This Row],[keluar]]</f>
        <v>0</v>
      </c>
      <c r="L495" s="198">
        <f>Table2[[#This Row],[beli]]*Table2[[#This Row],[stok_akhir]]</f>
        <v>23200</v>
      </c>
      <c r="M495" s="161">
        <f>Table2[[#This Row],[mark_up]]/Table2[[#This Row],[beli]]</f>
        <v>7.7586206896551727E-2</v>
      </c>
    </row>
    <row r="496" spans="1:13" x14ac:dyDescent="0.3">
      <c r="A496" s="34" t="s">
        <v>958</v>
      </c>
      <c r="B496" s="23" t="s">
        <v>959</v>
      </c>
      <c r="C496" s="14">
        <v>1</v>
      </c>
      <c r="D496" s="14">
        <f>SUMIF(Table1[KODE BARANG],Table2[[#This Row],[kode_brg]],Table1[QTY])</f>
        <v>0</v>
      </c>
      <c r="E496" s="14">
        <f>SUMIF(Table3[kode_brg],Table2[[#This Row],[kode_brg]],Table3[QTY])</f>
        <v>0</v>
      </c>
      <c r="F496" s="14">
        <f>Table2[[#This Row],[stok_awal]]+Table2[[#This Row],[masuk]]-Table2[[#This Row],[keluar]]</f>
        <v>1</v>
      </c>
      <c r="G496" s="197">
        <v>16800</v>
      </c>
      <c r="H496" s="197">
        <v>18000</v>
      </c>
      <c r="I496" s="197">
        <f t="shared" si="7"/>
        <v>1200</v>
      </c>
      <c r="J496" s="198">
        <f>Table2[[#This Row],[jual]]*Table2[[#This Row],[keluar]]</f>
        <v>0</v>
      </c>
      <c r="K496" s="198">
        <f>Table2[[#This Row],[mark_up]]*Table2[[#This Row],[keluar]]</f>
        <v>0</v>
      </c>
      <c r="L496" s="198">
        <f>Table2[[#This Row],[beli]]*Table2[[#This Row],[stok_akhir]]</f>
        <v>16800</v>
      </c>
      <c r="M496" s="161">
        <f>Table2[[#This Row],[mark_up]]/Table2[[#This Row],[beli]]</f>
        <v>7.1428571428571425E-2</v>
      </c>
    </row>
    <row r="497" spans="1:13" x14ac:dyDescent="0.3">
      <c r="A497" s="34" t="s">
        <v>960</v>
      </c>
      <c r="B497" s="23" t="s">
        <v>961</v>
      </c>
      <c r="C497" s="14">
        <v>2</v>
      </c>
      <c r="D497" s="14">
        <f>SUMIF(Table1[KODE BARANG],Table2[[#This Row],[kode_brg]],Table1[QTY])</f>
        <v>0</v>
      </c>
      <c r="E497" s="14">
        <f>SUMIF(Table3[kode_brg],Table2[[#This Row],[kode_brg]],Table3[QTY])</f>
        <v>0</v>
      </c>
      <c r="F497" s="14">
        <f>Table2[[#This Row],[stok_awal]]+Table2[[#This Row],[masuk]]-Table2[[#This Row],[keluar]]</f>
        <v>2</v>
      </c>
      <c r="G497" s="197">
        <v>16800</v>
      </c>
      <c r="H497" s="197">
        <v>18000</v>
      </c>
      <c r="I497" s="197">
        <f t="shared" si="7"/>
        <v>1200</v>
      </c>
      <c r="J497" s="198">
        <f>Table2[[#This Row],[jual]]*Table2[[#This Row],[keluar]]</f>
        <v>0</v>
      </c>
      <c r="K497" s="198">
        <f>Table2[[#This Row],[mark_up]]*Table2[[#This Row],[keluar]]</f>
        <v>0</v>
      </c>
      <c r="L497" s="198">
        <f>Table2[[#This Row],[beli]]*Table2[[#This Row],[stok_akhir]]</f>
        <v>33600</v>
      </c>
      <c r="M497" s="161">
        <f>Table2[[#This Row],[mark_up]]/Table2[[#This Row],[beli]]</f>
        <v>7.1428571428571425E-2</v>
      </c>
    </row>
    <row r="498" spans="1:13" x14ac:dyDescent="0.3">
      <c r="A498" s="34" t="s">
        <v>962</v>
      </c>
      <c r="B498" s="23" t="s">
        <v>963</v>
      </c>
      <c r="C498" s="14">
        <v>0</v>
      </c>
      <c r="D498" s="14">
        <f>SUMIF(Table1[KODE BARANG],Table2[[#This Row],[kode_brg]],Table1[QTY])</f>
        <v>0</v>
      </c>
      <c r="E498" s="14">
        <f>SUMIF(Table3[kode_brg],Table2[[#This Row],[kode_brg]],Table3[QTY])</f>
        <v>0</v>
      </c>
      <c r="F498" s="14">
        <f>Table2[[#This Row],[stok_awal]]+Table2[[#This Row],[masuk]]-Table2[[#This Row],[keluar]]</f>
        <v>0</v>
      </c>
      <c r="G498" s="197">
        <v>16800</v>
      </c>
      <c r="H498" s="197">
        <v>18000</v>
      </c>
      <c r="I498" s="197">
        <f t="shared" si="7"/>
        <v>1200</v>
      </c>
      <c r="J498" s="198">
        <f>Table2[[#This Row],[jual]]*Table2[[#This Row],[keluar]]</f>
        <v>0</v>
      </c>
      <c r="K498" s="198">
        <f>Table2[[#This Row],[mark_up]]*Table2[[#This Row],[keluar]]</f>
        <v>0</v>
      </c>
      <c r="L498" s="198">
        <f>Table2[[#This Row],[beli]]*Table2[[#This Row],[stok_akhir]]</f>
        <v>0</v>
      </c>
      <c r="M498" s="161">
        <f>Table2[[#This Row],[mark_up]]/Table2[[#This Row],[beli]]</f>
        <v>7.1428571428571425E-2</v>
      </c>
    </row>
    <row r="499" spans="1:13" x14ac:dyDescent="0.3">
      <c r="A499" s="35" t="s">
        <v>964</v>
      </c>
      <c r="B499" s="23" t="s">
        <v>965</v>
      </c>
      <c r="C499" s="14">
        <v>2</v>
      </c>
      <c r="D499" s="14">
        <f>SUMIF(Table1[KODE BARANG],Table2[[#This Row],[kode_brg]],Table1[QTY])</f>
        <v>0</v>
      </c>
      <c r="E499" s="14">
        <f>SUMIF(Table3[kode_brg],Table2[[#This Row],[kode_brg]],Table3[QTY])</f>
        <v>0</v>
      </c>
      <c r="F499" s="14">
        <f>Table2[[#This Row],[stok_awal]]+Table2[[#This Row],[masuk]]-Table2[[#This Row],[keluar]]</f>
        <v>2</v>
      </c>
      <c r="G499" s="197">
        <v>9334</v>
      </c>
      <c r="H499" s="197">
        <v>11000</v>
      </c>
      <c r="I499" s="197">
        <f t="shared" si="7"/>
        <v>1666</v>
      </c>
      <c r="J499" s="198">
        <f>Table2[[#This Row],[jual]]*Table2[[#This Row],[keluar]]</f>
        <v>0</v>
      </c>
      <c r="K499" s="198">
        <f>Table2[[#This Row],[mark_up]]*Table2[[#This Row],[keluar]]</f>
        <v>0</v>
      </c>
      <c r="L499" s="198">
        <f>Table2[[#This Row],[beli]]*Table2[[#This Row],[stok_akhir]]</f>
        <v>18668</v>
      </c>
      <c r="M499" s="161">
        <f>Table2[[#This Row],[mark_up]]/Table2[[#This Row],[beli]]</f>
        <v>0.17848725091064924</v>
      </c>
    </row>
    <row r="500" spans="1:13" x14ac:dyDescent="0.3">
      <c r="A500" s="34" t="s">
        <v>966</v>
      </c>
      <c r="B500" s="23" t="s">
        <v>967</v>
      </c>
      <c r="C500" s="14">
        <v>1</v>
      </c>
      <c r="D500" s="14">
        <f>SUMIF(Table1[KODE BARANG],Table2[[#This Row],[kode_brg]],Table1[QTY])</f>
        <v>0</v>
      </c>
      <c r="E500" s="14">
        <f>SUMIF(Table3[kode_brg],Table2[[#This Row],[kode_brg]],Table3[QTY])</f>
        <v>0</v>
      </c>
      <c r="F500" s="14">
        <f>Table2[[#This Row],[stok_awal]]+Table2[[#This Row],[masuk]]-Table2[[#This Row],[keluar]]</f>
        <v>1</v>
      </c>
      <c r="G500" s="197">
        <v>15180</v>
      </c>
      <c r="H500" s="197">
        <v>17000</v>
      </c>
      <c r="I500" s="197">
        <f t="shared" si="7"/>
        <v>1820</v>
      </c>
      <c r="J500" s="198">
        <f>Table2[[#This Row],[jual]]*Table2[[#This Row],[keluar]]</f>
        <v>0</v>
      </c>
      <c r="K500" s="198">
        <f>Table2[[#This Row],[mark_up]]*Table2[[#This Row],[keluar]]</f>
        <v>0</v>
      </c>
      <c r="L500" s="198">
        <f>Table2[[#This Row],[beli]]*Table2[[#This Row],[stok_akhir]]</f>
        <v>15180</v>
      </c>
      <c r="M500" s="161">
        <f>Table2[[#This Row],[mark_up]]/Table2[[#This Row],[beli]]</f>
        <v>0.11989459815546773</v>
      </c>
    </row>
    <row r="501" spans="1:13" x14ac:dyDescent="0.3">
      <c r="A501" s="34" t="s">
        <v>968</v>
      </c>
      <c r="B501" s="23" t="s">
        <v>969</v>
      </c>
      <c r="C501" s="14">
        <v>3</v>
      </c>
      <c r="D501" s="14">
        <f>SUMIF(Table1[KODE BARANG],Table2[[#This Row],[kode_brg]],Table1[QTY])</f>
        <v>0</v>
      </c>
      <c r="E501" s="14">
        <f>SUMIF(Table3[kode_brg],Table2[[#This Row],[kode_brg]],Table3[QTY])</f>
        <v>0</v>
      </c>
      <c r="F501" s="14">
        <f>Table2[[#This Row],[stok_awal]]+Table2[[#This Row],[masuk]]-Table2[[#This Row],[keluar]]</f>
        <v>3</v>
      </c>
      <c r="G501" s="197">
        <v>11665</v>
      </c>
      <c r="H501" s="197">
        <v>13000</v>
      </c>
      <c r="I501" s="197">
        <f t="shared" si="7"/>
        <v>1335</v>
      </c>
      <c r="J501" s="198">
        <f>Table2[[#This Row],[jual]]*Table2[[#This Row],[keluar]]</f>
        <v>0</v>
      </c>
      <c r="K501" s="198">
        <f>Table2[[#This Row],[mark_up]]*Table2[[#This Row],[keluar]]</f>
        <v>0</v>
      </c>
      <c r="L501" s="198">
        <f>Table2[[#This Row],[beli]]*Table2[[#This Row],[stok_akhir]]</f>
        <v>34995</v>
      </c>
      <c r="M501" s="161">
        <f>Table2[[#This Row],[mark_up]]/Table2[[#This Row],[beli]]</f>
        <v>0.11444492070295756</v>
      </c>
    </row>
    <row r="502" spans="1:13" x14ac:dyDescent="0.3">
      <c r="A502" s="34" t="s">
        <v>970</v>
      </c>
      <c r="B502" s="23" t="s">
        <v>971</v>
      </c>
      <c r="C502" s="14">
        <v>1</v>
      </c>
      <c r="D502" s="14">
        <f>SUMIF(Table1[KODE BARANG],Table2[[#This Row],[kode_brg]],Table1[QTY])</f>
        <v>0</v>
      </c>
      <c r="E502" s="14">
        <f>SUMIF(Table3[kode_brg],Table2[[#This Row],[kode_brg]],Table3[QTY])</f>
        <v>0</v>
      </c>
      <c r="F502" s="14">
        <f>Table2[[#This Row],[stok_awal]]+Table2[[#This Row],[masuk]]-Table2[[#This Row],[keluar]]</f>
        <v>1</v>
      </c>
      <c r="G502" s="197">
        <v>65800</v>
      </c>
      <c r="H502" s="197">
        <v>67800</v>
      </c>
      <c r="I502" s="197">
        <f t="shared" si="7"/>
        <v>2000</v>
      </c>
      <c r="J502" s="198">
        <f>Table2[[#This Row],[jual]]*Table2[[#This Row],[keluar]]</f>
        <v>0</v>
      </c>
      <c r="K502" s="198">
        <f>Table2[[#This Row],[mark_up]]*Table2[[#This Row],[keluar]]</f>
        <v>0</v>
      </c>
      <c r="L502" s="198">
        <f>Table2[[#This Row],[beli]]*Table2[[#This Row],[stok_akhir]]</f>
        <v>65800</v>
      </c>
      <c r="M502" s="161">
        <f>Table2[[#This Row],[mark_up]]/Table2[[#This Row],[beli]]</f>
        <v>3.0395136778115502E-2</v>
      </c>
    </row>
    <row r="503" spans="1:13" x14ac:dyDescent="0.3">
      <c r="A503" s="34" t="s">
        <v>972</v>
      </c>
      <c r="B503" s="23" t="s">
        <v>973</v>
      </c>
      <c r="C503" s="14">
        <v>2</v>
      </c>
      <c r="D503" s="14">
        <f>SUMIF(Table1[KODE BARANG],Table2[[#This Row],[kode_brg]],Table1[QTY])</f>
        <v>0</v>
      </c>
      <c r="E503" s="14">
        <f>SUMIF(Table3[kode_brg],Table2[[#This Row],[kode_brg]],Table3[QTY])</f>
        <v>0</v>
      </c>
      <c r="F503" s="14">
        <f>Table2[[#This Row],[stok_awal]]+Table2[[#This Row],[masuk]]-Table2[[#This Row],[keluar]]</f>
        <v>2</v>
      </c>
      <c r="G503" s="197">
        <v>25900</v>
      </c>
      <c r="H503" s="197">
        <v>27500</v>
      </c>
      <c r="I503" s="197">
        <f t="shared" si="7"/>
        <v>1600</v>
      </c>
      <c r="J503" s="198">
        <f>Table2[[#This Row],[jual]]*Table2[[#This Row],[keluar]]</f>
        <v>0</v>
      </c>
      <c r="K503" s="198">
        <f>Table2[[#This Row],[mark_up]]*Table2[[#This Row],[keluar]]</f>
        <v>0</v>
      </c>
      <c r="L503" s="198">
        <f>Table2[[#This Row],[beli]]*Table2[[#This Row],[stok_akhir]]</f>
        <v>51800</v>
      </c>
      <c r="M503" s="161">
        <f>Table2[[#This Row],[mark_up]]/Table2[[#This Row],[beli]]</f>
        <v>6.1776061776061778E-2</v>
      </c>
    </row>
    <row r="504" spans="1:13" x14ac:dyDescent="0.3">
      <c r="A504" s="34" t="s">
        <v>974</v>
      </c>
      <c r="B504" s="23" t="s">
        <v>975</v>
      </c>
      <c r="C504" s="14">
        <v>1</v>
      </c>
      <c r="D504" s="14">
        <f>SUMIF(Table1[KODE BARANG],Table2[[#This Row],[kode_brg]],Table1[QTY])</f>
        <v>0</v>
      </c>
      <c r="E504" s="14">
        <f>SUMIF(Table3[kode_brg],Table2[[#This Row],[kode_brg]],Table3[QTY])</f>
        <v>0</v>
      </c>
      <c r="F504" s="14">
        <f>Table2[[#This Row],[stok_awal]]+Table2[[#This Row],[masuk]]-Table2[[#This Row],[keluar]]</f>
        <v>1</v>
      </c>
      <c r="G504" s="197">
        <v>49500</v>
      </c>
      <c r="H504" s="197">
        <v>52000</v>
      </c>
      <c r="I504" s="197">
        <f t="shared" si="7"/>
        <v>2500</v>
      </c>
      <c r="J504" s="198">
        <f>Table2[[#This Row],[jual]]*Table2[[#This Row],[keluar]]</f>
        <v>0</v>
      </c>
      <c r="K504" s="198">
        <f>Table2[[#This Row],[mark_up]]*Table2[[#This Row],[keluar]]</f>
        <v>0</v>
      </c>
      <c r="L504" s="198">
        <f>Table2[[#This Row],[beli]]*Table2[[#This Row],[stok_akhir]]</f>
        <v>49500</v>
      </c>
      <c r="M504" s="161">
        <f>Table2[[#This Row],[mark_up]]/Table2[[#This Row],[beli]]</f>
        <v>5.0505050505050504E-2</v>
      </c>
    </row>
    <row r="505" spans="1:13" x14ac:dyDescent="0.3">
      <c r="A505" s="34" t="s">
        <v>976</v>
      </c>
      <c r="B505" s="23" t="s">
        <v>977</v>
      </c>
      <c r="C505" s="14">
        <v>3</v>
      </c>
      <c r="D505" s="14">
        <f>SUMIF(Table1[KODE BARANG],Table2[[#This Row],[kode_brg]],Table1[QTY])</f>
        <v>0</v>
      </c>
      <c r="E505" s="14">
        <f>SUMIF(Table3[kode_brg],Table2[[#This Row],[kode_brg]],Table3[QTY])</f>
        <v>0</v>
      </c>
      <c r="F505" s="14">
        <f>Table2[[#This Row],[stok_awal]]+Table2[[#This Row],[masuk]]-Table2[[#This Row],[keluar]]</f>
        <v>3</v>
      </c>
      <c r="G505" s="197">
        <v>43000</v>
      </c>
      <c r="H505" s="197">
        <v>45000</v>
      </c>
      <c r="I505" s="197">
        <f t="shared" si="7"/>
        <v>2000</v>
      </c>
      <c r="J505" s="198">
        <f>Table2[[#This Row],[jual]]*Table2[[#This Row],[keluar]]</f>
        <v>0</v>
      </c>
      <c r="K505" s="198">
        <f>Table2[[#This Row],[mark_up]]*Table2[[#This Row],[keluar]]</f>
        <v>0</v>
      </c>
      <c r="L505" s="198">
        <f>Table2[[#This Row],[beli]]*Table2[[#This Row],[stok_akhir]]</f>
        <v>129000</v>
      </c>
      <c r="M505" s="161">
        <f>Table2[[#This Row],[mark_up]]/Table2[[#This Row],[beli]]</f>
        <v>4.6511627906976744E-2</v>
      </c>
    </row>
    <row r="506" spans="1:13" x14ac:dyDescent="0.3">
      <c r="A506" s="34" t="s">
        <v>978</v>
      </c>
      <c r="B506" s="23" t="s">
        <v>979</v>
      </c>
      <c r="C506" s="14">
        <v>3</v>
      </c>
      <c r="D506" s="14">
        <f>SUMIF(Table1[KODE BARANG],Table2[[#This Row],[kode_brg]],Table1[QTY])</f>
        <v>0</v>
      </c>
      <c r="E506" s="14">
        <f>SUMIF(Table3[kode_brg],Table2[[#This Row],[kode_brg]],Table3[QTY])</f>
        <v>0</v>
      </c>
      <c r="F506" s="14">
        <f>Table2[[#This Row],[stok_awal]]+Table2[[#This Row],[masuk]]-Table2[[#This Row],[keluar]]</f>
        <v>3</v>
      </c>
      <c r="G506" s="197">
        <v>21700</v>
      </c>
      <c r="H506" s="197">
        <v>23500</v>
      </c>
      <c r="I506" s="197">
        <f t="shared" si="7"/>
        <v>1800</v>
      </c>
      <c r="J506" s="198">
        <f>Table2[[#This Row],[jual]]*Table2[[#This Row],[keluar]]</f>
        <v>0</v>
      </c>
      <c r="K506" s="198">
        <f>Table2[[#This Row],[mark_up]]*Table2[[#This Row],[keluar]]</f>
        <v>0</v>
      </c>
      <c r="L506" s="198">
        <f>Table2[[#This Row],[beli]]*Table2[[#This Row],[stok_akhir]]</f>
        <v>65100</v>
      </c>
      <c r="M506" s="161">
        <f>Table2[[#This Row],[mark_up]]/Table2[[#This Row],[beli]]</f>
        <v>8.294930875576037E-2</v>
      </c>
    </row>
    <row r="507" spans="1:13" x14ac:dyDescent="0.3">
      <c r="A507" s="34" t="s">
        <v>980</v>
      </c>
      <c r="B507" s="23" t="s">
        <v>981</v>
      </c>
      <c r="C507" s="14">
        <v>3</v>
      </c>
      <c r="D507" s="14">
        <f>SUMIF(Table1[KODE BARANG],Table2[[#This Row],[kode_brg]],Table1[QTY])</f>
        <v>0</v>
      </c>
      <c r="E507" s="14">
        <f>SUMIF(Table3[kode_brg],Table2[[#This Row],[kode_brg]],Table3[QTY])</f>
        <v>0</v>
      </c>
      <c r="F507" s="14">
        <f>Table2[[#This Row],[stok_awal]]+Table2[[#This Row],[masuk]]-Table2[[#This Row],[keluar]]</f>
        <v>3</v>
      </c>
      <c r="G507" s="197">
        <v>50100</v>
      </c>
      <c r="H507" s="197">
        <v>52000</v>
      </c>
      <c r="I507" s="197">
        <f t="shared" si="7"/>
        <v>1900</v>
      </c>
      <c r="J507" s="198">
        <f>Table2[[#This Row],[jual]]*Table2[[#This Row],[keluar]]</f>
        <v>0</v>
      </c>
      <c r="K507" s="198">
        <f>Table2[[#This Row],[mark_up]]*Table2[[#This Row],[keluar]]</f>
        <v>0</v>
      </c>
      <c r="L507" s="198">
        <f>Table2[[#This Row],[beli]]*Table2[[#This Row],[stok_akhir]]</f>
        <v>150300</v>
      </c>
      <c r="M507" s="161">
        <f>Table2[[#This Row],[mark_up]]/Table2[[#This Row],[beli]]</f>
        <v>3.7924151696606789E-2</v>
      </c>
    </row>
    <row r="508" spans="1:13" x14ac:dyDescent="0.3">
      <c r="A508" s="34" t="s">
        <v>982</v>
      </c>
      <c r="B508" s="23" t="s">
        <v>983</v>
      </c>
      <c r="C508" s="14">
        <v>10</v>
      </c>
      <c r="D508" s="14">
        <f>SUMIF(Table1[KODE BARANG],Table2[[#This Row],[kode_brg]],Table1[QTY])</f>
        <v>0</v>
      </c>
      <c r="E508" s="14">
        <f>SUMIF(Table3[kode_brg],Table2[[#This Row],[kode_brg]],Table3[QTY])</f>
        <v>0</v>
      </c>
      <c r="F508" s="14">
        <f>Table2[[#This Row],[stok_awal]]+Table2[[#This Row],[masuk]]-Table2[[#This Row],[keluar]]</f>
        <v>10</v>
      </c>
      <c r="G508" s="197">
        <v>49797</v>
      </c>
      <c r="H508" s="197">
        <v>52000</v>
      </c>
      <c r="I508" s="197">
        <f t="shared" si="7"/>
        <v>2203</v>
      </c>
      <c r="J508" s="198">
        <f>Table2[[#This Row],[jual]]*Table2[[#This Row],[keluar]]</f>
        <v>0</v>
      </c>
      <c r="K508" s="198">
        <f>Table2[[#This Row],[mark_up]]*Table2[[#This Row],[keluar]]</f>
        <v>0</v>
      </c>
      <c r="L508" s="198">
        <f>Table2[[#This Row],[beli]]*Table2[[#This Row],[stok_akhir]]</f>
        <v>497970</v>
      </c>
      <c r="M508" s="161">
        <f>Table2[[#This Row],[mark_up]]/Table2[[#This Row],[beli]]</f>
        <v>4.423961282808201E-2</v>
      </c>
    </row>
    <row r="509" spans="1:13" x14ac:dyDescent="0.3">
      <c r="A509" s="34" t="s">
        <v>984</v>
      </c>
      <c r="B509" s="23" t="s">
        <v>985</v>
      </c>
      <c r="C509" s="14">
        <v>2</v>
      </c>
      <c r="D509" s="14">
        <f>SUMIF(Table1[KODE BARANG],Table2[[#This Row],[kode_brg]],Table1[QTY])</f>
        <v>0</v>
      </c>
      <c r="E509" s="14">
        <f>SUMIF(Table3[kode_brg],Table2[[#This Row],[kode_brg]],Table3[QTY])</f>
        <v>0</v>
      </c>
      <c r="F509" s="14">
        <f>Table2[[#This Row],[stok_awal]]+Table2[[#This Row],[masuk]]-Table2[[#This Row],[keluar]]</f>
        <v>2</v>
      </c>
      <c r="G509" s="197">
        <v>15893</v>
      </c>
      <c r="H509" s="197">
        <v>18000</v>
      </c>
      <c r="I509" s="197">
        <f t="shared" si="7"/>
        <v>2107</v>
      </c>
      <c r="J509" s="198">
        <f>Table2[[#This Row],[jual]]*Table2[[#This Row],[keluar]]</f>
        <v>0</v>
      </c>
      <c r="K509" s="198">
        <f>Table2[[#This Row],[mark_up]]*Table2[[#This Row],[keluar]]</f>
        <v>0</v>
      </c>
      <c r="L509" s="198">
        <f>Table2[[#This Row],[beli]]*Table2[[#This Row],[stok_akhir]]</f>
        <v>31786</v>
      </c>
      <c r="M509" s="161">
        <f>Table2[[#This Row],[mark_up]]/Table2[[#This Row],[beli]]</f>
        <v>0.13257408922166991</v>
      </c>
    </row>
    <row r="510" spans="1:13" x14ac:dyDescent="0.3">
      <c r="A510" s="34" t="s">
        <v>986</v>
      </c>
      <c r="B510" s="23" t="s">
        <v>987</v>
      </c>
      <c r="C510" s="14">
        <v>8</v>
      </c>
      <c r="D510" s="14">
        <f>SUMIF(Table1[KODE BARANG],Table2[[#This Row],[kode_brg]],Table1[QTY])</f>
        <v>0</v>
      </c>
      <c r="E510" s="14">
        <f>SUMIF(Table3[kode_brg],Table2[[#This Row],[kode_brg]],Table3[QTY])</f>
        <v>0</v>
      </c>
      <c r="F510" s="14">
        <f>Table2[[#This Row],[stok_awal]]+Table2[[#This Row],[masuk]]-Table2[[#This Row],[keluar]]</f>
        <v>8</v>
      </c>
      <c r="G510" s="197">
        <v>31664</v>
      </c>
      <c r="H510" s="197">
        <v>35000</v>
      </c>
      <c r="I510" s="197">
        <f t="shared" si="7"/>
        <v>3336</v>
      </c>
      <c r="J510" s="198">
        <f>Table2[[#This Row],[jual]]*Table2[[#This Row],[keluar]]</f>
        <v>0</v>
      </c>
      <c r="K510" s="198">
        <f>Table2[[#This Row],[mark_up]]*Table2[[#This Row],[keluar]]</f>
        <v>0</v>
      </c>
      <c r="L510" s="198">
        <f>Table2[[#This Row],[beli]]*Table2[[#This Row],[stok_akhir]]</f>
        <v>253312</v>
      </c>
      <c r="M510" s="161">
        <f>Table2[[#This Row],[mark_up]]/Table2[[#This Row],[beli]]</f>
        <v>0.10535624052551794</v>
      </c>
    </row>
    <row r="511" spans="1:13" x14ac:dyDescent="0.3">
      <c r="A511" s="34" t="s">
        <v>988</v>
      </c>
      <c r="B511" s="23" t="s">
        <v>989</v>
      </c>
      <c r="C511" s="14">
        <v>1</v>
      </c>
      <c r="D511" s="14">
        <f>SUMIF(Table1[KODE BARANG],Table2[[#This Row],[kode_brg]],Table1[QTY])</f>
        <v>0</v>
      </c>
      <c r="E511" s="14">
        <f>SUMIF(Table3[kode_brg],Table2[[#This Row],[kode_brg]],Table3[QTY])</f>
        <v>0</v>
      </c>
      <c r="F511" s="14">
        <f>Table2[[#This Row],[stok_awal]]+Table2[[#This Row],[masuk]]-Table2[[#This Row],[keluar]]</f>
        <v>1</v>
      </c>
      <c r="G511" s="197">
        <v>12831</v>
      </c>
      <c r="H511" s="197">
        <v>14000</v>
      </c>
      <c r="I511" s="197">
        <f t="shared" si="7"/>
        <v>1169</v>
      </c>
      <c r="J511" s="198">
        <f>Table2[[#This Row],[jual]]*Table2[[#This Row],[keluar]]</f>
        <v>0</v>
      </c>
      <c r="K511" s="198">
        <f>Table2[[#This Row],[mark_up]]*Table2[[#This Row],[keluar]]</f>
        <v>0</v>
      </c>
      <c r="L511" s="198">
        <f>Table2[[#This Row],[beli]]*Table2[[#This Row],[stok_akhir]]</f>
        <v>12831</v>
      </c>
      <c r="M511" s="161">
        <f>Table2[[#This Row],[mark_up]]/Table2[[#This Row],[beli]]</f>
        <v>9.1107474086197487E-2</v>
      </c>
    </row>
    <row r="512" spans="1:13" x14ac:dyDescent="0.3">
      <c r="A512" s="34" t="s">
        <v>990</v>
      </c>
      <c r="B512" s="23" t="s">
        <v>991</v>
      </c>
      <c r="C512" s="14">
        <v>1</v>
      </c>
      <c r="D512" s="14">
        <f>SUMIF(Table1[KODE BARANG],Table2[[#This Row],[kode_brg]],Table1[QTY])</f>
        <v>0</v>
      </c>
      <c r="E512" s="14">
        <f>SUMIF(Table3[kode_brg],Table2[[#This Row],[kode_brg]],Table3[QTY])</f>
        <v>1</v>
      </c>
      <c r="F512" s="14">
        <f>Table2[[#This Row],[stok_awal]]+Table2[[#This Row],[masuk]]-Table2[[#This Row],[keluar]]</f>
        <v>0</v>
      </c>
      <c r="G512" s="197">
        <v>12831</v>
      </c>
      <c r="H512" s="197">
        <v>14000</v>
      </c>
      <c r="I512" s="197">
        <f t="shared" si="7"/>
        <v>1169</v>
      </c>
      <c r="J512" s="198">
        <f>Table2[[#This Row],[jual]]*Table2[[#This Row],[keluar]]</f>
        <v>14000</v>
      </c>
      <c r="K512" s="198">
        <f>Table2[[#This Row],[mark_up]]*Table2[[#This Row],[keluar]]</f>
        <v>1169</v>
      </c>
      <c r="L512" s="198">
        <f>Table2[[#This Row],[beli]]*Table2[[#This Row],[stok_akhir]]</f>
        <v>0</v>
      </c>
      <c r="M512" s="161">
        <f>Table2[[#This Row],[mark_up]]/Table2[[#This Row],[beli]]</f>
        <v>9.1107474086197487E-2</v>
      </c>
    </row>
    <row r="513" spans="1:13" x14ac:dyDescent="0.3">
      <c r="A513" s="34" t="s">
        <v>992</v>
      </c>
      <c r="B513" s="23" t="s">
        <v>993</v>
      </c>
      <c r="C513" s="14">
        <v>1</v>
      </c>
      <c r="D513" s="14">
        <f>SUMIF(Table1[KODE BARANG],Table2[[#This Row],[kode_brg]],Table1[QTY])</f>
        <v>0</v>
      </c>
      <c r="E513" s="14">
        <f>SUMIF(Table3[kode_brg],Table2[[#This Row],[kode_brg]],Table3[QTY])</f>
        <v>0</v>
      </c>
      <c r="F513" s="14">
        <f>Table2[[#This Row],[stok_awal]]+Table2[[#This Row],[masuk]]-Table2[[#This Row],[keluar]]</f>
        <v>1</v>
      </c>
      <c r="G513" s="197">
        <v>22986</v>
      </c>
      <c r="H513" s="197">
        <v>25000</v>
      </c>
      <c r="I513" s="197">
        <f t="shared" si="7"/>
        <v>2014</v>
      </c>
      <c r="J513" s="198">
        <f>Table2[[#This Row],[jual]]*Table2[[#This Row],[keluar]]</f>
        <v>0</v>
      </c>
      <c r="K513" s="198">
        <f>Table2[[#This Row],[mark_up]]*Table2[[#This Row],[keluar]]</f>
        <v>0</v>
      </c>
      <c r="L513" s="198">
        <f>Table2[[#This Row],[beli]]*Table2[[#This Row],[stok_akhir]]</f>
        <v>22986</v>
      </c>
      <c r="M513" s="161">
        <f>Table2[[#This Row],[mark_up]]/Table2[[#This Row],[beli]]</f>
        <v>8.7618550421995997E-2</v>
      </c>
    </row>
    <row r="514" spans="1:13" x14ac:dyDescent="0.3">
      <c r="A514" s="34" t="s">
        <v>994</v>
      </c>
      <c r="B514" s="23" t="s">
        <v>995</v>
      </c>
      <c r="C514" s="14">
        <v>2</v>
      </c>
      <c r="D514" s="14">
        <f>SUMIF(Table1[KODE BARANG],Table2[[#This Row],[kode_brg]],Table1[QTY])</f>
        <v>0</v>
      </c>
      <c r="E514" s="14">
        <f>SUMIF(Table3[kode_brg],Table2[[#This Row],[kode_brg]],Table3[QTY])</f>
        <v>0</v>
      </c>
      <c r="F514" s="14">
        <f>Table2[[#This Row],[stok_awal]]+Table2[[#This Row],[masuk]]-Table2[[#This Row],[keluar]]</f>
        <v>2</v>
      </c>
      <c r="G514" s="197">
        <v>22986</v>
      </c>
      <c r="H514" s="197">
        <v>25000</v>
      </c>
      <c r="I514" s="197">
        <f t="shared" si="7"/>
        <v>2014</v>
      </c>
      <c r="J514" s="198">
        <f>Table2[[#This Row],[jual]]*Table2[[#This Row],[keluar]]</f>
        <v>0</v>
      </c>
      <c r="K514" s="198">
        <f>Table2[[#This Row],[mark_up]]*Table2[[#This Row],[keluar]]</f>
        <v>0</v>
      </c>
      <c r="L514" s="198">
        <f>Table2[[#This Row],[beli]]*Table2[[#This Row],[stok_akhir]]</f>
        <v>45972</v>
      </c>
      <c r="M514" s="161">
        <f>Table2[[#This Row],[mark_up]]/Table2[[#This Row],[beli]]</f>
        <v>8.7618550421995997E-2</v>
      </c>
    </row>
    <row r="515" spans="1:13" x14ac:dyDescent="0.3">
      <c r="A515" s="34" t="s">
        <v>996</v>
      </c>
      <c r="B515" s="23" t="s">
        <v>997</v>
      </c>
      <c r="C515" s="14">
        <v>2</v>
      </c>
      <c r="D515" s="14">
        <f>SUMIF(Table1[KODE BARANG],Table2[[#This Row],[kode_brg]],Table1[QTY])</f>
        <v>0</v>
      </c>
      <c r="E515" s="14">
        <f>SUMIF(Table3[kode_brg],Table2[[#This Row],[kode_brg]],Table3[QTY])</f>
        <v>0</v>
      </c>
      <c r="F515" s="14">
        <f>Table2[[#This Row],[stok_awal]]+Table2[[#This Row],[masuk]]-Table2[[#This Row],[keluar]]</f>
        <v>2</v>
      </c>
      <c r="G515" s="197">
        <v>7500</v>
      </c>
      <c r="H515" s="197">
        <v>9000</v>
      </c>
      <c r="I515" s="197">
        <f t="shared" ref="I515:I578" si="8">H515-G515</f>
        <v>1500</v>
      </c>
      <c r="J515" s="198">
        <f>Table2[[#This Row],[jual]]*Table2[[#This Row],[keluar]]</f>
        <v>0</v>
      </c>
      <c r="K515" s="198">
        <f>Table2[[#This Row],[mark_up]]*Table2[[#This Row],[keluar]]</f>
        <v>0</v>
      </c>
      <c r="L515" s="198">
        <f>Table2[[#This Row],[beli]]*Table2[[#This Row],[stok_akhir]]</f>
        <v>15000</v>
      </c>
      <c r="M515" s="161">
        <f>Table2[[#This Row],[mark_up]]/Table2[[#This Row],[beli]]</f>
        <v>0.2</v>
      </c>
    </row>
    <row r="516" spans="1:13" x14ac:dyDescent="0.3">
      <c r="A516" s="34" t="s">
        <v>998</v>
      </c>
      <c r="B516" s="23" t="s">
        <v>999</v>
      </c>
      <c r="C516" s="14">
        <v>1</v>
      </c>
      <c r="D516" s="14">
        <f>SUMIF(Table1[KODE BARANG],Table2[[#This Row],[kode_brg]],Table1[QTY])</f>
        <v>0</v>
      </c>
      <c r="E516" s="14">
        <f>SUMIF(Table3[kode_brg],Table2[[#This Row],[kode_brg]],Table3[QTY])</f>
        <v>0</v>
      </c>
      <c r="F516" s="14">
        <f>Table2[[#This Row],[stok_awal]]+Table2[[#This Row],[masuk]]-Table2[[#This Row],[keluar]]</f>
        <v>1</v>
      </c>
      <c r="G516" s="197">
        <v>11590</v>
      </c>
      <c r="H516" s="197">
        <v>14000</v>
      </c>
      <c r="I516" s="197">
        <f t="shared" si="8"/>
        <v>2410</v>
      </c>
      <c r="J516" s="198">
        <f>Table2[[#This Row],[jual]]*Table2[[#This Row],[keluar]]</f>
        <v>0</v>
      </c>
      <c r="K516" s="198">
        <f>Table2[[#This Row],[mark_up]]*Table2[[#This Row],[keluar]]</f>
        <v>0</v>
      </c>
      <c r="L516" s="198">
        <f>Table2[[#This Row],[beli]]*Table2[[#This Row],[stok_akhir]]</f>
        <v>11590</v>
      </c>
      <c r="M516" s="161">
        <f>Table2[[#This Row],[mark_up]]/Table2[[#This Row],[beli]]</f>
        <v>0.2079378774805867</v>
      </c>
    </row>
    <row r="517" spans="1:13" x14ac:dyDescent="0.3">
      <c r="A517" s="34" t="s">
        <v>1000</v>
      </c>
      <c r="B517" s="23" t="s">
        <v>1001</v>
      </c>
      <c r="C517" s="14">
        <v>3</v>
      </c>
      <c r="D517" s="14">
        <f>SUMIF(Table1[KODE BARANG],Table2[[#This Row],[kode_brg]],Table1[QTY])</f>
        <v>0</v>
      </c>
      <c r="E517" s="14">
        <f>SUMIF(Table3[kode_brg],Table2[[#This Row],[kode_brg]],Table3[QTY])</f>
        <v>0</v>
      </c>
      <c r="F517" s="14">
        <f>Table2[[#This Row],[stok_awal]]+Table2[[#This Row],[masuk]]-Table2[[#This Row],[keluar]]</f>
        <v>3</v>
      </c>
      <c r="G517" s="197">
        <v>10041</v>
      </c>
      <c r="H517" s="197">
        <v>12000</v>
      </c>
      <c r="I517" s="197">
        <f t="shared" si="8"/>
        <v>1959</v>
      </c>
      <c r="J517" s="198">
        <f>Table2[[#This Row],[jual]]*Table2[[#This Row],[keluar]]</f>
        <v>0</v>
      </c>
      <c r="K517" s="198">
        <f>Table2[[#This Row],[mark_up]]*Table2[[#This Row],[keluar]]</f>
        <v>0</v>
      </c>
      <c r="L517" s="198">
        <f>Table2[[#This Row],[beli]]*Table2[[#This Row],[stok_akhir]]</f>
        <v>30123</v>
      </c>
      <c r="M517" s="161">
        <f>Table2[[#This Row],[mark_up]]/Table2[[#This Row],[beli]]</f>
        <v>0.19510008963250672</v>
      </c>
    </row>
    <row r="518" spans="1:13" x14ac:dyDescent="0.3">
      <c r="A518" s="34" t="s">
        <v>1002</v>
      </c>
      <c r="B518" s="23" t="s">
        <v>1003</v>
      </c>
      <c r="C518" s="14">
        <v>1</v>
      </c>
      <c r="D518" s="14">
        <f>SUMIF(Table1[KODE BARANG],Table2[[#This Row],[kode_brg]],Table1[QTY])</f>
        <v>0</v>
      </c>
      <c r="E518" s="14">
        <f>SUMIF(Table3[kode_brg],Table2[[#This Row],[kode_brg]],Table3[QTY])</f>
        <v>0</v>
      </c>
      <c r="F518" s="14">
        <f>Table2[[#This Row],[stok_awal]]+Table2[[#This Row],[masuk]]-Table2[[#This Row],[keluar]]</f>
        <v>1</v>
      </c>
      <c r="G518" s="197">
        <v>47400</v>
      </c>
      <c r="H518" s="197">
        <v>50000</v>
      </c>
      <c r="I518" s="197">
        <f t="shared" si="8"/>
        <v>2600</v>
      </c>
      <c r="J518" s="198">
        <f>Table2[[#This Row],[jual]]*Table2[[#This Row],[keluar]]</f>
        <v>0</v>
      </c>
      <c r="K518" s="198">
        <f>Table2[[#This Row],[mark_up]]*Table2[[#This Row],[keluar]]</f>
        <v>0</v>
      </c>
      <c r="L518" s="198">
        <f>Table2[[#This Row],[beli]]*Table2[[#This Row],[stok_akhir]]</f>
        <v>47400</v>
      </c>
      <c r="M518" s="161">
        <f>Table2[[#This Row],[mark_up]]/Table2[[#This Row],[beli]]</f>
        <v>5.4852320675105488E-2</v>
      </c>
    </row>
    <row r="519" spans="1:13" x14ac:dyDescent="0.3">
      <c r="A519" s="34" t="s">
        <v>1004</v>
      </c>
      <c r="B519" s="23" t="s">
        <v>1005</v>
      </c>
      <c r="C519" s="14">
        <v>1</v>
      </c>
      <c r="D519" s="14">
        <f>SUMIF(Table1[KODE BARANG],Table2[[#This Row],[kode_brg]],Table1[QTY])</f>
        <v>0</v>
      </c>
      <c r="E519" s="14">
        <f>SUMIF(Table3[kode_brg],Table2[[#This Row],[kode_brg]],Table3[QTY])</f>
        <v>0</v>
      </c>
      <c r="F519" s="14">
        <f>Table2[[#This Row],[stok_awal]]+Table2[[#This Row],[masuk]]-Table2[[#This Row],[keluar]]</f>
        <v>1</v>
      </c>
      <c r="G519" s="197">
        <v>34700</v>
      </c>
      <c r="H519" s="197">
        <v>37000</v>
      </c>
      <c r="I519" s="197">
        <f t="shared" si="8"/>
        <v>2300</v>
      </c>
      <c r="J519" s="198">
        <f>Table2[[#This Row],[jual]]*Table2[[#This Row],[keluar]]</f>
        <v>0</v>
      </c>
      <c r="K519" s="198">
        <f>Table2[[#This Row],[mark_up]]*Table2[[#This Row],[keluar]]</f>
        <v>0</v>
      </c>
      <c r="L519" s="198">
        <f>Table2[[#This Row],[beli]]*Table2[[#This Row],[stok_akhir]]</f>
        <v>34700</v>
      </c>
      <c r="M519" s="161">
        <f>Table2[[#This Row],[mark_up]]/Table2[[#This Row],[beli]]</f>
        <v>6.6282420749279536E-2</v>
      </c>
    </row>
    <row r="520" spans="1:13" x14ac:dyDescent="0.3">
      <c r="A520" s="34" t="s">
        <v>1006</v>
      </c>
      <c r="B520" s="23" t="s">
        <v>1007</v>
      </c>
      <c r="C520" s="14">
        <v>1</v>
      </c>
      <c r="D520" s="14">
        <f>SUMIF(Table1[KODE BARANG],Table2[[#This Row],[kode_brg]],Table1[QTY])</f>
        <v>0</v>
      </c>
      <c r="E520" s="14">
        <f>SUMIF(Table3[kode_brg],Table2[[#This Row],[kode_brg]],Table3[QTY])</f>
        <v>0</v>
      </c>
      <c r="F520" s="14">
        <f>Table2[[#This Row],[stok_awal]]+Table2[[#This Row],[masuk]]-Table2[[#This Row],[keluar]]</f>
        <v>1</v>
      </c>
      <c r="G520" s="197">
        <v>44200</v>
      </c>
      <c r="H520" s="197">
        <v>47000</v>
      </c>
      <c r="I520" s="197">
        <f t="shared" si="8"/>
        <v>2800</v>
      </c>
      <c r="J520" s="198">
        <f>Table2[[#This Row],[jual]]*Table2[[#This Row],[keluar]]</f>
        <v>0</v>
      </c>
      <c r="K520" s="198">
        <f>Table2[[#This Row],[mark_up]]*Table2[[#This Row],[keluar]]</f>
        <v>0</v>
      </c>
      <c r="L520" s="198">
        <f>Table2[[#This Row],[beli]]*Table2[[#This Row],[stok_akhir]]</f>
        <v>44200</v>
      </c>
      <c r="M520" s="161">
        <f>Table2[[#This Row],[mark_up]]/Table2[[#This Row],[beli]]</f>
        <v>6.3348416289592757E-2</v>
      </c>
    </row>
    <row r="521" spans="1:13" x14ac:dyDescent="0.3">
      <c r="A521" s="34" t="s">
        <v>1008</v>
      </c>
      <c r="B521" s="23" t="s">
        <v>1009</v>
      </c>
      <c r="C521" s="14">
        <v>0</v>
      </c>
      <c r="D521" s="14">
        <f>SUMIF(Table1[KODE BARANG],Table2[[#This Row],[kode_brg]],Table1[QTY])</f>
        <v>0</v>
      </c>
      <c r="E521" s="14">
        <f>SUMIF(Table3[kode_brg],Table2[[#This Row],[kode_brg]],Table3[QTY])</f>
        <v>0</v>
      </c>
      <c r="F521" s="14">
        <f>Table2[[#This Row],[stok_awal]]+Table2[[#This Row],[masuk]]-Table2[[#This Row],[keluar]]</f>
        <v>0</v>
      </c>
      <c r="G521" s="197">
        <v>2176</v>
      </c>
      <c r="H521" s="197">
        <v>3000</v>
      </c>
      <c r="I521" s="197">
        <f t="shared" si="8"/>
        <v>824</v>
      </c>
      <c r="J521" s="198">
        <f>Table2[[#This Row],[jual]]*Table2[[#This Row],[keluar]]</f>
        <v>0</v>
      </c>
      <c r="K521" s="198">
        <f>Table2[[#This Row],[mark_up]]*Table2[[#This Row],[keluar]]</f>
        <v>0</v>
      </c>
      <c r="L521" s="198">
        <f>Table2[[#This Row],[beli]]*Table2[[#This Row],[stok_akhir]]</f>
        <v>0</v>
      </c>
      <c r="M521" s="161">
        <f>Table2[[#This Row],[mark_up]]/Table2[[#This Row],[beli]]</f>
        <v>0.37867647058823528</v>
      </c>
    </row>
    <row r="522" spans="1:13" x14ac:dyDescent="0.3">
      <c r="A522" s="34" t="s">
        <v>1010</v>
      </c>
      <c r="B522" s="23" t="s">
        <v>1011</v>
      </c>
      <c r="C522" s="14">
        <v>2</v>
      </c>
      <c r="D522" s="14">
        <f>SUMIF(Table1[KODE BARANG],Table2[[#This Row],[kode_brg]],Table1[QTY])</f>
        <v>0</v>
      </c>
      <c r="E522" s="14">
        <f>SUMIF(Table3[kode_brg],Table2[[#This Row],[kode_brg]],Table3[QTY])</f>
        <v>0</v>
      </c>
      <c r="F522" s="14">
        <f>Table2[[#This Row],[stok_awal]]+Table2[[#This Row],[masuk]]-Table2[[#This Row],[keluar]]</f>
        <v>2</v>
      </c>
      <c r="G522" s="197">
        <v>18334</v>
      </c>
      <c r="H522" s="197">
        <v>20000</v>
      </c>
      <c r="I522" s="197">
        <f t="shared" si="8"/>
        <v>1666</v>
      </c>
      <c r="J522" s="198">
        <f>Table2[[#This Row],[jual]]*Table2[[#This Row],[keluar]]</f>
        <v>0</v>
      </c>
      <c r="K522" s="198">
        <f>Table2[[#This Row],[mark_up]]*Table2[[#This Row],[keluar]]</f>
        <v>0</v>
      </c>
      <c r="L522" s="198">
        <f>Table2[[#This Row],[beli]]*Table2[[#This Row],[stok_akhir]]</f>
        <v>36668</v>
      </c>
      <c r="M522" s="161">
        <f>Table2[[#This Row],[mark_up]]/Table2[[#This Row],[beli]]</f>
        <v>9.0869422930075272E-2</v>
      </c>
    </row>
    <row r="523" spans="1:13" x14ac:dyDescent="0.3">
      <c r="A523" s="16" t="s">
        <v>1012</v>
      </c>
      <c r="B523" s="16" t="s">
        <v>1013</v>
      </c>
      <c r="C523" s="14">
        <v>3</v>
      </c>
      <c r="D523" s="14">
        <f>SUMIF(Table1[KODE BARANG],Table2[[#This Row],[kode_brg]],Table1[QTY])</f>
        <v>0</v>
      </c>
      <c r="E523" s="14">
        <f>SUMIF(Table3[kode_brg],Table2[[#This Row],[kode_brg]],Table3[QTY])</f>
        <v>0</v>
      </c>
      <c r="F523" s="14">
        <f>Table2[[#This Row],[stok_awal]]+Table2[[#This Row],[masuk]]-Table2[[#This Row],[keluar]]</f>
        <v>3</v>
      </c>
      <c r="G523" s="197">
        <v>17200</v>
      </c>
      <c r="H523" s="197">
        <v>18500</v>
      </c>
      <c r="I523" s="197">
        <f t="shared" si="8"/>
        <v>1300</v>
      </c>
      <c r="J523" s="198">
        <f>Table2[[#This Row],[jual]]*Table2[[#This Row],[keluar]]</f>
        <v>0</v>
      </c>
      <c r="K523" s="198">
        <f>Table2[[#This Row],[mark_up]]*Table2[[#This Row],[keluar]]</f>
        <v>0</v>
      </c>
      <c r="L523" s="198">
        <f>Table2[[#This Row],[beli]]*Table2[[#This Row],[stok_akhir]]</f>
        <v>51600</v>
      </c>
      <c r="M523" s="161">
        <f>Table2[[#This Row],[mark_up]]/Table2[[#This Row],[beli]]</f>
        <v>7.5581395348837205E-2</v>
      </c>
    </row>
    <row r="524" spans="1:13" x14ac:dyDescent="0.3">
      <c r="A524" s="16" t="s">
        <v>1014</v>
      </c>
      <c r="B524" s="16" t="s">
        <v>1015</v>
      </c>
      <c r="C524" s="14">
        <v>1</v>
      </c>
      <c r="D524" s="14">
        <f>SUMIF(Table1[KODE BARANG],Table2[[#This Row],[kode_brg]],Table1[QTY])</f>
        <v>0</v>
      </c>
      <c r="E524" s="14">
        <f>SUMIF(Table3[kode_brg],Table2[[#This Row],[kode_brg]],Table3[QTY])</f>
        <v>0</v>
      </c>
      <c r="F524" s="14">
        <f>Table2[[#This Row],[stok_awal]]+Table2[[#This Row],[masuk]]-Table2[[#This Row],[keluar]]</f>
        <v>1</v>
      </c>
      <c r="G524" s="197">
        <v>26500</v>
      </c>
      <c r="H524" s="197">
        <v>28000</v>
      </c>
      <c r="I524" s="197">
        <f t="shared" si="8"/>
        <v>1500</v>
      </c>
      <c r="J524" s="198">
        <f>Table2[[#This Row],[jual]]*Table2[[#This Row],[keluar]]</f>
        <v>0</v>
      </c>
      <c r="K524" s="198">
        <f>Table2[[#This Row],[mark_up]]*Table2[[#This Row],[keluar]]</f>
        <v>0</v>
      </c>
      <c r="L524" s="198">
        <f>Table2[[#This Row],[beli]]*Table2[[#This Row],[stok_akhir]]</f>
        <v>26500</v>
      </c>
      <c r="M524" s="161">
        <f>Table2[[#This Row],[mark_up]]/Table2[[#This Row],[beli]]</f>
        <v>5.6603773584905662E-2</v>
      </c>
    </row>
    <row r="525" spans="1:13" x14ac:dyDescent="0.3">
      <c r="A525" s="16" t="s">
        <v>1016</v>
      </c>
      <c r="B525" s="16" t="s">
        <v>1017</v>
      </c>
      <c r="C525" s="14">
        <v>1</v>
      </c>
      <c r="D525" s="14">
        <f>SUMIF(Table1[KODE BARANG],Table2[[#This Row],[kode_brg]],Table1[QTY])</f>
        <v>0</v>
      </c>
      <c r="E525" s="14">
        <f>SUMIF(Table3[kode_brg],Table2[[#This Row],[kode_brg]],Table3[QTY])</f>
        <v>0</v>
      </c>
      <c r="F525" s="14">
        <f>Table2[[#This Row],[stok_awal]]+Table2[[#This Row],[masuk]]-Table2[[#This Row],[keluar]]</f>
        <v>1</v>
      </c>
      <c r="G525" s="197">
        <v>26500</v>
      </c>
      <c r="H525" s="197">
        <v>28000</v>
      </c>
      <c r="I525" s="197">
        <f t="shared" si="8"/>
        <v>1500</v>
      </c>
      <c r="J525" s="198">
        <f>Table2[[#This Row],[jual]]*Table2[[#This Row],[keluar]]</f>
        <v>0</v>
      </c>
      <c r="K525" s="198">
        <f>Table2[[#This Row],[mark_up]]*Table2[[#This Row],[keluar]]</f>
        <v>0</v>
      </c>
      <c r="L525" s="198">
        <f>Table2[[#This Row],[beli]]*Table2[[#This Row],[stok_akhir]]</f>
        <v>26500</v>
      </c>
      <c r="M525" s="161">
        <f>Table2[[#This Row],[mark_up]]/Table2[[#This Row],[beli]]</f>
        <v>5.6603773584905662E-2</v>
      </c>
    </row>
    <row r="526" spans="1:13" x14ac:dyDescent="0.3">
      <c r="A526" s="16" t="s">
        <v>1018</v>
      </c>
      <c r="B526" s="16" t="s">
        <v>1019</v>
      </c>
      <c r="C526" s="14">
        <v>2</v>
      </c>
      <c r="D526" s="14">
        <f>SUMIF(Table1[KODE BARANG],Table2[[#This Row],[kode_brg]],Table1[QTY])</f>
        <v>0</v>
      </c>
      <c r="E526" s="14">
        <f>SUMIF(Table3[kode_brg],Table2[[#This Row],[kode_brg]],Table3[QTY])</f>
        <v>0</v>
      </c>
      <c r="F526" s="14">
        <f>Table2[[#This Row],[stok_awal]]+Table2[[#This Row],[masuk]]-Table2[[#This Row],[keluar]]</f>
        <v>2</v>
      </c>
      <c r="G526" s="197">
        <v>26500</v>
      </c>
      <c r="H526" s="197">
        <v>28000</v>
      </c>
      <c r="I526" s="197">
        <f t="shared" si="8"/>
        <v>1500</v>
      </c>
      <c r="J526" s="198">
        <f>Table2[[#This Row],[jual]]*Table2[[#This Row],[keluar]]</f>
        <v>0</v>
      </c>
      <c r="K526" s="198">
        <f>Table2[[#This Row],[mark_up]]*Table2[[#This Row],[keluar]]</f>
        <v>0</v>
      </c>
      <c r="L526" s="198">
        <f>Table2[[#This Row],[beli]]*Table2[[#This Row],[stok_akhir]]</f>
        <v>53000</v>
      </c>
      <c r="M526" s="161">
        <f>Table2[[#This Row],[mark_up]]/Table2[[#This Row],[beli]]</f>
        <v>5.6603773584905662E-2</v>
      </c>
    </row>
    <row r="527" spans="1:13" x14ac:dyDescent="0.3">
      <c r="A527" s="16" t="s">
        <v>1020</v>
      </c>
      <c r="B527" s="16" t="s">
        <v>1021</v>
      </c>
      <c r="C527" s="14">
        <v>0</v>
      </c>
      <c r="D527" s="14">
        <f>SUMIF(Table1[KODE BARANG],Table2[[#This Row],[kode_brg]],Table1[QTY])</f>
        <v>0</v>
      </c>
      <c r="E527" s="14">
        <f>SUMIF(Table3[kode_brg],Table2[[#This Row],[kode_brg]],Table3[QTY])</f>
        <v>0</v>
      </c>
      <c r="F527" s="14">
        <f>Table2[[#This Row],[stok_awal]]+Table2[[#This Row],[masuk]]-Table2[[#This Row],[keluar]]</f>
        <v>0</v>
      </c>
      <c r="G527" s="197">
        <v>9100</v>
      </c>
      <c r="H527" s="197">
        <v>10000</v>
      </c>
      <c r="I527" s="197">
        <f t="shared" si="8"/>
        <v>900</v>
      </c>
      <c r="J527" s="198">
        <f>Table2[[#This Row],[jual]]*Table2[[#This Row],[keluar]]</f>
        <v>0</v>
      </c>
      <c r="K527" s="198">
        <f>Table2[[#This Row],[mark_up]]*Table2[[#This Row],[keluar]]</f>
        <v>0</v>
      </c>
      <c r="L527" s="198">
        <f>Table2[[#This Row],[beli]]*Table2[[#This Row],[stok_akhir]]</f>
        <v>0</v>
      </c>
      <c r="M527" s="161">
        <f>Table2[[#This Row],[mark_up]]/Table2[[#This Row],[beli]]</f>
        <v>9.8901098901098897E-2</v>
      </c>
    </row>
    <row r="528" spans="1:13" x14ac:dyDescent="0.3">
      <c r="A528" s="16" t="s">
        <v>1022</v>
      </c>
      <c r="B528" s="16" t="s">
        <v>1023</v>
      </c>
      <c r="C528" s="14">
        <v>4</v>
      </c>
      <c r="D528" s="14">
        <f>SUMIF(Table1[KODE BARANG],Table2[[#This Row],[kode_brg]],Table1[QTY])</f>
        <v>0</v>
      </c>
      <c r="E528" s="14">
        <f>SUMIF(Table3[kode_brg],Table2[[#This Row],[kode_brg]],Table3[QTY])</f>
        <v>0</v>
      </c>
      <c r="F528" s="14">
        <f>Table2[[#This Row],[stok_awal]]+Table2[[#This Row],[masuk]]-Table2[[#This Row],[keluar]]</f>
        <v>4</v>
      </c>
      <c r="G528" s="197">
        <v>4450</v>
      </c>
      <c r="H528" s="197">
        <v>5000</v>
      </c>
      <c r="I528" s="197">
        <f t="shared" si="8"/>
        <v>550</v>
      </c>
      <c r="J528" s="198">
        <f>Table2[[#This Row],[jual]]*Table2[[#This Row],[keluar]]</f>
        <v>0</v>
      </c>
      <c r="K528" s="198">
        <f>Table2[[#This Row],[mark_up]]*Table2[[#This Row],[keluar]]</f>
        <v>0</v>
      </c>
      <c r="L528" s="198">
        <f>Table2[[#This Row],[beli]]*Table2[[#This Row],[stok_akhir]]</f>
        <v>17800</v>
      </c>
      <c r="M528" s="161">
        <f>Table2[[#This Row],[mark_up]]/Table2[[#This Row],[beli]]</f>
        <v>0.12359550561797752</v>
      </c>
    </row>
    <row r="529" spans="1:13" x14ac:dyDescent="0.3">
      <c r="A529" s="16" t="s">
        <v>1024</v>
      </c>
      <c r="B529" s="16" t="s">
        <v>1025</v>
      </c>
      <c r="C529" s="14">
        <v>2</v>
      </c>
      <c r="D529" s="14">
        <f>SUMIF(Table1[KODE BARANG],Table2[[#This Row],[kode_brg]],Table1[QTY])</f>
        <v>0</v>
      </c>
      <c r="E529" s="14">
        <f>SUMIF(Table3[kode_brg],Table2[[#This Row],[kode_brg]],Table3[QTY])</f>
        <v>0</v>
      </c>
      <c r="F529" s="14">
        <f>Table2[[#This Row],[stok_awal]]+Table2[[#This Row],[masuk]]-Table2[[#This Row],[keluar]]</f>
        <v>2</v>
      </c>
      <c r="G529" s="197">
        <v>4450</v>
      </c>
      <c r="H529" s="197">
        <v>5000</v>
      </c>
      <c r="I529" s="197">
        <f t="shared" si="8"/>
        <v>550</v>
      </c>
      <c r="J529" s="198">
        <f>Table2[[#This Row],[jual]]*Table2[[#This Row],[keluar]]</f>
        <v>0</v>
      </c>
      <c r="K529" s="198">
        <f>Table2[[#This Row],[mark_up]]*Table2[[#This Row],[keluar]]</f>
        <v>0</v>
      </c>
      <c r="L529" s="198">
        <f>Table2[[#This Row],[beli]]*Table2[[#This Row],[stok_akhir]]</f>
        <v>8900</v>
      </c>
      <c r="M529" s="161">
        <f>Table2[[#This Row],[mark_up]]/Table2[[#This Row],[beli]]</f>
        <v>0.12359550561797752</v>
      </c>
    </row>
    <row r="530" spans="1:13" x14ac:dyDescent="0.3">
      <c r="A530" s="16" t="s">
        <v>1026</v>
      </c>
      <c r="B530" s="16" t="s">
        <v>1027</v>
      </c>
      <c r="C530" s="14">
        <v>12</v>
      </c>
      <c r="D530" s="14">
        <f>SUMIF(Table1[KODE BARANG],Table2[[#This Row],[kode_brg]],Table1[QTY])</f>
        <v>0</v>
      </c>
      <c r="E530" s="14">
        <f>SUMIF(Table3[kode_brg],Table2[[#This Row],[kode_brg]],Table3[QTY])</f>
        <v>0</v>
      </c>
      <c r="F530" s="14">
        <f>Table2[[#This Row],[stok_awal]]+Table2[[#This Row],[masuk]]-Table2[[#This Row],[keluar]]</f>
        <v>12</v>
      </c>
      <c r="G530" s="197">
        <v>4500</v>
      </c>
      <c r="H530" s="197">
        <v>5000</v>
      </c>
      <c r="I530" s="197">
        <f t="shared" si="8"/>
        <v>500</v>
      </c>
      <c r="J530" s="198">
        <f>Table2[[#This Row],[jual]]*Table2[[#This Row],[keluar]]</f>
        <v>0</v>
      </c>
      <c r="K530" s="198">
        <f>Table2[[#This Row],[mark_up]]*Table2[[#This Row],[keluar]]</f>
        <v>0</v>
      </c>
      <c r="L530" s="198">
        <f>Table2[[#This Row],[beli]]*Table2[[#This Row],[stok_akhir]]</f>
        <v>54000</v>
      </c>
      <c r="M530" s="161">
        <f>Table2[[#This Row],[mark_up]]/Table2[[#This Row],[beli]]</f>
        <v>0.1111111111111111</v>
      </c>
    </row>
    <row r="531" spans="1:13" x14ac:dyDescent="0.3">
      <c r="A531" s="16" t="s">
        <v>1028</v>
      </c>
      <c r="B531" s="16" t="s">
        <v>1029</v>
      </c>
      <c r="C531" s="14">
        <v>6</v>
      </c>
      <c r="D531" s="14">
        <f>SUMIF(Table1[KODE BARANG],Table2[[#This Row],[kode_brg]],Table1[QTY])</f>
        <v>0</v>
      </c>
      <c r="E531" s="14">
        <f>SUMIF(Table3[kode_brg],Table2[[#This Row],[kode_brg]],Table3[QTY])</f>
        <v>0</v>
      </c>
      <c r="F531" s="14">
        <f>Table2[[#This Row],[stok_awal]]+Table2[[#This Row],[masuk]]-Table2[[#This Row],[keluar]]</f>
        <v>6</v>
      </c>
      <c r="G531" s="197">
        <v>4500</v>
      </c>
      <c r="H531" s="197">
        <v>5000</v>
      </c>
      <c r="I531" s="197">
        <f t="shared" si="8"/>
        <v>500</v>
      </c>
      <c r="J531" s="198">
        <f>Table2[[#This Row],[jual]]*Table2[[#This Row],[keluar]]</f>
        <v>0</v>
      </c>
      <c r="K531" s="198">
        <f>Table2[[#This Row],[mark_up]]*Table2[[#This Row],[keluar]]</f>
        <v>0</v>
      </c>
      <c r="L531" s="198">
        <f>Table2[[#This Row],[beli]]*Table2[[#This Row],[stok_akhir]]</f>
        <v>27000</v>
      </c>
      <c r="M531" s="161">
        <f>Table2[[#This Row],[mark_up]]/Table2[[#This Row],[beli]]</f>
        <v>0.1111111111111111</v>
      </c>
    </row>
    <row r="532" spans="1:13" x14ac:dyDescent="0.3">
      <c r="A532" s="16" t="s">
        <v>1030</v>
      </c>
      <c r="B532" s="16" t="s">
        <v>1031</v>
      </c>
      <c r="C532" s="14">
        <v>2</v>
      </c>
      <c r="D532" s="14">
        <f>SUMIF(Table1[KODE BARANG],Table2[[#This Row],[kode_brg]],Table1[QTY])</f>
        <v>0</v>
      </c>
      <c r="E532" s="14">
        <f>SUMIF(Table3[kode_brg],Table2[[#This Row],[kode_brg]],Table3[QTY])</f>
        <v>0</v>
      </c>
      <c r="F532" s="14">
        <f>Table2[[#This Row],[stok_awal]]+Table2[[#This Row],[masuk]]-Table2[[#This Row],[keluar]]</f>
        <v>2</v>
      </c>
      <c r="G532" s="197">
        <v>4500</v>
      </c>
      <c r="H532" s="197">
        <v>5000</v>
      </c>
      <c r="I532" s="197">
        <f t="shared" si="8"/>
        <v>500</v>
      </c>
      <c r="J532" s="198">
        <f>Table2[[#This Row],[jual]]*Table2[[#This Row],[keluar]]</f>
        <v>0</v>
      </c>
      <c r="K532" s="198">
        <f>Table2[[#This Row],[mark_up]]*Table2[[#This Row],[keluar]]</f>
        <v>0</v>
      </c>
      <c r="L532" s="198">
        <f>Table2[[#This Row],[beli]]*Table2[[#This Row],[stok_akhir]]</f>
        <v>9000</v>
      </c>
      <c r="M532" s="161">
        <f>Table2[[#This Row],[mark_up]]/Table2[[#This Row],[beli]]</f>
        <v>0.1111111111111111</v>
      </c>
    </row>
    <row r="533" spans="1:13" x14ac:dyDescent="0.3">
      <c r="A533" s="16" t="s">
        <v>1032</v>
      </c>
      <c r="B533" s="16" t="s">
        <v>1033</v>
      </c>
      <c r="C533" s="14">
        <v>1</v>
      </c>
      <c r="D533" s="14">
        <f>SUMIF(Table1[KODE BARANG],Table2[[#This Row],[kode_brg]],Table1[QTY])</f>
        <v>0</v>
      </c>
      <c r="E533" s="14">
        <f>SUMIF(Table3[kode_brg],Table2[[#This Row],[kode_brg]],Table3[QTY])</f>
        <v>0</v>
      </c>
      <c r="F533" s="14">
        <f>Table2[[#This Row],[stok_awal]]+Table2[[#This Row],[masuk]]-Table2[[#This Row],[keluar]]</f>
        <v>1</v>
      </c>
      <c r="G533" s="197">
        <v>4500</v>
      </c>
      <c r="H533" s="197">
        <v>5000</v>
      </c>
      <c r="I533" s="197">
        <f t="shared" si="8"/>
        <v>500</v>
      </c>
      <c r="J533" s="198">
        <f>Table2[[#This Row],[jual]]*Table2[[#This Row],[keluar]]</f>
        <v>0</v>
      </c>
      <c r="K533" s="198">
        <f>Table2[[#This Row],[mark_up]]*Table2[[#This Row],[keluar]]</f>
        <v>0</v>
      </c>
      <c r="L533" s="198">
        <f>Table2[[#This Row],[beli]]*Table2[[#This Row],[stok_akhir]]</f>
        <v>4500</v>
      </c>
      <c r="M533" s="161">
        <f>Table2[[#This Row],[mark_up]]/Table2[[#This Row],[beli]]</f>
        <v>0.1111111111111111</v>
      </c>
    </row>
    <row r="534" spans="1:13" x14ac:dyDescent="0.3">
      <c r="A534" s="16" t="s">
        <v>1034</v>
      </c>
      <c r="B534" s="16" t="s">
        <v>1035</v>
      </c>
      <c r="C534" s="14">
        <v>8</v>
      </c>
      <c r="D534" s="14">
        <f>SUMIF(Table1[KODE BARANG],Table2[[#This Row],[kode_brg]],Table1[QTY])</f>
        <v>0</v>
      </c>
      <c r="E534" s="14">
        <f>SUMIF(Table3[kode_brg],Table2[[#This Row],[kode_brg]],Table3[QTY])</f>
        <v>0</v>
      </c>
      <c r="F534" s="14">
        <f>Table2[[#This Row],[stok_awal]]+Table2[[#This Row],[masuk]]-Table2[[#This Row],[keluar]]</f>
        <v>8</v>
      </c>
      <c r="G534" s="197">
        <v>3400</v>
      </c>
      <c r="H534" s="197">
        <v>4000</v>
      </c>
      <c r="I534" s="197">
        <f t="shared" si="8"/>
        <v>600</v>
      </c>
      <c r="J534" s="198">
        <f>Table2[[#This Row],[jual]]*Table2[[#This Row],[keluar]]</f>
        <v>0</v>
      </c>
      <c r="K534" s="198">
        <f>Table2[[#This Row],[mark_up]]*Table2[[#This Row],[keluar]]</f>
        <v>0</v>
      </c>
      <c r="L534" s="198">
        <f>Table2[[#This Row],[beli]]*Table2[[#This Row],[stok_akhir]]</f>
        <v>27200</v>
      </c>
      <c r="M534" s="161">
        <f>Table2[[#This Row],[mark_up]]/Table2[[#This Row],[beli]]</f>
        <v>0.17647058823529413</v>
      </c>
    </row>
    <row r="535" spans="1:13" x14ac:dyDescent="0.3">
      <c r="A535" s="16" t="s">
        <v>1036</v>
      </c>
      <c r="B535" s="16" t="s">
        <v>1037</v>
      </c>
      <c r="C535" s="14">
        <v>7</v>
      </c>
      <c r="D535" s="14">
        <f>SUMIF(Table1[KODE BARANG],Table2[[#This Row],[kode_brg]],Table1[QTY])</f>
        <v>0</v>
      </c>
      <c r="E535" s="14">
        <f>SUMIF(Table3[kode_brg],Table2[[#This Row],[kode_brg]],Table3[QTY])</f>
        <v>0</v>
      </c>
      <c r="F535" s="14">
        <f>Table2[[#This Row],[stok_awal]]+Table2[[#This Row],[masuk]]-Table2[[#This Row],[keluar]]</f>
        <v>7</v>
      </c>
      <c r="G535" s="197">
        <v>3400</v>
      </c>
      <c r="H535" s="197">
        <v>4000</v>
      </c>
      <c r="I535" s="197">
        <f t="shared" si="8"/>
        <v>600</v>
      </c>
      <c r="J535" s="198">
        <f>Table2[[#This Row],[jual]]*Table2[[#This Row],[keluar]]</f>
        <v>0</v>
      </c>
      <c r="K535" s="198">
        <f>Table2[[#This Row],[mark_up]]*Table2[[#This Row],[keluar]]</f>
        <v>0</v>
      </c>
      <c r="L535" s="198">
        <f>Table2[[#This Row],[beli]]*Table2[[#This Row],[stok_akhir]]</f>
        <v>23800</v>
      </c>
      <c r="M535" s="161">
        <f>Table2[[#This Row],[mark_up]]/Table2[[#This Row],[beli]]</f>
        <v>0.17647058823529413</v>
      </c>
    </row>
    <row r="536" spans="1:13" x14ac:dyDescent="0.3">
      <c r="A536" s="16" t="s">
        <v>1038</v>
      </c>
      <c r="B536" s="16" t="s">
        <v>1039</v>
      </c>
      <c r="C536" s="14">
        <v>4</v>
      </c>
      <c r="D536" s="14">
        <f>SUMIF(Table1[KODE BARANG],Table2[[#This Row],[kode_brg]],Table1[QTY])</f>
        <v>0</v>
      </c>
      <c r="E536" s="14">
        <f>SUMIF(Table3[kode_brg],Table2[[#This Row],[kode_brg]],Table3[QTY])</f>
        <v>0</v>
      </c>
      <c r="F536" s="14">
        <f>Table2[[#This Row],[stok_awal]]+Table2[[#This Row],[masuk]]-Table2[[#This Row],[keluar]]</f>
        <v>4</v>
      </c>
      <c r="G536" s="197">
        <v>15900</v>
      </c>
      <c r="H536" s="197">
        <v>17500</v>
      </c>
      <c r="I536" s="197">
        <f t="shared" si="8"/>
        <v>1600</v>
      </c>
      <c r="J536" s="198">
        <f>Table2[[#This Row],[jual]]*Table2[[#This Row],[keluar]]</f>
        <v>0</v>
      </c>
      <c r="K536" s="198">
        <f>Table2[[#This Row],[mark_up]]*Table2[[#This Row],[keluar]]</f>
        <v>0</v>
      </c>
      <c r="L536" s="198">
        <f>Table2[[#This Row],[beli]]*Table2[[#This Row],[stok_akhir]]</f>
        <v>63600</v>
      </c>
      <c r="M536" s="161">
        <f>Table2[[#This Row],[mark_up]]/Table2[[#This Row],[beli]]</f>
        <v>0.10062893081761007</v>
      </c>
    </row>
    <row r="537" spans="1:13" x14ac:dyDescent="0.3">
      <c r="A537" s="16" t="s">
        <v>1040</v>
      </c>
      <c r="B537" s="16" t="s">
        <v>1041</v>
      </c>
      <c r="C537" s="14">
        <v>3</v>
      </c>
      <c r="D537" s="14">
        <f>SUMIF(Table1[KODE BARANG],Table2[[#This Row],[kode_brg]],Table1[QTY])</f>
        <v>0</v>
      </c>
      <c r="E537" s="14">
        <f>SUMIF(Table3[kode_brg],Table2[[#This Row],[kode_brg]],Table3[QTY])</f>
        <v>0</v>
      </c>
      <c r="F537" s="14">
        <f>Table2[[#This Row],[stok_awal]]+Table2[[#This Row],[masuk]]-Table2[[#This Row],[keluar]]</f>
        <v>3</v>
      </c>
      <c r="G537" s="197">
        <v>9300</v>
      </c>
      <c r="H537" s="197">
        <v>10000</v>
      </c>
      <c r="I537" s="197">
        <f t="shared" si="8"/>
        <v>700</v>
      </c>
      <c r="J537" s="198">
        <f>Table2[[#This Row],[jual]]*Table2[[#This Row],[keluar]]</f>
        <v>0</v>
      </c>
      <c r="K537" s="198">
        <f>Table2[[#This Row],[mark_up]]*Table2[[#This Row],[keluar]]</f>
        <v>0</v>
      </c>
      <c r="L537" s="198">
        <f>Table2[[#This Row],[beli]]*Table2[[#This Row],[stok_akhir]]</f>
        <v>27900</v>
      </c>
      <c r="M537" s="161">
        <f>Table2[[#This Row],[mark_up]]/Table2[[#This Row],[beli]]</f>
        <v>7.5268817204301078E-2</v>
      </c>
    </row>
    <row r="538" spans="1:13" x14ac:dyDescent="0.3">
      <c r="A538" s="16" t="s">
        <v>1042</v>
      </c>
      <c r="B538" s="16" t="s">
        <v>1043</v>
      </c>
      <c r="C538" s="14">
        <v>1</v>
      </c>
      <c r="D538" s="14">
        <f>SUMIF(Table1[KODE BARANG],Table2[[#This Row],[kode_brg]],Table1[QTY])</f>
        <v>0</v>
      </c>
      <c r="E538" s="14">
        <f>SUMIF(Table3[kode_brg],Table2[[#This Row],[kode_brg]],Table3[QTY])</f>
        <v>0</v>
      </c>
      <c r="F538" s="14">
        <f>Table2[[#This Row],[stok_awal]]+Table2[[#This Row],[masuk]]-Table2[[#This Row],[keluar]]</f>
        <v>1</v>
      </c>
      <c r="G538" s="197">
        <v>9100</v>
      </c>
      <c r="H538" s="197">
        <v>10000</v>
      </c>
      <c r="I538" s="197">
        <f t="shared" si="8"/>
        <v>900</v>
      </c>
      <c r="J538" s="198">
        <f>Table2[[#This Row],[jual]]*Table2[[#This Row],[keluar]]</f>
        <v>0</v>
      </c>
      <c r="K538" s="198">
        <f>Table2[[#This Row],[mark_up]]*Table2[[#This Row],[keluar]]</f>
        <v>0</v>
      </c>
      <c r="L538" s="198">
        <f>Table2[[#This Row],[beli]]*Table2[[#This Row],[stok_akhir]]</f>
        <v>9100</v>
      </c>
      <c r="M538" s="161">
        <f>Table2[[#This Row],[mark_up]]/Table2[[#This Row],[beli]]</f>
        <v>9.8901098901098897E-2</v>
      </c>
    </row>
    <row r="539" spans="1:13" x14ac:dyDescent="0.3">
      <c r="A539" s="16" t="s">
        <v>1044</v>
      </c>
      <c r="B539" s="16" t="s">
        <v>1045</v>
      </c>
      <c r="C539" s="14">
        <v>4</v>
      </c>
      <c r="D539" s="14">
        <f>SUMIF(Table1[KODE BARANG],Table2[[#This Row],[kode_brg]],Table1[QTY])</f>
        <v>0</v>
      </c>
      <c r="E539" s="14">
        <f>SUMIF(Table3[kode_brg],Table2[[#This Row],[kode_brg]],Table3[QTY])</f>
        <v>0</v>
      </c>
      <c r="F539" s="14">
        <f>Table2[[#This Row],[stok_awal]]+Table2[[#This Row],[masuk]]-Table2[[#This Row],[keluar]]</f>
        <v>4</v>
      </c>
      <c r="G539" s="197">
        <v>3400</v>
      </c>
      <c r="H539" s="197">
        <v>4000</v>
      </c>
      <c r="I539" s="197">
        <f t="shared" si="8"/>
        <v>600</v>
      </c>
      <c r="J539" s="198">
        <f>Table2[[#This Row],[jual]]*Table2[[#This Row],[keluar]]</f>
        <v>0</v>
      </c>
      <c r="K539" s="198">
        <f>Table2[[#This Row],[mark_up]]*Table2[[#This Row],[keluar]]</f>
        <v>0</v>
      </c>
      <c r="L539" s="198">
        <f>Table2[[#This Row],[beli]]*Table2[[#This Row],[stok_akhir]]</f>
        <v>13600</v>
      </c>
      <c r="M539" s="161">
        <f>Table2[[#This Row],[mark_up]]/Table2[[#This Row],[beli]]</f>
        <v>0.17647058823529413</v>
      </c>
    </row>
    <row r="540" spans="1:13" x14ac:dyDescent="0.3">
      <c r="A540" s="16" t="s">
        <v>1046</v>
      </c>
      <c r="B540" s="16" t="s">
        <v>1047</v>
      </c>
      <c r="C540" s="14">
        <v>1</v>
      </c>
      <c r="D540" s="14">
        <f>SUMIF(Table1[KODE BARANG],Table2[[#This Row],[kode_brg]],Table1[QTY])</f>
        <v>0</v>
      </c>
      <c r="E540" s="14">
        <f>SUMIF(Table3[kode_brg],Table2[[#This Row],[kode_brg]],Table3[QTY])</f>
        <v>0</v>
      </c>
      <c r="F540" s="14">
        <f>Table2[[#This Row],[stok_awal]]+Table2[[#This Row],[masuk]]-Table2[[#This Row],[keluar]]</f>
        <v>1</v>
      </c>
      <c r="G540" s="197">
        <v>14400</v>
      </c>
      <c r="H540" s="197">
        <v>15500</v>
      </c>
      <c r="I540" s="197">
        <f t="shared" si="8"/>
        <v>1100</v>
      </c>
      <c r="J540" s="198">
        <f>Table2[[#This Row],[jual]]*Table2[[#This Row],[keluar]]</f>
        <v>0</v>
      </c>
      <c r="K540" s="198">
        <f>Table2[[#This Row],[mark_up]]*Table2[[#This Row],[keluar]]</f>
        <v>0</v>
      </c>
      <c r="L540" s="198">
        <f>Table2[[#This Row],[beli]]*Table2[[#This Row],[stok_akhir]]</f>
        <v>14400</v>
      </c>
      <c r="M540" s="161">
        <f>Table2[[#This Row],[mark_up]]/Table2[[#This Row],[beli]]</f>
        <v>7.6388888888888895E-2</v>
      </c>
    </row>
    <row r="541" spans="1:13" x14ac:dyDescent="0.3">
      <c r="A541" s="15" t="s">
        <v>1048</v>
      </c>
      <c r="B541" s="16" t="s">
        <v>1049</v>
      </c>
      <c r="C541" s="14">
        <v>2</v>
      </c>
      <c r="D541" s="14">
        <f>SUMIF(Table1[KODE BARANG],Table2[[#This Row],[kode_brg]],Table1[QTY])</f>
        <v>0</v>
      </c>
      <c r="E541" s="14">
        <f>SUMIF(Table3[kode_brg],Table2[[#This Row],[kode_brg]],Table3[QTY])</f>
        <v>0</v>
      </c>
      <c r="F541" s="14">
        <f>Table2[[#This Row],[stok_awal]]+Table2[[#This Row],[masuk]]-Table2[[#This Row],[keluar]]</f>
        <v>2</v>
      </c>
      <c r="G541" s="197">
        <v>38300</v>
      </c>
      <c r="H541" s="197">
        <v>40000</v>
      </c>
      <c r="I541" s="197">
        <f t="shared" si="8"/>
        <v>1700</v>
      </c>
      <c r="J541" s="198">
        <f>Table2[[#This Row],[jual]]*Table2[[#This Row],[keluar]]</f>
        <v>0</v>
      </c>
      <c r="K541" s="198">
        <f>Table2[[#This Row],[mark_up]]*Table2[[#This Row],[keluar]]</f>
        <v>0</v>
      </c>
      <c r="L541" s="198">
        <f>Table2[[#This Row],[beli]]*Table2[[#This Row],[stok_akhir]]</f>
        <v>76600</v>
      </c>
      <c r="M541" s="161">
        <f>Table2[[#This Row],[mark_up]]/Table2[[#This Row],[beli]]</f>
        <v>4.4386422976501305E-2</v>
      </c>
    </row>
    <row r="542" spans="1:13" x14ac:dyDescent="0.3">
      <c r="A542" s="15" t="s">
        <v>1050</v>
      </c>
      <c r="B542" s="16" t="s">
        <v>1051</v>
      </c>
      <c r="C542" s="14">
        <v>1</v>
      </c>
      <c r="D542" s="14">
        <f>SUMIF(Table1[KODE BARANG],Table2[[#This Row],[kode_brg]],Table1[QTY])</f>
        <v>0</v>
      </c>
      <c r="E542" s="14">
        <f>SUMIF(Table3[kode_brg],Table2[[#This Row],[kode_brg]],Table3[QTY])</f>
        <v>0</v>
      </c>
      <c r="F542" s="14">
        <f>Table2[[#This Row],[stok_awal]]+Table2[[#This Row],[masuk]]-Table2[[#This Row],[keluar]]</f>
        <v>1</v>
      </c>
      <c r="G542" s="197">
        <v>38300</v>
      </c>
      <c r="H542" s="197">
        <v>40000</v>
      </c>
      <c r="I542" s="197">
        <f t="shared" si="8"/>
        <v>1700</v>
      </c>
      <c r="J542" s="198">
        <f>Table2[[#This Row],[jual]]*Table2[[#This Row],[keluar]]</f>
        <v>0</v>
      </c>
      <c r="K542" s="198">
        <f>Table2[[#This Row],[mark_up]]*Table2[[#This Row],[keluar]]</f>
        <v>0</v>
      </c>
      <c r="L542" s="198">
        <f>Table2[[#This Row],[beli]]*Table2[[#This Row],[stok_akhir]]</f>
        <v>38300</v>
      </c>
      <c r="M542" s="161">
        <f>Table2[[#This Row],[mark_up]]/Table2[[#This Row],[beli]]</f>
        <v>4.4386422976501305E-2</v>
      </c>
    </row>
    <row r="543" spans="1:13" x14ac:dyDescent="0.3">
      <c r="A543" s="16" t="s">
        <v>1012</v>
      </c>
      <c r="B543" s="16" t="s">
        <v>1013</v>
      </c>
      <c r="C543" s="14">
        <v>3</v>
      </c>
      <c r="D543" s="14">
        <f>SUMIF(Table1[KODE BARANG],Table2[[#This Row],[kode_brg]],Table1[QTY])</f>
        <v>0</v>
      </c>
      <c r="E543" s="14">
        <f>SUMIF(Table3[kode_brg],Table2[[#This Row],[kode_brg]],Table3[QTY])</f>
        <v>0</v>
      </c>
      <c r="F543" s="14">
        <f>Table2[[#This Row],[stok_awal]]+Table2[[#This Row],[masuk]]-Table2[[#This Row],[keluar]]</f>
        <v>3</v>
      </c>
      <c r="G543" s="197">
        <v>17200</v>
      </c>
      <c r="H543" s="197">
        <v>18500</v>
      </c>
      <c r="I543" s="197">
        <f t="shared" si="8"/>
        <v>1300</v>
      </c>
      <c r="J543" s="198">
        <f>Table2[[#This Row],[jual]]*Table2[[#This Row],[keluar]]</f>
        <v>0</v>
      </c>
      <c r="K543" s="198">
        <f>Table2[[#This Row],[mark_up]]*Table2[[#This Row],[keluar]]</f>
        <v>0</v>
      </c>
      <c r="L543" s="198">
        <f>Table2[[#This Row],[beli]]*Table2[[#This Row],[stok_akhir]]</f>
        <v>51600</v>
      </c>
      <c r="M543" s="161">
        <f>Table2[[#This Row],[mark_up]]/Table2[[#This Row],[beli]]</f>
        <v>7.5581395348837205E-2</v>
      </c>
    </row>
    <row r="544" spans="1:13" x14ac:dyDescent="0.3">
      <c r="A544" s="16" t="s">
        <v>1052</v>
      </c>
      <c r="B544" s="16" t="s">
        <v>1053</v>
      </c>
      <c r="C544" s="14">
        <v>2</v>
      </c>
      <c r="D544" s="14">
        <f>SUMIF(Table1[KODE BARANG],Table2[[#This Row],[kode_brg]],Table1[QTY])</f>
        <v>0</v>
      </c>
      <c r="E544" s="14">
        <f>SUMIF(Table3[kode_brg],Table2[[#This Row],[kode_brg]],Table3[QTY])</f>
        <v>0</v>
      </c>
      <c r="F544" s="14">
        <f>Table2[[#This Row],[stok_awal]]+Table2[[#This Row],[masuk]]-Table2[[#This Row],[keluar]]</f>
        <v>2</v>
      </c>
      <c r="G544" s="197">
        <v>23000</v>
      </c>
      <c r="H544" s="197">
        <v>24500</v>
      </c>
      <c r="I544" s="197">
        <f t="shared" si="8"/>
        <v>1500</v>
      </c>
      <c r="J544" s="198">
        <f>Table2[[#This Row],[jual]]*Table2[[#This Row],[keluar]]</f>
        <v>0</v>
      </c>
      <c r="K544" s="198">
        <f>Table2[[#This Row],[mark_up]]*Table2[[#This Row],[keluar]]</f>
        <v>0</v>
      </c>
      <c r="L544" s="198">
        <f>Table2[[#This Row],[beli]]*Table2[[#This Row],[stok_akhir]]</f>
        <v>46000</v>
      </c>
      <c r="M544" s="161">
        <f>Table2[[#This Row],[mark_up]]/Table2[[#This Row],[beli]]</f>
        <v>6.5217391304347824E-2</v>
      </c>
    </row>
    <row r="545" spans="1:13" x14ac:dyDescent="0.3">
      <c r="A545" s="16" t="s">
        <v>1054</v>
      </c>
      <c r="B545" s="16" t="s">
        <v>1055</v>
      </c>
      <c r="C545" s="14">
        <v>2</v>
      </c>
      <c r="D545" s="14">
        <f>SUMIF(Table1[KODE BARANG],Table2[[#This Row],[kode_brg]],Table1[QTY])</f>
        <v>0</v>
      </c>
      <c r="E545" s="14">
        <f>SUMIF(Table3[kode_brg],Table2[[#This Row],[kode_brg]],Table3[QTY])</f>
        <v>0</v>
      </c>
      <c r="F545" s="14">
        <f>Table2[[#This Row],[stok_awal]]+Table2[[#This Row],[masuk]]-Table2[[#This Row],[keluar]]</f>
        <v>2</v>
      </c>
      <c r="G545" s="197">
        <v>23000</v>
      </c>
      <c r="H545" s="197">
        <v>24500</v>
      </c>
      <c r="I545" s="197">
        <f t="shared" si="8"/>
        <v>1500</v>
      </c>
      <c r="J545" s="198">
        <f>Table2[[#This Row],[jual]]*Table2[[#This Row],[keluar]]</f>
        <v>0</v>
      </c>
      <c r="K545" s="198">
        <f>Table2[[#This Row],[mark_up]]*Table2[[#This Row],[keluar]]</f>
        <v>0</v>
      </c>
      <c r="L545" s="198">
        <f>Table2[[#This Row],[beli]]*Table2[[#This Row],[stok_akhir]]</f>
        <v>46000</v>
      </c>
      <c r="M545" s="161">
        <f>Table2[[#This Row],[mark_up]]/Table2[[#This Row],[beli]]</f>
        <v>6.5217391304347824E-2</v>
      </c>
    </row>
    <row r="546" spans="1:13" x14ac:dyDescent="0.3">
      <c r="A546" s="16" t="s">
        <v>1056</v>
      </c>
      <c r="B546" s="16" t="s">
        <v>1057</v>
      </c>
      <c r="C546" s="14">
        <v>1</v>
      </c>
      <c r="D546" s="14">
        <f>SUMIF(Table1[KODE BARANG],Table2[[#This Row],[kode_brg]],Table1[QTY])</f>
        <v>0</v>
      </c>
      <c r="E546" s="14">
        <f>SUMIF(Table3[kode_brg],Table2[[#This Row],[kode_brg]],Table3[QTY])</f>
        <v>1</v>
      </c>
      <c r="F546" s="14">
        <f>Table2[[#This Row],[stok_awal]]+Table2[[#This Row],[masuk]]-Table2[[#This Row],[keluar]]</f>
        <v>0</v>
      </c>
      <c r="G546" s="197">
        <v>38300</v>
      </c>
      <c r="H546" s="197">
        <v>40000</v>
      </c>
      <c r="I546" s="197">
        <f t="shared" si="8"/>
        <v>1700</v>
      </c>
      <c r="J546" s="198">
        <f>Table2[[#This Row],[jual]]*Table2[[#This Row],[keluar]]</f>
        <v>40000</v>
      </c>
      <c r="K546" s="198">
        <f>Table2[[#This Row],[mark_up]]*Table2[[#This Row],[keluar]]</f>
        <v>1700</v>
      </c>
      <c r="L546" s="198">
        <f>Table2[[#This Row],[beli]]*Table2[[#This Row],[stok_akhir]]</f>
        <v>0</v>
      </c>
      <c r="M546" s="161">
        <f>Table2[[#This Row],[mark_up]]/Table2[[#This Row],[beli]]</f>
        <v>4.4386422976501305E-2</v>
      </c>
    </row>
    <row r="547" spans="1:13" x14ac:dyDescent="0.3">
      <c r="A547" s="16" t="s">
        <v>1058</v>
      </c>
      <c r="B547" s="16" t="s">
        <v>1059</v>
      </c>
      <c r="C547" s="14">
        <v>3</v>
      </c>
      <c r="D547" s="14">
        <f>SUMIF(Table1[KODE BARANG],Table2[[#This Row],[kode_brg]],Table1[QTY])</f>
        <v>0</v>
      </c>
      <c r="E547" s="14">
        <f>SUMIF(Table3[kode_brg],Table2[[#This Row],[kode_brg]],Table3[QTY])</f>
        <v>0</v>
      </c>
      <c r="F547" s="14">
        <f>Table2[[#This Row],[stok_awal]]+Table2[[#This Row],[masuk]]-Table2[[#This Row],[keluar]]</f>
        <v>3</v>
      </c>
      <c r="G547" s="197">
        <v>21200</v>
      </c>
      <c r="H547" s="197">
        <v>22500</v>
      </c>
      <c r="I547" s="197">
        <f t="shared" si="8"/>
        <v>1300</v>
      </c>
      <c r="J547" s="198">
        <f>Table2[[#This Row],[jual]]*Table2[[#This Row],[keluar]]</f>
        <v>0</v>
      </c>
      <c r="K547" s="198">
        <f>Table2[[#This Row],[mark_up]]*Table2[[#This Row],[keluar]]</f>
        <v>0</v>
      </c>
      <c r="L547" s="198">
        <f>Table2[[#This Row],[beli]]*Table2[[#This Row],[stok_akhir]]</f>
        <v>63600</v>
      </c>
      <c r="M547" s="161">
        <f>Table2[[#This Row],[mark_up]]/Table2[[#This Row],[beli]]</f>
        <v>6.1320754716981132E-2</v>
      </c>
    </row>
    <row r="548" spans="1:13" x14ac:dyDescent="0.3">
      <c r="A548" s="16" t="s">
        <v>1060</v>
      </c>
      <c r="B548" s="16" t="s">
        <v>1061</v>
      </c>
      <c r="C548" s="14">
        <v>4</v>
      </c>
      <c r="D548" s="14">
        <f>SUMIF(Table1[KODE BARANG],Table2[[#This Row],[kode_brg]],Table1[QTY])</f>
        <v>0</v>
      </c>
      <c r="E548" s="14">
        <f>SUMIF(Table3[kode_brg],Table2[[#This Row],[kode_brg]],Table3[QTY])</f>
        <v>0</v>
      </c>
      <c r="F548" s="14">
        <f>Table2[[#This Row],[stok_awal]]+Table2[[#This Row],[masuk]]-Table2[[#This Row],[keluar]]</f>
        <v>4</v>
      </c>
      <c r="G548" s="197">
        <v>17000</v>
      </c>
      <c r="H548" s="197">
        <v>19000</v>
      </c>
      <c r="I548" s="197">
        <f t="shared" si="8"/>
        <v>2000</v>
      </c>
      <c r="J548" s="198">
        <f>Table2[[#This Row],[jual]]*Table2[[#This Row],[keluar]]</f>
        <v>0</v>
      </c>
      <c r="K548" s="198">
        <f>Table2[[#This Row],[mark_up]]*Table2[[#This Row],[keluar]]</f>
        <v>0</v>
      </c>
      <c r="L548" s="198">
        <f>Table2[[#This Row],[beli]]*Table2[[#This Row],[stok_akhir]]</f>
        <v>68000</v>
      </c>
      <c r="M548" s="161">
        <f>Table2[[#This Row],[mark_up]]/Table2[[#This Row],[beli]]</f>
        <v>0.11764705882352941</v>
      </c>
    </row>
    <row r="549" spans="1:13" x14ac:dyDescent="0.3">
      <c r="A549" s="16" t="s">
        <v>1062</v>
      </c>
      <c r="B549" s="16" t="s">
        <v>1063</v>
      </c>
      <c r="C549" s="14">
        <v>6</v>
      </c>
      <c r="D549" s="14">
        <f>SUMIF(Table1[KODE BARANG],Table2[[#This Row],[kode_brg]],Table1[QTY])</f>
        <v>0</v>
      </c>
      <c r="E549" s="14">
        <f>SUMIF(Table3[kode_brg],Table2[[#This Row],[kode_brg]],Table3[QTY])</f>
        <v>0</v>
      </c>
      <c r="F549" s="14">
        <f>Table2[[#This Row],[stok_awal]]+Table2[[#This Row],[masuk]]-Table2[[#This Row],[keluar]]</f>
        <v>6</v>
      </c>
      <c r="G549" s="197">
        <v>32000</v>
      </c>
      <c r="H549" s="197">
        <v>35000</v>
      </c>
      <c r="I549" s="197">
        <f t="shared" si="8"/>
        <v>3000</v>
      </c>
      <c r="J549" s="198">
        <f>Table2[[#This Row],[jual]]*Table2[[#This Row],[keluar]]</f>
        <v>0</v>
      </c>
      <c r="K549" s="198">
        <f>Table2[[#This Row],[mark_up]]*Table2[[#This Row],[keluar]]</f>
        <v>0</v>
      </c>
      <c r="L549" s="198">
        <f>Table2[[#This Row],[beli]]*Table2[[#This Row],[stok_akhir]]</f>
        <v>192000</v>
      </c>
      <c r="M549" s="161">
        <f>Table2[[#This Row],[mark_up]]/Table2[[#This Row],[beli]]</f>
        <v>9.375E-2</v>
      </c>
    </row>
    <row r="550" spans="1:13" x14ac:dyDescent="0.3">
      <c r="A550" s="16" t="s">
        <v>1064</v>
      </c>
      <c r="B550" s="16" t="s">
        <v>1065</v>
      </c>
      <c r="C550" s="14">
        <v>3</v>
      </c>
      <c r="D550" s="14">
        <f>SUMIF(Table1[KODE BARANG],Table2[[#This Row],[kode_brg]],Table1[QTY])</f>
        <v>0</v>
      </c>
      <c r="E550" s="14">
        <f>SUMIF(Table3[kode_brg],Table2[[#This Row],[kode_brg]],Table3[QTY])</f>
        <v>0</v>
      </c>
      <c r="F550" s="14">
        <f>Table2[[#This Row],[stok_awal]]+Table2[[#This Row],[masuk]]-Table2[[#This Row],[keluar]]</f>
        <v>3</v>
      </c>
      <c r="G550" s="197">
        <v>14150</v>
      </c>
      <c r="H550" s="197">
        <v>15500</v>
      </c>
      <c r="I550" s="197">
        <f t="shared" si="8"/>
        <v>1350</v>
      </c>
      <c r="J550" s="198">
        <f>Table2[[#This Row],[jual]]*Table2[[#This Row],[keluar]]</f>
        <v>0</v>
      </c>
      <c r="K550" s="198">
        <f>Table2[[#This Row],[mark_up]]*Table2[[#This Row],[keluar]]</f>
        <v>0</v>
      </c>
      <c r="L550" s="198">
        <f>Table2[[#This Row],[beli]]*Table2[[#This Row],[stok_akhir]]</f>
        <v>42450</v>
      </c>
      <c r="M550" s="161">
        <f>Table2[[#This Row],[mark_up]]/Table2[[#This Row],[beli]]</f>
        <v>9.5406360424028266E-2</v>
      </c>
    </row>
    <row r="551" spans="1:13" x14ac:dyDescent="0.3">
      <c r="A551" s="16" t="s">
        <v>1066</v>
      </c>
      <c r="B551" s="16" t="s">
        <v>1067</v>
      </c>
      <c r="C551" s="14">
        <v>4</v>
      </c>
      <c r="D551" s="14">
        <f>SUMIF(Table1[KODE BARANG],Table2[[#This Row],[kode_brg]],Table1[QTY])</f>
        <v>0</v>
      </c>
      <c r="E551" s="14">
        <f>SUMIF(Table3[kode_brg],Table2[[#This Row],[kode_brg]],Table3[QTY])</f>
        <v>0</v>
      </c>
      <c r="F551" s="14">
        <f>Table2[[#This Row],[stok_awal]]+Table2[[#This Row],[masuk]]-Table2[[#This Row],[keluar]]</f>
        <v>4</v>
      </c>
      <c r="G551" s="197">
        <v>23900</v>
      </c>
      <c r="H551" s="197">
        <v>26000</v>
      </c>
      <c r="I551" s="197">
        <f t="shared" si="8"/>
        <v>2100</v>
      </c>
      <c r="J551" s="198">
        <f>Table2[[#This Row],[jual]]*Table2[[#This Row],[keluar]]</f>
        <v>0</v>
      </c>
      <c r="K551" s="198">
        <f>Table2[[#This Row],[mark_up]]*Table2[[#This Row],[keluar]]</f>
        <v>0</v>
      </c>
      <c r="L551" s="198">
        <f>Table2[[#This Row],[beli]]*Table2[[#This Row],[stok_akhir]]</f>
        <v>95600</v>
      </c>
      <c r="M551" s="161">
        <f>Table2[[#This Row],[mark_up]]/Table2[[#This Row],[beli]]</f>
        <v>8.7866108786610872E-2</v>
      </c>
    </row>
    <row r="552" spans="1:13" x14ac:dyDescent="0.3">
      <c r="A552" s="16" t="s">
        <v>1068</v>
      </c>
      <c r="B552" s="16" t="s">
        <v>1069</v>
      </c>
      <c r="C552" s="14">
        <v>2</v>
      </c>
      <c r="D552" s="14">
        <f>SUMIF(Table1[KODE BARANG],Table2[[#This Row],[kode_brg]],Table1[QTY])</f>
        <v>0</v>
      </c>
      <c r="E552" s="14">
        <f>SUMIF(Table3[kode_brg],Table2[[#This Row],[kode_brg]],Table3[QTY])</f>
        <v>0</v>
      </c>
      <c r="F552" s="14">
        <f>Table2[[#This Row],[stok_awal]]+Table2[[#This Row],[masuk]]-Table2[[#This Row],[keluar]]</f>
        <v>2</v>
      </c>
      <c r="G552" s="197">
        <v>15300</v>
      </c>
      <c r="H552" s="197">
        <v>17000</v>
      </c>
      <c r="I552" s="197">
        <f t="shared" si="8"/>
        <v>1700</v>
      </c>
      <c r="J552" s="198">
        <f>Table2[[#This Row],[jual]]*Table2[[#This Row],[keluar]]</f>
        <v>0</v>
      </c>
      <c r="K552" s="198">
        <f>Table2[[#This Row],[mark_up]]*Table2[[#This Row],[keluar]]</f>
        <v>0</v>
      </c>
      <c r="L552" s="198">
        <f>Table2[[#This Row],[beli]]*Table2[[#This Row],[stok_akhir]]</f>
        <v>30600</v>
      </c>
      <c r="M552" s="161">
        <f>Table2[[#This Row],[mark_up]]/Table2[[#This Row],[beli]]</f>
        <v>0.1111111111111111</v>
      </c>
    </row>
    <row r="553" spans="1:13" x14ac:dyDescent="0.3">
      <c r="A553" s="16" t="s">
        <v>1070</v>
      </c>
      <c r="B553" s="16" t="s">
        <v>1071</v>
      </c>
      <c r="C553" s="14">
        <v>2</v>
      </c>
      <c r="D553" s="14">
        <f>SUMIF(Table1[KODE BARANG],Table2[[#This Row],[kode_brg]],Table1[QTY])</f>
        <v>0</v>
      </c>
      <c r="E553" s="14">
        <f>SUMIF(Table3[kode_brg],Table2[[#This Row],[kode_brg]],Table3[QTY])</f>
        <v>0</v>
      </c>
      <c r="F553" s="14">
        <f>Table2[[#This Row],[stok_awal]]+Table2[[#This Row],[masuk]]-Table2[[#This Row],[keluar]]</f>
        <v>2</v>
      </c>
      <c r="G553" s="197">
        <v>25000</v>
      </c>
      <c r="H553" s="197">
        <v>27000</v>
      </c>
      <c r="I553" s="197">
        <f t="shared" si="8"/>
        <v>2000</v>
      </c>
      <c r="J553" s="198">
        <f>Table2[[#This Row],[jual]]*Table2[[#This Row],[keluar]]</f>
        <v>0</v>
      </c>
      <c r="K553" s="198">
        <f>Table2[[#This Row],[mark_up]]*Table2[[#This Row],[keluar]]</f>
        <v>0</v>
      </c>
      <c r="L553" s="198">
        <f>Table2[[#This Row],[beli]]*Table2[[#This Row],[stok_akhir]]</f>
        <v>50000</v>
      </c>
      <c r="M553" s="161">
        <f>Table2[[#This Row],[mark_up]]/Table2[[#This Row],[beli]]</f>
        <v>0.08</v>
      </c>
    </row>
    <row r="554" spans="1:13" x14ac:dyDescent="0.3">
      <c r="A554" s="16" t="s">
        <v>1072</v>
      </c>
      <c r="B554" s="16" t="s">
        <v>1073</v>
      </c>
      <c r="C554" s="14">
        <v>3</v>
      </c>
      <c r="D554" s="14">
        <f>SUMIF(Table1[KODE BARANG],Table2[[#This Row],[kode_brg]],Table1[QTY])</f>
        <v>0</v>
      </c>
      <c r="E554" s="14">
        <f>SUMIF(Table3[kode_brg],Table2[[#This Row],[kode_brg]],Table3[QTY])</f>
        <v>0</v>
      </c>
      <c r="F554" s="14">
        <f>Table2[[#This Row],[stok_awal]]+Table2[[#This Row],[masuk]]-Table2[[#This Row],[keluar]]</f>
        <v>3</v>
      </c>
      <c r="G554" s="197">
        <v>25000</v>
      </c>
      <c r="H554" s="197">
        <v>27000</v>
      </c>
      <c r="I554" s="197">
        <f t="shared" si="8"/>
        <v>2000</v>
      </c>
      <c r="J554" s="198">
        <f>Table2[[#This Row],[jual]]*Table2[[#This Row],[keluar]]</f>
        <v>0</v>
      </c>
      <c r="K554" s="198">
        <f>Table2[[#This Row],[mark_up]]*Table2[[#This Row],[keluar]]</f>
        <v>0</v>
      </c>
      <c r="L554" s="198">
        <f>Table2[[#This Row],[beli]]*Table2[[#This Row],[stok_akhir]]</f>
        <v>75000</v>
      </c>
      <c r="M554" s="161">
        <f>Table2[[#This Row],[mark_up]]/Table2[[#This Row],[beli]]</f>
        <v>0.08</v>
      </c>
    </row>
    <row r="555" spans="1:13" x14ac:dyDescent="0.3">
      <c r="A555" s="16" t="s">
        <v>1074</v>
      </c>
      <c r="B555" s="16" t="s">
        <v>1075</v>
      </c>
      <c r="C555" s="14">
        <v>1</v>
      </c>
      <c r="D555" s="14">
        <f>SUMIF(Table1[KODE BARANG],Table2[[#This Row],[kode_brg]],Table1[QTY])</f>
        <v>0</v>
      </c>
      <c r="E555" s="14">
        <f>SUMIF(Table3[kode_brg],Table2[[#This Row],[kode_brg]],Table3[QTY])</f>
        <v>0</v>
      </c>
      <c r="F555" s="14">
        <f>Table2[[#This Row],[stok_awal]]+Table2[[#This Row],[masuk]]-Table2[[#This Row],[keluar]]</f>
        <v>1</v>
      </c>
      <c r="G555" s="197">
        <v>26000</v>
      </c>
      <c r="H555" s="197">
        <v>28000</v>
      </c>
      <c r="I555" s="197">
        <f t="shared" si="8"/>
        <v>2000</v>
      </c>
      <c r="J555" s="198">
        <f>Table2[[#This Row],[jual]]*Table2[[#This Row],[keluar]]</f>
        <v>0</v>
      </c>
      <c r="K555" s="198">
        <f>Table2[[#This Row],[mark_up]]*Table2[[#This Row],[keluar]]</f>
        <v>0</v>
      </c>
      <c r="L555" s="198">
        <f>Table2[[#This Row],[beli]]*Table2[[#This Row],[stok_akhir]]</f>
        <v>26000</v>
      </c>
      <c r="M555" s="161">
        <f>Table2[[#This Row],[mark_up]]/Table2[[#This Row],[beli]]</f>
        <v>7.6923076923076927E-2</v>
      </c>
    </row>
    <row r="556" spans="1:13" x14ac:dyDescent="0.3">
      <c r="A556" s="16" t="s">
        <v>1076</v>
      </c>
      <c r="B556" s="16" t="s">
        <v>1077</v>
      </c>
      <c r="C556" s="14">
        <v>1</v>
      </c>
      <c r="D556" s="14">
        <f>SUMIF(Table1[KODE BARANG],Table2[[#This Row],[kode_brg]],Table1[QTY])</f>
        <v>0</v>
      </c>
      <c r="E556" s="14">
        <f>SUMIF(Table3[kode_brg],Table2[[#This Row],[kode_brg]],Table3[QTY])</f>
        <v>0</v>
      </c>
      <c r="F556" s="14">
        <f>Table2[[#This Row],[stok_awal]]+Table2[[#This Row],[masuk]]-Table2[[#This Row],[keluar]]</f>
        <v>1</v>
      </c>
      <c r="G556" s="197">
        <v>33000</v>
      </c>
      <c r="H556" s="197">
        <v>35000</v>
      </c>
      <c r="I556" s="197">
        <f t="shared" si="8"/>
        <v>2000</v>
      </c>
      <c r="J556" s="198">
        <f>Table2[[#This Row],[jual]]*Table2[[#This Row],[keluar]]</f>
        <v>0</v>
      </c>
      <c r="K556" s="198">
        <f>Table2[[#This Row],[mark_up]]*Table2[[#This Row],[keluar]]</f>
        <v>0</v>
      </c>
      <c r="L556" s="198">
        <f>Table2[[#This Row],[beli]]*Table2[[#This Row],[stok_akhir]]</f>
        <v>33000</v>
      </c>
      <c r="M556" s="161">
        <f>Table2[[#This Row],[mark_up]]/Table2[[#This Row],[beli]]</f>
        <v>6.0606060606060608E-2</v>
      </c>
    </row>
    <row r="557" spans="1:13" x14ac:dyDescent="0.3">
      <c r="A557" s="16" t="s">
        <v>1078</v>
      </c>
      <c r="B557" s="16" t="s">
        <v>1079</v>
      </c>
      <c r="C557" s="14">
        <v>1</v>
      </c>
      <c r="D557" s="14">
        <f>SUMIF(Table1[KODE BARANG],Table2[[#This Row],[kode_brg]],Table1[QTY])</f>
        <v>0</v>
      </c>
      <c r="E557" s="14">
        <f>SUMIF(Table3[kode_brg],Table2[[#This Row],[kode_brg]],Table3[QTY])</f>
        <v>0</v>
      </c>
      <c r="F557" s="14">
        <f>Table2[[#This Row],[stok_awal]]+Table2[[#This Row],[masuk]]-Table2[[#This Row],[keluar]]</f>
        <v>1</v>
      </c>
      <c r="G557" s="197">
        <v>24400</v>
      </c>
      <c r="H557" s="197">
        <v>26500</v>
      </c>
      <c r="I557" s="197">
        <f t="shared" si="8"/>
        <v>2100</v>
      </c>
      <c r="J557" s="198">
        <f>Table2[[#This Row],[jual]]*Table2[[#This Row],[keluar]]</f>
        <v>0</v>
      </c>
      <c r="K557" s="198">
        <f>Table2[[#This Row],[mark_up]]*Table2[[#This Row],[keluar]]</f>
        <v>0</v>
      </c>
      <c r="L557" s="198">
        <f>Table2[[#This Row],[beli]]*Table2[[#This Row],[stok_akhir]]</f>
        <v>24400</v>
      </c>
      <c r="M557" s="161">
        <f>Table2[[#This Row],[mark_up]]/Table2[[#This Row],[beli]]</f>
        <v>8.6065573770491802E-2</v>
      </c>
    </row>
    <row r="558" spans="1:13" x14ac:dyDescent="0.3">
      <c r="A558" s="16" t="s">
        <v>1080</v>
      </c>
      <c r="B558" s="16" t="s">
        <v>1081</v>
      </c>
      <c r="C558" s="14">
        <v>1</v>
      </c>
      <c r="D558" s="14">
        <f>SUMIF(Table1[KODE BARANG],Table2[[#This Row],[kode_brg]],Table1[QTY])</f>
        <v>0</v>
      </c>
      <c r="E558" s="14">
        <f>SUMIF(Table3[kode_brg],Table2[[#This Row],[kode_brg]],Table3[QTY])</f>
        <v>0</v>
      </c>
      <c r="F558" s="14">
        <f>Table2[[#This Row],[stok_awal]]+Table2[[#This Row],[masuk]]-Table2[[#This Row],[keluar]]</f>
        <v>1</v>
      </c>
      <c r="G558" s="197">
        <v>13900</v>
      </c>
      <c r="H558" s="197">
        <v>16000</v>
      </c>
      <c r="I558" s="197">
        <f t="shared" si="8"/>
        <v>2100</v>
      </c>
      <c r="J558" s="198">
        <f>Table2[[#This Row],[jual]]*Table2[[#This Row],[keluar]]</f>
        <v>0</v>
      </c>
      <c r="K558" s="198">
        <f>Table2[[#This Row],[mark_up]]*Table2[[#This Row],[keluar]]</f>
        <v>0</v>
      </c>
      <c r="L558" s="198">
        <f>Table2[[#This Row],[beli]]*Table2[[#This Row],[stok_akhir]]</f>
        <v>13900</v>
      </c>
      <c r="M558" s="161">
        <f>Table2[[#This Row],[mark_up]]/Table2[[#This Row],[beli]]</f>
        <v>0.15107913669064749</v>
      </c>
    </row>
    <row r="559" spans="1:13" x14ac:dyDescent="0.3">
      <c r="A559" s="16" t="s">
        <v>1082</v>
      </c>
      <c r="B559" s="16" t="s">
        <v>1083</v>
      </c>
      <c r="C559" s="14">
        <v>1</v>
      </c>
      <c r="D559" s="14">
        <f>SUMIF(Table1[KODE BARANG],Table2[[#This Row],[kode_brg]],Table1[QTY])</f>
        <v>0</v>
      </c>
      <c r="E559" s="14">
        <f>SUMIF(Table3[kode_brg],Table2[[#This Row],[kode_brg]],Table3[QTY])</f>
        <v>0</v>
      </c>
      <c r="F559" s="14">
        <f>Table2[[#This Row],[stok_awal]]+Table2[[#This Row],[masuk]]-Table2[[#This Row],[keluar]]</f>
        <v>1</v>
      </c>
      <c r="G559" s="197">
        <v>30500</v>
      </c>
      <c r="H559" s="197">
        <v>32500</v>
      </c>
      <c r="I559" s="197">
        <f t="shared" si="8"/>
        <v>2000</v>
      </c>
      <c r="J559" s="198">
        <f>Table2[[#This Row],[jual]]*Table2[[#This Row],[keluar]]</f>
        <v>0</v>
      </c>
      <c r="K559" s="198">
        <f>Table2[[#This Row],[mark_up]]*Table2[[#This Row],[keluar]]</f>
        <v>0</v>
      </c>
      <c r="L559" s="198">
        <f>Table2[[#This Row],[beli]]*Table2[[#This Row],[stok_akhir]]</f>
        <v>30500</v>
      </c>
      <c r="M559" s="161">
        <f>Table2[[#This Row],[mark_up]]/Table2[[#This Row],[beli]]</f>
        <v>6.5573770491803282E-2</v>
      </c>
    </row>
    <row r="560" spans="1:13" x14ac:dyDescent="0.3">
      <c r="A560" s="16" t="s">
        <v>1084</v>
      </c>
      <c r="B560" s="16" t="s">
        <v>1085</v>
      </c>
      <c r="C560" s="14">
        <v>1</v>
      </c>
      <c r="D560" s="14">
        <f>SUMIF(Table1[KODE BARANG],Table2[[#This Row],[kode_brg]],Table1[QTY])</f>
        <v>0</v>
      </c>
      <c r="E560" s="14">
        <f>SUMIF(Table3[kode_brg],Table2[[#This Row],[kode_brg]],Table3[QTY])</f>
        <v>0</v>
      </c>
      <c r="F560" s="14">
        <f>Table2[[#This Row],[stok_awal]]+Table2[[#This Row],[masuk]]-Table2[[#This Row],[keluar]]</f>
        <v>1</v>
      </c>
      <c r="G560" s="197">
        <v>8200</v>
      </c>
      <c r="H560" s="197">
        <v>10000</v>
      </c>
      <c r="I560" s="197">
        <f t="shared" si="8"/>
        <v>1800</v>
      </c>
      <c r="J560" s="198">
        <f>Table2[[#This Row],[jual]]*Table2[[#This Row],[keluar]]</f>
        <v>0</v>
      </c>
      <c r="K560" s="198">
        <f>Table2[[#This Row],[mark_up]]*Table2[[#This Row],[keluar]]</f>
        <v>0</v>
      </c>
      <c r="L560" s="198">
        <f>Table2[[#This Row],[beli]]*Table2[[#This Row],[stok_akhir]]</f>
        <v>8200</v>
      </c>
      <c r="M560" s="161">
        <f>Table2[[#This Row],[mark_up]]/Table2[[#This Row],[beli]]</f>
        <v>0.21951219512195122</v>
      </c>
    </row>
    <row r="561" spans="1:13" x14ac:dyDescent="0.3">
      <c r="A561" s="16" t="s">
        <v>1086</v>
      </c>
      <c r="B561" s="16" t="s">
        <v>1087</v>
      </c>
      <c r="C561" s="14">
        <v>1</v>
      </c>
      <c r="D561" s="14">
        <f>SUMIF(Table1[KODE BARANG],Table2[[#This Row],[kode_brg]],Table1[QTY])</f>
        <v>0</v>
      </c>
      <c r="E561" s="14">
        <f>SUMIF(Table3[kode_brg],Table2[[#This Row],[kode_brg]],Table3[QTY])</f>
        <v>0</v>
      </c>
      <c r="F561" s="14">
        <f>Table2[[#This Row],[stok_awal]]+Table2[[#This Row],[masuk]]-Table2[[#This Row],[keluar]]</f>
        <v>1</v>
      </c>
      <c r="G561" s="197">
        <v>8200</v>
      </c>
      <c r="H561" s="197">
        <v>10000</v>
      </c>
      <c r="I561" s="197">
        <f t="shared" si="8"/>
        <v>1800</v>
      </c>
      <c r="J561" s="198">
        <f>Table2[[#This Row],[jual]]*Table2[[#This Row],[keluar]]</f>
        <v>0</v>
      </c>
      <c r="K561" s="198">
        <f>Table2[[#This Row],[mark_up]]*Table2[[#This Row],[keluar]]</f>
        <v>0</v>
      </c>
      <c r="L561" s="198">
        <f>Table2[[#This Row],[beli]]*Table2[[#This Row],[stok_akhir]]</f>
        <v>8200</v>
      </c>
      <c r="M561" s="161">
        <f>Table2[[#This Row],[mark_up]]/Table2[[#This Row],[beli]]</f>
        <v>0.21951219512195122</v>
      </c>
    </row>
    <row r="562" spans="1:13" x14ac:dyDescent="0.3">
      <c r="A562" s="16" t="s">
        <v>1088</v>
      </c>
      <c r="B562" s="16" t="s">
        <v>1089</v>
      </c>
      <c r="C562" s="14">
        <v>1</v>
      </c>
      <c r="D562" s="14">
        <f>SUMIF(Table1[KODE BARANG],Table2[[#This Row],[kode_brg]],Table1[QTY])</f>
        <v>0</v>
      </c>
      <c r="E562" s="14">
        <f>SUMIF(Table3[kode_brg],Table2[[#This Row],[kode_brg]],Table3[QTY])</f>
        <v>0</v>
      </c>
      <c r="F562" s="14">
        <f>Table2[[#This Row],[stok_awal]]+Table2[[#This Row],[masuk]]-Table2[[#This Row],[keluar]]</f>
        <v>1</v>
      </c>
      <c r="G562" s="197">
        <v>8200</v>
      </c>
      <c r="H562" s="197">
        <v>10000</v>
      </c>
      <c r="I562" s="197">
        <f t="shared" si="8"/>
        <v>1800</v>
      </c>
      <c r="J562" s="198">
        <f>Table2[[#This Row],[jual]]*Table2[[#This Row],[keluar]]</f>
        <v>0</v>
      </c>
      <c r="K562" s="198">
        <f>Table2[[#This Row],[mark_up]]*Table2[[#This Row],[keluar]]</f>
        <v>0</v>
      </c>
      <c r="L562" s="198">
        <f>Table2[[#This Row],[beli]]*Table2[[#This Row],[stok_akhir]]</f>
        <v>8200</v>
      </c>
      <c r="M562" s="161">
        <f>Table2[[#This Row],[mark_up]]/Table2[[#This Row],[beli]]</f>
        <v>0.21951219512195122</v>
      </c>
    </row>
    <row r="563" spans="1:13" x14ac:dyDescent="0.3">
      <c r="A563" s="16" t="s">
        <v>1090</v>
      </c>
      <c r="B563" s="16" t="s">
        <v>1091</v>
      </c>
      <c r="C563" s="14">
        <v>4</v>
      </c>
      <c r="D563" s="14">
        <f>SUMIF(Table1[KODE BARANG],Table2[[#This Row],[kode_brg]],Table1[QTY])</f>
        <v>0</v>
      </c>
      <c r="E563" s="14">
        <f>SUMIF(Table3[kode_brg],Table2[[#This Row],[kode_brg]],Table3[QTY])</f>
        <v>0</v>
      </c>
      <c r="F563" s="14">
        <f>Table2[[#This Row],[stok_awal]]+Table2[[#This Row],[masuk]]-Table2[[#This Row],[keluar]]</f>
        <v>4</v>
      </c>
      <c r="G563" s="197">
        <v>4700</v>
      </c>
      <c r="H563" s="197">
        <v>5500</v>
      </c>
      <c r="I563" s="197">
        <f t="shared" si="8"/>
        <v>800</v>
      </c>
      <c r="J563" s="198">
        <f>Table2[[#This Row],[jual]]*Table2[[#This Row],[keluar]]</f>
        <v>0</v>
      </c>
      <c r="K563" s="198">
        <f>Table2[[#This Row],[mark_up]]*Table2[[#This Row],[keluar]]</f>
        <v>0</v>
      </c>
      <c r="L563" s="198">
        <f>Table2[[#This Row],[beli]]*Table2[[#This Row],[stok_akhir]]</f>
        <v>18800</v>
      </c>
      <c r="M563" s="161">
        <f>Table2[[#This Row],[mark_up]]/Table2[[#This Row],[beli]]</f>
        <v>0.1702127659574468</v>
      </c>
    </row>
    <row r="564" spans="1:13" x14ac:dyDescent="0.3">
      <c r="A564" s="16" t="s">
        <v>1092</v>
      </c>
      <c r="B564" s="16" t="s">
        <v>1093</v>
      </c>
      <c r="C564" s="14">
        <v>1</v>
      </c>
      <c r="D564" s="14">
        <f>SUMIF(Table1[KODE BARANG],Table2[[#This Row],[kode_brg]],Table1[QTY])</f>
        <v>0</v>
      </c>
      <c r="E564" s="14">
        <f>SUMIF(Table3[kode_brg],Table2[[#This Row],[kode_brg]],Table3[QTY])</f>
        <v>0</v>
      </c>
      <c r="F564" s="14">
        <f>Table2[[#This Row],[stok_awal]]+Table2[[#This Row],[masuk]]-Table2[[#This Row],[keluar]]</f>
        <v>1</v>
      </c>
      <c r="G564" s="197">
        <v>21900</v>
      </c>
      <c r="H564" s="197">
        <v>24000</v>
      </c>
      <c r="I564" s="197">
        <f t="shared" si="8"/>
        <v>2100</v>
      </c>
      <c r="J564" s="198">
        <f>Table2[[#This Row],[jual]]*Table2[[#This Row],[keluar]]</f>
        <v>0</v>
      </c>
      <c r="K564" s="198">
        <f>Table2[[#This Row],[mark_up]]*Table2[[#This Row],[keluar]]</f>
        <v>0</v>
      </c>
      <c r="L564" s="198">
        <f>Table2[[#This Row],[beli]]*Table2[[#This Row],[stok_akhir]]</f>
        <v>21900</v>
      </c>
      <c r="M564" s="161">
        <f>Table2[[#This Row],[mark_up]]/Table2[[#This Row],[beli]]</f>
        <v>9.5890410958904104E-2</v>
      </c>
    </row>
    <row r="565" spans="1:13" x14ac:dyDescent="0.3">
      <c r="A565" s="15" t="s">
        <v>1094</v>
      </c>
      <c r="B565" s="16" t="s">
        <v>1095</v>
      </c>
      <c r="C565" s="14">
        <v>5</v>
      </c>
      <c r="D565" s="14">
        <f>SUMIF(Table1[KODE BARANG],Table2[[#This Row],[kode_brg]],Table1[QTY])</f>
        <v>0</v>
      </c>
      <c r="E565" s="14">
        <f>SUMIF(Table3[kode_brg],Table2[[#This Row],[kode_brg]],Table3[QTY])</f>
        <v>0</v>
      </c>
      <c r="F565" s="14">
        <f>Table2[[#This Row],[stok_awal]]+Table2[[#This Row],[masuk]]-Table2[[#This Row],[keluar]]</f>
        <v>5</v>
      </c>
      <c r="G565" s="197">
        <v>8200</v>
      </c>
      <c r="H565" s="197">
        <v>9500</v>
      </c>
      <c r="I565" s="197">
        <f t="shared" si="8"/>
        <v>1300</v>
      </c>
      <c r="J565" s="198">
        <f>Table2[[#This Row],[jual]]*Table2[[#This Row],[keluar]]</f>
        <v>0</v>
      </c>
      <c r="K565" s="198">
        <f>Table2[[#This Row],[mark_up]]*Table2[[#This Row],[keluar]]</f>
        <v>0</v>
      </c>
      <c r="L565" s="198">
        <f>Table2[[#This Row],[beli]]*Table2[[#This Row],[stok_akhir]]</f>
        <v>41000</v>
      </c>
      <c r="M565" s="161">
        <f>Table2[[#This Row],[mark_up]]/Table2[[#This Row],[beli]]</f>
        <v>0.15853658536585366</v>
      </c>
    </row>
    <row r="566" spans="1:13" x14ac:dyDescent="0.3">
      <c r="A566" s="16" t="s">
        <v>1096</v>
      </c>
      <c r="B566" s="16" t="s">
        <v>1097</v>
      </c>
      <c r="C566" s="14">
        <v>1</v>
      </c>
      <c r="D566" s="14">
        <f>SUMIF(Table1[KODE BARANG],Table2[[#This Row],[kode_brg]],Table1[QTY])</f>
        <v>0</v>
      </c>
      <c r="E566" s="14">
        <f>SUMIF(Table3[kode_brg],Table2[[#This Row],[kode_brg]],Table3[QTY])</f>
        <v>0</v>
      </c>
      <c r="F566" s="14">
        <f>Table2[[#This Row],[stok_awal]]+Table2[[#This Row],[masuk]]-Table2[[#This Row],[keluar]]</f>
        <v>1</v>
      </c>
      <c r="G566" s="197">
        <v>21900</v>
      </c>
      <c r="H566" s="197">
        <v>23500</v>
      </c>
      <c r="I566" s="197">
        <f t="shared" si="8"/>
        <v>1600</v>
      </c>
      <c r="J566" s="198">
        <f>Table2[[#This Row],[jual]]*Table2[[#This Row],[keluar]]</f>
        <v>0</v>
      </c>
      <c r="K566" s="198">
        <f>Table2[[#This Row],[mark_up]]*Table2[[#This Row],[keluar]]</f>
        <v>0</v>
      </c>
      <c r="L566" s="198">
        <f>Table2[[#This Row],[beli]]*Table2[[#This Row],[stok_akhir]]</f>
        <v>21900</v>
      </c>
      <c r="M566" s="161">
        <f>Table2[[#This Row],[mark_up]]/Table2[[#This Row],[beli]]</f>
        <v>7.3059360730593603E-2</v>
      </c>
    </row>
    <row r="567" spans="1:13" x14ac:dyDescent="0.3">
      <c r="A567" s="15" t="s">
        <v>1098</v>
      </c>
      <c r="B567" s="16" t="s">
        <v>1099</v>
      </c>
      <c r="C567" s="14">
        <v>1</v>
      </c>
      <c r="D567" s="14">
        <f>SUMIF(Table1[KODE BARANG],Table2[[#This Row],[kode_brg]],Table1[QTY])</f>
        <v>0</v>
      </c>
      <c r="E567" s="14">
        <f>SUMIF(Table3[kode_brg],Table2[[#This Row],[kode_brg]],Table3[QTY])</f>
        <v>0</v>
      </c>
      <c r="F567" s="14">
        <f>Table2[[#This Row],[stok_awal]]+Table2[[#This Row],[masuk]]-Table2[[#This Row],[keluar]]</f>
        <v>1</v>
      </c>
      <c r="G567" s="197">
        <v>8200</v>
      </c>
      <c r="H567" s="197">
        <v>9500</v>
      </c>
      <c r="I567" s="197">
        <f t="shared" si="8"/>
        <v>1300</v>
      </c>
      <c r="J567" s="198">
        <f>Table2[[#This Row],[jual]]*Table2[[#This Row],[keluar]]</f>
        <v>0</v>
      </c>
      <c r="K567" s="198">
        <f>Table2[[#This Row],[mark_up]]*Table2[[#This Row],[keluar]]</f>
        <v>0</v>
      </c>
      <c r="L567" s="198">
        <f>Table2[[#This Row],[beli]]*Table2[[#This Row],[stok_akhir]]</f>
        <v>8200</v>
      </c>
      <c r="M567" s="161">
        <f>Table2[[#This Row],[mark_up]]/Table2[[#This Row],[beli]]</f>
        <v>0.15853658536585366</v>
      </c>
    </row>
    <row r="568" spans="1:13" x14ac:dyDescent="0.3">
      <c r="A568" s="16" t="s">
        <v>1100</v>
      </c>
      <c r="B568" s="16" t="s">
        <v>1101</v>
      </c>
      <c r="C568" s="14">
        <v>1</v>
      </c>
      <c r="D568" s="14">
        <f>SUMIF(Table1[KODE BARANG],Table2[[#This Row],[kode_brg]],Table1[QTY])</f>
        <v>0</v>
      </c>
      <c r="E568" s="14">
        <f>SUMIF(Table3[kode_brg],Table2[[#This Row],[kode_brg]],Table3[QTY])</f>
        <v>0</v>
      </c>
      <c r="F568" s="14">
        <f>Table2[[#This Row],[stok_awal]]+Table2[[#This Row],[masuk]]-Table2[[#This Row],[keluar]]</f>
        <v>1</v>
      </c>
      <c r="G568" s="197">
        <v>21900</v>
      </c>
      <c r="H568" s="197">
        <v>24000</v>
      </c>
      <c r="I568" s="197">
        <f t="shared" si="8"/>
        <v>2100</v>
      </c>
      <c r="J568" s="198">
        <f>Table2[[#This Row],[jual]]*Table2[[#This Row],[keluar]]</f>
        <v>0</v>
      </c>
      <c r="K568" s="198">
        <f>Table2[[#This Row],[mark_up]]*Table2[[#This Row],[keluar]]</f>
        <v>0</v>
      </c>
      <c r="L568" s="198">
        <f>Table2[[#This Row],[beli]]*Table2[[#This Row],[stok_akhir]]</f>
        <v>21900</v>
      </c>
      <c r="M568" s="161">
        <f>Table2[[#This Row],[mark_up]]/Table2[[#This Row],[beli]]</f>
        <v>9.5890410958904104E-2</v>
      </c>
    </row>
    <row r="569" spans="1:13" x14ac:dyDescent="0.3">
      <c r="A569" s="16" t="s">
        <v>1102</v>
      </c>
      <c r="B569" s="16" t="s">
        <v>1103</v>
      </c>
      <c r="C569" s="14">
        <v>1</v>
      </c>
      <c r="D569" s="14">
        <f>SUMIF(Table1[KODE BARANG],Table2[[#This Row],[kode_brg]],Table1[QTY])</f>
        <v>0</v>
      </c>
      <c r="E569" s="14">
        <f>SUMIF(Table3[kode_brg],Table2[[#This Row],[kode_brg]],Table3[QTY])</f>
        <v>0</v>
      </c>
      <c r="F569" s="14">
        <f>Table2[[#This Row],[stok_awal]]+Table2[[#This Row],[masuk]]-Table2[[#This Row],[keluar]]</f>
        <v>1</v>
      </c>
      <c r="G569" s="197">
        <v>3200</v>
      </c>
      <c r="H569" s="197">
        <v>5000</v>
      </c>
      <c r="I569" s="197">
        <f t="shared" si="8"/>
        <v>1800</v>
      </c>
      <c r="J569" s="198">
        <f>Table2[[#This Row],[jual]]*Table2[[#This Row],[keluar]]</f>
        <v>0</v>
      </c>
      <c r="K569" s="198">
        <f>Table2[[#This Row],[mark_up]]*Table2[[#This Row],[keluar]]</f>
        <v>0</v>
      </c>
      <c r="L569" s="198">
        <f>Table2[[#This Row],[beli]]*Table2[[#This Row],[stok_akhir]]</f>
        <v>3200</v>
      </c>
      <c r="M569" s="161">
        <f>Table2[[#This Row],[mark_up]]/Table2[[#This Row],[beli]]</f>
        <v>0.5625</v>
      </c>
    </row>
    <row r="570" spans="1:13" x14ac:dyDescent="0.3">
      <c r="A570" s="16" t="s">
        <v>1104</v>
      </c>
      <c r="B570" s="16" t="s">
        <v>1105</v>
      </c>
      <c r="C570" s="14">
        <v>2</v>
      </c>
      <c r="D570" s="14">
        <f>SUMIF(Table1[KODE BARANG],Table2[[#This Row],[kode_brg]],Table1[QTY])</f>
        <v>0</v>
      </c>
      <c r="E570" s="14">
        <f>SUMIF(Table3[kode_brg],Table2[[#This Row],[kode_brg]],Table3[QTY])</f>
        <v>0</v>
      </c>
      <c r="F570" s="14">
        <f>Table2[[#This Row],[stok_awal]]+Table2[[#This Row],[masuk]]-Table2[[#This Row],[keluar]]</f>
        <v>2</v>
      </c>
      <c r="G570" s="197">
        <v>9300</v>
      </c>
      <c r="H570" s="197">
        <v>10500</v>
      </c>
      <c r="I570" s="197">
        <f t="shared" si="8"/>
        <v>1200</v>
      </c>
      <c r="J570" s="198">
        <f>Table2[[#This Row],[jual]]*Table2[[#This Row],[keluar]]</f>
        <v>0</v>
      </c>
      <c r="K570" s="198">
        <f>Table2[[#This Row],[mark_up]]*Table2[[#This Row],[keluar]]</f>
        <v>0</v>
      </c>
      <c r="L570" s="198">
        <f>Table2[[#This Row],[beli]]*Table2[[#This Row],[stok_akhir]]</f>
        <v>18600</v>
      </c>
      <c r="M570" s="161">
        <f>Table2[[#This Row],[mark_up]]/Table2[[#This Row],[beli]]</f>
        <v>0.12903225806451613</v>
      </c>
    </row>
    <row r="571" spans="1:13" x14ac:dyDescent="0.3">
      <c r="A571" s="15" t="s">
        <v>1106</v>
      </c>
      <c r="B571" s="16" t="s">
        <v>1107</v>
      </c>
      <c r="C571" s="14">
        <v>4</v>
      </c>
      <c r="D571" s="14">
        <f>SUMIF(Table1[KODE BARANG],Table2[[#This Row],[kode_brg]],Table1[QTY])</f>
        <v>0</v>
      </c>
      <c r="E571" s="14">
        <f>SUMIF(Table3[kode_brg],Table2[[#This Row],[kode_brg]],Table3[QTY])</f>
        <v>0</v>
      </c>
      <c r="F571" s="14">
        <f>Table2[[#This Row],[stok_awal]]+Table2[[#This Row],[masuk]]-Table2[[#This Row],[keluar]]</f>
        <v>4</v>
      </c>
      <c r="G571" s="197">
        <v>9100</v>
      </c>
      <c r="H571" s="197">
        <v>10000</v>
      </c>
      <c r="I571" s="197">
        <f t="shared" si="8"/>
        <v>900</v>
      </c>
      <c r="J571" s="198">
        <f>Table2[[#This Row],[jual]]*Table2[[#This Row],[keluar]]</f>
        <v>0</v>
      </c>
      <c r="K571" s="198">
        <f>Table2[[#This Row],[mark_up]]*Table2[[#This Row],[keluar]]</f>
        <v>0</v>
      </c>
      <c r="L571" s="198">
        <f>Table2[[#This Row],[beli]]*Table2[[#This Row],[stok_akhir]]</f>
        <v>36400</v>
      </c>
      <c r="M571" s="161">
        <f>Table2[[#This Row],[mark_up]]/Table2[[#This Row],[beli]]</f>
        <v>9.8901098901098897E-2</v>
      </c>
    </row>
    <row r="572" spans="1:13" x14ac:dyDescent="0.3">
      <c r="A572" s="15" t="s">
        <v>1108</v>
      </c>
      <c r="B572" s="16" t="s">
        <v>1109</v>
      </c>
      <c r="C572" s="14">
        <v>2</v>
      </c>
      <c r="D572" s="14">
        <f>SUMIF(Table1[KODE BARANG],Table2[[#This Row],[kode_brg]],Table1[QTY])</f>
        <v>0</v>
      </c>
      <c r="E572" s="14">
        <f>SUMIF(Table3[kode_brg],Table2[[#This Row],[kode_brg]],Table3[QTY])</f>
        <v>0</v>
      </c>
      <c r="F572" s="14">
        <f>Table2[[#This Row],[stok_awal]]+Table2[[#This Row],[masuk]]-Table2[[#This Row],[keluar]]</f>
        <v>2</v>
      </c>
      <c r="G572" s="197">
        <v>9100</v>
      </c>
      <c r="H572" s="197">
        <v>10000</v>
      </c>
      <c r="I572" s="197">
        <f t="shared" si="8"/>
        <v>900</v>
      </c>
      <c r="J572" s="198">
        <f>Table2[[#This Row],[jual]]*Table2[[#This Row],[keluar]]</f>
        <v>0</v>
      </c>
      <c r="K572" s="198">
        <f>Table2[[#This Row],[mark_up]]*Table2[[#This Row],[keluar]]</f>
        <v>0</v>
      </c>
      <c r="L572" s="198">
        <f>Table2[[#This Row],[beli]]*Table2[[#This Row],[stok_akhir]]</f>
        <v>18200</v>
      </c>
      <c r="M572" s="161">
        <f>Table2[[#This Row],[mark_up]]/Table2[[#This Row],[beli]]</f>
        <v>9.8901098901098897E-2</v>
      </c>
    </row>
    <row r="573" spans="1:13" x14ac:dyDescent="0.3">
      <c r="A573" s="16" t="s">
        <v>1110</v>
      </c>
      <c r="B573" s="16" t="s">
        <v>1111</v>
      </c>
      <c r="C573" s="14">
        <v>4</v>
      </c>
      <c r="D573" s="14">
        <f>SUMIF(Table1[KODE BARANG],Table2[[#This Row],[kode_brg]],Table1[QTY])</f>
        <v>0</v>
      </c>
      <c r="E573" s="14">
        <f>SUMIF(Table3[kode_brg],Table2[[#This Row],[kode_brg]],Table3[QTY])</f>
        <v>0</v>
      </c>
      <c r="F573" s="14">
        <f>Table2[[#This Row],[stok_awal]]+Table2[[#This Row],[masuk]]-Table2[[#This Row],[keluar]]</f>
        <v>4</v>
      </c>
      <c r="G573" s="197">
        <v>7750</v>
      </c>
      <c r="H573" s="197">
        <v>8500</v>
      </c>
      <c r="I573" s="197">
        <f t="shared" si="8"/>
        <v>750</v>
      </c>
      <c r="J573" s="198">
        <f>Table2[[#This Row],[jual]]*Table2[[#This Row],[keluar]]</f>
        <v>0</v>
      </c>
      <c r="K573" s="198">
        <f>Table2[[#This Row],[mark_up]]*Table2[[#This Row],[keluar]]</f>
        <v>0</v>
      </c>
      <c r="L573" s="198">
        <f>Table2[[#This Row],[beli]]*Table2[[#This Row],[stok_akhir]]</f>
        <v>31000</v>
      </c>
      <c r="M573" s="161">
        <f>Table2[[#This Row],[mark_up]]/Table2[[#This Row],[beli]]</f>
        <v>9.6774193548387094E-2</v>
      </c>
    </row>
    <row r="574" spans="1:13" x14ac:dyDescent="0.3">
      <c r="A574" s="15" t="s">
        <v>1112</v>
      </c>
      <c r="B574" s="16" t="s">
        <v>1113</v>
      </c>
      <c r="C574" s="14">
        <v>1</v>
      </c>
      <c r="D574" s="14">
        <f>SUMIF(Table1[KODE BARANG],Table2[[#This Row],[kode_brg]],Table1[QTY])</f>
        <v>0</v>
      </c>
      <c r="E574" s="14">
        <f>SUMIF(Table3[kode_brg],Table2[[#This Row],[kode_brg]],Table3[QTY])</f>
        <v>0</v>
      </c>
      <c r="F574" s="14">
        <f>Table2[[#This Row],[stok_awal]]+Table2[[#This Row],[masuk]]-Table2[[#This Row],[keluar]]</f>
        <v>1</v>
      </c>
      <c r="G574" s="197">
        <v>12950</v>
      </c>
      <c r="H574" s="197">
        <v>15000</v>
      </c>
      <c r="I574" s="197">
        <f t="shared" si="8"/>
        <v>2050</v>
      </c>
      <c r="J574" s="198">
        <f>Table2[[#This Row],[jual]]*Table2[[#This Row],[keluar]]</f>
        <v>0</v>
      </c>
      <c r="K574" s="198">
        <f>Table2[[#This Row],[mark_up]]*Table2[[#This Row],[keluar]]</f>
        <v>0</v>
      </c>
      <c r="L574" s="198">
        <f>Table2[[#This Row],[beli]]*Table2[[#This Row],[stok_akhir]]</f>
        <v>12950</v>
      </c>
      <c r="M574" s="161">
        <f>Table2[[#This Row],[mark_up]]/Table2[[#This Row],[beli]]</f>
        <v>0.15830115830115829</v>
      </c>
    </row>
    <row r="575" spans="1:13" x14ac:dyDescent="0.3">
      <c r="A575" s="16" t="s">
        <v>1114</v>
      </c>
      <c r="B575" s="16" t="s">
        <v>1115</v>
      </c>
      <c r="C575" s="14">
        <v>10</v>
      </c>
      <c r="D575" s="14">
        <f>SUMIF(Table1[KODE BARANG],Table2[[#This Row],[kode_brg]],Table1[QTY])</f>
        <v>0</v>
      </c>
      <c r="E575" s="14">
        <f>SUMIF(Table3[kode_brg],Table2[[#This Row],[kode_brg]],Table3[QTY])</f>
        <v>1</v>
      </c>
      <c r="F575" s="14">
        <f>Table2[[#This Row],[stok_awal]]+Table2[[#This Row],[masuk]]-Table2[[#This Row],[keluar]]</f>
        <v>9</v>
      </c>
      <c r="G575" s="197">
        <v>9800</v>
      </c>
      <c r="H575" s="197">
        <v>11000</v>
      </c>
      <c r="I575" s="197">
        <f t="shared" si="8"/>
        <v>1200</v>
      </c>
      <c r="J575" s="198">
        <f>Table2[[#This Row],[jual]]*Table2[[#This Row],[keluar]]</f>
        <v>11000</v>
      </c>
      <c r="K575" s="198">
        <f>Table2[[#This Row],[mark_up]]*Table2[[#This Row],[keluar]]</f>
        <v>1200</v>
      </c>
      <c r="L575" s="198">
        <f>Table2[[#This Row],[beli]]*Table2[[#This Row],[stok_akhir]]</f>
        <v>88200</v>
      </c>
      <c r="M575" s="161">
        <f>Table2[[#This Row],[mark_up]]/Table2[[#This Row],[beli]]</f>
        <v>0.12244897959183673</v>
      </c>
    </row>
    <row r="576" spans="1:13" x14ac:dyDescent="0.3">
      <c r="A576" s="16" t="s">
        <v>1116</v>
      </c>
      <c r="B576" s="16" t="s">
        <v>1117</v>
      </c>
      <c r="C576" s="14">
        <v>1</v>
      </c>
      <c r="D576" s="14">
        <f>SUMIF(Table1[KODE BARANG],Table2[[#This Row],[kode_brg]],Table1[QTY])</f>
        <v>0</v>
      </c>
      <c r="E576" s="14">
        <f>SUMIF(Table3[kode_brg],Table2[[#This Row],[kode_brg]],Table3[QTY])</f>
        <v>0</v>
      </c>
      <c r="F576" s="14">
        <f>Table2[[#This Row],[stok_awal]]+Table2[[#This Row],[masuk]]-Table2[[#This Row],[keluar]]</f>
        <v>1</v>
      </c>
      <c r="G576" s="197">
        <v>5945</v>
      </c>
      <c r="H576" s="197">
        <v>7000</v>
      </c>
      <c r="I576" s="197">
        <f t="shared" si="8"/>
        <v>1055</v>
      </c>
      <c r="J576" s="198">
        <f>Table2[[#This Row],[jual]]*Table2[[#This Row],[keluar]]</f>
        <v>0</v>
      </c>
      <c r="K576" s="198">
        <f>Table2[[#This Row],[mark_up]]*Table2[[#This Row],[keluar]]</f>
        <v>0</v>
      </c>
      <c r="L576" s="198">
        <f>Table2[[#This Row],[beli]]*Table2[[#This Row],[stok_akhir]]</f>
        <v>5945</v>
      </c>
      <c r="M576" s="161">
        <f>Table2[[#This Row],[mark_up]]/Table2[[#This Row],[beli]]</f>
        <v>0.1774600504625736</v>
      </c>
    </row>
    <row r="577" spans="1:13" x14ac:dyDescent="0.3">
      <c r="A577" s="16" t="s">
        <v>1118</v>
      </c>
      <c r="B577" s="16" t="s">
        <v>1119</v>
      </c>
      <c r="C577" s="14">
        <v>2</v>
      </c>
      <c r="D577" s="14">
        <f>SUMIF(Table1[KODE BARANG],Table2[[#This Row],[kode_brg]],Table1[QTY])</f>
        <v>0</v>
      </c>
      <c r="E577" s="14">
        <f>SUMIF(Table3[kode_brg],Table2[[#This Row],[kode_brg]],Table3[QTY])</f>
        <v>0</v>
      </c>
      <c r="F577" s="14">
        <f>Table2[[#This Row],[stok_awal]]+Table2[[#This Row],[masuk]]-Table2[[#This Row],[keluar]]</f>
        <v>2</v>
      </c>
      <c r="G577" s="197">
        <v>5945</v>
      </c>
      <c r="H577" s="197">
        <v>7000</v>
      </c>
      <c r="I577" s="197">
        <f t="shared" si="8"/>
        <v>1055</v>
      </c>
      <c r="J577" s="198">
        <f>Table2[[#This Row],[jual]]*Table2[[#This Row],[keluar]]</f>
        <v>0</v>
      </c>
      <c r="K577" s="198">
        <f>Table2[[#This Row],[mark_up]]*Table2[[#This Row],[keluar]]</f>
        <v>0</v>
      </c>
      <c r="L577" s="198">
        <f>Table2[[#This Row],[beli]]*Table2[[#This Row],[stok_akhir]]</f>
        <v>11890</v>
      </c>
      <c r="M577" s="161">
        <f>Table2[[#This Row],[mark_up]]/Table2[[#This Row],[beli]]</f>
        <v>0.1774600504625736</v>
      </c>
    </row>
    <row r="578" spans="1:13" x14ac:dyDescent="0.3">
      <c r="A578" s="16" t="s">
        <v>1120</v>
      </c>
      <c r="B578" s="16" t="s">
        <v>1121</v>
      </c>
      <c r="C578" s="14">
        <v>3</v>
      </c>
      <c r="D578" s="14">
        <f>SUMIF(Table1[KODE BARANG],Table2[[#This Row],[kode_brg]],Table1[QTY])</f>
        <v>0</v>
      </c>
      <c r="E578" s="14">
        <f>SUMIF(Table3[kode_brg],Table2[[#This Row],[kode_brg]],Table3[QTY])</f>
        <v>0</v>
      </c>
      <c r="F578" s="14">
        <f>Table2[[#This Row],[stok_awal]]+Table2[[#This Row],[masuk]]-Table2[[#This Row],[keluar]]</f>
        <v>3</v>
      </c>
      <c r="G578" s="197">
        <v>22500</v>
      </c>
      <c r="H578" s="197">
        <v>25000</v>
      </c>
      <c r="I578" s="197">
        <f t="shared" si="8"/>
        <v>2500</v>
      </c>
      <c r="J578" s="198">
        <f>Table2[[#This Row],[jual]]*Table2[[#This Row],[keluar]]</f>
        <v>0</v>
      </c>
      <c r="K578" s="198">
        <f>Table2[[#This Row],[mark_up]]*Table2[[#This Row],[keluar]]</f>
        <v>0</v>
      </c>
      <c r="L578" s="198">
        <f>Table2[[#This Row],[beli]]*Table2[[#This Row],[stok_akhir]]</f>
        <v>67500</v>
      </c>
      <c r="M578" s="161">
        <f>Table2[[#This Row],[mark_up]]/Table2[[#This Row],[beli]]</f>
        <v>0.1111111111111111</v>
      </c>
    </row>
    <row r="579" spans="1:13" x14ac:dyDescent="0.3">
      <c r="A579" s="16" t="s">
        <v>1122</v>
      </c>
      <c r="B579" s="16" t="s">
        <v>1123</v>
      </c>
      <c r="C579" s="14">
        <v>2</v>
      </c>
      <c r="D579" s="14">
        <f>SUMIF(Table1[KODE BARANG],Table2[[#This Row],[kode_brg]],Table1[QTY])</f>
        <v>0</v>
      </c>
      <c r="E579" s="14">
        <f>SUMIF(Table3[kode_brg],Table2[[#This Row],[kode_brg]],Table3[QTY])</f>
        <v>0</v>
      </c>
      <c r="F579" s="14">
        <f>Table2[[#This Row],[stok_awal]]+Table2[[#This Row],[masuk]]-Table2[[#This Row],[keluar]]</f>
        <v>2</v>
      </c>
      <c r="G579" s="197">
        <v>30000</v>
      </c>
      <c r="H579" s="197">
        <v>34000</v>
      </c>
      <c r="I579" s="197">
        <f t="shared" ref="I579:I642" si="9">H579-G579</f>
        <v>4000</v>
      </c>
      <c r="J579" s="198">
        <f>Table2[[#This Row],[jual]]*Table2[[#This Row],[keluar]]</f>
        <v>0</v>
      </c>
      <c r="K579" s="198">
        <f>Table2[[#This Row],[mark_up]]*Table2[[#This Row],[keluar]]</f>
        <v>0</v>
      </c>
      <c r="L579" s="198">
        <f>Table2[[#This Row],[beli]]*Table2[[#This Row],[stok_akhir]]</f>
        <v>60000</v>
      </c>
      <c r="M579" s="161">
        <f>Table2[[#This Row],[mark_up]]/Table2[[#This Row],[beli]]</f>
        <v>0.13333333333333333</v>
      </c>
    </row>
    <row r="580" spans="1:13" x14ac:dyDescent="0.3">
      <c r="A580" s="16" t="s">
        <v>1124</v>
      </c>
      <c r="B580" s="16" t="s">
        <v>1125</v>
      </c>
      <c r="C580" s="14">
        <v>4</v>
      </c>
      <c r="D580" s="14">
        <f>SUMIF(Table1[KODE BARANG],Table2[[#This Row],[kode_brg]],Table1[QTY])</f>
        <v>0</v>
      </c>
      <c r="E580" s="14">
        <f>SUMIF(Table3[kode_brg],Table2[[#This Row],[kode_brg]],Table3[QTY])</f>
        <v>0</v>
      </c>
      <c r="F580" s="14">
        <f>Table2[[#This Row],[stok_awal]]+Table2[[#This Row],[masuk]]-Table2[[#This Row],[keluar]]</f>
        <v>4</v>
      </c>
      <c r="G580" s="197">
        <v>32450</v>
      </c>
      <c r="H580" s="197">
        <v>35000</v>
      </c>
      <c r="I580" s="197">
        <f t="shared" si="9"/>
        <v>2550</v>
      </c>
      <c r="J580" s="198">
        <f>Table2[[#This Row],[jual]]*Table2[[#This Row],[keluar]]</f>
        <v>0</v>
      </c>
      <c r="K580" s="198">
        <f>Table2[[#This Row],[mark_up]]*Table2[[#This Row],[keluar]]</f>
        <v>0</v>
      </c>
      <c r="L580" s="198">
        <f>Table2[[#This Row],[beli]]*Table2[[#This Row],[stok_akhir]]</f>
        <v>129800</v>
      </c>
      <c r="M580" s="161">
        <f>Table2[[#This Row],[mark_up]]/Table2[[#This Row],[beli]]</f>
        <v>7.8582434514637908E-2</v>
      </c>
    </row>
    <row r="581" spans="1:13" x14ac:dyDescent="0.3">
      <c r="A581" s="16" t="s">
        <v>1126</v>
      </c>
      <c r="B581" s="16" t="s">
        <v>1127</v>
      </c>
      <c r="C581" s="14">
        <v>3</v>
      </c>
      <c r="D581" s="14">
        <f>SUMIF(Table1[KODE BARANG],Table2[[#This Row],[kode_brg]],Table1[QTY])</f>
        <v>0</v>
      </c>
      <c r="E581" s="14">
        <f>SUMIF(Table3[kode_brg],Table2[[#This Row],[kode_brg]],Table3[QTY])</f>
        <v>0</v>
      </c>
      <c r="F581" s="14">
        <f>Table2[[#This Row],[stok_awal]]+Table2[[#This Row],[masuk]]-Table2[[#This Row],[keluar]]</f>
        <v>3</v>
      </c>
      <c r="G581" s="197">
        <v>33850</v>
      </c>
      <c r="H581" s="197">
        <v>36000</v>
      </c>
      <c r="I581" s="197">
        <f t="shared" si="9"/>
        <v>2150</v>
      </c>
      <c r="J581" s="198">
        <f>Table2[[#This Row],[jual]]*Table2[[#This Row],[keluar]]</f>
        <v>0</v>
      </c>
      <c r="K581" s="198">
        <f>Table2[[#This Row],[mark_up]]*Table2[[#This Row],[keluar]]</f>
        <v>0</v>
      </c>
      <c r="L581" s="198">
        <f>Table2[[#This Row],[beli]]*Table2[[#This Row],[stok_akhir]]</f>
        <v>101550</v>
      </c>
      <c r="M581" s="161">
        <f>Table2[[#This Row],[mark_up]]/Table2[[#This Row],[beli]]</f>
        <v>6.3515509601181686E-2</v>
      </c>
    </row>
    <row r="582" spans="1:13" x14ac:dyDescent="0.3">
      <c r="A582" s="16" t="s">
        <v>1128</v>
      </c>
      <c r="B582" s="16" t="s">
        <v>1129</v>
      </c>
      <c r="C582" s="14">
        <v>12</v>
      </c>
      <c r="D582" s="14">
        <f>SUMIF(Table1[KODE BARANG],Table2[[#This Row],[kode_brg]],Table1[QTY])</f>
        <v>0</v>
      </c>
      <c r="E582" s="14">
        <f>SUMIF(Table3[kode_brg],Table2[[#This Row],[kode_brg]],Table3[QTY])</f>
        <v>2</v>
      </c>
      <c r="F582" s="14">
        <f>Table2[[#This Row],[stok_awal]]+Table2[[#This Row],[masuk]]-Table2[[#This Row],[keluar]]</f>
        <v>10</v>
      </c>
      <c r="G582" s="197">
        <v>4100</v>
      </c>
      <c r="H582" s="197">
        <v>5000</v>
      </c>
      <c r="I582" s="197">
        <f t="shared" si="9"/>
        <v>900</v>
      </c>
      <c r="J582" s="198">
        <f>Table2[[#This Row],[jual]]*Table2[[#This Row],[keluar]]</f>
        <v>10000</v>
      </c>
      <c r="K582" s="198">
        <f>Table2[[#This Row],[mark_up]]*Table2[[#This Row],[keluar]]</f>
        <v>1800</v>
      </c>
      <c r="L582" s="198">
        <f>Table2[[#This Row],[beli]]*Table2[[#This Row],[stok_akhir]]</f>
        <v>41000</v>
      </c>
      <c r="M582" s="161">
        <f>Table2[[#This Row],[mark_up]]/Table2[[#This Row],[beli]]</f>
        <v>0.21951219512195122</v>
      </c>
    </row>
    <row r="583" spans="1:13" x14ac:dyDescent="0.3">
      <c r="A583" s="16" t="s">
        <v>1130</v>
      </c>
      <c r="B583" s="16" t="s">
        <v>1131</v>
      </c>
      <c r="C583" s="14">
        <v>4</v>
      </c>
      <c r="D583" s="14">
        <f>SUMIF(Table1[KODE BARANG],Table2[[#This Row],[kode_brg]],Table1[QTY])</f>
        <v>0</v>
      </c>
      <c r="E583" s="14">
        <f>SUMIF(Table3[kode_brg],Table2[[#This Row],[kode_brg]],Table3[QTY])</f>
        <v>0</v>
      </c>
      <c r="F583" s="14">
        <f>Table2[[#This Row],[stok_awal]]+Table2[[#This Row],[masuk]]-Table2[[#This Row],[keluar]]</f>
        <v>4</v>
      </c>
      <c r="G583" s="197">
        <v>31400</v>
      </c>
      <c r="H583" s="197">
        <v>33500</v>
      </c>
      <c r="I583" s="197">
        <f t="shared" si="9"/>
        <v>2100</v>
      </c>
      <c r="J583" s="198">
        <f>Table2[[#This Row],[jual]]*Table2[[#This Row],[keluar]]</f>
        <v>0</v>
      </c>
      <c r="K583" s="198">
        <f>Table2[[#This Row],[mark_up]]*Table2[[#This Row],[keluar]]</f>
        <v>0</v>
      </c>
      <c r="L583" s="198">
        <f>Table2[[#This Row],[beli]]*Table2[[#This Row],[stok_akhir]]</f>
        <v>125600</v>
      </c>
      <c r="M583" s="161">
        <f>Table2[[#This Row],[mark_up]]/Table2[[#This Row],[beli]]</f>
        <v>6.6878980891719744E-2</v>
      </c>
    </row>
    <row r="584" spans="1:13" x14ac:dyDescent="0.3">
      <c r="A584" s="15" t="s">
        <v>1132</v>
      </c>
      <c r="B584" s="16" t="s">
        <v>1133</v>
      </c>
      <c r="C584" s="14">
        <v>4</v>
      </c>
      <c r="D584" s="14">
        <f>SUMIF(Table1[KODE BARANG],Table2[[#This Row],[kode_brg]],Table1[QTY])</f>
        <v>0</v>
      </c>
      <c r="E584" s="14">
        <f>SUMIF(Table3[kode_brg],Table2[[#This Row],[kode_brg]],Table3[QTY])</f>
        <v>0</v>
      </c>
      <c r="F584" s="14">
        <f>Table2[[#This Row],[stok_awal]]+Table2[[#This Row],[masuk]]-Table2[[#This Row],[keluar]]</f>
        <v>4</v>
      </c>
      <c r="G584" s="197">
        <v>40500</v>
      </c>
      <c r="H584" s="197">
        <v>43000</v>
      </c>
      <c r="I584" s="197">
        <f t="shared" si="9"/>
        <v>2500</v>
      </c>
      <c r="J584" s="198">
        <f>Table2[[#This Row],[jual]]*Table2[[#This Row],[keluar]]</f>
        <v>0</v>
      </c>
      <c r="K584" s="198">
        <f>Table2[[#This Row],[mark_up]]*Table2[[#This Row],[keluar]]</f>
        <v>0</v>
      </c>
      <c r="L584" s="198">
        <f>Table2[[#This Row],[beli]]*Table2[[#This Row],[stok_akhir]]</f>
        <v>162000</v>
      </c>
      <c r="M584" s="161">
        <f>Table2[[#This Row],[mark_up]]/Table2[[#This Row],[beli]]</f>
        <v>6.1728395061728392E-2</v>
      </c>
    </row>
    <row r="585" spans="1:13" x14ac:dyDescent="0.3">
      <c r="A585" s="16" t="s">
        <v>1134</v>
      </c>
      <c r="B585" s="16" t="s">
        <v>1135</v>
      </c>
      <c r="C585" s="14">
        <v>1</v>
      </c>
      <c r="D585" s="14">
        <f>SUMIF(Table1[KODE BARANG],Table2[[#This Row],[kode_brg]],Table1[QTY])</f>
        <v>0</v>
      </c>
      <c r="E585" s="14">
        <f>SUMIF(Table3[kode_brg],Table2[[#This Row],[kode_brg]],Table3[QTY])</f>
        <v>1</v>
      </c>
      <c r="F585" s="14">
        <f>Table2[[#This Row],[stok_awal]]+Table2[[#This Row],[masuk]]-Table2[[#This Row],[keluar]]</f>
        <v>0</v>
      </c>
      <c r="G585" s="197">
        <v>9575</v>
      </c>
      <c r="H585" s="197">
        <v>10500</v>
      </c>
      <c r="I585" s="197">
        <f t="shared" si="9"/>
        <v>925</v>
      </c>
      <c r="J585" s="198">
        <f>Table2[[#This Row],[jual]]*Table2[[#This Row],[keluar]]</f>
        <v>10500</v>
      </c>
      <c r="K585" s="198">
        <f>Table2[[#This Row],[mark_up]]*Table2[[#This Row],[keluar]]</f>
        <v>925</v>
      </c>
      <c r="L585" s="198">
        <f>Table2[[#This Row],[beli]]*Table2[[#This Row],[stok_akhir]]</f>
        <v>0</v>
      </c>
      <c r="M585" s="161">
        <f>Table2[[#This Row],[mark_up]]/Table2[[#This Row],[beli]]</f>
        <v>9.6605744125326368E-2</v>
      </c>
    </row>
    <row r="586" spans="1:13" x14ac:dyDescent="0.3">
      <c r="A586" s="16" t="s">
        <v>1136</v>
      </c>
      <c r="B586" s="16" t="s">
        <v>1137</v>
      </c>
      <c r="C586" s="14">
        <v>2</v>
      </c>
      <c r="D586" s="14">
        <f>SUMIF(Table1[KODE BARANG],Table2[[#This Row],[kode_brg]],Table1[QTY])</f>
        <v>0</v>
      </c>
      <c r="E586" s="14">
        <f>SUMIF(Table3[kode_brg],Table2[[#This Row],[kode_brg]],Table3[QTY])</f>
        <v>0</v>
      </c>
      <c r="F586" s="14">
        <f>Table2[[#This Row],[stok_awal]]+Table2[[#This Row],[masuk]]-Table2[[#This Row],[keluar]]</f>
        <v>2</v>
      </c>
      <c r="G586" s="197">
        <v>9575</v>
      </c>
      <c r="H586" s="197">
        <v>10500</v>
      </c>
      <c r="I586" s="197">
        <f t="shared" si="9"/>
        <v>925</v>
      </c>
      <c r="J586" s="198">
        <f>Table2[[#This Row],[jual]]*Table2[[#This Row],[keluar]]</f>
        <v>0</v>
      </c>
      <c r="K586" s="198">
        <f>Table2[[#This Row],[mark_up]]*Table2[[#This Row],[keluar]]</f>
        <v>0</v>
      </c>
      <c r="L586" s="198">
        <f>Table2[[#This Row],[beli]]*Table2[[#This Row],[stok_akhir]]</f>
        <v>19150</v>
      </c>
      <c r="M586" s="161">
        <f>Table2[[#This Row],[mark_up]]/Table2[[#This Row],[beli]]</f>
        <v>9.6605744125326368E-2</v>
      </c>
    </row>
    <row r="587" spans="1:13" x14ac:dyDescent="0.3">
      <c r="A587" s="16" t="s">
        <v>1114</v>
      </c>
      <c r="B587" s="16" t="s">
        <v>1115</v>
      </c>
      <c r="C587" s="14">
        <v>11</v>
      </c>
      <c r="D587" s="14">
        <f>SUMIF(Table1[KODE BARANG],Table2[[#This Row],[kode_brg]],Table1[QTY])</f>
        <v>0</v>
      </c>
      <c r="E587" s="14">
        <f>SUMIF(Table3[kode_brg],Table2[[#This Row],[kode_brg]],Table3[QTY])</f>
        <v>1</v>
      </c>
      <c r="F587" s="14">
        <f>Table2[[#This Row],[stok_awal]]+Table2[[#This Row],[masuk]]-Table2[[#This Row],[keluar]]</f>
        <v>10</v>
      </c>
      <c r="G587" s="197">
        <v>9800</v>
      </c>
      <c r="H587" s="197">
        <v>11000</v>
      </c>
      <c r="I587" s="197">
        <f t="shared" si="9"/>
        <v>1200</v>
      </c>
      <c r="J587" s="198">
        <f>Table2[[#This Row],[jual]]*Table2[[#This Row],[keluar]]</f>
        <v>11000</v>
      </c>
      <c r="K587" s="198">
        <f>Table2[[#This Row],[mark_up]]*Table2[[#This Row],[keluar]]</f>
        <v>1200</v>
      </c>
      <c r="L587" s="198">
        <f>Table2[[#This Row],[beli]]*Table2[[#This Row],[stok_akhir]]</f>
        <v>98000</v>
      </c>
      <c r="M587" s="161">
        <f>Table2[[#This Row],[mark_up]]/Table2[[#This Row],[beli]]</f>
        <v>0.12244897959183673</v>
      </c>
    </row>
    <row r="588" spans="1:13" x14ac:dyDescent="0.3">
      <c r="A588" s="16" t="s">
        <v>1138</v>
      </c>
      <c r="B588" s="16" t="s">
        <v>1139</v>
      </c>
      <c r="C588" s="14">
        <v>4</v>
      </c>
      <c r="D588" s="14">
        <f>SUMIF(Table1[KODE BARANG],Table2[[#This Row],[kode_brg]],Table1[QTY])</f>
        <v>0</v>
      </c>
      <c r="E588" s="14">
        <f>SUMIF(Table3[kode_brg],Table2[[#This Row],[kode_brg]],Table3[QTY])</f>
        <v>0</v>
      </c>
      <c r="F588" s="14">
        <f>Table2[[#This Row],[stok_awal]]+Table2[[#This Row],[masuk]]-Table2[[#This Row],[keluar]]</f>
        <v>4</v>
      </c>
      <c r="G588" s="197">
        <v>30000</v>
      </c>
      <c r="H588" s="197">
        <v>33000</v>
      </c>
      <c r="I588" s="197">
        <f t="shared" si="9"/>
        <v>3000</v>
      </c>
      <c r="J588" s="198">
        <f>Table2[[#This Row],[jual]]*Table2[[#This Row],[keluar]]</f>
        <v>0</v>
      </c>
      <c r="K588" s="198">
        <f>Table2[[#This Row],[mark_up]]*Table2[[#This Row],[keluar]]</f>
        <v>0</v>
      </c>
      <c r="L588" s="198">
        <f>Table2[[#This Row],[beli]]*Table2[[#This Row],[stok_akhir]]</f>
        <v>120000</v>
      </c>
      <c r="M588" s="161">
        <f>Table2[[#This Row],[mark_up]]/Table2[[#This Row],[beli]]</f>
        <v>0.1</v>
      </c>
    </row>
    <row r="589" spans="1:13" x14ac:dyDescent="0.3">
      <c r="A589" s="16" t="s">
        <v>1140</v>
      </c>
      <c r="B589" s="16" t="s">
        <v>1141</v>
      </c>
      <c r="C589" s="14">
        <v>4</v>
      </c>
      <c r="D589" s="14">
        <f>SUMIF(Table1[KODE BARANG],Table2[[#This Row],[kode_brg]],Table1[QTY])</f>
        <v>0</v>
      </c>
      <c r="E589" s="14">
        <f>SUMIF(Table3[kode_brg],Table2[[#This Row],[kode_brg]],Table3[QTY])</f>
        <v>0</v>
      </c>
      <c r="F589" s="14">
        <f>Table2[[#This Row],[stok_awal]]+Table2[[#This Row],[masuk]]-Table2[[#This Row],[keluar]]</f>
        <v>4</v>
      </c>
      <c r="G589" s="197">
        <v>30000</v>
      </c>
      <c r="H589" s="197">
        <v>33000</v>
      </c>
      <c r="I589" s="197">
        <f t="shared" si="9"/>
        <v>3000</v>
      </c>
      <c r="J589" s="198">
        <f>Table2[[#This Row],[jual]]*Table2[[#This Row],[keluar]]</f>
        <v>0</v>
      </c>
      <c r="K589" s="198">
        <f>Table2[[#This Row],[mark_up]]*Table2[[#This Row],[keluar]]</f>
        <v>0</v>
      </c>
      <c r="L589" s="198">
        <f>Table2[[#This Row],[beli]]*Table2[[#This Row],[stok_akhir]]</f>
        <v>120000</v>
      </c>
      <c r="M589" s="161">
        <f>Table2[[#This Row],[mark_up]]/Table2[[#This Row],[beli]]</f>
        <v>0.1</v>
      </c>
    </row>
    <row r="590" spans="1:13" x14ac:dyDescent="0.3">
      <c r="A590" s="16" t="s">
        <v>1142</v>
      </c>
      <c r="B590" s="16" t="s">
        <v>1143</v>
      </c>
      <c r="C590" s="14">
        <v>21</v>
      </c>
      <c r="D590" s="14">
        <f>SUMIF(Table1[KODE BARANG],Table2[[#This Row],[kode_brg]],Table1[QTY])</f>
        <v>0</v>
      </c>
      <c r="E590" s="14">
        <f>SUMIF(Table3[kode_brg],Table2[[#This Row],[kode_brg]],Table3[QTY])</f>
        <v>0</v>
      </c>
      <c r="F590" s="14">
        <f>Table2[[#This Row],[stok_awal]]+Table2[[#This Row],[masuk]]-Table2[[#This Row],[keluar]]</f>
        <v>21</v>
      </c>
      <c r="G590" s="197">
        <v>1650</v>
      </c>
      <c r="H590" s="197">
        <v>3000</v>
      </c>
      <c r="I590" s="197">
        <f t="shared" si="9"/>
        <v>1350</v>
      </c>
      <c r="J590" s="198">
        <f>Table2[[#This Row],[jual]]*Table2[[#This Row],[keluar]]</f>
        <v>0</v>
      </c>
      <c r="K590" s="198">
        <f>Table2[[#This Row],[mark_up]]*Table2[[#This Row],[keluar]]</f>
        <v>0</v>
      </c>
      <c r="L590" s="198">
        <f>Table2[[#This Row],[beli]]*Table2[[#This Row],[stok_akhir]]</f>
        <v>34650</v>
      </c>
      <c r="M590" s="161">
        <f>Table2[[#This Row],[mark_up]]/Table2[[#This Row],[beli]]</f>
        <v>0.81818181818181823</v>
      </c>
    </row>
    <row r="591" spans="1:13" x14ac:dyDescent="0.3">
      <c r="A591" s="16" t="s">
        <v>1144</v>
      </c>
      <c r="B591" s="16" t="s">
        <v>1145</v>
      </c>
      <c r="C591" s="14">
        <v>2</v>
      </c>
      <c r="D591" s="14">
        <f>SUMIF(Table1[KODE BARANG],Table2[[#This Row],[kode_brg]],Table1[QTY])</f>
        <v>0</v>
      </c>
      <c r="E591" s="14">
        <f>SUMIF(Table3[kode_brg],Table2[[#This Row],[kode_brg]],Table3[QTY])</f>
        <v>0</v>
      </c>
      <c r="F591" s="14">
        <f>Table2[[#This Row],[stok_awal]]+Table2[[#This Row],[masuk]]-Table2[[#This Row],[keluar]]</f>
        <v>2</v>
      </c>
      <c r="G591" s="197">
        <v>10989</v>
      </c>
      <c r="H591" s="197">
        <v>13000</v>
      </c>
      <c r="I591" s="197">
        <f t="shared" si="9"/>
        <v>2011</v>
      </c>
      <c r="J591" s="198">
        <f>Table2[[#This Row],[jual]]*Table2[[#This Row],[keluar]]</f>
        <v>0</v>
      </c>
      <c r="K591" s="198">
        <f>Table2[[#This Row],[mark_up]]*Table2[[#This Row],[keluar]]</f>
        <v>0</v>
      </c>
      <c r="L591" s="198">
        <f>Table2[[#This Row],[beli]]*Table2[[#This Row],[stok_akhir]]</f>
        <v>21978</v>
      </c>
      <c r="M591" s="161">
        <f>Table2[[#This Row],[mark_up]]/Table2[[#This Row],[beli]]</f>
        <v>0.18300118300118301</v>
      </c>
    </row>
    <row r="592" spans="1:13" x14ac:dyDescent="0.3">
      <c r="A592" s="16" t="s">
        <v>1146</v>
      </c>
      <c r="B592" s="16" t="s">
        <v>1147</v>
      </c>
      <c r="C592" s="14">
        <v>3</v>
      </c>
      <c r="D592" s="14">
        <f>SUMIF(Table1[KODE BARANG],Table2[[#This Row],[kode_brg]],Table1[QTY])</f>
        <v>0</v>
      </c>
      <c r="E592" s="14">
        <f>SUMIF(Table3[kode_brg],Table2[[#This Row],[kode_brg]],Table3[QTY])</f>
        <v>0</v>
      </c>
      <c r="F592" s="14">
        <f>Table2[[#This Row],[stok_awal]]+Table2[[#This Row],[masuk]]-Table2[[#This Row],[keluar]]</f>
        <v>3</v>
      </c>
      <c r="G592" s="197">
        <v>13008</v>
      </c>
      <c r="H592" s="197">
        <v>16000</v>
      </c>
      <c r="I592" s="197">
        <f t="shared" si="9"/>
        <v>2992</v>
      </c>
      <c r="J592" s="198">
        <f>Table2[[#This Row],[jual]]*Table2[[#This Row],[keluar]]</f>
        <v>0</v>
      </c>
      <c r="K592" s="198">
        <f>Table2[[#This Row],[mark_up]]*Table2[[#This Row],[keluar]]</f>
        <v>0</v>
      </c>
      <c r="L592" s="198">
        <f>Table2[[#This Row],[beli]]*Table2[[#This Row],[stok_akhir]]</f>
        <v>39024</v>
      </c>
      <c r="M592" s="161">
        <f>Table2[[#This Row],[mark_up]]/Table2[[#This Row],[beli]]</f>
        <v>0.23001230012300122</v>
      </c>
    </row>
    <row r="593" spans="1:13" x14ac:dyDescent="0.3">
      <c r="A593" s="15" t="s">
        <v>1148</v>
      </c>
      <c r="B593" s="16" t="s">
        <v>1149</v>
      </c>
      <c r="C593" s="14">
        <v>2</v>
      </c>
      <c r="D593" s="14">
        <f>SUMIF(Table1[KODE BARANG],Table2[[#This Row],[kode_brg]],Table1[QTY])</f>
        <v>0</v>
      </c>
      <c r="E593" s="14">
        <f>SUMIF(Table3[kode_brg],Table2[[#This Row],[kode_brg]],Table3[QTY])</f>
        <v>1</v>
      </c>
      <c r="F593" s="14">
        <f>Table2[[#This Row],[stok_awal]]+Table2[[#This Row],[masuk]]-Table2[[#This Row],[keluar]]</f>
        <v>1</v>
      </c>
      <c r="G593" s="197">
        <v>4537</v>
      </c>
      <c r="H593" s="197">
        <v>5000</v>
      </c>
      <c r="I593" s="197">
        <f t="shared" si="9"/>
        <v>463</v>
      </c>
      <c r="J593" s="198">
        <f>Table2[[#This Row],[jual]]*Table2[[#This Row],[keluar]]</f>
        <v>5000</v>
      </c>
      <c r="K593" s="198">
        <f>Table2[[#This Row],[mark_up]]*Table2[[#This Row],[keluar]]</f>
        <v>463</v>
      </c>
      <c r="L593" s="198">
        <f>Table2[[#This Row],[beli]]*Table2[[#This Row],[stok_akhir]]</f>
        <v>4537</v>
      </c>
      <c r="M593" s="161">
        <f>Table2[[#This Row],[mark_up]]/Table2[[#This Row],[beli]]</f>
        <v>0.10204981265153185</v>
      </c>
    </row>
    <row r="594" spans="1:13" x14ac:dyDescent="0.3">
      <c r="A594" s="16" t="s">
        <v>1150</v>
      </c>
      <c r="B594" s="16" t="s">
        <v>1151</v>
      </c>
      <c r="C594" s="14">
        <v>3</v>
      </c>
      <c r="D594" s="14">
        <f>SUMIF(Table1[KODE BARANG],Table2[[#This Row],[kode_brg]],Table1[QTY])</f>
        <v>0</v>
      </c>
      <c r="E594" s="14">
        <f>SUMIF(Table3[kode_brg],Table2[[#This Row],[kode_brg]],Table3[QTY])</f>
        <v>0</v>
      </c>
      <c r="F594" s="14">
        <f>Table2[[#This Row],[stok_awal]]+Table2[[#This Row],[masuk]]-Table2[[#This Row],[keluar]]</f>
        <v>3</v>
      </c>
      <c r="G594" s="197">
        <v>12500</v>
      </c>
      <c r="H594" s="197">
        <v>13500</v>
      </c>
      <c r="I594" s="197">
        <f t="shared" si="9"/>
        <v>1000</v>
      </c>
      <c r="J594" s="198">
        <f>Table2[[#This Row],[jual]]*Table2[[#This Row],[keluar]]</f>
        <v>0</v>
      </c>
      <c r="K594" s="198">
        <f>Table2[[#This Row],[mark_up]]*Table2[[#This Row],[keluar]]</f>
        <v>0</v>
      </c>
      <c r="L594" s="198">
        <f>Table2[[#This Row],[beli]]*Table2[[#This Row],[stok_akhir]]</f>
        <v>37500</v>
      </c>
      <c r="M594" s="161">
        <f>Table2[[#This Row],[mark_up]]/Table2[[#This Row],[beli]]</f>
        <v>0.08</v>
      </c>
    </row>
    <row r="595" spans="1:13" x14ac:dyDescent="0.3">
      <c r="A595" s="16" t="s">
        <v>1152</v>
      </c>
      <c r="B595" s="16" t="s">
        <v>1153</v>
      </c>
      <c r="C595" s="14">
        <v>3</v>
      </c>
      <c r="D595" s="14">
        <f>SUMIF(Table1[KODE BARANG],Table2[[#This Row],[kode_brg]],Table1[QTY])</f>
        <v>0</v>
      </c>
      <c r="E595" s="14">
        <f>SUMIF(Table3[kode_brg],Table2[[#This Row],[kode_brg]],Table3[QTY])</f>
        <v>0</v>
      </c>
      <c r="F595" s="14">
        <f>Table2[[#This Row],[stok_awal]]+Table2[[#This Row],[masuk]]-Table2[[#This Row],[keluar]]</f>
        <v>3</v>
      </c>
      <c r="G595" s="197">
        <v>10898</v>
      </c>
      <c r="H595" s="197">
        <v>13000</v>
      </c>
      <c r="I595" s="197">
        <f t="shared" si="9"/>
        <v>2102</v>
      </c>
      <c r="J595" s="198">
        <f>Table2[[#This Row],[jual]]*Table2[[#This Row],[keluar]]</f>
        <v>0</v>
      </c>
      <c r="K595" s="198">
        <f>Table2[[#This Row],[mark_up]]*Table2[[#This Row],[keluar]]</f>
        <v>0</v>
      </c>
      <c r="L595" s="198">
        <f>Table2[[#This Row],[beli]]*Table2[[#This Row],[stok_akhir]]</f>
        <v>32694</v>
      </c>
      <c r="M595" s="161">
        <f>Table2[[#This Row],[mark_up]]/Table2[[#This Row],[beli]]</f>
        <v>0.19287942741787484</v>
      </c>
    </row>
    <row r="596" spans="1:13" x14ac:dyDescent="0.3">
      <c r="A596" s="16" t="s">
        <v>1154</v>
      </c>
      <c r="B596" s="16" t="s">
        <v>1155</v>
      </c>
      <c r="C596" s="14">
        <v>2</v>
      </c>
      <c r="D596" s="14">
        <f>SUMIF(Table1[KODE BARANG],Table2[[#This Row],[kode_brg]],Table1[QTY])</f>
        <v>0</v>
      </c>
      <c r="E596" s="14">
        <f>SUMIF(Table3[kode_brg],Table2[[#This Row],[kode_brg]],Table3[QTY])</f>
        <v>0</v>
      </c>
      <c r="F596" s="14">
        <f>Table2[[#This Row],[stok_awal]]+Table2[[#This Row],[masuk]]-Table2[[#This Row],[keluar]]</f>
        <v>2</v>
      </c>
      <c r="G596" s="197">
        <v>10898</v>
      </c>
      <c r="H596" s="197">
        <v>13000</v>
      </c>
      <c r="I596" s="197">
        <f t="shared" si="9"/>
        <v>2102</v>
      </c>
      <c r="J596" s="198">
        <f>Table2[[#This Row],[jual]]*Table2[[#This Row],[keluar]]</f>
        <v>0</v>
      </c>
      <c r="K596" s="198">
        <f>Table2[[#This Row],[mark_up]]*Table2[[#This Row],[keluar]]</f>
        <v>0</v>
      </c>
      <c r="L596" s="198">
        <f>Table2[[#This Row],[beli]]*Table2[[#This Row],[stok_akhir]]</f>
        <v>21796</v>
      </c>
      <c r="M596" s="161">
        <f>Table2[[#This Row],[mark_up]]/Table2[[#This Row],[beli]]</f>
        <v>0.19287942741787484</v>
      </c>
    </row>
    <row r="597" spans="1:13" x14ac:dyDescent="0.3">
      <c r="A597" s="16" t="s">
        <v>1156</v>
      </c>
      <c r="B597" s="16" t="s">
        <v>1157</v>
      </c>
      <c r="C597" s="14">
        <v>2</v>
      </c>
      <c r="D597" s="14">
        <f>SUMIF(Table1[KODE BARANG],Table2[[#This Row],[kode_brg]],Table1[QTY])</f>
        <v>0</v>
      </c>
      <c r="E597" s="14">
        <f>SUMIF(Table3[kode_brg],Table2[[#This Row],[kode_brg]],Table3[QTY])</f>
        <v>1</v>
      </c>
      <c r="F597" s="14">
        <f>Table2[[#This Row],[stok_awal]]+Table2[[#This Row],[masuk]]-Table2[[#This Row],[keluar]]</f>
        <v>1</v>
      </c>
      <c r="G597" s="197">
        <v>7300</v>
      </c>
      <c r="H597" s="197">
        <v>8300</v>
      </c>
      <c r="I597" s="197">
        <f t="shared" si="9"/>
        <v>1000</v>
      </c>
      <c r="J597" s="198">
        <f>Table2[[#This Row],[jual]]*Table2[[#This Row],[keluar]]</f>
        <v>8300</v>
      </c>
      <c r="K597" s="198">
        <f>Table2[[#This Row],[mark_up]]*Table2[[#This Row],[keluar]]</f>
        <v>1000</v>
      </c>
      <c r="L597" s="198">
        <f>Table2[[#This Row],[beli]]*Table2[[#This Row],[stok_akhir]]</f>
        <v>7300</v>
      </c>
      <c r="M597" s="161">
        <f>Table2[[#This Row],[mark_up]]/Table2[[#This Row],[beli]]</f>
        <v>0.13698630136986301</v>
      </c>
    </row>
    <row r="598" spans="1:13" x14ac:dyDescent="0.3">
      <c r="A598" s="16" t="s">
        <v>1158</v>
      </c>
      <c r="B598" s="16" t="s">
        <v>1159</v>
      </c>
      <c r="C598" s="14">
        <v>1</v>
      </c>
      <c r="D598" s="14">
        <f>SUMIF(Table1[KODE BARANG],Table2[[#This Row],[kode_brg]],Table1[QTY])</f>
        <v>0</v>
      </c>
      <c r="E598" s="14">
        <f>SUMIF(Table3[kode_brg],Table2[[#This Row],[kode_brg]],Table3[QTY])</f>
        <v>0</v>
      </c>
      <c r="F598" s="14">
        <f>Table2[[#This Row],[stok_awal]]+Table2[[#This Row],[masuk]]-Table2[[#This Row],[keluar]]</f>
        <v>1</v>
      </c>
      <c r="G598" s="197">
        <v>13300</v>
      </c>
      <c r="H598" s="197">
        <v>15000</v>
      </c>
      <c r="I598" s="197">
        <f t="shared" si="9"/>
        <v>1700</v>
      </c>
      <c r="J598" s="198">
        <f>Table2[[#This Row],[jual]]*Table2[[#This Row],[keluar]]</f>
        <v>0</v>
      </c>
      <c r="K598" s="198">
        <f>Table2[[#This Row],[mark_up]]*Table2[[#This Row],[keluar]]</f>
        <v>0</v>
      </c>
      <c r="L598" s="198">
        <f>Table2[[#This Row],[beli]]*Table2[[#This Row],[stok_akhir]]</f>
        <v>13300</v>
      </c>
      <c r="M598" s="161">
        <f>Table2[[#This Row],[mark_up]]/Table2[[#This Row],[beli]]</f>
        <v>0.12781954887218044</v>
      </c>
    </row>
    <row r="599" spans="1:13" x14ac:dyDescent="0.3">
      <c r="A599" s="16" t="s">
        <v>1160</v>
      </c>
      <c r="B599" s="16" t="s">
        <v>1161</v>
      </c>
      <c r="C599" s="14">
        <v>0</v>
      </c>
      <c r="D599" s="14">
        <f>SUMIF(Table1[KODE BARANG],Table2[[#This Row],[kode_brg]],Table1[QTY])</f>
        <v>0</v>
      </c>
      <c r="E599" s="14">
        <f>SUMIF(Table3[kode_brg],Table2[[#This Row],[kode_brg]],Table3[QTY])</f>
        <v>0</v>
      </c>
      <c r="F599" s="14">
        <f>Table2[[#This Row],[stok_awal]]+Table2[[#This Row],[masuk]]-Table2[[#This Row],[keluar]]</f>
        <v>0</v>
      </c>
      <c r="G599" s="197">
        <v>2717</v>
      </c>
      <c r="H599" s="197">
        <v>3500</v>
      </c>
      <c r="I599" s="197">
        <f t="shared" si="9"/>
        <v>783</v>
      </c>
      <c r="J599" s="198">
        <f>Table2[[#This Row],[jual]]*Table2[[#This Row],[keluar]]</f>
        <v>0</v>
      </c>
      <c r="K599" s="198">
        <f>Table2[[#This Row],[mark_up]]*Table2[[#This Row],[keluar]]</f>
        <v>0</v>
      </c>
      <c r="L599" s="198">
        <f>Table2[[#This Row],[beli]]*Table2[[#This Row],[stok_akhir]]</f>
        <v>0</v>
      </c>
      <c r="M599" s="161">
        <f>Table2[[#This Row],[mark_up]]/Table2[[#This Row],[beli]]</f>
        <v>0.28818549871181448</v>
      </c>
    </row>
    <row r="600" spans="1:13" x14ac:dyDescent="0.3">
      <c r="A600" s="16" t="s">
        <v>1162</v>
      </c>
      <c r="B600" s="16" t="s">
        <v>1163</v>
      </c>
      <c r="C600" s="14">
        <v>3</v>
      </c>
      <c r="D600" s="14">
        <f>SUMIF(Table1[KODE BARANG],Table2[[#This Row],[kode_brg]],Table1[QTY])</f>
        <v>0</v>
      </c>
      <c r="E600" s="14">
        <f>SUMIF(Table3[kode_brg],Table2[[#This Row],[kode_brg]],Table3[QTY])</f>
        <v>0</v>
      </c>
      <c r="F600" s="14">
        <f>Table2[[#This Row],[stok_awal]]+Table2[[#This Row],[masuk]]-Table2[[#This Row],[keluar]]</f>
        <v>3</v>
      </c>
      <c r="G600" s="197">
        <v>24000</v>
      </c>
      <c r="H600" s="197">
        <v>27000</v>
      </c>
      <c r="I600" s="197">
        <f t="shared" si="9"/>
        <v>3000</v>
      </c>
      <c r="J600" s="198">
        <f>Table2[[#This Row],[jual]]*Table2[[#This Row],[keluar]]</f>
        <v>0</v>
      </c>
      <c r="K600" s="198">
        <f>Table2[[#This Row],[mark_up]]*Table2[[#This Row],[keluar]]</f>
        <v>0</v>
      </c>
      <c r="L600" s="198">
        <f>Table2[[#This Row],[beli]]*Table2[[#This Row],[stok_akhir]]</f>
        <v>72000</v>
      </c>
      <c r="M600" s="161">
        <f>Table2[[#This Row],[mark_up]]/Table2[[#This Row],[beli]]</f>
        <v>0.125</v>
      </c>
    </row>
    <row r="601" spans="1:13" x14ac:dyDescent="0.3">
      <c r="A601" s="15" t="s">
        <v>1164</v>
      </c>
      <c r="B601" s="16" t="s">
        <v>849</v>
      </c>
      <c r="C601" s="14">
        <v>15</v>
      </c>
      <c r="D601" s="14">
        <f>SUMIF(Table1[KODE BARANG],Table2[[#This Row],[kode_brg]],Table1[QTY])</f>
        <v>0</v>
      </c>
      <c r="E601" s="14">
        <f>SUMIF(Table3[kode_brg],Table2[[#This Row],[kode_brg]],Table3[QTY])</f>
        <v>0</v>
      </c>
      <c r="F601" s="14">
        <f>Table2[[#This Row],[stok_awal]]+Table2[[#This Row],[masuk]]-Table2[[#This Row],[keluar]]</f>
        <v>15</v>
      </c>
      <c r="G601" s="197">
        <v>4500</v>
      </c>
      <c r="H601" s="197">
        <v>5000</v>
      </c>
      <c r="I601" s="197">
        <f t="shared" si="9"/>
        <v>500</v>
      </c>
      <c r="J601" s="198">
        <f>Table2[[#This Row],[jual]]*Table2[[#This Row],[keluar]]</f>
        <v>0</v>
      </c>
      <c r="K601" s="198">
        <f>Table2[[#This Row],[mark_up]]*Table2[[#This Row],[keluar]]</f>
        <v>0</v>
      </c>
      <c r="L601" s="198">
        <f>Table2[[#This Row],[beli]]*Table2[[#This Row],[stok_akhir]]</f>
        <v>67500</v>
      </c>
      <c r="M601" s="161">
        <f>Table2[[#This Row],[mark_up]]/Table2[[#This Row],[beli]]</f>
        <v>0.1111111111111111</v>
      </c>
    </row>
    <row r="602" spans="1:13" x14ac:dyDescent="0.3">
      <c r="A602" s="16" t="s">
        <v>1165</v>
      </c>
      <c r="B602" s="16" t="s">
        <v>1166</v>
      </c>
      <c r="C602" s="14">
        <v>2</v>
      </c>
      <c r="D602" s="14">
        <f>SUMIF(Table1[KODE BARANG],Table2[[#This Row],[kode_brg]],Table1[QTY])</f>
        <v>0</v>
      </c>
      <c r="E602" s="14">
        <f>SUMIF(Table3[kode_brg],Table2[[#This Row],[kode_brg]],Table3[QTY])</f>
        <v>0</v>
      </c>
      <c r="F602" s="14">
        <f>Table2[[#This Row],[stok_awal]]+Table2[[#This Row],[masuk]]-Table2[[#This Row],[keluar]]</f>
        <v>2</v>
      </c>
      <c r="G602" s="197">
        <v>11500</v>
      </c>
      <c r="H602" s="197">
        <v>14000</v>
      </c>
      <c r="I602" s="197">
        <f t="shared" si="9"/>
        <v>2500</v>
      </c>
      <c r="J602" s="198">
        <f>Table2[[#This Row],[jual]]*Table2[[#This Row],[keluar]]</f>
        <v>0</v>
      </c>
      <c r="K602" s="198">
        <f>Table2[[#This Row],[mark_up]]*Table2[[#This Row],[keluar]]</f>
        <v>0</v>
      </c>
      <c r="L602" s="198">
        <f>Table2[[#This Row],[beli]]*Table2[[#This Row],[stok_akhir]]</f>
        <v>23000</v>
      </c>
      <c r="M602" s="161">
        <f>Table2[[#This Row],[mark_up]]/Table2[[#This Row],[beli]]</f>
        <v>0.21739130434782608</v>
      </c>
    </row>
    <row r="603" spans="1:13" x14ac:dyDescent="0.3">
      <c r="A603" s="16" t="s">
        <v>1167</v>
      </c>
      <c r="B603" s="16" t="s">
        <v>1168</v>
      </c>
      <c r="C603" s="14">
        <v>8</v>
      </c>
      <c r="D603" s="14">
        <f>SUMIF(Table1[KODE BARANG],Table2[[#This Row],[kode_brg]],Table1[QTY])</f>
        <v>0</v>
      </c>
      <c r="E603" s="14">
        <f>SUMIF(Table3[kode_brg],Table2[[#This Row],[kode_brg]],Table3[QTY])</f>
        <v>0</v>
      </c>
      <c r="F603" s="14">
        <f>Table2[[#This Row],[stok_awal]]+Table2[[#This Row],[masuk]]-Table2[[#This Row],[keluar]]</f>
        <v>8</v>
      </c>
      <c r="G603" s="197">
        <v>2842</v>
      </c>
      <c r="H603" s="197">
        <v>3500</v>
      </c>
      <c r="I603" s="197">
        <f t="shared" si="9"/>
        <v>658</v>
      </c>
      <c r="J603" s="198">
        <f>Table2[[#This Row],[jual]]*Table2[[#This Row],[keluar]]</f>
        <v>0</v>
      </c>
      <c r="K603" s="198">
        <f>Table2[[#This Row],[mark_up]]*Table2[[#This Row],[keluar]]</f>
        <v>0</v>
      </c>
      <c r="L603" s="198">
        <f>Table2[[#This Row],[beli]]*Table2[[#This Row],[stok_akhir]]</f>
        <v>22736</v>
      </c>
      <c r="M603" s="161">
        <f>Table2[[#This Row],[mark_up]]/Table2[[#This Row],[beli]]</f>
        <v>0.23152709359605911</v>
      </c>
    </row>
    <row r="604" spans="1:13" x14ac:dyDescent="0.3">
      <c r="A604" s="16" t="s">
        <v>1169</v>
      </c>
      <c r="B604" s="16" t="s">
        <v>1170</v>
      </c>
      <c r="C604" s="14">
        <v>1</v>
      </c>
      <c r="D604" s="14">
        <f>SUMIF(Table1[KODE BARANG],Table2[[#This Row],[kode_brg]],Table1[QTY])</f>
        <v>0</v>
      </c>
      <c r="E604" s="14">
        <f>SUMIF(Table3[kode_brg],Table2[[#This Row],[kode_brg]],Table3[QTY])</f>
        <v>0</v>
      </c>
      <c r="F604" s="14">
        <f>Table2[[#This Row],[stok_awal]]+Table2[[#This Row],[masuk]]-Table2[[#This Row],[keluar]]</f>
        <v>1</v>
      </c>
      <c r="G604" s="197">
        <v>10898</v>
      </c>
      <c r="H604" s="197">
        <v>13000</v>
      </c>
      <c r="I604" s="197">
        <f t="shared" si="9"/>
        <v>2102</v>
      </c>
      <c r="J604" s="198">
        <f>Table2[[#This Row],[jual]]*Table2[[#This Row],[keluar]]</f>
        <v>0</v>
      </c>
      <c r="K604" s="198">
        <f>Table2[[#This Row],[mark_up]]*Table2[[#This Row],[keluar]]</f>
        <v>0</v>
      </c>
      <c r="L604" s="198">
        <f>Table2[[#This Row],[beli]]*Table2[[#This Row],[stok_akhir]]</f>
        <v>10898</v>
      </c>
      <c r="M604" s="161">
        <f>Table2[[#This Row],[mark_up]]/Table2[[#This Row],[beli]]</f>
        <v>0.19287942741787484</v>
      </c>
    </row>
    <row r="605" spans="1:13" x14ac:dyDescent="0.3">
      <c r="A605" s="16" t="s">
        <v>1171</v>
      </c>
      <c r="B605" s="16" t="s">
        <v>1172</v>
      </c>
      <c r="C605" s="14">
        <v>1</v>
      </c>
      <c r="D605" s="14">
        <f>SUMIF(Table1[KODE BARANG],Table2[[#This Row],[kode_brg]],Table1[QTY])</f>
        <v>0</v>
      </c>
      <c r="E605" s="14">
        <f>SUMIF(Table3[kode_brg],Table2[[#This Row],[kode_brg]],Table3[QTY])</f>
        <v>0</v>
      </c>
      <c r="F605" s="14">
        <f>Table2[[#This Row],[stok_awal]]+Table2[[#This Row],[masuk]]-Table2[[#This Row],[keluar]]</f>
        <v>1</v>
      </c>
      <c r="G605" s="197">
        <v>32400</v>
      </c>
      <c r="H605" s="197">
        <v>35000</v>
      </c>
      <c r="I605" s="197">
        <f t="shared" si="9"/>
        <v>2600</v>
      </c>
      <c r="J605" s="198">
        <f>Table2[[#This Row],[jual]]*Table2[[#This Row],[keluar]]</f>
        <v>0</v>
      </c>
      <c r="K605" s="198">
        <f>Table2[[#This Row],[mark_up]]*Table2[[#This Row],[keluar]]</f>
        <v>0</v>
      </c>
      <c r="L605" s="198">
        <f>Table2[[#This Row],[beli]]*Table2[[#This Row],[stok_akhir]]</f>
        <v>32400</v>
      </c>
      <c r="M605" s="161">
        <f>Table2[[#This Row],[mark_up]]/Table2[[#This Row],[beli]]</f>
        <v>8.0246913580246909E-2</v>
      </c>
    </row>
    <row r="606" spans="1:13" x14ac:dyDescent="0.3">
      <c r="A606" s="16" t="s">
        <v>1173</v>
      </c>
      <c r="B606" s="16" t="s">
        <v>1174</v>
      </c>
      <c r="C606" s="14">
        <v>6</v>
      </c>
      <c r="D606" s="14">
        <f>SUMIF(Table1[KODE BARANG],Table2[[#This Row],[kode_brg]],Table1[QTY])</f>
        <v>0</v>
      </c>
      <c r="E606" s="14">
        <f>SUMIF(Table3[kode_brg],Table2[[#This Row],[kode_brg]],Table3[QTY])</f>
        <v>0</v>
      </c>
      <c r="F606" s="14">
        <f>Table2[[#This Row],[stok_awal]]+Table2[[#This Row],[masuk]]-Table2[[#This Row],[keluar]]</f>
        <v>6</v>
      </c>
      <c r="G606" s="197">
        <v>13800</v>
      </c>
      <c r="H606" s="197">
        <v>15500</v>
      </c>
      <c r="I606" s="197">
        <f t="shared" si="9"/>
        <v>1700</v>
      </c>
      <c r="J606" s="198">
        <f>Table2[[#This Row],[jual]]*Table2[[#This Row],[keluar]]</f>
        <v>0</v>
      </c>
      <c r="K606" s="198">
        <f>Table2[[#This Row],[mark_up]]*Table2[[#This Row],[keluar]]</f>
        <v>0</v>
      </c>
      <c r="L606" s="198">
        <f>Table2[[#This Row],[beli]]*Table2[[#This Row],[stok_akhir]]</f>
        <v>82800</v>
      </c>
      <c r="M606" s="161">
        <f>Table2[[#This Row],[mark_up]]/Table2[[#This Row],[beli]]</f>
        <v>0.12318840579710146</v>
      </c>
    </row>
    <row r="607" spans="1:13" x14ac:dyDescent="0.3">
      <c r="A607" s="16" t="s">
        <v>1175</v>
      </c>
      <c r="B607" s="16" t="s">
        <v>1176</v>
      </c>
      <c r="C607" s="14">
        <v>5</v>
      </c>
      <c r="D607" s="14">
        <f>SUMIF(Table1[KODE BARANG],Table2[[#This Row],[kode_brg]],Table1[QTY])</f>
        <v>0</v>
      </c>
      <c r="E607" s="14">
        <f>SUMIF(Table3[kode_brg],Table2[[#This Row],[kode_brg]],Table3[QTY])</f>
        <v>0</v>
      </c>
      <c r="F607" s="14">
        <f>Table2[[#This Row],[stok_awal]]+Table2[[#This Row],[masuk]]-Table2[[#This Row],[keluar]]</f>
        <v>5</v>
      </c>
      <c r="G607" s="197">
        <v>9200</v>
      </c>
      <c r="H607" s="197">
        <v>10000</v>
      </c>
      <c r="I607" s="197">
        <f t="shared" si="9"/>
        <v>800</v>
      </c>
      <c r="J607" s="198">
        <f>Table2[[#This Row],[jual]]*Table2[[#This Row],[keluar]]</f>
        <v>0</v>
      </c>
      <c r="K607" s="198">
        <f>Table2[[#This Row],[mark_up]]*Table2[[#This Row],[keluar]]</f>
        <v>0</v>
      </c>
      <c r="L607" s="198">
        <f>Table2[[#This Row],[beli]]*Table2[[#This Row],[stok_akhir]]</f>
        <v>46000</v>
      </c>
      <c r="M607" s="161">
        <f>Table2[[#This Row],[mark_up]]/Table2[[#This Row],[beli]]</f>
        <v>8.6956521739130432E-2</v>
      </c>
    </row>
    <row r="608" spans="1:13" x14ac:dyDescent="0.3">
      <c r="A608" s="15" t="s">
        <v>1177</v>
      </c>
      <c r="B608" s="16" t="s">
        <v>1178</v>
      </c>
      <c r="C608" s="14">
        <v>6</v>
      </c>
      <c r="D608" s="14">
        <f>SUMIF(Table1[KODE BARANG],Table2[[#This Row],[kode_brg]],Table1[QTY])</f>
        <v>0</v>
      </c>
      <c r="E608" s="14">
        <f>SUMIF(Table3[kode_brg],Table2[[#This Row],[kode_brg]],Table3[QTY])</f>
        <v>0</v>
      </c>
      <c r="F608" s="14">
        <f>Table2[[#This Row],[stok_awal]]+Table2[[#This Row],[masuk]]-Table2[[#This Row],[keluar]]</f>
        <v>6</v>
      </c>
      <c r="G608" s="197">
        <v>9200</v>
      </c>
      <c r="H608" s="197">
        <v>10500</v>
      </c>
      <c r="I608" s="197">
        <f t="shared" si="9"/>
        <v>1300</v>
      </c>
      <c r="J608" s="198">
        <f>Table2[[#This Row],[jual]]*Table2[[#This Row],[keluar]]</f>
        <v>0</v>
      </c>
      <c r="K608" s="198">
        <f>Table2[[#This Row],[mark_up]]*Table2[[#This Row],[keluar]]</f>
        <v>0</v>
      </c>
      <c r="L608" s="198">
        <f>Table2[[#This Row],[beli]]*Table2[[#This Row],[stok_akhir]]</f>
        <v>55200</v>
      </c>
      <c r="M608" s="161">
        <f>Table2[[#This Row],[mark_up]]/Table2[[#This Row],[beli]]</f>
        <v>0.14130434782608695</v>
      </c>
    </row>
    <row r="609" spans="1:13" x14ac:dyDescent="0.3">
      <c r="A609" s="16" t="s">
        <v>1179</v>
      </c>
      <c r="B609" s="16" t="s">
        <v>1180</v>
      </c>
      <c r="C609" s="14">
        <v>5</v>
      </c>
      <c r="D609" s="14">
        <f>SUMIF(Table1[KODE BARANG],Table2[[#This Row],[kode_brg]],Table1[QTY])</f>
        <v>0</v>
      </c>
      <c r="E609" s="14">
        <f>SUMIF(Table3[kode_brg],Table2[[#This Row],[kode_brg]],Table3[QTY])</f>
        <v>0</v>
      </c>
      <c r="F609" s="14">
        <f>Table2[[#This Row],[stok_awal]]+Table2[[#This Row],[masuk]]-Table2[[#This Row],[keluar]]</f>
        <v>5</v>
      </c>
      <c r="G609" s="197">
        <v>13800</v>
      </c>
      <c r="H609" s="197">
        <v>15000</v>
      </c>
      <c r="I609" s="197">
        <f t="shared" si="9"/>
        <v>1200</v>
      </c>
      <c r="J609" s="198">
        <f>Table2[[#This Row],[jual]]*Table2[[#This Row],[keluar]]</f>
        <v>0</v>
      </c>
      <c r="K609" s="198">
        <f>Table2[[#This Row],[mark_up]]*Table2[[#This Row],[keluar]]</f>
        <v>0</v>
      </c>
      <c r="L609" s="198">
        <f>Table2[[#This Row],[beli]]*Table2[[#This Row],[stok_akhir]]</f>
        <v>69000</v>
      </c>
      <c r="M609" s="161">
        <f>Table2[[#This Row],[mark_up]]/Table2[[#This Row],[beli]]</f>
        <v>8.6956521739130432E-2</v>
      </c>
    </row>
    <row r="610" spans="1:13" x14ac:dyDescent="0.3">
      <c r="A610" s="15" t="s">
        <v>1181</v>
      </c>
      <c r="B610" s="16" t="s">
        <v>1182</v>
      </c>
      <c r="C610" s="14">
        <v>6</v>
      </c>
      <c r="D610" s="14">
        <f>SUMIF(Table1[KODE BARANG],Table2[[#This Row],[kode_brg]],Table1[QTY])</f>
        <v>0</v>
      </c>
      <c r="E610" s="14">
        <f>SUMIF(Table3[kode_brg],Table2[[#This Row],[kode_brg]],Table3[QTY])</f>
        <v>0</v>
      </c>
      <c r="F610" s="14">
        <f>Table2[[#This Row],[stok_awal]]+Table2[[#This Row],[masuk]]-Table2[[#This Row],[keluar]]</f>
        <v>6</v>
      </c>
      <c r="G610" s="197">
        <v>9200</v>
      </c>
      <c r="H610" s="197">
        <v>10500</v>
      </c>
      <c r="I610" s="197">
        <f t="shared" si="9"/>
        <v>1300</v>
      </c>
      <c r="J610" s="198">
        <f>Table2[[#This Row],[jual]]*Table2[[#This Row],[keluar]]</f>
        <v>0</v>
      </c>
      <c r="K610" s="198">
        <f>Table2[[#This Row],[mark_up]]*Table2[[#This Row],[keluar]]</f>
        <v>0</v>
      </c>
      <c r="L610" s="198">
        <f>Table2[[#This Row],[beli]]*Table2[[#This Row],[stok_akhir]]</f>
        <v>55200</v>
      </c>
      <c r="M610" s="161">
        <f>Table2[[#This Row],[mark_up]]/Table2[[#This Row],[beli]]</f>
        <v>0.14130434782608695</v>
      </c>
    </row>
    <row r="611" spans="1:13" x14ac:dyDescent="0.3">
      <c r="A611" s="16" t="s">
        <v>1183</v>
      </c>
      <c r="B611" s="16" t="s">
        <v>1184</v>
      </c>
      <c r="C611" s="14">
        <v>4</v>
      </c>
      <c r="D611" s="14">
        <f>SUMIF(Table1[KODE BARANG],Table2[[#This Row],[kode_brg]],Table1[QTY])</f>
        <v>0</v>
      </c>
      <c r="E611" s="14">
        <f>SUMIF(Table3[kode_brg],Table2[[#This Row],[kode_brg]],Table3[QTY])</f>
        <v>0</v>
      </c>
      <c r="F611" s="14">
        <f>Table2[[#This Row],[stok_awal]]+Table2[[#This Row],[masuk]]-Table2[[#This Row],[keluar]]</f>
        <v>4</v>
      </c>
      <c r="G611" s="197">
        <v>18800</v>
      </c>
      <c r="H611" s="197">
        <v>21000</v>
      </c>
      <c r="I611" s="197">
        <f t="shared" si="9"/>
        <v>2200</v>
      </c>
      <c r="J611" s="198">
        <f>Table2[[#This Row],[jual]]*Table2[[#This Row],[keluar]]</f>
        <v>0</v>
      </c>
      <c r="K611" s="198">
        <f>Table2[[#This Row],[mark_up]]*Table2[[#This Row],[keluar]]</f>
        <v>0</v>
      </c>
      <c r="L611" s="198">
        <f>Table2[[#This Row],[beli]]*Table2[[#This Row],[stok_akhir]]</f>
        <v>75200</v>
      </c>
      <c r="M611" s="161">
        <f>Table2[[#This Row],[mark_up]]/Table2[[#This Row],[beli]]</f>
        <v>0.11702127659574468</v>
      </c>
    </row>
    <row r="612" spans="1:13" x14ac:dyDescent="0.3">
      <c r="A612" s="15" t="s">
        <v>1185</v>
      </c>
      <c r="B612" s="16" t="s">
        <v>1186</v>
      </c>
      <c r="C612" s="14">
        <v>5</v>
      </c>
      <c r="D612" s="14">
        <f>SUMIF(Table1[KODE BARANG],Table2[[#This Row],[kode_brg]],Table1[QTY])</f>
        <v>0</v>
      </c>
      <c r="E612" s="14">
        <f>SUMIF(Table3[kode_brg],Table2[[#This Row],[kode_brg]],Table3[QTY])</f>
        <v>0</v>
      </c>
      <c r="F612" s="14">
        <f>Table2[[#This Row],[stok_awal]]+Table2[[#This Row],[masuk]]-Table2[[#This Row],[keluar]]</f>
        <v>5</v>
      </c>
      <c r="G612" s="197">
        <v>9200</v>
      </c>
      <c r="H612" s="197">
        <v>10500</v>
      </c>
      <c r="I612" s="197">
        <f t="shared" si="9"/>
        <v>1300</v>
      </c>
      <c r="J612" s="198">
        <f>Table2[[#This Row],[jual]]*Table2[[#This Row],[keluar]]</f>
        <v>0</v>
      </c>
      <c r="K612" s="198">
        <f>Table2[[#This Row],[mark_up]]*Table2[[#This Row],[keluar]]</f>
        <v>0</v>
      </c>
      <c r="L612" s="198">
        <f>Table2[[#This Row],[beli]]*Table2[[#This Row],[stok_akhir]]</f>
        <v>46000</v>
      </c>
      <c r="M612" s="161">
        <f>Table2[[#This Row],[mark_up]]/Table2[[#This Row],[beli]]</f>
        <v>0.14130434782608695</v>
      </c>
    </row>
    <row r="613" spans="1:13" x14ac:dyDescent="0.3">
      <c r="A613" s="16" t="s">
        <v>1187</v>
      </c>
      <c r="B613" s="16" t="s">
        <v>1188</v>
      </c>
      <c r="C613" s="14">
        <v>6</v>
      </c>
      <c r="D613" s="14">
        <f>SUMIF(Table1[KODE BARANG],Table2[[#This Row],[kode_brg]],Table1[QTY])</f>
        <v>0</v>
      </c>
      <c r="E613" s="14">
        <f>SUMIF(Table3[kode_brg],Table2[[#This Row],[kode_brg]],Table3[QTY])</f>
        <v>0</v>
      </c>
      <c r="F613" s="14">
        <f>Table2[[#This Row],[stok_awal]]+Table2[[#This Row],[masuk]]-Table2[[#This Row],[keluar]]</f>
        <v>6</v>
      </c>
      <c r="G613" s="197">
        <v>4200</v>
      </c>
      <c r="H613" s="197">
        <v>5000</v>
      </c>
      <c r="I613" s="197">
        <f t="shared" si="9"/>
        <v>800</v>
      </c>
      <c r="J613" s="198">
        <f>Table2[[#This Row],[jual]]*Table2[[#This Row],[keluar]]</f>
        <v>0</v>
      </c>
      <c r="K613" s="198">
        <f>Table2[[#This Row],[mark_up]]*Table2[[#This Row],[keluar]]</f>
        <v>0</v>
      </c>
      <c r="L613" s="198">
        <f>Table2[[#This Row],[beli]]*Table2[[#This Row],[stok_akhir]]</f>
        <v>25200</v>
      </c>
      <c r="M613" s="161">
        <f>Table2[[#This Row],[mark_up]]/Table2[[#This Row],[beli]]</f>
        <v>0.19047619047619047</v>
      </c>
    </row>
    <row r="614" spans="1:13" x14ac:dyDescent="0.3">
      <c r="A614" s="16" t="s">
        <v>1189</v>
      </c>
      <c r="B614" s="16" t="s">
        <v>1190</v>
      </c>
      <c r="C614" s="14">
        <v>54</v>
      </c>
      <c r="D614" s="14">
        <f>SUMIF(Table1[KODE BARANG],Table2[[#This Row],[kode_brg]],Table1[QTY])</f>
        <v>0</v>
      </c>
      <c r="E614" s="14">
        <f>SUMIF(Table3[kode_brg],Table2[[#This Row],[kode_brg]],Table3[QTY])</f>
        <v>0</v>
      </c>
      <c r="F614" s="14">
        <f>Table2[[#This Row],[stok_awal]]+Table2[[#This Row],[masuk]]-Table2[[#This Row],[keluar]]</f>
        <v>54</v>
      </c>
      <c r="G614" s="197">
        <v>3400</v>
      </c>
      <c r="H614" s="197">
        <v>4000</v>
      </c>
      <c r="I614" s="197">
        <f t="shared" si="9"/>
        <v>600</v>
      </c>
      <c r="J614" s="198">
        <f>Table2[[#This Row],[jual]]*Table2[[#This Row],[keluar]]</f>
        <v>0</v>
      </c>
      <c r="K614" s="198">
        <f>Table2[[#This Row],[mark_up]]*Table2[[#This Row],[keluar]]</f>
        <v>0</v>
      </c>
      <c r="L614" s="198">
        <f>Table2[[#This Row],[beli]]*Table2[[#This Row],[stok_akhir]]</f>
        <v>183600</v>
      </c>
      <c r="M614" s="161">
        <f>Table2[[#This Row],[mark_up]]/Table2[[#This Row],[beli]]</f>
        <v>0.17647058823529413</v>
      </c>
    </row>
    <row r="615" spans="1:13" x14ac:dyDescent="0.3">
      <c r="A615" s="16" t="s">
        <v>1191</v>
      </c>
      <c r="B615" s="16" t="s">
        <v>1192</v>
      </c>
      <c r="C615" s="14">
        <v>24</v>
      </c>
      <c r="D615" s="14">
        <f>SUMIF(Table1[KODE BARANG],Table2[[#This Row],[kode_brg]],Table1[QTY])</f>
        <v>0</v>
      </c>
      <c r="E615" s="14">
        <f>SUMIF(Table3[kode_brg],Table2[[#This Row],[kode_brg]],Table3[QTY])</f>
        <v>0</v>
      </c>
      <c r="F615" s="14">
        <f>Table2[[#This Row],[stok_awal]]+Table2[[#This Row],[masuk]]-Table2[[#This Row],[keluar]]</f>
        <v>24</v>
      </c>
      <c r="G615" s="197">
        <v>3500</v>
      </c>
      <c r="H615" s="197">
        <v>4000</v>
      </c>
      <c r="I615" s="197">
        <f t="shared" si="9"/>
        <v>500</v>
      </c>
      <c r="J615" s="198">
        <f>Table2[[#This Row],[jual]]*Table2[[#This Row],[keluar]]</f>
        <v>0</v>
      </c>
      <c r="K615" s="198">
        <f>Table2[[#This Row],[mark_up]]*Table2[[#This Row],[keluar]]</f>
        <v>0</v>
      </c>
      <c r="L615" s="198">
        <f>Table2[[#This Row],[beli]]*Table2[[#This Row],[stok_akhir]]</f>
        <v>84000</v>
      </c>
      <c r="M615" s="161">
        <f>Table2[[#This Row],[mark_up]]/Table2[[#This Row],[beli]]</f>
        <v>0.14285714285714285</v>
      </c>
    </row>
    <row r="616" spans="1:13" x14ac:dyDescent="0.3">
      <c r="A616" s="16" t="s">
        <v>1193</v>
      </c>
      <c r="B616" s="16" t="s">
        <v>1194</v>
      </c>
      <c r="C616" s="14">
        <v>1</v>
      </c>
      <c r="D616" s="14">
        <f>SUMIF(Table1[KODE BARANG],Table2[[#This Row],[kode_brg]],Table1[QTY])</f>
        <v>0</v>
      </c>
      <c r="E616" s="14">
        <f>SUMIF(Table3[kode_brg],Table2[[#This Row],[kode_brg]],Table3[QTY])</f>
        <v>0</v>
      </c>
      <c r="F616" s="14">
        <f>Table2[[#This Row],[stok_awal]]+Table2[[#This Row],[masuk]]-Table2[[#This Row],[keluar]]</f>
        <v>1</v>
      </c>
      <c r="G616" s="197">
        <v>13800</v>
      </c>
      <c r="H616" s="197">
        <v>15000</v>
      </c>
      <c r="I616" s="197">
        <f t="shared" si="9"/>
        <v>1200</v>
      </c>
      <c r="J616" s="198">
        <f>Table2[[#This Row],[jual]]*Table2[[#This Row],[keluar]]</f>
        <v>0</v>
      </c>
      <c r="K616" s="198">
        <f>Table2[[#This Row],[mark_up]]*Table2[[#This Row],[keluar]]</f>
        <v>0</v>
      </c>
      <c r="L616" s="198">
        <f>Table2[[#This Row],[beli]]*Table2[[#This Row],[stok_akhir]]</f>
        <v>13800</v>
      </c>
      <c r="M616" s="161">
        <f>Table2[[#This Row],[mark_up]]/Table2[[#This Row],[beli]]</f>
        <v>8.6956521739130432E-2</v>
      </c>
    </row>
    <row r="617" spans="1:13" x14ac:dyDescent="0.3">
      <c r="A617" s="15" t="s">
        <v>1195</v>
      </c>
      <c r="B617" s="16" t="s">
        <v>1196</v>
      </c>
      <c r="C617" s="14">
        <v>5</v>
      </c>
      <c r="D617" s="14">
        <f>SUMIF(Table1[KODE BARANG],Table2[[#This Row],[kode_brg]],Table1[QTY])</f>
        <v>0</v>
      </c>
      <c r="E617" s="14">
        <f>SUMIF(Table3[kode_brg],Table2[[#This Row],[kode_brg]],Table3[QTY])</f>
        <v>0</v>
      </c>
      <c r="F617" s="14">
        <f>Table2[[#This Row],[stok_awal]]+Table2[[#This Row],[masuk]]-Table2[[#This Row],[keluar]]</f>
        <v>5</v>
      </c>
      <c r="G617" s="197">
        <v>18950</v>
      </c>
      <c r="H617" s="197">
        <v>21000</v>
      </c>
      <c r="I617" s="197">
        <f t="shared" si="9"/>
        <v>2050</v>
      </c>
      <c r="J617" s="198">
        <f>Table2[[#This Row],[jual]]*Table2[[#This Row],[keluar]]</f>
        <v>0</v>
      </c>
      <c r="K617" s="198">
        <f>Table2[[#This Row],[mark_up]]*Table2[[#This Row],[keluar]]</f>
        <v>0</v>
      </c>
      <c r="L617" s="198">
        <f>Table2[[#This Row],[beli]]*Table2[[#This Row],[stok_akhir]]</f>
        <v>94750</v>
      </c>
      <c r="M617" s="161">
        <f>Table2[[#This Row],[mark_up]]/Table2[[#This Row],[beli]]</f>
        <v>0.10817941952506596</v>
      </c>
    </row>
    <row r="618" spans="1:13" x14ac:dyDescent="0.3">
      <c r="A618" s="16" t="s">
        <v>1197</v>
      </c>
      <c r="B618" s="16" t="s">
        <v>1198</v>
      </c>
      <c r="C618" s="14">
        <v>1</v>
      </c>
      <c r="D618" s="14">
        <f>SUMIF(Table1[KODE BARANG],Table2[[#This Row],[kode_brg]],Table1[QTY])</f>
        <v>0</v>
      </c>
      <c r="E618" s="14">
        <f>SUMIF(Table3[kode_brg],Table2[[#This Row],[kode_brg]],Table3[QTY])</f>
        <v>0</v>
      </c>
      <c r="F618" s="14">
        <f>Table2[[#This Row],[stok_awal]]+Table2[[#This Row],[masuk]]-Table2[[#This Row],[keluar]]</f>
        <v>1</v>
      </c>
      <c r="G618" s="197">
        <v>21000</v>
      </c>
      <c r="H618" s="197">
        <v>23000</v>
      </c>
      <c r="I618" s="197">
        <f t="shared" si="9"/>
        <v>2000</v>
      </c>
      <c r="J618" s="198">
        <f>Table2[[#This Row],[jual]]*Table2[[#This Row],[keluar]]</f>
        <v>0</v>
      </c>
      <c r="K618" s="198">
        <f>Table2[[#This Row],[mark_up]]*Table2[[#This Row],[keluar]]</f>
        <v>0</v>
      </c>
      <c r="L618" s="198">
        <f>Table2[[#This Row],[beli]]*Table2[[#This Row],[stok_akhir]]</f>
        <v>21000</v>
      </c>
      <c r="M618" s="161">
        <f>Table2[[#This Row],[mark_up]]/Table2[[#This Row],[beli]]</f>
        <v>9.5238095238095233E-2</v>
      </c>
    </row>
    <row r="619" spans="1:13" x14ac:dyDescent="0.3">
      <c r="A619" s="16" t="s">
        <v>1199</v>
      </c>
      <c r="B619" s="16" t="s">
        <v>1200</v>
      </c>
      <c r="C619" s="14">
        <v>2</v>
      </c>
      <c r="D619" s="14">
        <f>SUMIF(Table1[KODE BARANG],Table2[[#This Row],[kode_brg]],Table1[QTY])</f>
        <v>0</v>
      </c>
      <c r="E619" s="14">
        <f>SUMIF(Table3[kode_brg],Table2[[#This Row],[kode_brg]],Table3[QTY])</f>
        <v>0</v>
      </c>
      <c r="F619" s="14">
        <f>Table2[[#This Row],[stok_awal]]+Table2[[#This Row],[masuk]]-Table2[[#This Row],[keluar]]</f>
        <v>2</v>
      </c>
      <c r="G619" s="197">
        <v>15500</v>
      </c>
      <c r="H619" s="197">
        <v>17000</v>
      </c>
      <c r="I619" s="197">
        <f t="shared" si="9"/>
        <v>1500</v>
      </c>
      <c r="J619" s="198">
        <f>Table2[[#This Row],[jual]]*Table2[[#This Row],[keluar]]</f>
        <v>0</v>
      </c>
      <c r="K619" s="198">
        <f>Table2[[#This Row],[mark_up]]*Table2[[#This Row],[keluar]]</f>
        <v>0</v>
      </c>
      <c r="L619" s="198">
        <f>Table2[[#This Row],[beli]]*Table2[[#This Row],[stok_akhir]]</f>
        <v>31000</v>
      </c>
      <c r="M619" s="161">
        <f>Table2[[#This Row],[mark_up]]/Table2[[#This Row],[beli]]</f>
        <v>9.6774193548387094E-2</v>
      </c>
    </row>
    <row r="620" spans="1:13" x14ac:dyDescent="0.3">
      <c r="A620" s="16" t="s">
        <v>1201</v>
      </c>
      <c r="B620" s="16" t="s">
        <v>1202</v>
      </c>
      <c r="C620" s="14">
        <v>1</v>
      </c>
      <c r="D620" s="14">
        <f>SUMIF(Table1[KODE BARANG],Table2[[#This Row],[kode_brg]],Table1[QTY])</f>
        <v>0</v>
      </c>
      <c r="E620" s="14">
        <f>SUMIF(Table3[kode_brg],Table2[[#This Row],[kode_brg]],Table3[QTY])</f>
        <v>0</v>
      </c>
      <c r="F620" s="14">
        <f>Table2[[#This Row],[stok_awal]]+Table2[[#This Row],[masuk]]-Table2[[#This Row],[keluar]]</f>
        <v>1</v>
      </c>
      <c r="G620" s="197">
        <v>16500</v>
      </c>
      <c r="H620" s="197">
        <v>18500</v>
      </c>
      <c r="I620" s="197">
        <f t="shared" si="9"/>
        <v>2000</v>
      </c>
      <c r="J620" s="198">
        <f>Table2[[#This Row],[jual]]*Table2[[#This Row],[keluar]]</f>
        <v>0</v>
      </c>
      <c r="K620" s="198">
        <f>Table2[[#This Row],[mark_up]]*Table2[[#This Row],[keluar]]</f>
        <v>0</v>
      </c>
      <c r="L620" s="198">
        <f>Table2[[#This Row],[beli]]*Table2[[#This Row],[stok_akhir]]</f>
        <v>16500</v>
      </c>
      <c r="M620" s="161">
        <f>Table2[[#This Row],[mark_up]]/Table2[[#This Row],[beli]]</f>
        <v>0.12121212121212122</v>
      </c>
    </row>
    <row r="621" spans="1:13" x14ac:dyDescent="0.3">
      <c r="A621" s="16" t="s">
        <v>1203</v>
      </c>
      <c r="B621" s="16" t="s">
        <v>1204</v>
      </c>
      <c r="C621" s="14">
        <v>8</v>
      </c>
      <c r="D621" s="14">
        <f>SUMIF(Table1[KODE BARANG],Table2[[#This Row],[kode_brg]],Table1[QTY])</f>
        <v>0</v>
      </c>
      <c r="E621" s="14">
        <f>SUMIF(Table3[kode_brg],Table2[[#This Row],[kode_brg]],Table3[QTY])</f>
        <v>0</v>
      </c>
      <c r="F621" s="14">
        <f>Table2[[#This Row],[stok_awal]]+Table2[[#This Row],[masuk]]-Table2[[#This Row],[keluar]]</f>
        <v>8</v>
      </c>
      <c r="G621" s="197">
        <v>4875</v>
      </c>
      <c r="H621" s="197">
        <v>5500</v>
      </c>
      <c r="I621" s="197">
        <f t="shared" si="9"/>
        <v>625</v>
      </c>
      <c r="J621" s="198">
        <f>Table2[[#This Row],[jual]]*Table2[[#This Row],[keluar]]</f>
        <v>0</v>
      </c>
      <c r="K621" s="198">
        <f>Table2[[#This Row],[mark_up]]*Table2[[#This Row],[keluar]]</f>
        <v>0</v>
      </c>
      <c r="L621" s="198">
        <f>Table2[[#This Row],[beli]]*Table2[[#This Row],[stok_akhir]]</f>
        <v>39000</v>
      </c>
      <c r="M621" s="161">
        <f>Table2[[#This Row],[mark_up]]/Table2[[#This Row],[beli]]</f>
        <v>0.12820512820512819</v>
      </c>
    </row>
    <row r="622" spans="1:13" x14ac:dyDescent="0.3">
      <c r="A622" s="16" t="s">
        <v>1205</v>
      </c>
      <c r="B622" s="16" t="s">
        <v>1206</v>
      </c>
      <c r="C622" s="14">
        <v>3</v>
      </c>
      <c r="D622" s="14">
        <f>SUMIF(Table1[KODE BARANG],Table2[[#This Row],[kode_brg]],Table1[QTY])</f>
        <v>0</v>
      </c>
      <c r="E622" s="14">
        <f>SUMIF(Table3[kode_brg],Table2[[#This Row],[kode_brg]],Table3[QTY])</f>
        <v>0</v>
      </c>
      <c r="F622" s="14">
        <f>Table2[[#This Row],[stok_awal]]+Table2[[#This Row],[masuk]]-Table2[[#This Row],[keluar]]</f>
        <v>3</v>
      </c>
      <c r="G622" s="197">
        <v>4350</v>
      </c>
      <c r="H622" s="197">
        <v>5000</v>
      </c>
      <c r="I622" s="197">
        <f t="shared" si="9"/>
        <v>650</v>
      </c>
      <c r="J622" s="198">
        <f>Table2[[#This Row],[jual]]*Table2[[#This Row],[keluar]]</f>
        <v>0</v>
      </c>
      <c r="K622" s="198">
        <f>Table2[[#This Row],[mark_up]]*Table2[[#This Row],[keluar]]</f>
        <v>0</v>
      </c>
      <c r="L622" s="198">
        <f>Table2[[#This Row],[beli]]*Table2[[#This Row],[stok_akhir]]</f>
        <v>13050</v>
      </c>
      <c r="M622" s="161">
        <f>Table2[[#This Row],[mark_up]]/Table2[[#This Row],[beli]]</f>
        <v>0.14942528735632185</v>
      </c>
    </row>
    <row r="623" spans="1:13" x14ac:dyDescent="0.3">
      <c r="A623" s="15" t="s">
        <v>1207</v>
      </c>
      <c r="B623" s="16" t="s">
        <v>1208</v>
      </c>
      <c r="C623" s="14">
        <v>6</v>
      </c>
      <c r="D623" s="14">
        <f>SUMIF(Table1[KODE BARANG],Table2[[#This Row],[kode_brg]],Table1[QTY])</f>
        <v>0</v>
      </c>
      <c r="E623" s="14">
        <f>SUMIF(Table3[kode_brg],Table2[[#This Row],[kode_brg]],Table3[QTY])</f>
        <v>0</v>
      </c>
      <c r="F623" s="14">
        <f>Table2[[#This Row],[stok_awal]]+Table2[[#This Row],[masuk]]-Table2[[#This Row],[keluar]]</f>
        <v>6</v>
      </c>
      <c r="G623" s="197">
        <v>23000</v>
      </c>
      <c r="H623" s="197">
        <v>26000</v>
      </c>
      <c r="I623" s="197">
        <f t="shared" si="9"/>
        <v>3000</v>
      </c>
      <c r="J623" s="198">
        <f>Table2[[#This Row],[jual]]*Table2[[#This Row],[keluar]]</f>
        <v>0</v>
      </c>
      <c r="K623" s="198">
        <f>Table2[[#This Row],[mark_up]]*Table2[[#This Row],[keluar]]</f>
        <v>0</v>
      </c>
      <c r="L623" s="198">
        <f>Table2[[#This Row],[beli]]*Table2[[#This Row],[stok_akhir]]</f>
        <v>138000</v>
      </c>
      <c r="M623" s="161">
        <f>Table2[[#This Row],[mark_up]]/Table2[[#This Row],[beli]]</f>
        <v>0.13043478260869565</v>
      </c>
    </row>
    <row r="624" spans="1:13" x14ac:dyDescent="0.3">
      <c r="A624" s="15" t="s">
        <v>1209</v>
      </c>
      <c r="B624" s="16" t="s">
        <v>1210</v>
      </c>
      <c r="C624" s="14">
        <v>2</v>
      </c>
      <c r="D624" s="14">
        <f>SUMIF(Table1[KODE BARANG],Table2[[#This Row],[kode_brg]],Table1[QTY])</f>
        <v>0</v>
      </c>
      <c r="E624" s="14">
        <f>SUMIF(Table3[kode_brg],Table2[[#This Row],[kode_brg]],Table3[QTY])</f>
        <v>0</v>
      </c>
      <c r="F624" s="14">
        <f>Table2[[#This Row],[stok_awal]]+Table2[[#This Row],[masuk]]-Table2[[#This Row],[keluar]]</f>
        <v>2</v>
      </c>
      <c r="G624" s="197">
        <v>8300</v>
      </c>
      <c r="H624" s="197">
        <v>10000</v>
      </c>
      <c r="I624" s="197">
        <f t="shared" si="9"/>
        <v>1700</v>
      </c>
      <c r="J624" s="198">
        <f>Table2[[#This Row],[jual]]*Table2[[#This Row],[keluar]]</f>
        <v>0</v>
      </c>
      <c r="K624" s="198">
        <f>Table2[[#This Row],[mark_up]]*Table2[[#This Row],[keluar]]</f>
        <v>0</v>
      </c>
      <c r="L624" s="198">
        <f>Table2[[#This Row],[beli]]*Table2[[#This Row],[stok_akhir]]</f>
        <v>16600</v>
      </c>
      <c r="M624" s="161">
        <f>Table2[[#This Row],[mark_up]]/Table2[[#This Row],[beli]]</f>
        <v>0.20481927710843373</v>
      </c>
    </row>
    <row r="625" spans="1:13" x14ac:dyDescent="0.3">
      <c r="A625" s="15" t="s">
        <v>1211</v>
      </c>
      <c r="B625" s="16" t="s">
        <v>1212</v>
      </c>
      <c r="C625" s="14">
        <v>1</v>
      </c>
      <c r="D625" s="14">
        <f>SUMIF(Table1[KODE BARANG],Table2[[#This Row],[kode_brg]],Table1[QTY])</f>
        <v>0</v>
      </c>
      <c r="E625" s="14">
        <f>SUMIF(Table3[kode_brg],Table2[[#This Row],[kode_brg]],Table3[QTY])</f>
        <v>0</v>
      </c>
      <c r="F625" s="14">
        <f>Table2[[#This Row],[stok_awal]]+Table2[[#This Row],[masuk]]-Table2[[#This Row],[keluar]]</f>
        <v>1</v>
      </c>
      <c r="G625" s="197">
        <v>21000</v>
      </c>
      <c r="H625" s="197">
        <v>23000</v>
      </c>
      <c r="I625" s="197">
        <f t="shared" si="9"/>
        <v>2000</v>
      </c>
      <c r="J625" s="198">
        <f>Table2[[#This Row],[jual]]*Table2[[#This Row],[keluar]]</f>
        <v>0</v>
      </c>
      <c r="K625" s="198">
        <f>Table2[[#This Row],[mark_up]]*Table2[[#This Row],[keluar]]</f>
        <v>0</v>
      </c>
      <c r="L625" s="198">
        <f>Table2[[#This Row],[beli]]*Table2[[#This Row],[stok_akhir]]</f>
        <v>21000</v>
      </c>
      <c r="M625" s="161">
        <f>Table2[[#This Row],[mark_up]]/Table2[[#This Row],[beli]]</f>
        <v>9.5238095238095233E-2</v>
      </c>
    </row>
    <row r="626" spans="1:13" x14ac:dyDescent="0.3">
      <c r="A626" s="16" t="s">
        <v>1213</v>
      </c>
      <c r="B626" s="16" t="s">
        <v>1214</v>
      </c>
      <c r="C626" s="14">
        <v>3</v>
      </c>
      <c r="D626" s="14">
        <f>SUMIF(Table1[KODE BARANG],Table2[[#This Row],[kode_brg]],Table1[QTY])</f>
        <v>0</v>
      </c>
      <c r="E626" s="14">
        <f>SUMIF(Table3[kode_brg],Table2[[#This Row],[kode_brg]],Table3[QTY])</f>
        <v>1</v>
      </c>
      <c r="F626" s="14">
        <f>Table2[[#This Row],[stok_awal]]+Table2[[#This Row],[masuk]]-Table2[[#This Row],[keluar]]</f>
        <v>2</v>
      </c>
      <c r="G626" s="197">
        <v>16500</v>
      </c>
      <c r="H626" s="197">
        <v>17500</v>
      </c>
      <c r="I626" s="197">
        <f t="shared" si="9"/>
        <v>1000</v>
      </c>
      <c r="J626" s="198">
        <f>Table2[[#This Row],[jual]]*Table2[[#This Row],[keluar]]</f>
        <v>17500</v>
      </c>
      <c r="K626" s="198">
        <f>Table2[[#This Row],[mark_up]]*Table2[[#This Row],[keluar]]</f>
        <v>1000</v>
      </c>
      <c r="L626" s="198">
        <f>Table2[[#This Row],[beli]]*Table2[[#This Row],[stok_akhir]]</f>
        <v>33000</v>
      </c>
      <c r="M626" s="161">
        <f>Table2[[#This Row],[mark_up]]/Table2[[#This Row],[beli]]</f>
        <v>6.0606060606060608E-2</v>
      </c>
    </row>
    <row r="627" spans="1:13" x14ac:dyDescent="0.3">
      <c r="A627" s="16" t="s">
        <v>1215</v>
      </c>
      <c r="B627" s="16" t="s">
        <v>1216</v>
      </c>
      <c r="C627" s="14">
        <v>10</v>
      </c>
      <c r="D627" s="14">
        <f>SUMIF(Table1[KODE BARANG],Table2[[#This Row],[kode_brg]],Table1[QTY])</f>
        <v>0</v>
      </c>
      <c r="E627" s="14">
        <f>SUMIF(Table3[kode_brg],Table2[[#This Row],[kode_brg]],Table3[QTY])</f>
        <v>0</v>
      </c>
      <c r="F627" s="14">
        <f>Table2[[#This Row],[stok_awal]]+Table2[[#This Row],[masuk]]-Table2[[#This Row],[keluar]]</f>
        <v>10</v>
      </c>
      <c r="G627" s="197">
        <v>4900</v>
      </c>
      <c r="H627" s="197">
        <v>5500</v>
      </c>
      <c r="I627" s="197">
        <f t="shared" si="9"/>
        <v>600</v>
      </c>
      <c r="J627" s="198">
        <f>Table2[[#This Row],[jual]]*Table2[[#This Row],[keluar]]</f>
        <v>0</v>
      </c>
      <c r="K627" s="198">
        <f>Table2[[#This Row],[mark_up]]*Table2[[#This Row],[keluar]]</f>
        <v>0</v>
      </c>
      <c r="L627" s="198">
        <f>Table2[[#This Row],[beli]]*Table2[[#This Row],[stok_akhir]]</f>
        <v>49000</v>
      </c>
      <c r="M627" s="161">
        <f>Table2[[#This Row],[mark_up]]/Table2[[#This Row],[beli]]</f>
        <v>0.12244897959183673</v>
      </c>
    </row>
    <row r="628" spans="1:13" x14ac:dyDescent="0.3">
      <c r="A628" s="16" t="s">
        <v>1217</v>
      </c>
      <c r="B628" s="16" t="s">
        <v>1218</v>
      </c>
      <c r="C628" s="14">
        <v>2</v>
      </c>
      <c r="D628" s="14">
        <f>SUMIF(Table1[KODE BARANG],Table2[[#This Row],[kode_brg]],Table1[QTY])</f>
        <v>0</v>
      </c>
      <c r="E628" s="14">
        <f>SUMIF(Table3[kode_brg],Table2[[#This Row],[kode_brg]],Table3[QTY])</f>
        <v>0</v>
      </c>
      <c r="F628" s="14">
        <f>Table2[[#This Row],[stok_awal]]+Table2[[#This Row],[masuk]]-Table2[[#This Row],[keluar]]</f>
        <v>2</v>
      </c>
      <c r="G628" s="197">
        <v>4900</v>
      </c>
      <c r="H628" s="197">
        <v>5500</v>
      </c>
      <c r="I628" s="197">
        <f t="shared" si="9"/>
        <v>600</v>
      </c>
      <c r="J628" s="198">
        <f>Table2[[#This Row],[jual]]*Table2[[#This Row],[keluar]]</f>
        <v>0</v>
      </c>
      <c r="K628" s="198">
        <f>Table2[[#This Row],[mark_up]]*Table2[[#This Row],[keluar]]</f>
        <v>0</v>
      </c>
      <c r="L628" s="198">
        <f>Table2[[#This Row],[beli]]*Table2[[#This Row],[stok_akhir]]</f>
        <v>9800</v>
      </c>
      <c r="M628" s="161">
        <f>Table2[[#This Row],[mark_up]]/Table2[[#This Row],[beli]]</f>
        <v>0.12244897959183673</v>
      </c>
    </row>
    <row r="629" spans="1:13" x14ac:dyDescent="0.3">
      <c r="A629" s="16" t="s">
        <v>836</v>
      </c>
      <c r="B629" s="16" t="s">
        <v>1219</v>
      </c>
      <c r="C629" s="14">
        <v>1</v>
      </c>
      <c r="D629" s="14">
        <f>SUMIF(Table1[KODE BARANG],Table2[[#This Row],[kode_brg]],Table1[QTY])</f>
        <v>0</v>
      </c>
      <c r="E629" s="14">
        <f>SUMIF(Table3[kode_brg],Table2[[#This Row],[kode_brg]],Table3[QTY])</f>
        <v>0</v>
      </c>
      <c r="F629" s="14">
        <f>Table2[[#This Row],[stok_awal]]+Table2[[#This Row],[masuk]]-Table2[[#This Row],[keluar]]</f>
        <v>1</v>
      </c>
      <c r="G629" s="197">
        <v>9650</v>
      </c>
      <c r="H629" s="197">
        <v>12000</v>
      </c>
      <c r="I629" s="197">
        <f t="shared" si="9"/>
        <v>2350</v>
      </c>
      <c r="J629" s="198">
        <f>Table2[[#This Row],[jual]]*Table2[[#This Row],[keluar]]</f>
        <v>0</v>
      </c>
      <c r="K629" s="198">
        <f>Table2[[#This Row],[mark_up]]*Table2[[#This Row],[keluar]]</f>
        <v>0</v>
      </c>
      <c r="L629" s="198">
        <f>Table2[[#This Row],[beli]]*Table2[[#This Row],[stok_akhir]]</f>
        <v>9650</v>
      </c>
      <c r="M629" s="161">
        <f>Table2[[#This Row],[mark_up]]/Table2[[#This Row],[beli]]</f>
        <v>0.24352331606217617</v>
      </c>
    </row>
    <row r="630" spans="1:13" x14ac:dyDescent="0.3">
      <c r="A630" s="16" t="s">
        <v>1220</v>
      </c>
      <c r="B630" s="16" t="s">
        <v>1221</v>
      </c>
      <c r="C630" s="14">
        <v>1</v>
      </c>
      <c r="D630" s="14">
        <f>SUMIF(Table1[KODE BARANG],Table2[[#This Row],[kode_brg]],Table1[QTY])</f>
        <v>0</v>
      </c>
      <c r="E630" s="14">
        <f>SUMIF(Table3[kode_brg],Table2[[#This Row],[kode_brg]],Table3[QTY])</f>
        <v>0</v>
      </c>
      <c r="F630" s="14">
        <f>Table2[[#This Row],[stok_awal]]+Table2[[#This Row],[masuk]]-Table2[[#This Row],[keluar]]</f>
        <v>1</v>
      </c>
      <c r="G630" s="197">
        <v>7200</v>
      </c>
      <c r="H630" s="197">
        <v>8000</v>
      </c>
      <c r="I630" s="197">
        <f t="shared" si="9"/>
        <v>800</v>
      </c>
      <c r="J630" s="198">
        <f>Table2[[#This Row],[jual]]*Table2[[#This Row],[keluar]]</f>
        <v>0</v>
      </c>
      <c r="K630" s="198">
        <f>Table2[[#This Row],[mark_up]]*Table2[[#This Row],[keluar]]</f>
        <v>0</v>
      </c>
      <c r="L630" s="198">
        <f>Table2[[#This Row],[beli]]*Table2[[#This Row],[stok_akhir]]</f>
        <v>7200</v>
      </c>
      <c r="M630" s="161">
        <f>Table2[[#This Row],[mark_up]]/Table2[[#This Row],[beli]]</f>
        <v>0.1111111111111111</v>
      </c>
    </row>
    <row r="631" spans="1:13" x14ac:dyDescent="0.3">
      <c r="A631" s="16" t="s">
        <v>1222</v>
      </c>
      <c r="B631" s="16" t="s">
        <v>1223</v>
      </c>
      <c r="C631" s="14">
        <v>4</v>
      </c>
      <c r="D631" s="14">
        <f>SUMIF(Table1[KODE BARANG],Table2[[#This Row],[kode_brg]],Table1[QTY])</f>
        <v>0</v>
      </c>
      <c r="E631" s="14">
        <f>SUMIF(Table3[kode_brg],Table2[[#This Row],[kode_brg]],Table3[QTY])</f>
        <v>0</v>
      </c>
      <c r="F631" s="14">
        <f>Table2[[#This Row],[stok_awal]]+Table2[[#This Row],[masuk]]-Table2[[#This Row],[keluar]]</f>
        <v>4</v>
      </c>
      <c r="G631" s="197">
        <v>4900</v>
      </c>
      <c r="H631" s="197">
        <v>5500</v>
      </c>
      <c r="I631" s="197">
        <f t="shared" si="9"/>
        <v>600</v>
      </c>
      <c r="J631" s="198">
        <f>Table2[[#This Row],[jual]]*Table2[[#This Row],[keluar]]</f>
        <v>0</v>
      </c>
      <c r="K631" s="198">
        <f>Table2[[#This Row],[mark_up]]*Table2[[#This Row],[keluar]]</f>
        <v>0</v>
      </c>
      <c r="L631" s="198">
        <f>Table2[[#This Row],[beli]]*Table2[[#This Row],[stok_akhir]]</f>
        <v>19600</v>
      </c>
      <c r="M631" s="161">
        <f>Table2[[#This Row],[mark_up]]/Table2[[#This Row],[beli]]</f>
        <v>0.12244897959183673</v>
      </c>
    </row>
    <row r="632" spans="1:13" x14ac:dyDescent="0.3">
      <c r="A632" s="16" t="s">
        <v>1224</v>
      </c>
      <c r="B632" s="16" t="s">
        <v>1225</v>
      </c>
      <c r="C632" s="14">
        <v>1</v>
      </c>
      <c r="D632" s="14">
        <f>SUMIF(Table1[KODE BARANG],Table2[[#This Row],[kode_brg]],Table1[QTY])</f>
        <v>0</v>
      </c>
      <c r="E632" s="14">
        <f>SUMIF(Table3[kode_brg],Table2[[#This Row],[kode_brg]],Table3[QTY])</f>
        <v>0</v>
      </c>
      <c r="F632" s="14">
        <f>Table2[[#This Row],[stok_awal]]+Table2[[#This Row],[masuk]]-Table2[[#This Row],[keluar]]</f>
        <v>1</v>
      </c>
      <c r="G632" s="197">
        <v>925</v>
      </c>
      <c r="H632" s="197">
        <v>1500</v>
      </c>
      <c r="I632" s="197">
        <f t="shared" si="9"/>
        <v>575</v>
      </c>
      <c r="J632" s="198">
        <f>Table2[[#This Row],[jual]]*Table2[[#This Row],[keluar]]</f>
        <v>0</v>
      </c>
      <c r="K632" s="198">
        <f>Table2[[#This Row],[mark_up]]*Table2[[#This Row],[keluar]]</f>
        <v>0</v>
      </c>
      <c r="L632" s="198">
        <f>Table2[[#This Row],[beli]]*Table2[[#This Row],[stok_akhir]]</f>
        <v>925</v>
      </c>
      <c r="M632" s="161">
        <f>Table2[[#This Row],[mark_up]]/Table2[[#This Row],[beli]]</f>
        <v>0.6216216216216216</v>
      </c>
    </row>
    <row r="633" spans="1:13" x14ac:dyDescent="0.3">
      <c r="A633" s="16" t="s">
        <v>1226</v>
      </c>
      <c r="B633" s="16" t="s">
        <v>1227</v>
      </c>
      <c r="C633" s="14">
        <v>12</v>
      </c>
      <c r="D633" s="14">
        <f>SUMIF(Table1[KODE BARANG],Table2[[#This Row],[kode_brg]],Table1[QTY])</f>
        <v>0</v>
      </c>
      <c r="E633" s="14">
        <f>SUMIF(Table3[kode_brg],Table2[[#This Row],[kode_brg]],Table3[QTY])</f>
        <v>0</v>
      </c>
      <c r="F633" s="14">
        <f>Table2[[#This Row],[stok_awal]]+Table2[[#This Row],[masuk]]-Table2[[#This Row],[keluar]]</f>
        <v>12</v>
      </c>
      <c r="G633" s="197">
        <v>1725</v>
      </c>
      <c r="H633" s="197">
        <v>2000</v>
      </c>
      <c r="I633" s="197">
        <f t="shared" si="9"/>
        <v>275</v>
      </c>
      <c r="J633" s="198">
        <f>Table2[[#This Row],[jual]]*Table2[[#This Row],[keluar]]</f>
        <v>0</v>
      </c>
      <c r="K633" s="198">
        <f>Table2[[#This Row],[mark_up]]*Table2[[#This Row],[keluar]]</f>
        <v>0</v>
      </c>
      <c r="L633" s="198">
        <f>Table2[[#This Row],[beli]]*Table2[[#This Row],[stok_akhir]]</f>
        <v>20700</v>
      </c>
      <c r="M633" s="161">
        <f>Table2[[#This Row],[mark_up]]/Table2[[#This Row],[beli]]</f>
        <v>0.15942028985507245</v>
      </c>
    </row>
    <row r="634" spans="1:13" x14ac:dyDescent="0.3">
      <c r="A634" s="16" t="s">
        <v>1228</v>
      </c>
      <c r="B634" s="16" t="s">
        <v>1229</v>
      </c>
      <c r="C634" s="14">
        <v>0</v>
      </c>
      <c r="D634" s="14">
        <f>SUMIF(Table1[KODE BARANG],Table2[[#This Row],[kode_brg]],Table1[QTY])</f>
        <v>0</v>
      </c>
      <c r="E634" s="14">
        <f>SUMIF(Table3[kode_brg],Table2[[#This Row],[kode_brg]],Table3[QTY])</f>
        <v>0</v>
      </c>
      <c r="F634" s="14">
        <f>Table2[[#This Row],[stok_awal]]+Table2[[#This Row],[masuk]]-Table2[[#This Row],[keluar]]</f>
        <v>0</v>
      </c>
      <c r="G634" s="197">
        <v>850</v>
      </c>
      <c r="H634" s="197">
        <v>1000</v>
      </c>
      <c r="I634" s="197">
        <f t="shared" si="9"/>
        <v>150</v>
      </c>
      <c r="J634" s="198">
        <f>Table2[[#This Row],[jual]]*Table2[[#This Row],[keluar]]</f>
        <v>0</v>
      </c>
      <c r="K634" s="198">
        <f>Table2[[#This Row],[mark_up]]*Table2[[#This Row],[keluar]]</f>
        <v>0</v>
      </c>
      <c r="L634" s="198">
        <f>Table2[[#This Row],[beli]]*Table2[[#This Row],[stok_akhir]]</f>
        <v>0</v>
      </c>
      <c r="M634" s="161">
        <f>Table2[[#This Row],[mark_up]]/Table2[[#This Row],[beli]]</f>
        <v>0.17647058823529413</v>
      </c>
    </row>
    <row r="635" spans="1:13" x14ac:dyDescent="0.3">
      <c r="A635" s="16" t="s">
        <v>1230</v>
      </c>
      <c r="B635" s="16" t="s">
        <v>1231</v>
      </c>
      <c r="C635" s="14">
        <v>6</v>
      </c>
      <c r="D635" s="14">
        <f>SUMIF(Table1[KODE BARANG],Table2[[#This Row],[kode_brg]],Table1[QTY])</f>
        <v>0</v>
      </c>
      <c r="E635" s="14">
        <f>SUMIF(Table3[kode_brg],Table2[[#This Row],[kode_brg]],Table3[QTY])</f>
        <v>1</v>
      </c>
      <c r="F635" s="14">
        <f>Table2[[#This Row],[stok_awal]]+Table2[[#This Row],[masuk]]-Table2[[#This Row],[keluar]]</f>
        <v>5</v>
      </c>
      <c r="G635" s="197">
        <v>4475</v>
      </c>
      <c r="H635" s="197">
        <v>5000</v>
      </c>
      <c r="I635" s="197">
        <f t="shared" si="9"/>
        <v>525</v>
      </c>
      <c r="J635" s="198">
        <f>Table2[[#This Row],[jual]]*Table2[[#This Row],[keluar]]</f>
        <v>5000</v>
      </c>
      <c r="K635" s="198">
        <f>Table2[[#This Row],[mark_up]]*Table2[[#This Row],[keluar]]</f>
        <v>525</v>
      </c>
      <c r="L635" s="198">
        <f>Table2[[#This Row],[beli]]*Table2[[#This Row],[stok_akhir]]</f>
        <v>22375</v>
      </c>
      <c r="M635" s="161">
        <f>Table2[[#This Row],[mark_up]]/Table2[[#This Row],[beli]]</f>
        <v>0.11731843575418995</v>
      </c>
    </row>
    <row r="636" spans="1:13" x14ac:dyDescent="0.3">
      <c r="A636" s="16" t="s">
        <v>1232</v>
      </c>
      <c r="B636" s="16" t="s">
        <v>1233</v>
      </c>
      <c r="C636" s="14">
        <v>44</v>
      </c>
      <c r="D636" s="14">
        <f>SUMIF(Table1[KODE BARANG],Table2[[#This Row],[kode_brg]],Table1[QTY])</f>
        <v>0</v>
      </c>
      <c r="E636" s="14">
        <f>SUMIF(Table3[kode_brg],Table2[[#This Row],[kode_brg]],Table3[QTY])</f>
        <v>3</v>
      </c>
      <c r="F636" s="14">
        <f>Table2[[#This Row],[stok_awal]]+Table2[[#This Row],[masuk]]-Table2[[#This Row],[keluar]]</f>
        <v>41</v>
      </c>
      <c r="G636" s="197">
        <v>1725</v>
      </c>
      <c r="H636" s="197">
        <v>2000</v>
      </c>
      <c r="I636" s="197">
        <f t="shared" si="9"/>
        <v>275</v>
      </c>
      <c r="J636" s="198">
        <f>Table2[[#This Row],[jual]]*Table2[[#This Row],[keluar]]</f>
        <v>6000</v>
      </c>
      <c r="K636" s="198">
        <f>Table2[[#This Row],[mark_up]]*Table2[[#This Row],[keluar]]</f>
        <v>825</v>
      </c>
      <c r="L636" s="198">
        <f>Table2[[#This Row],[beli]]*Table2[[#This Row],[stok_akhir]]</f>
        <v>70725</v>
      </c>
      <c r="M636" s="161">
        <f>Table2[[#This Row],[mark_up]]/Table2[[#This Row],[beli]]</f>
        <v>0.15942028985507245</v>
      </c>
    </row>
    <row r="637" spans="1:13" x14ac:dyDescent="0.3">
      <c r="A637" s="16" t="s">
        <v>1234</v>
      </c>
      <c r="B637" s="16" t="s">
        <v>1235</v>
      </c>
      <c r="C637" s="14">
        <v>2</v>
      </c>
      <c r="D637" s="14">
        <f>SUMIF(Table1[KODE BARANG],Table2[[#This Row],[kode_brg]],Table1[QTY])</f>
        <v>0</v>
      </c>
      <c r="E637" s="14">
        <f>SUMIF(Table3[kode_brg],Table2[[#This Row],[kode_brg]],Table3[QTY])</f>
        <v>0</v>
      </c>
      <c r="F637" s="14">
        <f>Table2[[#This Row],[stok_awal]]+Table2[[#This Row],[masuk]]-Table2[[#This Row],[keluar]]</f>
        <v>2</v>
      </c>
      <c r="G637" s="197">
        <v>1650</v>
      </c>
      <c r="H637" s="197">
        <v>2000</v>
      </c>
      <c r="I637" s="197">
        <f t="shared" si="9"/>
        <v>350</v>
      </c>
      <c r="J637" s="198">
        <f>Table2[[#This Row],[jual]]*Table2[[#This Row],[keluar]]</f>
        <v>0</v>
      </c>
      <c r="K637" s="198">
        <f>Table2[[#This Row],[mark_up]]*Table2[[#This Row],[keluar]]</f>
        <v>0</v>
      </c>
      <c r="L637" s="198">
        <f>Table2[[#This Row],[beli]]*Table2[[#This Row],[stok_akhir]]</f>
        <v>3300</v>
      </c>
      <c r="M637" s="161">
        <f>Table2[[#This Row],[mark_up]]/Table2[[#This Row],[beli]]</f>
        <v>0.21212121212121213</v>
      </c>
    </row>
    <row r="638" spans="1:13" x14ac:dyDescent="0.3">
      <c r="A638" s="16" t="s">
        <v>1236</v>
      </c>
      <c r="B638" s="16" t="s">
        <v>1237</v>
      </c>
      <c r="C638" s="14">
        <v>1</v>
      </c>
      <c r="D638" s="14">
        <f>SUMIF(Table1[KODE BARANG],Table2[[#This Row],[kode_brg]],Table1[QTY])</f>
        <v>0</v>
      </c>
      <c r="E638" s="14">
        <f>SUMIF(Table3[kode_brg],Table2[[#This Row],[kode_brg]],Table3[QTY])</f>
        <v>0</v>
      </c>
      <c r="F638" s="14">
        <f>Table2[[#This Row],[stok_awal]]+Table2[[#This Row],[masuk]]-Table2[[#This Row],[keluar]]</f>
        <v>1</v>
      </c>
      <c r="G638" s="197">
        <v>12600</v>
      </c>
      <c r="H638" s="197">
        <v>14000</v>
      </c>
      <c r="I638" s="197">
        <f t="shared" si="9"/>
        <v>1400</v>
      </c>
      <c r="J638" s="198">
        <f>Table2[[#This Row],[jual]]*Table2[[#This Row],[keluar]]</f>
        <v>0</v>
      </c>
      <c r="K638" s="198">
        <f>Table2[[#This Row],[mark_up]]*Table2[[#This Row],[keluar]]</f>
        <v>0</v>
      </c>
      <c r="L638" s="198">
        <f>Table2[[#This Row],[beli]]*Table2[[#This Row],[stok_akhir]]</f>
        <v>12600</v>
      </c>
      <c r="M638" s="161">
        <f>Table2[[#This Row],[mark_up]]/Table2[[#This Row],[beli]]</f>
        <v>0.1111111111111111</v>
      </c>
    </row>
    <row r="639" spans="1:13" x14ac:dyDescent="0.3">
      <c r="A639" s="16" t="s">
        <v>1238</v>
      </c>
      <c r="B639" s="16" t="s">
        <v>1239</v>
      </c>
      <c r="C639" s="14">
        <v>3</v>
      </c>
      <c r="D639" s="14">
        <f>SUMIF(Table1[KODE BARANG],Table2[[#This Row],[kode_brg]],Table1[QTY])</f>
        <v>0</v>
      </c>
      <c r="E639" s="14">
        <f>SUMIF(Table3[kode_brg],Table2[[#This Row],[kode_brg]],Table3[QTY])</f>
        <v>0</v>
      </c>
      <c r="F639" s="14">
        <f>Table2[[#This Row],[stok_awal]]+Table2[[#This Row],[masuk]]-Table2[[#This Row],[keluar]]</f>
        <v>3</v>
      </c>
      <c r="G639" s="197">
        <v>19900</v>
      </c>
      <c r="H639" s="197">
        <v>22000</v>
      </c>
      <c r="I639" s="197">
        <f t="shared" si="9"/>
        <v>2100</v>
      </c>
      <c r="J639" s="198">
        <f>Table2[[#This Row],[jual]]*Table2[[#This Row],[keluar]]</f>
        <v>0</v>
      </c>
      <c r="K639" s="198">
        <f>Table2[[#This Row],[mark_up]]*Table2[[#This Row],[keluar]]</f>
        <v>0</v>
      </c>
      <c r="L639" s="198">
        <f>Table2[[#This Row],[beli]]*Table2[[#This Row],[stok_akhir]]</f>
        <v>59700</v>
      </c>
      <c r="M639" s="161">
        <f>Table2[[#This Row],[mark_up]]/Table2[[#This Row],[beli]]</f>
        <v>0.10552763819095477</v>
      </c>
    </row>
    <row r="640" spans="1:13" x14ac:dyDescent="0.3">
      <c r="A640" s="16" t="s">
        <v>1240</v>
      </c>
      <c r="B640" s="16" t="s">
        <v>1241</v>
      </c>
      <c r="C640" s="14">
        <v>3</v>
      </c>
      <c r="D640" s="14">
        <f>SUMIF(Table1[KODE BARANG],Table2[[#This Row],[kode_brg]],Table1[QTY])</f>
        <v>0</v>
      </c>
      <c r="E640" s="14">
        <f>SUMIF(Table3[kode_brg],Table2[[#This Row],[kode_brg]],Table3[QTY])</f>
        <v>0</v>
      </c>
      <c r="F640" s="14">
        <f>Table2[[#This Row],[stok_awal]]+Table2[[#This Row],[masuk]]-Table2[[#This Row],[keluar]]</f>
        <v>3</v>
      </c>
      <c r="G640" s="197">
        <v>19900</v>
      </c>
      <c r="H640" s="197">
        <v>22000</v>
      </c>
      <c r="I640" s="197">
        <f t="shared" si="9"/>
        <v>2100</v>
      </c>
      <c r="J640" s="198">
        <f>Table2[[#This Row],[jual]]*Table2[[#This Row],[keluar]]</f>
        <v>0</v>
      </c>
      <c r="K640" s="198">
        <f>Table2[[#This Row],[mark_up]]*Table2[[#This Row],[keluar]]</f>
        <v>0</v>
      </c>
      <c r="L640" s="198">
        <f>Table2[[#This Row],[beli]]*Table2[[#This Row],[stok_akhir]]</f>
        <v>59700</v>
      </c>
      <c r="M640" s="161">
        <f>Table2[[#This Row],[mark_up]]/Table2[[#This Row],[beli]]</f>
        <v>0.10552763819095477</v>
      </c>
    </row>
    <row r="641" spans="1:13" x14ac:dyDescent="0.3">
      <c r="A641" s="15" t="s">
        <v>1549</v>
      </c>
      <c r="B641" s="16" t="s">
        <v>1242</v>
      </c>
      <c r="C641" s="14">
        <v>1</v>
      </c>
      <c r="D641" s="14">
        <f>SUMIF(Table1[KODE BARANG],Table2[[#This Row],[kode_brg]],Table1[QTY])</f>
        <v>0</v>
      </c>
      <c r="E641" s="14">
        <f>SUMIF(Table3[kode_brg],Table2[[#This Row],[kode_brg]],Table3[QTY])</f>
        <v>0</v>
      </c>
      <c r="F641" s="14">
        <f>Table2[[#This Row],[stok_awal]]+Table2[[#This Row],[masuk]]-Table2[[#This Row],[keluar]]</f>
        <v>1</v>
      </c>
      <c r="G641" s="197">
        <v>19900</v>
      </c>
      <c r="H641" s="197">
        <v>22000</v>
      </c>
      <c r="I641" s="197">
        <f t="shared" si="9"/>
        <v>2100</v>
      </c>
      <c r="J641" s="198">
        <f>Table2[[#This Row],[jual]]*Table2[[#This Row],[keluar]]</f>
        <v>0</v>
      </c>
      <c r="K641" s="198">
        <f>Table2[[#This Row],[mark_up]]*Table2[[#This Row],[keluar]]</f>
        <v>0</v>
      </c>
      <c r="L641" s="198">
        <f>Table2[[#This Row],[beli]]*Table2[[#This Row],[stok_akhir]]</f>
        <v>19900</v>
      </c>
      <c r="M641" s="161">
        <f>Table2[[#This Row],[mark_up]]/Table2[[#This Row],[beli]]</f>
        <v>0.10552763819095477</v>
      </c>
    </row>
    <row r="642" spans="1:13" x14ac:dyDescent="0.3">
      <c r="A642" s="16" t="s">
        <v>1243</v>
      </c>
      <c r="B642" s="16" t="s">
        <v>1244</v>
      </c>
      <c r="C642" s="14">
        <v>10</v>
      </c>
      <c r="D642" s="14">
        <f>SUMIF(Table1[KODE BARANG],Table2[[#This Row],[kode_brg]],Table1[QTY])</f>
        <v>0</v>
      </c>
      <c r="E642" s="14">
        <f>SUMIF(Table3[kode_brg],Table2[[#This Row],[kode_brg]],Table3[QTY])</f>
        <v>0</v>
      </c>
      <c r="F642" s="14">
        <f>Table2[[#This Row],[stok_awal]]+Table2[[#This Row],[masuk]]-Table2[[#This Row],[keluar]]</f>
        <v>10</v>
      </c>
      <c r="G642" s="197">
        <v>3800</v>
      </c>
      <c r="H642" s="197">
        <v>4500</v>
      </c>
      <c r="I642" s="197">
        <f t="shared" si="9"/>
        <v>700</v>
      </c>
      <c r="J642" s="198">
        <f>Table2[[#This Row],[jual]]*Table2[[#This Row],[keluar]]</f>
        <v>0</v>
      </c>
      <c r="K642" s="198">
        <f>Table2[[#This Row],[mark_up]]*Table2[[#This Row],[keluar]]</f>
        <v>0</v>
      </c>
      <c r="L642" s="198">
        <f>Table2[[#This Row],[beli]]*Table2[[#This Row],[stok_akhir]]</f>
        <v>38000</v>
      </c>
      <c r="M642" s="161">
        <f>Table2[[#This Row],[mark_up]]/Table2[[#This Row],[beli]]</f>
        <v>0.18421052631578946</v>
      </c>
    </row>
    <row r="643" spans="1:13" x14ac:dyDescent="0.3">
      <c r="A643" s="16" t="s">
        <v>1245</v>
      </c>
      <c r="B643" s="16" t="s">
        <v>1246</v>
      </c>
      <c r="C643" s="14">
        <v>1</v>
      </c>
      <c r="D643" s="14">
        <f>SUMIF(Table1[KODE BARANG],Table2[[#This Row],[kode_brg]],Table1[QTY])</f>
        <v>0</v>
      </c>
      <c r="E643" s="14">
        <f>SUMIF(Table3[kode_brg],Table2[[#This Row],[kode_brg]],Table3[QTY])</f>
        <v>0</v>
      </c>
      <c r="F643" s="14">
        <f>Table2[[#This Row],[stok_awal]]+Table2[[#This Row],[masuk]]-Table2[[#This Row],[keluar]]</f>
        <v>1</v>
      </c>
      <c r="G643" s="197">
        <v>5500</v>
      </c>
      <c r="H643" s="197">
        <v>6500</v>
      </c>
      <c r="I643" s="197">
        <f t="shared" ref="I643:I706" si="10">H643-G643</f>
        <v>1000</v>
      </c>
      <c r="J643" s="198">
        <f>Table2[[#This Row],[jual]]*Table2[[#This Row],[keluar]]</f>
        <v>0</v>
      </c>
      <c r="K643" s="198">
        <f>Table2[[#This Row],[mark_up]]*Table2[[#This Row],[keluar]]</f>
        <v>0</v>
      </c>
      <c r="L643" s="198">
        <f>Table2[[#This Row],[beli]]*Table2[[#This Row],[stok_akhir]]</f>
        <v>5500</v>
      </c>
      <c r="M643" s="161">
        <f>Table2[[#This Row],[mark_up]]/Table2[[#This Row],[beli]]</f>
        <v>0.18181818181818182</v>
      </c>
    </row>
    <row r="644" spans="1:13" x14ac:dyDescent="0.3">
      <c r="A644" s="15" t="s">
        <v>1247</v>
      </c>
      <c r="B644" s="16" t="s">
        <v>1248</v>
      </c>
      <c r="C644" s="14">
        <v>1</v>
      </c>
      <c r="D644" s="14">
        <f>SUMIF(Table1[KODE BARANG],Table2[[#This Row],[kode_brg]],Table1[QTY])</f>
        <v>0</v>
      </c>
      <c r="E644" s="14">
        <f>SUMIF(Table3[kode_brg],Table2[[#This Row],[kode_brg]],Table3[QTY])</f>
        <v>0</v>
      </c>
      <c r="F644" s="14">
        <f>Table2[[#This Row],[stok_awal]]+Table2[[#This Row],[masuk]]-Table2[[#This Row],[keluar]]</f>
        <v>1</v>
      </c>
      <c r="G644" s="197">
        <v>11300</v>
      </c>
      <c r="H644" s="197">
        <v>13000</v>
      </c>
      <c r="I644" s="197">
        <f t="shared" si="10"/>
        <v>1700</v>
      </c>
      <c r="J644" s="198">
        <f>Table2[[#This Row],[jual]]*Table2[[#This Row],[keluar]]</f>
        <v>0</v>
      </c>
      <c r="K644" s="198">
        <f>Table2[[#This Row],[mark_up]]*Table2[[#This Row],[keluar]]</f>
        <v>0</v>
      </c>
      <c r="L644" s="198">
        <f>Table2[[#This Row],[beli]]*Table2[[#This Row],[stok_akhir]]</f>
        <v>11300</v>
      </c>
      <c r="M644" s="161">
        <f>Table2[[#This Row],[mark_up]]/Table2[[#This Row],[beli]]</f>
        <v>0.15044247787610621</v>
      </c>
    </row>
    <row r="645" spans="1:13" x14ac:dyDescent="0.3">
      <c r="A645" s="16" t="s">
        <v>1249</v>
      </c>
      <c r="B645" s="16" t="s">
        <v>1250</v>
      </c>
      <c r="C645" s="14">
        <v>8</v>
      </c>
      <c r="D645" s="14">
        <f>SUMIF(Table1[KODE BARANG],Table2[[#This Row],[kode_brg]],Table1[QTY])</f>
        <v>0</v>
      </c>
      <c r="E645" s="14">
        <f>SUMIF(Table3[kode_brg],Table2[[#This Row],[kode_brg]],Table3[QTY])</f>
        <v>0</v>
      </c>
      <c r="F645" s="14">
        <f>Table2[[#This Row],[stok_awal]]+Table2[[#This Row],[masuk]]-Table2[[#This Row],[keluar]]</f>
        <v>8</v>
      </c>
      <c r="G645" s="197">
        <v>3900</v>
      </c>
      <c r="H645" s="197">
        <v>4500</v>
      </c>
      <c r="I645" s="197">
        <f t="shared" si="10"/>
        <v>600</v>
      </c>
      <c r="J645" s="198">
        <f>Table2[[#This Row],[jual]]*Table2[[#This Row],[keluar]]</f>
        <v>0</v>
      </c>
      <c r="K645" s="198">
        <f>Table2[[#This Row],[mark_up]]*Table2[[#This Row],[keluar]]</f>
        <v>0</v>
      </c>
      <c r="L645" s="198">
        <f>Table2[[#This Row],[beli]]*Table2[[#This Row],[stok_akhir]]</f>
        <v>31200</v>
      </c>
      <c r="M645" s="161">
        <f>Table2[[#This Row],[mark_up]]/Table2[[#This Row],[beli]]</f>
        <v>0.15384615384615385</v>
      </c>
    </row>
    <row r="646" spans="1:13" x14ac:dyDescent="0.3">
      <c r="A646" s="16" t="s">
        <v>1251</v>
      </c>
      <c r="B646" s="16" t="s">
        <v>1252</v>
      </c>
      <c r="C646" s="14">
        <v>9</v>
      </c>
      <c r="D646" s="14">
        <f>SUMIF(Table1[KODE BARANG],Table2[[#This Row],[kode_brg]],Table1[QTY])</f>
        <v>2</v>
      </c>
      <c r="E646" s="14">
        <f>SUMIF(Table3[kode_brg],Table2[[#This Row],[kode_brg]],Table3[QTY])</f>
        <v>5</v>
      </c>
      <c r="F646" s="14">
        <f>Table2[[#This Row],[stok_awal]]+Table2[[#This Row],[masuk]]-Table2[[#This Row],[keluar]]</f>
        <v>6</v>
      </c>
      <c r="G646" s="197">
        <v>71375</v>
      </c>
      <c r="H646" s="197">
        <v>75000</v>
      </c>
      <c r="I646" s="197">
        <f t="shared" si="10"/>
        <v>3625</v>
      </c>
      <c r="J646" s="198">
        <f>Table2[[#This Row],[jual]]*Table2[[#This Row],[keluar]]</f>
        <v>375000</v>
      </c>
      <c r="K646" s="198">
        <f>Table2[[#This Row],[mark_up]]*Table2[[#This Row],[keluar]]</f>
        <v>18125</v>
      </c>
      <c r="L646" s="198">
        <f>Table2[[#This Row],[beli]]*Table2[[#This Row],[stok_akhir]]</f>
        <v>428250</v>
      </c>
      <c r="M646" s="161">
        <f>Table2[[#This Row],[mark_up]]/Table2[[#This Row],[beli]]</f>
        <v>5.0788091068301226E-2</v>
      </c>
    </row>
    <row r="647" spans="1:13" x14ac:dyDescent="0.3">
      <c r="A647" s="16" t="s">
        <v>1253</v>
      </c>
      <c r="B647" s="16" t="s">
        <v>1254</v>
      </c>
      <c r="C647" s="14">
        <v>11</v>
      </c>
      <c r="D647" s="14">
        <f>SUMIF(Table1[KODE BARANG],Table2[[#This Row],[kode_brg]],Table1[QTY])</f>
        <v>0</v>
      </c>
      <c r="E647" s="14">
        <f>SUMIF(Table3[kode_brg],Table2[[#This Row],[kode_brg]],Table3[QTY])</f>
        <v>0</v>
      </c>
      <c r="F647" s="14">
        <f>Table2[[#This Row],[stok_awal]]+Table2[[#This Row],[masuk]]-Table2[[#This Row],[keluar]]</f>
        <v>11</v>
      </c>
      <c r="G647" s="197">
        <v>3280</v>
      </c>
      <c r="H647" s="197">
        <v>4500</v>
      </c>
      <c r="I647" s="197">
        <f t="shared" si="10"/>
        <v>1220</v>
      </c>
      <c r="J647" s="198">
        <f>Table2[[#This Row],[jual]]*Table2[[#This Row],[keluar]]</f>
        <v>0</v>
      </c>
      <c r="K647" s="198">
        <f>Table2[[#This Row],[mark_up]]*Table2[[#This Row],[keluar]]</f>
        <v>0</v>
      </c>
      <c r="L647" s="198">
        <f>Table2[[#This Row],[beli]]*Table2[[#This Row],[stok_akhir]]</f>
        <v>36080</v>
      </c>
      <c r="M647" s="161">
        <f>Table2[[#This Row],[mark_up]]/Table2[[#This Row],[beli]]</f>
        <v>0.37195121951219512</v>
      </c>
    </row>
    <row r="648" spans="1:13" x14ac:dyDescent="0.3">
      <c r="A648" s="16" t="s">
        <v>1255</v>
      </c>
      <c r="B648" s="16" t="s">
        <v>1256</v>
      </c>
      <c r="C648" s="14">
        <v>0</v>
      </c>
      <c r="D648" s="14">
        <f>SUMIF(Table1[KODE BARANG],Table2[[#This Row],[kode_brg]],Table1[QTY])</f>
        <v>0</v>
      </c>
      <c r="E648" s="14">
        <f>SUMIF(Table3[kode_brg],Table2[[#This Row],[kode_brg]],Table3[QTY])</f>
        <v>0</v>
      </c>
      <c r="F648" s="14">
        <f>Table2[[#This Row],[stok_awal]]+Table2[[#This Row],[masuk]]-Table2[[#This Row],[keluar]]</f>
        <v>0</v>
      </c>
      <c r="G648" s="197">
        <v>10000</v>
      </c>
      <c r="H648" s="197">
        <v>11500</v>
      </c>
      <c r="I648" s="197">
        <f t="shared" si="10"/>
        <v>1500</v>
      </c>
      <c r="J648" s="198">
        <f>Table2[[#This Row],[jual]]*Table2[[#This Row],[keluar]]</f>
        <v>0</v>
      </c>
      <c r="K648" s="198">
        <f>Table2[[#This Row],[mark_up]]*Table2[[#This Row],[keluar]]</f>
        <v>0</v>
      </c>
      <c r="L648" s="198">
        <f>Table2[[#This Row],[beli]]*Table2[[#This Row],[stok_akhir]]</f>
        <v>0</v>
      </c>
      <c r="M648" s="161">
        <f>Table2[[#This Row],[mark_up]]/Table2[[#This Row],[beli]]</f>
        <v>0.15</v>
      </c>
    </row>
    <row r="649" spans="1:13" x14ac:dyDescent="0.3">
      <c r="A649" s="16" t="s">
        <v>1257</v>
      </c>
      <c r="B649" s="16" t="s">
        <v>1258</v>
      </c>
      <c r="C649" s="14">
        <v>10</v>
      </c>
      <c r="D649" s="14">
        <f>SUMIF(Table1[KODE BARANG],Table2[[#This Row],[kode_brg]],Table1[QTY])</f>
        <v>0</v>
      </c>
      <c r="E649" s="14">
        <f>SUMIF(Table3[kode_brg],Table2[[#This Row],[kode_brg]],Table3[QTY])</f>
        <v>1</v>
      </c>
      <c r="F649" s="14">
        <f>Table2[[#This Row],[stok_awal]]+Table2[[#This Row],[masuk]]-Table2[[#This Row],[keluar]]</f>
        <v>9</v>
      </c>
      <c r="G649" s="197">
        <v>16750</v>
      </c>
      <c r="H649" s="197">
        <v>20000</v>
      </c>
      <c r="I649" s="197">
        <f t="shared" si="10"/>
        <v>3250</v>
      </c>
      <c r="J649" s="198">
        <f>Table2[[#This Row],[jual]]*Table2[[#This Row],[keluar]]</f>
        <v>20000</v>
      </c>
      <c r="K649" s="198">
        <f>Table2[[#This Row],[mark_up]]*Table2[[#This Row],[keluar]]</f>
        <v>3250</v>
      </c>
      <c r="L649" s="198">
        <f>Table2[[#This Row],[beli]]*Table2[[#This Row],[stok_akhir]]</f>
        <v>150750</v>
      </c>
      <c r="M649" s="161">
        <f>Table2[[#This Row],[mark_up]]/Table2[[#This Row],[beli]]</f>
        <v>0.19402985074626866</v>
      </c>
    </row>
    <row r="650" spans="1:13" x14ac:dyDescent="0.3">
      <c r="A650" s="16" t="s">
        <v>1259</v>
      </c>
      <c r="B650" s="16" t="s">
        <v>1260</v>
      </c>
      <c r="C650" s="14">
        <v>8</v>
      </c>
      <c r="D650" s="14">
        <f>SUMIF(Table1[KODE BARANG],Table2[[#This Row],[kode_brg]],Table1[QTY])</f>
        <v>0</v>
      </c>
      <c r="E650" s="14">
        <f>SUMIF(Table3[kode_brg],Table2[[#This Row],[kode_brg]],Table3[QTY])</f>
        <v>0</v>
      </c>
      <c r="F650" s="14">
        <f>Table2[[#This Row],[stok_awal]]+Table2[[#This Row],[masuk]]-Table2[[#This Row],[keluar]]</f>
        <v>8</v>
      </c>
      <c r="G650" s="197">
        <v>10000</v>
      </c>
      <c r="H650" s="197">
        <v>12000</v>
      </c>
      <c r="I650" s="197">
        <f t="shared" si="10"/>
        <v>2000</v>
      </c>
      <c r="J650" s="198">
        <f>Table2[[#This Row],[jual]]*Table2[[#This Row],[keluar]]</f>
        <v>0</v>
      </c>
      <c r="K650" s="198">
        <f>Table2[[#This Row],[mark_up]]*Table2[[#This Row],[keluar]]</f>
        <v>0</v>
      </c>
      <c r="L650" s="198">
        <f>Table2[[#This Row],[beli]]*Table2[[#This Row],[stok_akhir]]</f>
        <v>80000</v>
      </c>
      <c r="M650" s="161">
        <f>Table2[[#This Row],[mark_up]]/Table2[[#This Row],[beli]]</f>
        <v>0.2</v>
      </c>
    </row>
    <row r="651" spans="1:13" x14ac:dyDescent="0.3">
      <c r="A651" s="16" t="s">
        <v>1261</v>
      </c>
      <c r="B651" s="16" t="s">
        <v>1262</v>
      </c>
      <c r="C651" s="14">
        <v>12</v>
      </c>
      <c r="D651" s="14">
        <f>SUMIF(Table1[KODE BARANG],Table2[[#This Row],[kode_brg]],Table1[QTY])</f>
        <v>0</v>
      </c>
      <c r="E651" s="14">
        <f>SUMIF(Table3[kode_brg],Table2[[#This Row],[kode_brg]],Table3[QTY])</f>
        <v>0</v>
      </c>
      <c r="F651" s="14">
        <f>Table2[[#This Row],[stok_awal]]+Table2[[#This Row],[masuk]]-Table2[[#This Row],[keluar]]</f>
        <v>12</v>
      </c>
      <c r="G651" s="197">
        <v>11500</v>
      </c>
      <c r="H651" s="197">
        <v>12500</v>
      </c>
      <c r="I651" s="197">
        <f t="shared" si="10"/>
        <v>1000</v>
      </c>
      <c r="J651" s="198">
        <f>Table2[[#This Row],[jual]]*Table2[[#This Row],[keluar]]</f>
        <v>0</v>
      </c>
      <c r="K651" s="198">
        <f>Table2[[#This Row],[mark_up]]*Table2[[#This Row],[keluar]]</f>
        <v>0</v>
      </c>
      <c r="L651" s="198">
        <f>Table2[[#This Row],[beli]]*Table2[[#This Row],[stok_akhir]]</f>
        <v>138000</v>
      </c>
      <c r="M651" s="161">
        <f>Table2[[#This Row],[mark_up]]/Table2[[#This Row],[beli]]</f>
        <v>8.6956521739130432E-2</v>
      </c>
    </row>
    <row r="652" spans="1:13" x14ac:dyDescent="0.3">
      <c r="A652" s="16" t="s">
        <v>1263</v>
      </c>
      <c r="B652" s="16" t="s">
        <v>1264</v>
      </c>
      <c r="C652" s="14">
        <v>2</v>
      </c>
      <c r="D652" s="14">
        <f>SUMIF(Table1[KODE BARANG],Table2[[#This Row],[kode_brg]],Table1[QTY])</f>
        <v>0</v>
      </c>
      <c r="E652" s="14">
        <f>SUMIF(Table3[kode_brg],Table2[[#This Row],[kode_brg]],Table3[QTY])</f>
        <v>0</v>
      </c>
      <c r="F652" s="14">
        <f>Table2[[#This Row],[stok_awal]]+Table2[[#This Row],[masuk]]-Table2[[#This Row],[keluar]]</f>
        <v>2</v>
      </c>
      <c r="G652" s="197">
        <v>12500</v>
      </c>
      <c r="H652" s="197">
        <v>14000</v>
      </c>
      <c r="I652" s="197">
        <f t="shared" si="10"/>
        <v>1500</v>
      </c>
      <c r="J652" s="198">
        <f>Table2[[#This Row],[jual]]*Table2[[#This Row],[keluar]]</f>
        <v>0</v>
      </c>
      <c r="K652" s="198">
        <f>Table2[[#This Row],[mark_up]]*Table2[[#This Row],[keluar]]</f>
        <v>0</v>
      </c>
      <c r="L652" s="198">
        <f>Table2[[#This Row],[beli]]*Table2[[#This Row],[stok_akhir]]</f>
        <v>25000</v>
      </c>
      <c r="M652" s="161">
        <f>Table2[[#This Row],[mark_up]]/Table2[[#This Row],[beli]]</f>
        <v>0.12</v>
      </c>
    </row>
    <row r="653" spans="1:13" x14ac:dyDescent="0.3">
      <c r="A653" s="16" t="s">
        <v>1265</v>
      </c>
      <c r="B653" s="16" t="s">
        <v>1266</v>
      </c>
      <c r="C653" s="14">
        <v>2</v>
      </c>
      <c r="D653" s="14">
        <f>SUMIF(Table1[KODE BARANG],Table2[[#This Row],[kode_brg]],Table1[QTY])</f>
        <v>0</v>
      </c>
      <c r="E653" s="14">
        <f>SUMIF(Table3[kode_brg],Table2[[#This Row],[kode_brg]],Table3[QTY])</f>
        <v>1</v>
      </c>
      <c r="F653" s="14">
        <f>Table2[[#This Row],[stok_awal]]+Table2[[#This Row],[masuk]]-Table2[[#This Row],[keluar]]</f>
        <v>1</v>
      </c>
      <c r="G653" s="197">
        <v>28000</v>
      </c>
      <c r="H653" s="197">
        <v>31000</v>
      </c>
      <c r="I653" s="197">
        <f t="shared" si="10"/>
        <v>3000</v>
      </c>
      <c r="J653" s="198">
        <f>Table2[[#This Row],[jual]]*Table2[[#This Row],[keluar]]</f>
        <v>31000</v>
      </c>
      <c r="K653" s="198">
        <f>Table2[[#This Row],[mark_up]]*Table2[[#This Row],[keluar]]</f>
        <v>3000</v>
      </c>
      <c r="L653" s="198">
        <f>Table2[[#This Row],[beli]]*Table2[[#This Row],[stok_akhir]]</f>
        <v>28000</v>
      </c>
      <c r="M653" s="161">
        <f>Table2[[#This Row],[mark_up]]/Table2[[#This Row],[beli]]</f>
        <v>0.10714285714285714</v>
      </c>
    </row>
    <row r="654" spans="1:13" x14ac:dyDescent="0.3">
      <c r="A654" s="16" t="s">
        <v>1267</v>
      </c>
      <c r="B654" s="16" t="s">
        <v>1268</v>
      </c>
      <c r="C654" s="14">
        <v>12</v>
      </c>
      <c r="D654" s="14">
        <f>SUMIF(Table1[KODE BARANG],Table2[[#This Row],[kode_brg]],Table1[QTY])</f>
        <v>0</v>
      </c>
      <c r="E654" s="14">
        <f>SUMIF(Table3[kode_brg],Table2[[#This Row],[kode_brg]],Table3[QTY])</f>
        <v>1</v>
      </c>
      <c r="F654" s="14">
        <f>Table2[[#This Row],[stok_awal]]+Table2[[#This Row],[masuk]]-Table2[[#This Row],[keluar]]</f>
        <v>11</v>
      </c>
      <c r="G654" s="197">
        <v>7000</v>
      </c>
      <c r="H654" s="197">
        <v>8500</v>
      </c>
      <c r="I654" s="197">
        <f t="shared" si="10"/>
        <v>1500</v>
      </c>
      <c r="J654" s="198">
        <f>Table2[[#This Row],[jual]]*Table2[[#This Row],[keluar]]</f>
        <v>8500</v>
      </c>
      <c r="K654" s="198">
        <f>Table2[[#This Row],[mark_up]]*Table2[[#This Row],[keluar]]</f>
        <v>1500</v>
      </c>
      <c r="L654" s="198">
        <f>Table2[[#This Row],[beli]]*Table2[[#This Row],[stok_akhir]]</f>
        <v>77000</v>
      </c>
      <c r="M654" s="161">
        <f>Table2[[#This Row],[mark_up]]/Table2[[#This Row],[beli]]</f>
        <v>0.21428571428571427</v>
      </c>
    </row>
    <row r="655" spans="1:13" x14ac:dyDescent="0.3">
      <c r="A655" s="16" t="s">
        <v>1269</v>
      </c>
      <c r="B655" s="18" t="s">
        <v>1270</v>
      </c>
      <c r="C655" s="14">
        <v>3</v>
      </c>
      <c r="D655" s="14">
        <f>SUMIF(Table1[KODE BARANG],Table2[[#This Row],[kode_brg]],Table1[QTY])</f>
        <v>0</v>
      </c>
      <c r="E655" s="14">
        <f>SUMIF(Table3[kode_brg],Table2[[#This Row],[kode_brg]],Table3[QTY])</f>
        <v>0</v>
      </c>
      <c r="F655" s="14">
        <f>Table2[[#This Row],[stok_awal]]+Table2[[#This Row],[masuk]]-Table2[[#This Row],[keluar]]</f>
        <v>3</v>
      </c>
      <c r="G655" s="197">
        <v>7000</v>
      </c>
      <c r="H655" s="197">
        <v>8500</v>
      </c>
      <c r="I655" s="197">
        <f t="shared" si="10"/>
        <v>1500</v>
      </c>
      <c r="J655" s="198">
        <f>Table2[[#This Row],[jual]]*Table2[[#This Row],[keluar]]</f>
        <v>0</v>
      </c>
      <c r="K655" s="198">
        <f>Table2[[#This Row],[mark_up]]*Table2[[#This Row],[keluar]]</f>
        <v>0</v>
      </c>
      <c r="L655" s="198">
        <f>Table2[[#This Row],[beli]]*Table2[[#This Row],[stok_akhir]]</f>
        <v>21000</v>
      </c>
      <c r="M655" s="161">
        <f>Table2[[#This Row],[mark_up]]/Table2[[#This Row],[beli]]</f>
        <v>0.21428571428571427</v>
      </c>
    </row>
    <row r="656" spans="1:13" x14ac:dyDescent="0.3">
      <c r="A656" s="16" t="s">
        <v>1271</v>
      </c>
      <c r="B656" s="16" t="s">
        <v>1272</v>
      </c>
      <c r="C656" s="14">
        <v>4</v>
      </c>
      <c r="D656" s="14">
        <f>SUMIF(Table1[KODE BARANG],Table2[[#This Row],[kode_brg]],Table1[QTY])</f>
        <v>0</v>
      </c>
      <c r="E656" s="14">
        <f>SUMIF(Table3[kode_brg],Table2[[#This Row],[kode_brg]],Table3[QTY])</f>
        <v>0</v>
      </c>
      <c r="F656" s="14">
        <f>Table2[[#This Row],[stok_awal]]+Table2[[#This Row],[masuk]]-Table2[[#This Row],[keluar]]</f>
        <v>4</v>
      </c>
      <c r="G656" s="197">
        <v>28000</v>
      </c>
      <c r="H656" s="197">
        <v>31000</v>
      </c>
      <c r="I656" s="197">
        <f t="shared" si="10"/>
        <v>3000</v>
      </c>
      <c r="J656" s="198">
        <f>Table2[[#This Row],[jual]]*Table2[[#This Row],[keluar]]</f>
        <v>0</v>
      </c>
      <c r="K656" s="198">
        <f>Table2[[#This Row],[mark_up]]*Table2[[#This Row],[keluar]]</f>
        <v>0</v>
      </c>
      <c r="L656" s="198">
        <f>Table2[[#This Row],[beli]]*Table2[[#This Row],[stok_akhir]]</f>
        <v>112000</v>
      </c>
      <c r="M656" s="161">
        <f>Table2[[#This Row],[mark_up]]/Table2[[#This Row],[beli]]</f>
        <v>0.10714285714285714</v>
      </c>
    </row>
    <row r="657" spans="1:13" x14ac:dyDescent="0.3">
      <c r="A657" s="16" t="s">
        <v>1273</v>
      </c>
      <c r="B657" s="16" t="s">
        <v>1274</v>
      </c>
      <c r="C657" s="14">
        <v>22</v>
      </c>
      <c r="D657" s="14">
        <f>SUMIF(Table1[KODE BARANG],Table2[[#This Row],[kode_brg]],Table1[QTY])</f>
        <v>0</v>
      </c>
      <c r="E657" s="14">
        <f>SUMIF(Table3[kode_brg],Table2[[#This Row],[kode_brg]],Table3[QTY])</f>
        <v>1</v>
      </c>
      <c r="F657" s="14">
        <f>Table2[[#This Row],[stok_awal]]+Table2[[#This Row],[masuk]]-Table2[[#This Row],[keluar]]</f>
        <v>21</v>
      </c>
      <c r="G657" s="197">
        <v>22900</v>
      </c>
      <c r="H657" s="197">
        <v>25000</v>
      </c>
      <c r="I657" s="197">
        <f t="shared" si="10"/>
        <v>2100</v>
      </c>
      <c r="J657" s="198">
        <f>Table2[[#This Row],[jual]]*Table2[[#This Row],[keluar]]</f>
        <v>25000</v>
      </c>
      <c r="K657" s="198">
        <f>Table2[[#This Row],[mark_up]]*Table2[[#This Row],[keluar]]</f>
        <v>2100</v>
      </c>
      <c r="L657" s="198">
        <f>Table2[[#This Row],[beli]]*Table2[[#This Row],[stok_akhir]]</f>
        <v>480900</v>
      </c>
      <c r="M657" s="161">
        <f>Table2[[#This Row],[mark_up]]/Table2[[#This Row],[beli]]</f>
        <v>9.1703056768558958E-2</v>
      </c>
    </row>
    <row r="658" spans="1:13" x14ac:dyDescent="0.3">
      <c r="A658" s="16" t="s">
        <v>1275</v>
      </c>
      <c r="B658" s="16" t="s">
        <v>1276</v>
      </c>
      <c r="C658" s="14">
        <v>5</v>
      </c>
      <c r="D658" s="14">
        <f>SUMIF(Table1[KODE BARANG],Table2[[#This Row],[kode_brg]],Table1[QTY])</f>
        <v>0</v>
      </c>
      <c r="E658" s="14">
        <f>SUMIF(Table3[kode_brg],Table2[[#This Row],[kode_brg]],Table3[QTY])</f>
        <v>0</v>
      </c>
      <c r="F658" s="14">
        <f>Table2[[#This Row],[stok_awal]]+Table2[[#This Row],[masuk]]-Table2[[#This Row],[keluar]]</f>
        <v>5</v>
      </c>
      <c r="G658" s="197">
        <v>12659</v>
      </c>
      <c r="H658" s="197">
        <v>14000</v>
      </c>
      <c r="I658" s="197">
        <f t="shared" si="10"/>
        <v>1341</v>
      </c>
      <c r="J658" s="198">
        <f>Table2[[#This Row],[jual]]*Table2[[#This Row],[keluar]]</f>
        <v>0</v>
      </c>
      <c r="K658" s="198">
        <f>Table2[[#This Row],[mark_up]]*Table2[[#This Row],[keluar]]</f>
        <v>0</v>
      </c>
      <c r="L658" s="198">
        <f>Table2[[#This Row],[beli]]*Table2[[#This Row],[stok_akhir]]</f>
        <v>63295</v>
      </c>
      <c r="M658" s="161">
        <f>Table2[[#This Row],[mark_up]]/Table2[[#This Row],[beli]]</f>
        <v>0.10593253811517497</v>
      </c>
    </row>
    <row r="659" spans="1:13" x14ac:dyDescent="0.3">
      <c r="A659" s="16" t="s">
        <v>1277</v>
      </c>
      <c r="B659" s="16" t="s">
        <v>1278</v>
      </c>
      <c r="C659" s="14">
        <v>50</v>
      </c>
      <c r="D659" s="14">
        <f>SUMIF(Table1[KODE BARANG],Table2[[#This Row],[kode_brg]],Table1[QTY])</f>
        <v>0</v>
      </c>
      <c r="E659" s="14">
        <f>SUMIF(Table3[kode_brg],Table2[[#This Row],[kode_brg]],Table3[QTY])</f>
        <v>0</v>
      </c>
      <c r="F659" s="14">
        <f>Table2[[#This Row],[stok_awal]]+Table2[[#This Row],[masuk]]-Table2[[#This Row],[keluar]]</f>
        <v>50</v>
      </c>
      <c r="G659" s="197">
        <v>629</v>
      </c>
      <c r="H659" s="197">
        <v>1000</v>
      </c>
      <c r="I659" s="197">
        <f t="shared" si="10"/>
        <v>371</v>
      </c>
      <c r="J659" s="198">
        <f>Table2[[#This Row],[jual]]*Table2[[#This Row],[keluar]]</f>
        <v>0</v>
      </c>
      <c r="K659" s="198">
        <f>Table2[[#This Row],[mark_up]]*Table2[[#This Row],[keluar]]</f>
        <v>0</v>
      </c>
      <c r="L659" s="198">
        <f>Table2[[#This Row],[beli]]*Table2[[#This Row],[stok_akhir]]</f>
        <v>31450</v>
      </c>
      <c r="M659" s="161">
        <f>Table2[[#This Row],[mark_up]]/Table2[[#This Row],[beli]]</f>
        <v>0.58982511923688397</v>
      </c>
    </row>
    <row r="660" spans="1:13" x14ac:dyDescent="0.3">
      <c r="A660" s="16" t="s">
        <v>1279</v>
      </c>
      <c r="B660" s="16" t="s">
        <v>1280</v>
      </c>
      <c r="C660" s="14">
        <v>96</v>
      </c>
      <c r="D660" s="14">
        <f>SUMIF(Table1[KODE BARANG],Table2[[#This Row],[kode_brg]],Table1[QTY])</f>
        <v>0</v>
      </c>
      <c r="E660" s="14">
        <f>SUMIF(Table3[kode_brg],Table2[[#This Row],[kode_brg]],Table3[QTY])</f>
        <v>0</v>
      </c>
      <c r="F660" s="14">
        <f>Table2[[#This Row],[stok_awal]]+Table2[[#This Row],[masuk]]-Table2[[#This Row],[keluar]]</f>
        <v>96</v>
      </c>
      <c r="G660" s="197">
        <v>204</v>
      </c>
      <c r="H660" s="197">
        <v>300</v>
      </c>
      <c r="I660" s="197">
        <f t="shared" si="10"/>
        <v>96</v>
      </c>
      <c r="J660" s="198">
        <f>Table2[[#This Row],[jual]]*Table2[[#This Row],[keluar]]</f>
        <v>0</v>
      </c>
      <c r="K660" s="198">
        <f>Table2[[#This Row],[mark_up]]*Table2[[#This Row],[keluar]]</f>
        <v>0</v>
      </c>
      <c r="L660" s="198">
        <f>Table2[[#This Row],[beli]]*Table2[[#This Row],[stok_akhir]]</f>
        <v>19584</v>
      </c>
      <c r="M660" s="161">
        <f>Table2[[#This Row],[mark_up]]/Table2[[#This Row],[beli]]</f>
        <v>0.47058823529411764</v>
      </c>
    </row>
    <row r="661" spans="1:13" x14ac:dyDescent="0.3">
      <c r="A661" s="16" t="s">
        <v>1281</v>
      </c>
      <c r="B661" s="16" t="s">
        <v>1282</v>
      </c>
      <c r="C661" s="14">
        <v>14</v>
      </c>
      <c r="D661" s="14">
        <f>SUMIF(Table1[KODE BARANG],Table2[[#This Row],[kode_brg]],Table1[QTY])</f>
        <v>0</v>
      </c>
      <c r="E661" s="14">
        <f>SUMIF(Table3[kode_brg],Table2[[#This Row],[kode_brg]],Table3[QTY])</f>
        <v>3</v>
      </c>
      <c r="F661" s="14">
        <f>Table2[[#This Row],[stok_awal]]+Table2[[#This Row],[masuk]]-Table2[[#This Row],[keluar]]</f>
        <v>11</v>
      </c>
      <c r="G661" s="197">
        <v>10000</v>
      </c>
      <c r="H661" s="197">
        <v>12000</v>
      </c>
      <c r="I661" s="197">
        <f t="shared" si="10"/>
        <v>2000</v>
      </c>
      <c r="J661" s="198">
        <f>Table2[[#This Row],[jual]]*Table2[[#This Row],[keluar]]</f>
        <v>36000</v>
      </c>
      <c r="K661" s="198">
        <f>Table2[[#This Row],[mark_up]]*Table2[[#This Row],[keluar]]</f>
        <v>6000</v>
      </c>
      <c r="L661" s="198">
        <f>Table2[[#This Row],[beli]]*Table2[[#This Row],[stok_akhir]]</f>
        <v>110000</v>
      </c>
      <c r="M661" s="161">
        <f>Table2[[#This Row],[mark_up]]/Table2[[#This Row],[beli]]</f>
        <v>0.2</v>
      </c>
    </row>
    <row r="662" spans="1:13" x14ac:dyDescent="0.3">
      <c r="A662" s="16" t="s">
        <v>1283</v>
      </c>
      <c r="B662" s="16" t="s">
        <v>1284</v>
      </c>
      <c r="C662" s="14">
        <v>30</v>
      </c>
      <c r="D662" s="14">
        <f>SUMIF(Table1[KODE BARANG],Table2[[#This Row],[kode_brg]],Table1[QTY])</f>
        <v>0</v>
      </c>
      <c r="E662" s="14">
        <f>SUMIF(Table3[kode_brg],Table2[[#This Row],[kode_brg]],Table3[QTY])</f>
        <v>2</v>
      </c>
      <c r="F662" s="14">
        <f>Table2[[#This Row],[stok_awal]]+Table2[[#This Row],[masuk]]-Table2[[#This Row],[keluar]]</f>
        <v>28</v>
      </c>
      <c r="G662" s="197">
        <v>4500</v>
      </c>
      <c r="H662" s="197">
        <v>5000</v>
      </c>
      <c r="I662" s="197">
        <f t="shared" si="10"/>
        <v>500</v>
      </c>
      <c r="J662" s="198">
        <f>Table2[[#This Row],[jual]]*Table2[[#This Row],[keluar]]</f>
        <v>10000</v>
      </c>
      <c r="K662" s="198">
        <f>Table2[[#This Row],[mark_up]]*Table2[[#This Row],[keluar]]</f>
        <v>1000</v>
      </c>
      <c r="L662" s="198">
        <f>Table2[[#This Row],[beli]]*Table2[[#This Row],[stok_akhir]]</f>
        <v>126000</v>
      </c>
      <c r="M662" s="161">
        <f>Table2[[#This Row],[mark_up]]/Table2[[#This Row],[beli]]</f>
        <v>0.1111111111111111</v>
      </c>
    </row>
    <row r="663" spans="1:13" x14ac:dyDescent="0.3">
      <c r="A663" s="16" t="s">
        <v>1285</v>
      </c>
      <c r="B663" s="16" t="s">
        <v>1286</v>
      </c>
      <c r="C663" s="14">
        <v>10</v>
      </c>
      <c r="D663" s="14">
        <f>SUMIF(Table1[KODE BARANG],Table2[[#This Row],[kode_brg]],Table1[QTY])</f>
        <v>0</v>
      </c>
      <c r="E663" s="14">
        <f>SUMIF(Table3[kode_brg],Table2[[#This Row],[kode_brg]],Table3[QTY])</f>
        <v>1</v>
      </c>
      <c r="F663" s="14">
        <f>Table2[[#This Row],[stok_awal]]+Table2[[#This Row],[masuk]]-Table2[[#This Row],[keluar]]</f>
        <v>9</v>
      </c>
      <c r="G663" s="197">
        <v>9047</v>
      </c>
      <c r="H663" s="197">
        <v>12000</v>
      </c>
      <c r="I663" s="197">
        <f t="shared" si="10"/>
        <v>2953</v>
      </c>
      <c r="J663" s="198">
        <f>Table2[[#This Row],[jual]]*Table2[[#This Row],[keluar]]</f>
        <v>12000</v>
      </c>
      <c r="K663" s="198">
        <f>Table2[[#This Row],[mark_up]]*Table2[[#This Row],[keluar]]</f>
        <v>2953</v>
      </c>
      <c r="L663" s="198">
        <f>Table2[[#This Row],[beli]]*Table2[[#This Row],[stok_akhir]]</f>
        <v>81423</v>
      </c>
      <c r="M663" s="161">
        <f>Table2[[#This Row],[mark_up]]/Table2[[#This Row],[beli]]</f>
        <v>0.32640654360561511</v>
      </c>
    </row>
    <row r="664" spans="1:13" x14ac:dyDescent="0.3">
      <c r="A664" s="36" t="s">
        <v>1287</v>
      </c>
      <c r="B664" s="36" t="s">
        <v>1288</v>
      </c>
      <c r="C664" s="14">
        <v>9</v>
      </c>
      <c r="D664" s="14">
        <f>SUMIF(Table1[KODE BARANG],Table2[[#This Row],[kode_brg]],Table1[QTY])</f>
        <v>0</v>
      </c>
      <c r="E664" s="14">
        <f>SUMIF(Table3[kode_brg],Table2[[#This Row],[kode_brg]],Table3[QTY])</f>
        <v>1</v>
      </c>
      <c r="F664" s="14">
        <f>Table2[[#This Row],[stok_awal]]+Table2[[#This Row],[masuk]]-Table2[[#This Row],[keluar]]</f>
        <v>8</v>
      </c>
      <c r="G664" s="197">
        <v>5000</v>
      </c>
      <c r="H664" s="197">
        <v>5500</v>
      </c>
      <c r="I664" s="197">
        <f t="shared" si="10"/>
        <v>500</v>
      </c>
      <c r="J664" s="198">
        <f>Table2[[#This Row],[jual]]*Table2[[#This Row],[keluar]]</f>
        <v>5500</v>
      </c>
      <c r="K664" s="198">
        <f>Table2[[#This Row],[mark_up]]*Table2[[#This Row],[keluar]]</f>
        <v>500</v>
      </c>
      <c r="L664" s="198">
        <f>Table2[[#This Row],[beli]]*Table2[[#This Row],[stok_akhir]]</f>
        <v>40000</v>
      </c>
      <c r="M664" s="161">
        <f>Table2[[#This Row],[mark_up]]/Table2[[#This Row],[beli]]</f>
        <v>0.1</v>
      </c>
    </row>
    <row r="665" spans="1:13" x14ac:dyDescent="0.3">
      <c r="A665" s="37" t="s">
        <v>1289</v>
      </c>
      <c r="B665" s="38" t="s">
        <v>1290</v>
      </c>
      <c r="C665" s="14">
        <v>84</v>
      </c>
      <c r="D665" s="14">
        <f>SUMIF(Table1[KODE BARANG],Table2[[#This Row],[kode_brg]],Table1[QTY])</f>
        <v>0</v>
      </c>
      <c r="E665" s="14">
        <f>SUMIF(Table3[kode_brg],Table2[[#This Row],[kode_brg]],Table3[QTY])</f>
        <v>14</v>
      </c>
      <c r="F665" s="14">
        <f>Table2[[#This Row],[stok_awal]]+Table2[[#This Row],[masuk]]-Table2[[#This Row],[keluar]]</f>
        <v>70</v>
      </c>
      <c r="G665" s="197">
        <v>2500</v>
      </c>
      <c r="H665" s="197">
        <v>4500</v>
      </c>
      <c r="I665" s="197">
        <f t="shared" si="10"/>
        <v>2000</v>
      </c>
      <c r="J665" s="198">
        <f>Table2[[#This Row],[jual]]*Table2[[#This Row],[keluar]]</f>
        <v>63000</v>
      </c>
      <c r="K665" s="198">
        <f>Table2[[#This Row],[mark_up]]*Table2[[#This Row],[keluar]]</f>
        <v>28000</v>
      </c>
      <c r="L665" s="198">
        <f>Table2[[#This Row],[beli]]*Table2[[#This Row],[stok_akhir]]</f>
        <v>175000</v>
      </c>
      <c r="M665" s="161">
        <f>Table2[[#This Row],[mark_up]]/Table2[[#This Row],[beli]]</f>
        <v>0.8</v>
      </c>
    </row>
    <row r="666" spans="1:13" x14ac:dyDescent="0.3">
      <c r="A666" s="37" t="s">
        <v>1550</v>
      </c>
      <c r="B666" s="38" t="s">
        <v>1291</v>
      </c>
      <c r="C666" s="14">
        <v>1</v>
      </c>
      <c r="D666" s="14">
        <f>SUMIF(Table1[KODE BARANG],Table2[[#This Row],[kode_brg]],Table1[QTY])</f>
        <v>0</v>
      </c>
      <c r="E666" s="14">
        <f>SUMIF(Table3[kode_brg],Table2[[#This Row],[kode_brg]],Table3[QTY])</f>
        <v>3</v>
      </c>
      <c r="F666" s="14">
        <f>Table2[[#This Row],[stok_awal]]+Table2[[#This Row],[masuk]]-Table2[[#This Row],[keluar]]</f>
        <v>-2</v>
      </c>
      <c r="G666" s="197">
        <v>810</v>
      </c>
      <c r="H666" s="197">
        <v>1000</v>
      </c>
      <c r="I666" s="197">
        <f t="shared" si="10"/>
        <v>190</v>
      </c>
      <c r="J666" s="198">
        <f>Table2[[#This Row],[jual]]*Table2[[#This Row],[keluar]]</f>
        <v>3000</v>
      </c>
      <c r="K666" s="198">
        <f>Table2[[#This Row],[mark_up]]*Table2[[#This Row],[keluar]]</f>
        <v>570</v>
      </c>
      <c r="L666" s="198">
        <f>Table2[[#This Row],[beli]]*Table2[[#This Row],[stok_akhir]]</f>
        <v>-1620</v>
      </c>
      <c r="M666" s="161">
        <f>Table2[[#This Row],[mark_up]]/Table2[[#This Row],[beli]]</f>
        <v>0.23456790123456789</v>
      </c>
    </row>
    <row r="667" spans="1:13" x14ac:dyDescent="0.3">
      <c r="A667" s="37" t="s">
        <v>1551</v>
      </c>
      <c r="B667" s="38" t="s">
        <v>1292</v>
      </c>
      <c r="C667" s="14">
        <v>4</v>
      </c>
      <c r="D667" s="14">
        <f>SUMIF(Table1[KODE BARANG],Table2[[#This Row],[kode_brg]],Table1[QTY])</f>
        <v>0</v>
      </c>
      <c r="E667" s="14">
        <f>SUMIF(Table3[kode_brg],Table2[[#This Row],[kode_brg]],Table3[QTY])</f>
        <v>4</v>
      </c>
      <c r="F667" s="14">
        <f>Table2[[#This Row],[stok_awal]]+Table2[[#This Row],[masuk]]-Table2[[#This Row],[keluar]]</f>
        <v>0</v>
      </c>
      <c r="G667" s="197">
        <v>934</v>
      </c>
      <c r="H667" s="197">
        <v>1500</v>
      </c>
      <c r="I667" s="197">
        <f t="shared" si="10"/>
        <v>566</v>
      </c>
      <c r="J667" s="198">
        <f>Table2[[#This Row],[jual]]*Table2[[#This Row],[keluar]]</f>
        <v>6000</v>
      </c>
      <c r="K667" s="198">
        <f>Table2[[#This Row],[mark_up]]*Table2[[#This Row],[keluar]]</f>
        <v>2264</v>
      </c>
      <c r="L667" s="198">
        <f>Table2[[#This Row],[beli]]*Table2[[#This Row],[stok_akhir]]</f>
        <v>0</v>
      </c>
      <c r="M667" s="161">
        <f>Table2[[#This Row],[mark_up]]/Table2[[#This Row],[beli]]</f>
        <v>0.60599571734475377</v>
      </c>
    </row>
    <row r="668" spans="1:13" x14ac:dyDescent="0.3">
      <c r="A668" s="37" t="s">
        <v>1552</v>
      </c>
      <c r="B668" s="38" t="s">
        <v>1293</v>
      </c>
      <c r="C668" s="14">
        <v>7</v>
      </c>
      <c r="D668" s="14">
        <f>SUMIF(Table1[KODE BARANG],Table2[[#This Row],[kode_brg]],Table1[QTY])</f>
        <v>0</v>
      </c>
      <c r="E668" s="14">
        <f>SUMIF(Table3[kode_brg],Table2[[#This Row],[kode_brg]],Table3[QTY])</f>
        <v>1</v>
      </c>
      <c r="F668" s="14">
        <f>Table2[[#This Row],[stok_awal]]+Table2[[#This Row],[masuk]]-Table2[[#This Row],[keluar]]</f>
        <v>6</v>
      </c>
      <c r="G668" s="197">
        <v>3086</v>
      </c>
      <c r="H668" s="197">
        <v>4000</v>
      </c>
      <c r="I668" s="197">
        <f t="shared" si="10"/>
        <v>914</v>
      </c>
      <c r="J668" s="198">
        <f>Table2[[#This Row],[jual]]*Table2[[#This Row],[keluar]]</f>
        <v>4000</v>
      </c>
      <c r="K668" s="198">
        <f>Table2[[#This Row],[mark_up]]*Table2[[#This Row],[keluar]]</f>
        <v>914</v>
      </c>
      <c r="L668" s="198">
        <f>Table2[[#This Row],[beli]]*Table2[[#This Row],[stok_akhir]]</f>
        <v>18516</v>
      </c>
      <c r="M668" s="161">
        <f>Table2[[#This Row],[mark_up]]/Table2[[#This Row],[beli]]</f>
        <v>0.29617627997407647</v>
      </c>
    </row>
    <row r="669" spans="1:13" x14ac:dyDescent="0.3">
      <c r="A669" s="37" t="s">
        <v>1553</v>
      </c>
      <c r="B669" s="38" t="s">
        <v>1294</v>
      </c>
      <c r="C669" s="14">
        <v>1</v>
      </c>
      <c r="D669" s="14">
        <f>SUMIF(Table1[KODE BARANG],Table2[[#This Row],[kode_brg]],Table1[QTY])</f>
        <v>0</v>
      </c>
      <c r="E669" s="14">
        <f>SUMIF(Table3[kode_brg],Table2[[#This Row],[kode_brg]],Table3[QTY])</f>
        <v>0</v>
      </c>
      <c r="F669" s="14">
        <f>Table2[[#This Row],[stok_awal]]+Table2[[#This Row],[masuk]]-Table2[[#This Row],[keluar]]</f>
        <v>1</v>
      </c>
      <c r="G669" s="197">
        <v>6127</v>
      </c>
      <c r="H669" s="197">
        <v>7000</v>
      </c>
      <c r="I669" s="197">
        <f t="shared" si="10"/>
        <v>873</v>
      </c>
      <c r="J669" s="198">
        <f>Table2[[#This Row],[jual]]*Table2[[#This Row],[keluar]]</f>
        <v>0</v>
      </c>
      <c r="K669" s="198">
        <f>Table2[[#This Row],[mark_up]]*Table2[[#This Row],[keluar]]</f>
        <v>0</v>
      </c>
      <c r="L669" s="198">
        <f>Table2[[#This Row],[beli]]*Table2[[#This Row],[stok_akhir]]</f>
        <v>6127</v>
      </c>
      <c r="M669" s="161">
        <f>Table2[[#This Row],[mark_up]]/Table2[[#This Row],[beli]]</f>
        <v>0.1424840868287906</v>
      </c>
    </row>
    <row r="670" spans="1:13" x14ac:dyDescent="0.3">
      <c r="A670" s="37" t="s">
        <v>1554</v>
      </c>
      <c r="B670" s="38" t="s">
        <v>1295</v>
      </c>
      <c r="C670" s="14">
        <v>0</v>
      </c>
      <c r="D670" s="14">
        <f>SUMIF(Table1[KODE BARANG],Table2[[#This Row],[kode_brg]],Table1[QTY])</f>
        <v>0</v>
      </c>
      <c r="E670" s="14">
        <f>SUMIF(Table3[kode_brg],Table2[[#This Row],[kode_brg]],Table3[QTY])</f>
        <v>0</v>
      </c>
      <c r="F670" s="14">
        <f>Table2[[#This Row],[stok_awal]]+Table2[[#This Row],[masuk]]-Table2[[#This Row],[keluar]]</f>
        <v>0</v>
      </c>
      <c r="G670" s="197">
        <v>6000</v>
      </c>
      <c r="H670" s="197">
        <v>7000</v>
      </c>
      <c r="I670" s="197">
        <f t="shared" si="10"/>
        <v>1000</v>
      </c>
      <c r="J670" s="198">
        <f>Table2[[#This Row],[jual]]*Table2[[#This Row],[keluar]]</f>
        <v>0</v>
      </c>
      <c r="K670" s="198">
        <f>Table2[[#This Row],[mark_up]]*Table2[[#This Row],[keluar]]</f>
        <v>0</v>
      </c>
      <c r="L670" s="198">
        <f>Table2[[#This Row],[beli]]*Table2[[#This Row],[stok_akhir]]</f>
        <v>0</v>
      </c>
      <c r="M670" s="161">
        <f>Table2[[#This Row],[mark_up]]/Table2[[#This Row],[beli]]</f>
        <v>0.16666666666666666</v>
      </c>
    </row>
    <row r="671" spans="1:13" x14ac:dyDescent="0.3">
      <c r="A671" s="36" t="s">
        <v>1296</v>
      </c>
      <c r="B671" s="36" t="s">
        <v>1297</v>
      </c>
      <c r="C671" s="14">
        <v>1</v>
      </c>
      <c r="D671" s="14">
        <f>SUMIF(Table1[KODE BARANG],Table2[[#This Row],[kode_brg]],Table1[QTY])</f>
        <v>0</v>
      </c>
      <c r="E671" s="14">
        <f>SUMIF(Table3[kode_brg],Table2[[#This Row],[kode_brg]],Table3[QTY])</f>
        <v>1</v>
      </c>
      <c r="F671" s="14">
        <f>Table2[[#This Row],[stok_awal]]+Table2[[#This Row],[masuk]]-Table2[[#This Row],[keluar]]</f>
        <v>0</v>
      </c>
      <c r="G671" s="197">
        <v>8500</v>
      </c>
      <c r="H671" s="197">
        <v>9000</v>
      </c>
      <c r="I671" s="197">
        <f t="shared" si="10"/>
        <v>500</v>
      </c>
      <c r="J671" s="198">
        <f>Table2[[#This Row],[jual]]*Table2[[#This Row],[keluar]]</f>
        <v>9000</v>
      </c>
      <c r="K671" s="198">
        <f>Table2[[#This Row],[mark_up]]*Table2[[#This Row],[keluar]]</f>
        <v>500</v>
      </c>
      <c r="L671" s="198">
        <f>Table2[[#This Row],[beli]]*Table2[[#This Row],[stok_akhir]]</f>
        <v>0</v>
      </c>
      <c r="M671" s="161">
        <f>Table2[[#This Row],[mark_up]]/Table2[[#This Row],[beli]]</f>
        <v>5.8823529411764705E-2</v>
      </c>
    </row>
    <row r="672" spans="1:13" x14ac:dyDescent="0.3">
      <c r="A672" s="36" t="s">
        <v>1298</v>
      </c>
      <c r="B672" s="36" t="s">
        <v>1299</v>
      </c>
      <c r="C672" s="14">
        <v>1</v>
      </c>
      <c r="D672" s="14">
        <f>SUMIF(Table1[KODE BARANG],Table2[[#This Row],[kode_brg]],Table1[QTY])</f>
        <v>0</v>
      </c>
      <c r="E672" s="14">
        <f>SUMIF(Table3[kode_brg],Table2[[#This Row],[kode_brg]],Table3[QTY])</f>
        <v>0</v>
      </c>
      <c r="F672" s="14">
        <f>Table2[[#This Row],[stok_awal]]+Table2[[#This Row],[masuk]]-Table2[[#This Row],[keluar]]</f>
        <v>1</v>
      </c>
      <c r="G672" s="197">
        <v>8500</v>
      </c>
      <c r="H672" s="197">
        <v>9000</v>
      </c>
      <c r="I672" s="197">
        <f t="shared" si="10"/>
        <v>500</v>
      </c>
      <c r="J672" s="198">
        <f>Table2[[#This Row],[jual]]*Table2[[#This Row],[keluar]]</f>
        <v>0</v>
      </c>
      <c r="K672" s="198">
        <f>Table2[[#This Row],[mark_up]]*Table2[[#This Row],[keluar]]</f>
        <v>0</v>
      </c>
      <c r="L672" s="198">
        <f>Table2[[#This Row],[beli]]*Table2[[#This Row],[stok_akhir]]</f>
        <v>8500</v>
      </c>
      <c r="M672" s="161">
        <f>Table2[[#This Row],[mark_up]]/Table2[[#This Row],[beli]]</f>
        <v>5.8823529411764705E-2</v>
      </c>
    </row>
    <row r="673" spans="1:13" x14ac:dyDescent="0.3">
      <c r="A673" s="16" t="s">
        <v>1300</v>
      </c>
      <c r="B673" s="16" t="s">
        <v>1301</v>
      </c>
      <c r="C673" s="14">
        <v>0</v>
      </c>
      <c r="D673" s="14">
        <f>SUMIF(Table1[KODE BARANG],Table2[[#This Row],[kode_brg]],Table1[QTY])</f>
        <v>0</v>
      </c>
      <c r="E673" s="14">
        <f>SUMIF(Table3[kode_brg],Table2[[#This Row],[kode_brg]],Table3[QTY])</f>
        <v>0</v>
      </c>
      <c r="F673" s="14">
        <f>Table2[[#This Row],[stok_awal]]+Table2[[#This Row],[masuk]]-Table2[[#This Row],[keluar]]</f>
        <v>0</v>
      </c>
      <c r="G673" s="197">
        <v>8500</v>
      </c>
      <c r="H673" s="197">
        <v>9000</v>
      </c>
      <c r="I673" s="197">
        <f t="shared" si="10"/>
        <v>500</v>
      </c>
      <c r="J673" s="198">
        <f>Table2[[#This Row],[jual]]*Table2[[#This Row],[keluar]]</f>
        <v>0</v>
      </c>
      <c r="K673" s="198">
        <f>Table2[[#This Row],[mark_up]]*Table2[[#This Row],[keluar]]</f>
        <v>0</v>
      </c>
      <c r="L673" s="198">
        <f>Table2[[#This Row],[beli]]*Table2[[#This Row],[stok_akhir]]</f>
        <v>0</v>
      </c>
      <c r="M673" s="161">
        <f>Table2[[#This Row],[mark_up]]/Table2[[#This Row],[beli]]</f>
        <v>5.8823529411764705E-2</v>
      </c>
    </row>
    <row r="674" spans="1:13" x14ac:dyDescent="0.3">
      <c r="A674" s="15" t="s">
        <v>1302</v>
      </c>
      <c r="B674" s="16" t="s">
        <v>1303</v>
      </c>
      <c r="C674" s="14">
        <v>9</v>
      </c>
      <c r="D674" s="14">
        <f>SUMIF(Table1[KODE BARANG],Table2[[#This Row],[kode_brg]],Table1[QTY])</f>
        <v>0</v>
      </c>
      <c r="E674" s="14">
        <f>SUMIF(Table3[kode_brg],Table2[[#This Row],[kode_brg]],Table3[QTY])</f>
        <v>2</v>
      </c>
      <c r="F674" s="14">
        <f>Table2[[#This Row],[stok_awal]]+Table2[[#This Row],[masuk]]-Table2[[#This Row],[keluar]]</f>
        <v>7</v>
      </c>
      <c r="G674" s="197">
        <v>18000</v>
      </c>
      <c r="H674" s="197">
        <v>21000</v>
      </c>
      <c r="I674" s="197">
        <f t="shared" si="10"/>
        <v>3000</v>
      </c>
      <c r="J674" s="198">
        <f>Table2[[#This Row],[jual]]*Table2[[#This Row],[keluar]]</f>
        <v>42000</v>
      </c>
      <c r="K674" s="198">
        <f>Table2[[#This Row],[mark_up]]*Table2[[#This Row],[keluar]]</f>
        <v>6000</v>
      </c>
      <c r="L674" s="198">
        <f>Table2[[#This Row],[beli]]*Table2[[#This Row],[stok_akhir]]</f>
        <v>126000</v>
      </c>
      <c r="M674" s="161">
        <f>Table2[[#This Row],[mark_up]]/Table2[[#This Row],[beli]]</f>
        <v>0.16666666666666666</v>
      </c>
    </row>
    <row r="675" spans="1:13" x14ac:dyDescent="0.3">
      <c r="A675" s="15" t="s">
        <v>1304</v>
      </c>
      <c r="B675" s="16" t="s">
        <v>1305</v>
      </c>
      <c r="C675" s="14">
        <v>225</v>
      </c>
      <c r="D675" s="14">
        <f>SUMIF(Table1[KODE BARANG],Table2[[#This Row],[kode_brg]],Table1[QTY])</f>
        <v>0</v>
      </c>
      <c r="E675" s="14">
        <f>SUMIF(Table3[kode_brg],Table2[[#This Row],[kode_brg]],Table3[QTY])</f>
        <v>143</v>
      </c>
      <c r="F675" s="14">
        <f>Table2[[#This Row],[stok_awal]]+Table2[[#This Row],[masuk]]-Table2[[#This Row],[keluar]]</f>
        <v>82</v>
      </c>
      <c r="G675" s="197">
        <v>1250</v>
      </c>
      <c r="H675" s="197">
        <v>2000</v>
      </c>
      <c r="I675" s="197">
        <f t="shared" si="10"/>
        <v>750</v>
      </c>
      <c r="J675" s="198">
        <f>Table2[[#This Row],[jual]]*Table2[[#This Row],[keluar]]</f>
        <v>286000</v>
      </c>
      <c r="K675" s="198">
        <f>Table2[[#This Row],[mark_up]]*Table2[[#This Row],[keluar]]</f>
        <v>107250</v>
      </c>
      <c r="L675" s="198">
        <f>Table2[[#This Row],[beli]]*Table2[[#This Row],[stok_akhir]]</f>
        <v>102500</v>
      </c>
      <c r="M675" s="161">
        <f>Table2[[#This Row],[mark_up]]/Table2[[#This Row],[beli]]</f>
        <v>0.6</v>
      </c>
    </row>
    <row r="676" spans="1:13" x14ac:dyDescent="0.3">
      <c r="A676" s="15" t="s">
        <v>1306</v>
      </c>
      <c r="B676" s="16" t="s">
        <v>1307</v>
      </c>
      <c r="C676" s="14">
        <v>6</v>
      </c>
      <c r="D676" s="14">
        <f>SUMIF(Table1[KODE BARANG],Table2[[#This Row],[kode_brg]],Table1[QTY])</f>
        <v>0</v>
      </c>
      <c r="E676" s="14">
        <f>SUMIF(Table3[kode_brg],Table2[[#This Row],[kode_brg]],Table3[QTY])</f>
        <v>1</v>
      </c>
      <c r="F676" s="14">
        <f>Table2[[#This Row],[stok_awal]]+Table2[[#This Row],[masuk]]-Table2[[#This Row],[keluar]]</f>
        <v>5</v>
      </c>
      <c r="G676" s="197">
        <v>5999</v>
      </c>
      <c r="H676" s="197">
        <v>7000</v>
      </c>
      <c r="I676" s="197">
        <f t="shared" si="10"/>
        <v>1001</v>
      </c>
      <c r="J676" s="198">
        <f>Table2[[#This Row],[jual]]*Table2[[#This Row],[keluar]]</f>
        <v>7000</v>
      </c>
      <c r="K676" s="198">
        <f>Table2[[#This Row],[mark_up]]*Table2[[#This Row],[keluar]]</f>
        <v>1001</v>
      </c>
      <c r="L676" s="198">
        <f>Table2[[#This Row],[beli]]*Table2[[#This Row],[stok_akhir]]</f>
        <v>29995</v>
      </c>
      <c r="M676" s="161">
        <f>Table2[[#This Row],[mark_up]]/Table2[[#This Row],[beli]]</f>
        <v>0.16686114352392065</v>
      </c>
    </row>
    <row r="677" spans="1:13" x14ac:dyDescent="0.3">
      <c r="A677" s="39">
        <v>899118937073</v>
      </c>
      <c r="B677" s="16" t="s">
        <v>1308</v>
      </c>
      <c r="C677" s="14">
        <v>27</v>
      </c>
      <c r="D677" s="14">
        <f>SUMIF(Table1[KODE BARANG],Table2[[#This Row],[kode_brg]],Table1[QTY])</f>
        <v>0</v>
      </c>
      <c r="E677" s="14">
        <f>SUMIF(Table3[kode_brg],Table2[[#This Row],[kode_brg]],Table3[QTY])</f>
        <v>0</v>
      </c>
      <c r="F677" s="14">
        <f>Table2[[#This Row],[stok_awal]]+Table2[[#This Row],[masuk]]-Table2[[#This Row],[keluar]]</f>
        <v>27</v>
      </c>
      <c r="G677" s="197">
        <v>1500</v>
      </c>
      <c r="H677" s="197">
        <v>2000</v>
      </c>
      <c r="I677" s="197">
        <f t="shared" si="10"/>
        <v>500</v>
      </c>
      <c r="J677" s="198">
        <f>Table2[[#This Row],[jual]]*Table2[[#This Row],[keluar]]</f>
        <v>0</v>
      </c>
      <c r="K677" s="198">
        <f>Table2[[#This Row],[mark_up]]*Table2[[#This Row],[keluar]]</f>
        <v>0</v>
      </c>
      <c r="L677" s="198">
        <f>Table2[[#This Row],[beli]]*Table2[[#This Row],[stok_akhir]]</f>
        <v>40500</v>
      </c>
      <c r="M677" s="161">
        <f>Table2[[#This Row],[mark_up]]/Table2[[#This Row],[beli]]</f>
        <v>0.33333333333333331</v>
      </c>
    </row>
    <row r="678" spans="1:13" x14ac:dyDescent="0.3">
      <c r="A678" s="15"/>
      <c r="B678" s="16" t="s">
        <v>1309</v>
      </c>
      <c r="C678" s="14">
        <v>0</v>
      </c>
      <c r="D678" s="14">
        <f>SUMIF(Table1[KODE BARANG],Table2[[#This Row],[kode_brg]],Table1[QTY])</f>
        <v>0</v>
      </c>
      <c r="E678" s="14">
        <f>SUMIF(Table3[kode_brg],Table2[[#This Row],[kode_brg]],Table3[QTY])</f>
        <v>0</v>
      </c>
      <c r="F678" s="14">
        <f>Table2[[#This Row],[stok_awal]]+Table2[[#This Row],[masuk]]-Table2[[#This Row],[keluar]]</f>
        <v>0</v>
      </c>
      <c r="G678" s="197">
        <v>6000</v>
      </c>
      <c r="H678" s="197">
        <v>7000</v>
      </c>
      <c r="I678" s="197">
        <f t="shared" si="10"/>
        <v>1000</v>
      </c>
      <c r="J678" s="198">
        <f>Table2[[#This Row],[jual]]*Table2[[#This Row],[keluar]]</f>
        <v>0</v>
      </c>
      <c r="K678" s="198">
        <f>Table2[[#This Row],[mark_up]]*Table2[[#This Row],[keluar]]</f>
        <v>0</v>
      </c>
      <c r="L678" s="198">
        <f>Table2[[#This Row],[beli]]*Table2[[#This Row],[stok_akhir]]</f>
        <v>0</v>
      </c>
      <c r="M678" s="161">
        <f>Table2[[#This Row],[mark_up]]/Table2[[#This Row],[beli]]</f>
        <v>0.16666666666666666</v>
      </c>
    </row>
    <row r="679" spans="1:13" x14ac:dyDescent="0.3">
      <c r="A679" s="15" t="s">
        <v>1310</v>
      </c>
      <c r="B679" s="16" t="s">
        <v>1311</v>
      </c>
      <c r="C679" s="14">
        <v>6</v>
      </c>
      <c r="D679" s="14">
        <f>SUMIF(Table1[KODE BARANG],Table2[[#This Row],[kode_brg]],Table1[QTY])</f>
        <v>0</v>
      </c>
      <c r="E679" s="14">
        <f>SUMIF(Table3[kode_brg],Table2[[#This Row],[kode_brg]],Table3[QTY])</f>
        <v>0</v>
      </c>
      <c r="F679" s="14">
        <f>Table2[[#This Row],[stok_awal]]+Table2[[#This Row],[masuk]]-Table2[[#This Row],[keluar]]</f>
        <v>6</v>
      </c>
      <c r="G679" s="197">
        <v>6000</v>
      </c>
      <c r="H679" s="197">
        <v>7000</v>
      </c>
      <c r="I679" s="197">
        <f t="shared" si="10"/>
        <v>1000</v>
      </c>
      <c r="J679" s="198">
        <f>Table2[[#This Row],[jual]]*Table2[[#This Row],[keluar]]</f>
        <v>0</v>
      </c>
      <c r="K679" s="198">
        <f>Table2[[#This Row],[mark_up]]*Table2[[#This Row],[keluar]]</f>
        <v>0</v>
      </c>
      <c r="L679" s="198">
        <f>Table2[[#This Row],[beli]]*Table2[[#This Row],[stok_akhir]]</f>
        <v>36000</v>
      </c>
      <c r="M679" s="161">
        <f>Table2[[#This Row],[mark_up]]/Table2[[#This Row],[beli]]</f>
        <v>0.16666666666666666</v>
      </c>
    </row>
    <row r="680" spans="1:13" x14ac:dyDescent="0.3">
      <c r="A680" s="36" t="s">
        <v>1312</v>
      </c>
      <c r="B680" s="36" t="s">
        <v>1313</v>
      </c>
      <c r="C680" s="14">
        <v>7</v>
      </c>
      <c r="D680" s="14">
        <f>SUMIF(Table1[KODE BARANG],Table2[[#This Row],[kode_brg]],Table1[QTY])</f>
        <v>0</v>
      </c>
      <c r="E680" s="14">
        <f>SUMIF(Table3[kode_brg],Table2[[#This Row],[kode_brg]],Table3[QTY])</f>
        <v>0</v>
      </c>
      <c r="F680" s="14">
        <f>Table2[[#This Row],[stok_awal]]+Table2[[#This Row],[masuk]]-Table2[[#This Row],[keluar]]</f>
        <v>7</v>
      </c>
      <c r="G680" s="197">
        <v>6000</v>
      </c>
      <c r="H680" s="197">
        <v>7000</v>
      </c>
      <c r="I680" s="197">
        <f t="shared" si="10"/>
        <v>1000</v>
      </c>
      <c r="J680" s="198">
        <f>Table2[[#This Row],[jual]]*Table2[[#This Row],[keluar]]</f>
        <v>0</v>
      </c>
      <c r="K680" s="198">
        <f>Table2[[#This Row],[mark_up]]*Table2[[#This Row],[keluar]]</f>
        <v>0</v>
      </c>
      <c r="L680" s="198">
        <f>Table2[[#This Row],[beli]]*Table2[[#This Row],[stok_akhir]]</f>
        <v>42000</v>
      </c>
      <c r="M680" s="161">
        <f>Table2[[#This Row],[mark_up]]/Table2[[#This Row],[beli]]</f>
        <v>0.16666666666666666</v>
      </c>
    </row>
    <row r="681" spans="1:13" x14ac:dyDescent="0.3">
      <c r="A681" s="15" t="s">
        <v>1314</v>
      </c>
      <c r="B681" s="16" t="s">
        <v>1315</v>
      </c>
      <c r="C681" s="14">
        <v>7</v>
      </c>
      <c r="D681" s="14">
        <f>SUMIF(Table1[KODE BARANG],Table2[[#This Row],[kode_brg]],Table1[QTY])</f>
        <v>0</v>
      </c>
      <c r="E681" s="14">
        <f>SUMIF(Table3[kode_brg],Table2[[#This Row],[kode_brg]],Table3[QTY])</f>
        <v>0</v>
      </c>
      <c r="F681" s="14">
        <f>Table2[[#This Row],[stok_awal]]+Table2[[#This Row],[masuk]]-Table2[[#This Row],[keluar]]</f>
        <v>7</v>
      </c>
      <c r="G681" s="197">
        <v>6000</v>
      </c>
      <c r="H681" s="197">
        <v>7000</v>
      </c>
      <c r="I681" s="197">
        <f t="shared" si="10"/>
        <v>1000</v>
      </c>
      <c r="J681" s="198">
        <f>Table2[[#This Row],[jual]]*Table2[[#This Row],[keluar]]</f>
        <v>0</v>
      </c>
      <c r="K681" s="198">
        <f>Table2[[#This Row],[mark_up]]*Table2[[#This Row],[keluar]]</f>
        <v>0</v>
      </c>
      <c r="L681" s="198">
        <f>Table2[[#This Row],[beli]]*Table2[[#This Row],[stok_akhir]]</f>
        <v>42000</v>
      </c>
      <c r="M681" s="161">
        <f>Table2[[#This Row],[mark_up]]/Table2[[#This Row],[beli]]</f>
        <v>0.16666666666666666</v>
      </c>
    </row>
    <row r="682" spans="1:13" x14ac:dyDescent="0.3">
      <c r="A682" s="15" t="s">
        <v>1316</v>
      </c>
      <c r="B682" s="16" t="s">
        <v>1317</v>
      </c>
      <c r="C682" s="14">
        <v>21</v>
      </c>
      <c r="D682" s="14">
        <f>SUMIF(Table1[KODE BARANG],Table2[[#This Row],[kode_brg]],Table1[QTY])</f>
        <v>0</v>
      </c>
      <c r="E682" s="14">
        <f>SUMIF(Table3[kode_brg],Table2[[#This Row],[kode_brg]],Table3[QTY])</f>
        <v>0</v>
      </c>
      <c r="F682" s="14">
        <f>Table2[[#This Row],[stok_awal]]+Table2[[#This Row],[masuk]]-Table2[[#This Row],[keluar]]</f>
        <v>21</v>
      </c>
      <c r="G682" s="197">
        <v>5999</v>
      </c>
      <c r="H682" s="197">
        <v>7000</v>
      </c>
      <c r="I682" s="197">
        <f t="shared" si="10"/>
        <v>1001</v>
      </c>
      <c r="J682" s="198">
        <f>Table2[[#This Row],[jual]]*Table2[[#This Row],[keluar]]</f>
        <v>0</v>
      </c>
      <c r="K682" s="198">
        <f>Table2[[#This Row],[mark_up]]*Table2[[#This Row],[keluar]]</f>
        <v>0</v>
      </c>
      <c r="L682" s="198">
        <f>Table2[[#This Row],[beli]]*Table2[[#This Row],[stok_akhir]]</f>
        <v>125979</v>
      </c>
      <c r="M682" s="161">
        <f>Table2[[#This Row],[mark_up]]/Table2[[#This Row],[beli]]</f>
        <v>0.16686114352392065</v>
      </c>
    </row>
    <row r="683" spans="1:13" x14ac:dyDescent="0.3">
      <c r="A683" s="39" t="s">
        <v>1318</v>
      </c>
      <c r="B683" s="16" t="s">
        <v>1309</v>
      </c>
      <c r="C683" s="14">
        <v>4</v>
      </c>
      <c r="D683" s="14">
        <f>SUMIF(Table1[KODE BARANG],Table2[[#This Row],[kode_brg]],Table1[QTY])</f>
        <v>0</v>
      </c>
      <c r="E683" s="14">
        <f>SUMIF(Table3[kode_brg],Table2[[#This Row],[kode_brg]],Table3[QTY])</f>
        <v>0</v>
      </c>
      <c r="F683" s="14">
        <f>Table2[[#This Row],[stok_awal]]+Table2[[#This Row],[masuk]]-Table2[[#This Row],[keluar]]</f>
        <v>4</v>
      </c>
      <c r="G683" s="197">
        <v>6000</v>
      </c>
      <c r="H683" s="197">
        <v>6500</v>
      </c>
      <c r="I683" s="197">
        <f t="shared" si="10"/>
        <v>500</v>
      </c>
      <c r="J683" s="198">
        <f>Table2[[#This Row],[jual]]*Table2[[#This Row],[keluar]]</f>
        <v>0</v>
      </c>
      <c r="K683" s="198">
        <f>Table2[[#This Row],[mark_up]]*Table2[[#This Row],[keluar]]</f>
        <v>0</v>
      </c>
      <c r="L683" s="198">
        <f>Table2[[#This Row],[beli]]*Table2[[#This Row],[stok_akhir]]</f>
        <v>24000</v>
      </c>
      <c r="M683" s="161">
        <f>Table2[[#This Row],[mark_up]]/Table2[[#This Row],[beli]]</f>
        <v>8.3333333333333329E-2</v>
      </c>
    </row>
    <row r="684" spans="1:13" x14ac:dyDescent="0.3">
      <c r="A684" s="40">
        <v>95502489</v>
      </c>
      <c r="B684" s="14" t="s">
        <v>1319</v>
      </c>
      <c r="C684" s="14">
        <v>0</v>
      </c>
      <c r="D684" s="14">
        <f>SUMIF(Table1[KODE BARANG],Table2[[#This Row],[kode_brg]],Table1[QTY])</f>
        <v>0</v>
      </c>
      <c r="E684" s="14">
        <f>SUMIF(Table3[kode_brg],Table2[[#This Row],[kode_brg]],Table3[QTY])</f>
        <v>0</v>
      </c>
      <c r="F684" s="14">
        <f>Table2[[#This Row],[stok_awal]]+Table2[[#This Row],[masuk]]-Table2[[#This Row],[keluar]]</f>
        <v>0</v>
      </c>
      <c r="G684" s="197">
        <v>2590</v>
      </c>
      <c r="H684" s="197">
        <v>3500</v>
      </c>
      <c r="I684" s="197">
        <f t="shared" si="10"/>
        <v>910</v>
      </c>
      <c r="J684" s="198">
        <f>Table2[[#This Row],[jual]]*Table2[[#This Row],[keluar]]</f>
        <v>0</v>
      </c>
      <c r="K684" s="198">
        <f>Table2[[#This Row],[mark_up]]*Table2[[#This Row],[keluar]]</f>
        <v>0</v>
      </c>
      <c r="L684" s="198">
        <f>Table2[[#This Row],[beli]]*Table2[[#This Row],[stok_akhir]]</f>
        <v>0</v>
      </c>
      <c r="M684" s="161">
        <f>Table2[[#This Row],[mark_up]]/Table2[[#This Row],[beli]]</f>
        <v>0.35135135135135137</v>
      </c>
    </row>
    <row r="685" spans="1:13" x14ac:dyDescent="0.3">
      <c r="A685" s="15" t="s">
        <v>1320</v>
      </c>
      <c r="B685" s="16" t="s">
        <v>1321</v>
      </c>
      <c r="C685" s="14">
        <v>6</v>
      </c>
      <c r="D685" s="14">
        <f>SUMIF(Table1[KODE BARANG],Table2[[#This Row],[kode_brg]],Table1[QTY])</f>
        <v>8</v>
      </c>
      <c r="E685" s="14">
        <f>SUMIF(Table3[kode_brg],Table2[[#This Row],[kode_brg]],Table3[QTY])</f>
        <v>1</v>
      </c>
      <c r="F685" s="14">
        <f>Table2[[#This Row],[stok_awal]]+Table2[[#This Row],[masuk]]-Table2[[#This Row],[keluar]]</f>
        <v>13</v>
      </c>
      <c r="G685" s="197">
        <v>2000</v>
      </c>
      <c r="H685" s="197">
        <v>2500</v>
      </c>
      <c r="I685" s="197">
        <f t="shared" si="10"/>
        <v>500</v>
      </c>
      <c r="J685" s="198">
        <f>Table2[[#This Row],[jual]]*Table2[[#This Row],[keluar]]</f>
        <v>2500</v>
      </c>
      <c r="K685" s="198">
        <f>Table2[[#This Row],[mark_up]]*Table2[[#This Row],[keluar]]</f>
        <v>500</v>
      </c>
      <c r="L685" s="198">
        <f>Table2[[#This Row],[beli]]*Table2[[#This Row],[stok_akhir]]</f>
        <v>26000</v>
      </c>
      <c r="M685" s="161">
        <f>Table2[[#This Row],[mark_up]]/Table2[[#This Row],[beli]]</f>
        <v>0.25</v>
      </c>
    </row>
    <row r="686" spans="1:13" x14ac:dyDescent="0.3">
      <c r="A686" s="41" t="s">
        <v>1322</v>
      </c>
      <c r="B686" s="36" t="s">
        <v>1323</v>
      </c>
      <c r="C686" s="14">
        <v>2</v>
      </c>
      <c r="D686" s="14">
        <f>SUMIF(Table1[KODE BARANG],Table2[[#This Row],[kode_brg]],Table1[QTY])</f>
        <v>6</v>
      </c>
      <c r="E686" s="14">
        <f>SUMIF(Table3[kode_brg],Table2[[#This Row],[kode_brg]],Table3[QTY])</f>
        <v>1</v>
      </c>
      <c r="F686" s="14">
        <f>Table2[[#This Row],[stok_awal]]+Table2[[#This Row],[masuk]]-Table2[[#This Row],[keluar]]</f>
        <v>7</v>
      </c>
      <c r="G686" s="197">
        <v>2000</v>
      </c>
      <c r="H686" s="197">
        <v>2500</v>
      </c>
      <c r="I686" s="197">
        <f t="shared" si="10"/>
        <v>500</v>
      </c>
      <c r="J686" s="198">
        <f>Table2[[#This Row],[jual]]*Table2[[#This Row],[keluar]]</f>
        <v>2500</v>
      </c>
      <c r="K686" s="198">
        <f>Table2[[#This Row],[mark_up]]*Table2[[#This Row],[keluar]]</f>
        <v>500</v>
      </c>
      <c r="L686" s="198">
        <f>Table2[[#This Row],[beli]]*Table2[[#This Row],[stok_akhir]]</f>
        <v>14000</v>
      </c>
      <c r="M686" s="161">
        <f>Table2[[#This Row],[mark_up]]/Table2[[#This Row],[beli]]</f>
        <v>0.25</v>
      </c>
    </row>
    <row r="687" spans="1:13" x14ac:dyDescent="0.3">
      <c r="A687" s="41" t="s">
        <v>1324</v>
      </c>
      <c r="B687" s="36" t="s">
        <v>1325</v>
      </c>
      <c r="C687" s="14">
        <v>5</v>
      </c>
      <c r="D687" s="14">
        <f>SUMIF(Table1[KODE BARANG],Table2[[#This Row],[kode_brg]],Table1[QTY])</f>
        <v>10</v>
      </c>
      <c r="E687" s="14">
        <f>SUMIF(Table3[kode_brg],Table2[[#This Row],[kode_brg]],Table3[QTY])</f>
        <v>2</v>
      </c>
      <c r="F687" s="14">
        <f>Table2[[#This Row],[stok_awal]]+Table2[[#This Row],[masuk]]-Table2[[#This Row],[keluar]]</f>
        <v>13</v>
      </c>
      <c r="G687" s="197">
        <v>2000</v>
      </c>
      <c r="H687" s="197">
        <v>2500</v>
      </c>
      <c r="I687" s="197">
        <f t="shared" si="10"/>
        <v>500</v>
      </c>
      <c r="J687" s="198">
        <f>Table2[[#This Row],[jual]]*Table2[[#This Row],[keluar]]</f>
        <v>5000</v>
      </c>
      <c r="K687" s="198">
        <f>Table2[[#This Row],[mark_up]]*Table2[[#This Row],[keluar]]</f>
        <v>1000</v>
      </c>
      <c r="L687" s="198">
        <f>Table2[[#This Row],[beli]]*Table2[[#This Row],[stok_akhir]]</f>
        <v>26000</v>
      </c>
      <c r="M687" s="161">
        <f>Table2[[#This Row],[mark_up]]/Table2[[#This Row],[beli]]</f>
        <v>0.25</v>
      </c>
    </row>
    <row r="688" spans="1:13" x14ac:dyDescent="0.3">
      <c r="A688" s="41" t="s">
        <v>1326</v>
      </c>
      <c r="B688" s="36" t="s">
        <v>1327</v>
      </c>
      <c r="C688" s="14">
        <v>4</v>
      </c>
      <c r="D688" s="14">
        <f>SUMIF(Table1[KODE BARANG],Table2[[#This Row],[kode_brg]],Table1[QTY])</f>
        <v>0</v>
      </c>
      <c r="E688" s="14">
        <f>SUMIF(Table3[kode_brg],Table2[[#This Row],[kode_brg]],Table3[QTY])</f>
        <v>2</v>
      </c>
      <c r="F688" s="14">
        <f>Table2[[#This Row],[stok_awal]]+Table2[[#This Row],[masuk]]-Table2[[#This Row],[keluar]]</f>
        <v>2</v>
      </c>
      <c r="G688" s="197">
        <v>2358</v>
      </c>
      <c r="H688" s="197">
        <v>2500</v>
      </c>
      <c r="I688" s="197">
        <f t="shared" si="10"/>
        <v>142</v>
      </c>
      <c r="J688" s="198">
        <f>Table2[[#This Row],[jual]]*Table2[[#This Row],[keluar]]</f>
        <v>5000</v>
      </c>
      <c r="K688" s="198">
        <f>Table2[[#This Row],[mark_up]]*Table2[[#This Row],[keluar]]</f>
        <v>284</v>
      </c>
      <c r="L688" s="198">
        <f>Table2[[#This Row],[beli]]*Table2[[#This Row],[stok_akhir]]</f>
        <v>4716</v>
      </c>
      <c r="M688" s="161">
        <f>Table2[[#This Row],[mark_up]]/Table2[[#This Row],[beli]]</f>
        <v>6.0220525869380828E-2</v>
      </c>
    </row>
    <row r="689" spans="1:13" x14ac:dyDescent="0.3">
      <c r="A689" s="41" t="s">
        <v>1328</v>
      </c>
      <c r="B689" s="36" t="s">
        <v>1329</v>
      </c>
      <c r="C689" s="14">
        <v>27</v>
      </c>
      <c r="D689" s="14">
        <f>SUMIF(Table1[KODE BARANG],Table2[[#This Row],[kode_brg]],Table1[QTY])</f>
        <v>0</v>
      </c>
      <c r="E689" s="14">
        <f>SUMIF(Table3[kode_brg],Table2[[#This Row],[kode_brg]],Table3[QTY])</f>
        <v>6</v>
      </c>
      <c r="F689" s="14">
        <f>Table2[[#This Row],[stok_awal]]+Table2[[#This Row],[masuk]]-Table2[[#This Row],[keluar]]</f>
        <v>21</v>
      </c>
      <c r="G689" s="197">
        <v>834</v>
      </c>
      <c r="H689" s="197">
        <v>1000</v>
      </c>
      <c r="I689" s="197">
        <f t="shared" si="10"/>
        <v>166</v>
      </c>
      <c r="J689" s="198">
        <f>Table2[[#This Row],[jual]]*Table2[[#This Row],[keluar]]</f>
        <v>6000</v>
      </c>
      <c r="K689" s="198">
        <f>Table2[[#This Row],[mark_up]]*Table2[[#This Row],[keluar]]</f>
        <v>996</v>
      </c>
      <c r="L689" s="198">
        <f>Table2[[#This Row],[beli]]*Table2[[#This Row],[stok_akhir]]</f>
        <v>17514</v>
      </c>
      <c r="M689" s="161">
        <f>Table2[[#This Row],[mark_up]]/Table2[[#This Row],[beli]]</f>
        <v>0.19904076738609114</v>
      </c>
    </row>
    <row r="690" spans="1:13" x14ac:dyDescent="0.3">
      <c r="A690" s="41" t="s">
        <v>1330</v>
      </c>
      <c r="B690" s="36" t="s">
        <v>1331</v>
      </c>
      <c r="C690" s="14">
        <v>0</v>
      </c>
      <c r="D690" s="14">
        <f>SUMIF(Table1[KODE BARANG],Table2[[#This Row],[kode_brg]],Table1[QTY])</f>
        <v>0</v>
      </c>
      <c r="E690" s="14">
        <f>SUMIF(Table3[kode_brg],Table2[[#This Row],[kode_brg]],Table3[QTY])</f>
        <v>0</v>
      </c>
      <c r="F690" s="14">
        <f>Table2[[#This Row],[stok_awal]]+Table2[[#This Row],[masuk]]-Table2[[#This Row],[keluar]]</f>
        <v>0</v>
      </c>
      <c r="G690" s="197">
        <v>1459</v>
      </c>
      <c r="H690" s="197">
        <v>2000</v>
      </c>
      <c r="I690" s="197">
        <f t="shared" si="10"/>
        <v>541</v>
      </c>
      <c r="J690" s="198">
        <f>Table2[[#This Row],[jual]]*Table2[[#This Row],[keluar]]</f>
        <v>0</v>
      </c>
      <c r="K690" s="198">
        <f>Table2[[#This Row],[mark_up]]*Table2[[#This Row],[keluar]]</f>
        <v>0</v>
      </c>
      <c r="L690" s="198">
        <f>Table2[[#This Row],[beli]]*Table2[[#This Row],[stok_akhir]]</f>
        <v>0</v>
      </c>
      <c r="M690" s="161">
        <f>Table2[[#This Row],[mark_up]]/Table2[[#This Row],[beli]]</f>
        <v>0.37080191912268679</v>
      </c>
    </row>
    <row r="691" spans="1:13" x14ac:dyDescent="0.3">
      <c r="A691" s="41" t="s">
        <v>1332</v>
      </c>
      <c r="B691" s="36" t="s">
        <v>1333</v>
      </c>
      <c r="C691" s="14">
        <v>3</v>
      </c>
      <c r="D691" s="14">
        <f>SUMIF(Table1[KODE BARANG],Table2[[#This Row],[kode_brg]],Table1[QTY])</f>
        <v>0</v>
      </c>
      <c r="E691" s="14">
        <f>SUMIF(Table3[kode_brg],Table2[[#This Row],[kode_brg]],Table3[QTY])</f>
        <v>3</v>
      </c>
      <c r="F691" s="14">
        <f>Table2[[#This Row],[stok_awal]]+Table2[[#This Row],[masuk]]-Table2[[#This Row],[keluar]]</f>
        <v>0</v>
      </c>
      <c r="G691" s="197">
        <v>1459</v>
      </c>
      <c r="H691" s="197">
        <v>2000</v>
      </c>
      <c r="I691" s="197">
        <f t="shared" si="10"/>
        <v>541</v>
      </c>
      <c r="J691" s="198">
        <f>Table2[[#This Row],[jual]]*Table2[[#This Row],[keluar]]</f>
        <v>6000</v>
      </c>
      <c r="K691" s="198">
        <f>Table2[[#This Row],[mark_up]]*Table2[[#This Row],[keluar]]</f>
        <v>1623</v>
      </c>
      <c r="L691" s="198">
        <f>Table2[[#This Row],[beli]]*Table2[[#This Row],[stok_akhir]]</f>
        <v>0</v>
      </c>
      <c r="M691" s="161">
        <f>Table2[[#This Row],[mark_up]]/Table2[[#This Row],[beli]]</f>
        <v>0.37080191912268679</v>
      </c>
    </row>
    <row r="692" spans="1:13" x14ac:dyDescent="0.3">
      <c r="A692" s="36" t="s">
        <v>1334</v>
      </c>
      <c r="B692" s="36" t="s">
        <v>1335</v>
      </c>
      <c r="C692" s="14">
        <v>3</v>
      </c>
      <c r="D692" s="14">
        <f>SUMIF(Table1[KODE BARANG],Table2[[#This Row],[kode_brg]],Table1[QTY])</f>
        <v>0</v>
      </c>
      <c r="E692" s="14">
        <f>SUMIF(Table3[kode_brg],Table2[[#This Row],[kode_brg]],Table3[QTY])</f>
        <v>3</v>
      </c>
      <c r="F692" s="14">
        <f>Table2[[#This Row],[stok_awal]]+Table2[[#This Row],[masuk]]-Table2[[#This Row],[keluar]]</f>
        <v>0</v>
      </c>
      <c r="G692" s="197">
        <v>142750</v>
      </c>
      <c r="H692" s="197">
        <v>145000</v>
      </c>
      <c r="I692" s="197">
        <f t="shared" si="10"/>
        <v>2250</v>
      </c>
      <c r="J692" s="198">
        <f>Table2[[#This Row],[jual]]*Table2[[#This Row],[keluar]]</f>
        <v>435000</v>
      </c>
      <c r="K692" s="198">
        <f>Table2[[#This Row],[mark_up]]*Table2[[#This Row],[keluar]]</f>
        <v>6750</v>
      </c>
      <c r="L692" s="198">
        <f>Table2[[#This Row],[beli]]*Table2[[#This Row],[stok_akhir]]</f>
        <v>0</v>
      </c>
      <c r="M692" s="161">
        <f>Table2[[#This Row],[mark_up]]/Table2[[#This Row],[beli]]</f>
        <v>1.5761821366024518E-2</v>
      </c>
    </row>
    <row r="693" spans="1:13" x14ac:dyDescent="0.3">
      <c r="A693" s="41" t="s">
        <v>1336</v>
      </c>
      <c r="B693" s="36" t="s">
        <v>1337</v>
      </c>
      <c r="C693" s="14">
        <v>10</v>
      </c>
      <c r="D693" s="14">
        <f>SUMIF(Table1[KODE BARANG],Table2[[#This Row],[kode_brg]],Table1[QTY])</f>
        <v>0</v>
      </c>
      <c r="E693" s="14">
        <f>SUMIF(Table3[kode_brg],Table2[[#This Row],[kode_brg]],Table3[QTY])</f>
        <v>6</v>
      </c>
      <c r="F693" s="14">
        <f>Table2[[#This Row],[stok_awal]]+Table2[[#This Row],[masuk]]-Table2[[#This Row],[keluar]]</f>
        <v>4</v>
      </c>
      <c r="G693" s="197">
        <v>4430</v>
      </c>
      <c r="H693" s="197">
        <v>5500</v>
      </c>
      <c r="I693" s="197">
        <f t="shared" si="10"/>
        <v>1070</v>
      </c>
      <c r="J693" s="198">
        <f>Table2[[#This Row],[jual]]*Table2[[#This Row],[keluar]]</f>
        <v>33000</v>
      </c>
      <c r="K693" s="198">
        <f>Table2[[#This Row],[mark_up]]*Table2[[#This Row],[keluar]]</f>
        <v>6420</v>
      </c>
      <c r="L693" s="198">
        <f>Table2[[#This Row],[beli]]*Table2[[#This Row],[stok_akhir]]</f>
        <v>17720</v>
      </c>
      <c r="M693" s="161">
        <f>Table2[[#This Row],[mark_up]]/Table2[[#This Row],[beli]]</f>
        <v>0.24153498871331827</v>
      </c>
    </row>
    <row r="694" spans="1:13" x14ac:dyDescent="0.3">
      <c r="A694" s="41" t="s">
        <v>1338</v>
      </c>
      <c r="B694" s="36" t="s">
        <v>1339</v>
      </c>
      <c r="C694" s="14">
        <v>0</v>
      </c>
      <c r="D694" s="14">
        <f>SUMIF(Table1[KODE BARANG],Table2[[#This Row],[kode_brg]],Table1[QTY])</f>
        <v>0</v>
      </c>
      <c r="E694" s="14">
        <f>SUMIF(Table3[kode_brg],Table2[[#This Row],[kode_brg]],Table3[QTY])</f>
        <v>0</v>
      </c>
      <c r="F694" s="14">
        <f>Table2[[#This Row],[stok_awal]]+Table2[[#This Row],[masuk]]-Table2[[#This Row],[keluar]]</f>
        <v>0</v>
      </c>
      <c r="G694" s="197">
        <v>4855</v>
      </c>
      <c r="H694" s="197">
        <v>6000</v>
      </c>
      <c r="I694" s="197">
        <f t="shared" si="10"/>
        <v>1145</v>
      </c>
      <c r="J694" s="198">
        <f>Table2[[#This Row],[jual]]*Table2[[#This Row],[keluar]]</f>
        <v>0</v>
      </c>
      <c r="K694" s="198">
        <f>Table2[[#This Row],[mark_up]]*Table2[[#This Row],[keluar]]</f>
        <v>0</v>
      </c>
      <c r="L694" s="198">
        <f>Table2[[#This Row],[beli]]*Table2[[#This Row],[stok_akhir]]</f>
        <v>0</v>
      </c>
      <c r="M694" s="161">
        <f>Table2[[#This Row],[mark_up]]/Table2[[#This Row],[beli]]</f>
        <v>0.23583934088568487</v>
      </c>
    </row>
    <row r="695" spans="1:13" x14ac:dyDescent="0.3">
      <c r="A695" s="42" t="s">
        <v>1340</v>
      </c>
      <c r="B695" s="42" t="s">
        <v>1341</v>
      </c>
      <c r="C695" s="14">
        <v>20</v>
      </c>
      <c r="D695" s="14">
        <f>SUMIF(Table1[KODE BARANG],Table2[[#This Row],[kode_brg]],Table1[QTY])</f>
        <v>0</v>
      </c>
      <c r="E695" s="14">
        <f>SUMIF(Table3[kode_brg],Table2[[#This Row],[kode_brg]],Table3[QTY])</f>
        <v>7</v>
      </c>
      <c r="F695" s="14">
        <f>Table2[[#This Row],[stok_awal]]+Table2[[#This Row],[masuk]]-Table2[[#This Row],[keluar]]</f>
        <v>13</v>
      </c>
      <c r="G695" s="197">
        <v>4500</v>
      </c>
      <c r="H695" s="197">
        <v>5000</v>
      </c>
      <c r="I695" s="197">
        <f t="shared" si="10"/>
        <v>500</v>
      </c>
      <c r="J695" s="198">
        <f>Table2[[#This Row],[jual]]*Table2[[#This Row],[keluar]]</f>
        <v>35000</v>
      </c>
      <c r="K695" s="198">
        <f>Table2[[#This Row],[mark_up]]*Table2[[#This Row],[keluar]]</f>
        <v>3500</v>
      </c>
      <c r="L695" s="198">
        <f>Table2[[#This Row],[beli]]*Table2[[#This Row],[stok_akhir]]</f>
        <v>58500</v>
      </c>
      <c r="M695" s="161">
        <f>Table2[[#This Row],[mark_up]]/Table2[[#This Row],[beli]]</f>
        <v>0.1111111111111111</v>
      </c>
    </row>
    <row r="696" spans="1:13" x14ac:dyDescent="0.3">
      <c r="A696" s="42" t="s">
        <v>1342</v>
      </c>
      <c r="B696" s="42" t="s">
        <v>1343</v>
      </c>
      <c r="C696" s="14">
        <v>0</v>
      </c>
      <c r="D696" s="14">
        <f>SUMIF(Table1[KODE BARANG],Table2[[#This Row],[kode_brg]],Table1[QTY])</f>
        <v>0</v>
      </c>
      <c r="E696" s="14">
        <f>SUMIF(Table3[kode_brg],Table2[[#This Row],[kode_brg]],Table3[QTY])</f>
        <v>0</v>
      </c>
      <c r="F696" s="14">
        <f>Table2[[#This Row],[stok_awal]]+Table2[[#This Row],[masuk]]-Table2[[#This Row],[keluar]]</f>
        <v>0</v>
      </c>
      <c r="G696" s="197">
        <v>9500</v>
      </c>
      <c r="H696" s="197">
        <v>10000</v>
      </c>
      <c r="I696" s="197">
        <f t="shared" si="10"/>
        <v>500</v>
      </c>
      <c r="J696" s="198">
        <f>Table2[[#This Row],[jual]]*Table2[[#This Row],[keluar]]</f>
        <v>0</v>
      </c>
      <c r="K696" s="198">
        <f>Table2[[#This Row],[mark_up]]*Table2[[#This Row],[keluar]]</f>
        <v>0</v>
      </c>
      <c r="L696" s="198">
        <f>Table2[[#This Row],[beli]]*Table2[[#This Row],[stok_akhir]]</f>
        <v>0</v>
      </c>
      <c r="M696" s="161">
        <f>Table2[[#This Row],[mark_up]]/Table2[[#This Row],[beli]]</f>
        <v>5.2631578947368418E-2</v>
      </c>
    </row>
    <row r="697" spans="1:13" x14ac:dyDescent="0.3">
      <c r="A697" s="42" t="s">
        <v>1344</v>
      </c>
      <c r="B697" s="42" t="s">
        <v>1345</v>
      </c>
      <c r="C697" s="14">
        <v>0</v>
      </c>
      <c r="D697" s="14">
        <f>SUMIF(Table1[KODE BARANG],Table2[[#This Row],[kode_brg]],Table1[QTY])</f>
        <v>0</v>
      </c>
      <c r="E697" s="14">
        <f>SUMIF(Table3[kode_brg],Table2[[#This Row],[kode_brg]],Table3[QTY])</f>
        <v>0</v>
      </c>
      <c r="F697" s="14">
        <f>Table2[[#This Row],[stok_awal]]+Table2[[#This Row],[masuk]]-Table2[[#This Row],[keluar]]</f>
        <v>0</v>
      </c>
      <c r="G697" s="197">
        <v>9500</v>
      </c>
      <c r="H697" s="197">
        <v>10000</v>
      </c>
      <c r="I697" s="197">
        <f t="shared" si="10"/>
        <v>500</v>
      </c>
      <c r="J697" s="198">
        <f>Table2[[#This Row],[jual]]*Table2[[#This Row],[keluar]]</f>
        <v>0</v>
      </c>
      <c r="K697" s="198">
        <f>Table2[[#This Row],[mark_up]]*Table2[[#This Row],[keluar]]</f>
        <v>0</v>
      </c>
      <c r="L697" s="198">
        <f>Table2[[#This Row],[beli]]*Table2[[#This Row],[stok_akhir]]</f>
        <v>0</v>
      </c>
      <c r="M697" s="161">
        <f>Table2[[#This Row],[mark_up]]/Table2[[#This Row],[beli]]</f>
        <v>5.2631578947368418E-2</v>
      </c>
    </row>
    <row r="698" spans="1:13" x14ac:dyDescent="0.3">
      <c r="A698" s="42" t="s">
        <v>1346</v>
      </c>
      <c r="B698" s="42" t="s">
        <v>1347</v>
      </c>
      <c r="C698" s="14">
        <v>1</v>
      </c>
      <c r="D698" s="14">
        <f>SUMIF(Table1[KODE BARANG],Table2[[#This Row],[kode_brg]],Table1[QTY])</f>
        <v>0</v>
      </c>
      <c r="E698" s="14">
        <f>SUMIF(Table3[kode_brg],Table2[[#This Row],[kode_brg]],Table3[QTY])</f>
        <v>0</v>
      </c>
      <c r="F698" s="14">
        <f>Table2[[#This Row],[stok_awal]]+Table2[[#This Row],[masuk]]-Table2[[#This Row],[keluar]]</f>
        <v>1</v>
      </c>
      <c r="G698" s="197">
        <v>12500</v>
      </c>
      <c r="H698" s="197">
        <v>13000</v>
      </c>
      <c r="I698" s="197">
        <f t="shared" si="10"/>
        <v>500</v>
      </c>
      <c r="J698" s="198">
        <f>Table2[[#This Row],[jual]]*Table2[[#This Row],[keluar]]</f>
        <v>0</v>
      </c>
      <c r="K698" s="198">
        <f>Table2[[#This Row],[mark_up]]*Table2[[#This Row],[keluar]]</f>
        <v>0</v>
      </c>
      <c r="L698" s="198">
        <f>Table2[[#This Row],[beli]]*Table2[[#This Row],[stok_akhir]]</f>
        <v>12500</v>
      </c>
      <c r="M698" s="161">
        <f>Table2[[#This Row],[mark_up]]/Table2[[#This Row],[beli]]</f>
        <v>0.04</v>
      </c>
    </row>
    <row r="699" spans="1:13" x14ac:dyDescent="0.3">
      <c r="A699" s="42" t="s">
        <v>1348</v>
      </c>
      <c r="B699" s="42" t="s">
        <v>1349</v>
      </c>
      <c r="C699" s="14">
        <v>11</v>
      </c>
      <c r="D699" s="14">
        <f>SUMIF(Table1[KODE BARANG],Table2[[#This Row],[kode_brg]],Table1[QTY])</f>
        <v>20</v>
      </c>
      <c r="E699" s="14">
        <f>SUMIF(Table3[kode_brg],Table2[[#This Row],[kode_brg]],Table3[QTY])</f>
        <v>31</v>
      </c>
      <c r="F699" s="14">
        <f>Table2[[#This Row],[stok_awal]]+Table2[[#This Row],[masuk]]-Table2[[#This Row],[keluar]]</f>
        <v>0</v>
      </c>
      <c r="G699" s="197">
        <v>1600</v>
      </c>
      <c r="H699" s="197">
        <v>2000</v>
      </c>
      <c r="I699" s="197">
        <f t="shared" si="10"/>
        <v>400</v>
      </c>
      <c r="J699" s="198">
        <f>Table2[[#This Row],[jual]]*Table2[[#This Row],[keluar]]</f>
        <v>62000</v>
      </c>
      <c r="K699" s="198">
        <f>Table2[[#This Row],[mark_up]]*Table2[[#This Row],[keluar]]</f>
        <v>12400</v>
      </c>
      <c r="L699" s="198">
        <f>Table2[[#This Row],[beli]]*Table2[[#This Row],[stok_akhir]]</f>
        <v>0</v>
      </c>
      <c r="M699" s="161">
        <f>Table2[[#This Row],[mark_up]]/Table2[[#This Row],[beli]]</f>
        <v>0.25</v>
      </c>
    </row>
    <row r="700" spans="1:13" x14ac:dyDescent="0.3">
      <c r="A700" s="42" t="s">
        <v>1350</v>
      </c>
      <c r="B700" s="42" t="s">
        <v>1351</v>
      </c>
      <c r="C700" s="14">
        <v>0</v>
      </c>
      <c r="D700" s="14">
        <f>SUMIF(Table1[KODE BARANG],Table2[[#This Row],[kode_brg]],Table1[QTY])</f>
        <v>0</v>
      </c>
      <c r="E700" s="14">
        <f>SUMIF(Table3[kode_brg],Table2[[#This Row],[kode_brg]],Table3[QTY])</f>
        <v>0</v>
      </c>
      <c r="F700" s="14">
        <f>Table2[[#This Row],[stok_awal]]+Table2[[#This Row],[masuk]]-Table2[[#This Row],[keluar]]</f>
        <v>0</v>
      </c>
      <c r="G700" s="197">
        <v>3500</v>
      </c>
      <c r="H700" s="197">
        <v>4000</v>
      </c>
      <c r="I700" s="197">
        <f t="shared" si="10"/>
        <v>500</v>
      </c>
      <c r="J700" s="198">
        <f>Table2[[#This Row],[jual]]*Table2[[#This Row],[keluar]]</f>
        <v>0</v>
      </c>
      <c r="K700" s="198">
        <f>Table2[[#This Row],[mark_up]]*Table2[[#This Row],[keluar]]</f>
        <v>0</v>
      </c>
      <c r="L700" s="198">
        <f>Table2[[#This Row],[beli]]*Table2[[#This Row],[stok_akhir]]</f>
        <v>0</v>
      </c>
      <c r="M700" s="161">
        <f>Table2[[#This Row],[mark_up]]/Table2[[#This Row],[beli]]</f>
        <v>0.14285714285714285</v>
      </c>
    </row>
    <row r="701" spans="1:13" x14ac:dyDescent="0.3">
      <c r="A701" s="41" t="s">
        <v>1352</v>
      </c>
      <c r="B701" s="36" t="s">
        <v>1353</v>
      </c>
      <c r="C701" s="14">
        <v>0</v>
      </c>
      <c r="D701" s="14">
        <f>SUMIF(Table1[KODE BARANG],Table2[[#This Row],[kode_brg]],Table1[QTY])</f>
        <v>0</v>
      </c>
      <c r="E701" s="14">
        <f>SUMIF(Table3[kode_brg],Table2[[#This Row],[kode_brg]],Table3[QTY])</f>
        <v>0</v>
      </c>
      <c r="F701" s="14">
        <f>Table2[[#This Row],[stok_awal]]+Table2[[#This Row],[masuk]]-Table2[[#This Row],[keluar]]</f>
        <v>0</v>
      </c>
      <c r="G701" s="197">
        <v>6300</v>
      </c>
      <c r="H701" s="197">
        <v>7000</v>
      </c>
      <c r="I701" s="197">
        <f t="shared" si="10"/>
        <v>700</v>
      </c>
      <c r="J701" s="198">
        <f>Table2[[#This Row],[jual]]*Table2[[#This Row],[keluar]]</f>
        <v>0</v>
      </c>
      <c r="K701" s="198">
        <f>Table2[[#This Row],[mark_up]]*Table2[[#This Row],[keluar]]</f>
        <v>0</v>
      </c>
      <c r="L701" s="198">
        <f>Table2[[#This Row],[beli]]*Table2[[#This Row],[stok_akhir]]</f>
        <v>0</v>
      </c>
      <c r="M701" s="161">
        <f>Table2[[#This Row],[mark_up]]/Table2[[#This Row],[beli]]</f>
        <v>0.1111111111111111</v>
      </c>
    </row>
    <row r="702" spans="1:13" x14ac:dyDescent="0.3">
      <c r="A702" s="36" t="s">
        <v>1354</v>
      </c>
      <c r="B702" s="36" t="s">
        <v>1355</v>
      </c>
      <c r="C702" s="14">
        <v>10</v>
      </c>
      <c r="D702" s="14">
        <f>SUMIF(Table1[KODE BARANG],Table2[[#This Row],[kode_brg]],Table1[QTY])</f>
        <v>0</v>
      </c>
      <c r="E702" s="14">
        <f>SUMIF(Table3[kode_brg],Table2[[#This Row],[kode_brg]],Table3[QTY])</f>
        <v>2</v>
      </c>
      <c r="F702" s="14">
        <f>Table2[[#This Row],[stok_awal]]+Table2[[#This Row],[masuk]]-Table2[[#This Row],[keluar]]</f>
        <v>8</v>
      </c>
      <c r="G702" s="197">
        <v>1150</v>
      </c>
      <c r="H702" s="197">
        <v>1500</v>
      </c>
      <c r="I702" s="197">
        <f t="shared" si="10"/>
        <v>350</v>
      </c>
      <c r="J702" s="198">
        <f>Table2[[#This Row],[jual]]*Table2[[#This Row],[keluar]]</f>
        <v>3000</v>
      </c>
      <c r="K702" s="198">
        <f>Table2[[#This Row],[mark_up]]*Table2[[#This Row],[keluar]]</f>
        <v>700</v>
      </c>
      <c r="L702" s="198">
        <f>Table2[[#This Row],[beli]]*Table2[[#This Row],[stok_akhir]]</f>
        <v>9200</v>
      </c>
      <c r="M702" s="161">
        <f>Table2[[#This Row],[mark_up]]/Table2[[#This Row],[beli]]</f>
        <v>0.30434782608695654</v>
      </c>
    </row>
    <row r="703" spans="1:13" x14ac:dyDescent="0.3">
      <c r="A703" s="41" t="s">
        <v>1356</v>
      </c>
      <c r="B703" s="36" t="s">
        <v>1357</v>
      </c>
      <c r="C703" s="14">
        <v>1</v>
      </c>
      <c r="D703" s="14">
        <f>SUMIF(Table1[KODE BARANG],Table2[[#This Row],[kode_brg]],Table1[QTY])</f>
        <v>0</v>
      </c>
      <c r="E703" s="14">
        <f>SUMIF(Table3[kode_brg],Table2[[#This Row],[kode_brg]],Table3[QTY])</f>
        <v>0</v>
      </c>
      <c r="F703" s="14">
        <f>Table2[[#This Row],[stok_awal]]+Table2[[#This Row],[masuk]]-Table2[[#This Row],[keluar]]</f>
        <v>1</v>
      </c>
      <c r="G703" s="197">
        <v>116817</v>
      </c>
      <c r="H703" s="197">
        <v>121000</v>
      </c>
      <c r="I703" s="197">
        <f t="shared" si="10"/>
        <v>4183</v>
      </c>
      <c r="J703" s="198">
        <f>Table2[[#This Row],[jual]]*Table2[[#This Row],[keluar]]</f>
        <v>0</v>
      </c>
      <c r="K703" s="198">
        <f>Table2[[#This Row],[mark_up]]*Table2[[#This Row],[keluar]]</f>
        <v>0</v>
      </c>
      <c r="L703" s="198">
        <f>Table2[[#This Row],[beli]]*Table2[[#This Row],[stok_akhir]]</f>
        <v>116817</v>
      </c>
      <c r="M703" s="161">
        <f>Table2[[#This Row],[mark_up]]/Table2[[#This Row],[beli]]</f>
        <v>3.5808144362549969E-2</v>
      </c>
    </row>
    <row r="704" spans="1:13" x14ac:dyDescent="0.3">
      <c r="A704" s="41" t="s">
        <v>1358</v>
      </c>
      <c r="B704" s="36" t="s">
        <v>1359</v>
      </c>
      <c r="C704" s="14">
        <v>78</v>
      </c>
      <c r="D704" s="14">
        <f>SUMIF(Table1[KODE BARANG],Table2[[#This Row],[kode_brg]],Table1[QTY])</f>
        <v>0</v>
      </c>
      <c r="E704" s="14">
        <f>SUMIF(Table3[kode_brg],Table2[[#This Row],[kode_brg]],Table3[QTY])</f>
        <v>4</v>
      </c>
      <c r="F704" s="14">
        <f>Table2[[#This Row],[stok_awal]]+Table2[[#This Row],[masuk]]-Table2[[#This Row],[keluar]]</f>
        <v>74</v>
      </c>
      <c r="G704" s="197">
        <v>3086</v>
      </c>
      <c r="H704" s="197">
        <v>4000</v>
      </c>
      <c r="I704" s="197">
        <f t="shared" si="10"/>
        <v>914</v>
      </c>
      <c r="J704" s="198">
        <f>Table2[[#This Row],[jual]]*Table2[[#This Row],[keluar]]</f>
        <v>16000</v>
      </c>
      <c r="K704" s="198">
        <f>Table2[[#This Row],[mark_up]]*Table2[[#This Row],[keluar]]</f>
        <v>3656</v>
      </c>
      <c r="L704" s="198">
        <f>Table2[[#This Row],[beli]]*Table2[[#This Row],[stok_akhir]]</f>
        <v>228364</v>
      </c>
      <c r="M704" s="161">
        <f>Table2[[#This Row],[mark_up]]/Table2[[#This Row],[beli]]</f>
        <v>0.29617627997407647</v>
      </c>
    </row>
    <row r="705" spans="1:13" x14ac:dyDescent="0.3">
      <c r="A705" s="36" t="s">
        <v>1360</v>
      </c>
      <c r="B705" s="36" t="s">
        <v>1361</v>
      </c>
      <c r="C705" s="14">
        <v>3</v>
      </c>
      <c r="D705" s="14">
        <f>SUMIF(Table1[KODE BARANG],Table2[[#This Row],[kode_brg]],Table1[QTY])</f>
        <v>0</v>
      </c>
      <c r="E705" s="14">
        <f>SUMIF(Table3[kode_brg],Table2[[#This Row],[kode_brg]],Table3[QTY])</f>
        <v>0</v>
      </c>
      <c r="F705" s="14">
        <f>Table2[[#This Row],[stok_awal]]+Table2[[#This Row],[masuk]]-Table2[[#This Row],[keluar]]</f>
        <v>3</v>
      </c>
      <c r="G705" s="197">
        <v>1500</v>
      </c>
      <c r="H705" s="197">
        <v>2500</v>
      </c>
      <c r="I705" s="197">
        <f t="shared" si="10"/>
        <v>1000</v>
      </c>
      <c r="J705" s="198">
        <f>Table2[[#This Row],[jual]]*Table2[[#This Row],[keluar]]</f>
        <v>0</v>
      </c>
      <c r="K705" s="198">
        <f>Table2[[#This Row],[mark_up]]*Table2[[#This Row],[keluar]]</f>
        <v>0</v>
      </c>
      <c r="L705" s="198">
        <f>Table2[[#This Row],[beli]]*Table2[[#This Row],[stok_akhir]]</f>
        <v>4500</v>
      </c>
      <c r="M705" s="161">
        <f>Table2[[#This Row],[mark_up]]/Table2[[#This Row],[beli]]</f>
        <v>0.66666666666666663</v>
      </c>
    </row>
    <row r="706" spans="1:13" x14ac:dyDescent="0.3">
      <c r="A706" s="41" t="s">
        <v>1362</v>
      </c>
      <c r="B706" s="36" t="s">
        <v>1363</v>
      </c>
      <c r="C706" s="14">
        <v>10</v>
      </c>
      <c r="D706" s="14">
        <f>SUMIF(Table1[KODE BARANG],Table2[[#This Row],[kode_brg]],Table1[QTY])</f>
        <v>0</v>
      </c>
      <c r="E706" s="14">
        <f>SUMIF(Table3[kode_brg],Table2[[#This Row],[kode_brg]],Table3[QTY])</f>
        <v>0</v>
      </c>
      <c r="F706" s="14">
        <f>Table2[[#This Row],[stok_awal]]+Table2[[#This Row],[masuk]]-Table2[[#This Row],[keluar]]</f>
        <v>10</v>
      </c>
      <c r="G706" s="197">
        <v>950</v>
      </c>
      <c r="H706" s="197">
        <v>2000</v>
      </c>
      <c r="I706" s="197">
        <f t="shared" si="10"/>
        <v>1050</v>
      </c>
      <c r="J706" s="198">
        <f>Table2[[#This Row],[jual]]*Table2[[#This Row],[keluar]]</f>
        <v>0</v>
      </c>
      <c r="K706" s="198">
        <f>Table2[[#This Row],[mark_up]]*Table2[[#This Row],[keluar]]</f>
        <v>0</v>
      </c>
      <c r="L706" s="198">
        <f>Table2[[#This Row],[beli]]*Table2[[#This Row],[stok_akhir]]</f>
        <v>9500</v>
      </c>
      <c r="M706" s="161">
        <f>Table2[[#This Row],[mark_up]]/Table2[[#This Row],[beli]]</f>
        <v>1.1052631578947369</v>
      </c>
    </row>
    <row r="707" spans="1:13" x14ac:dyDescent="0.3">
      <c r="A707" s="41" t="s">
        <v>1364</v>
      </c>
      <c r="B707" s="36" t="s">
        <v>1365</v>
      </c>
      <c r="C707" s="14">
        <v>12</v>
      </c>
      <c r="D707" s="14">
        <f>SUMIF(Table1[KODE BARANG],Table2[[#This Row],[kode_brg]],Table1[QTY])</f>
        <v>0</v>
      </c>
      <c r="E707" s="14">
        <f>SUMIF(Table3[kode_brg],Table2[[#This Row],[kode_brg]],Table3[QTY])</f>
        <v>0</v>
      </c>
      <c r="F707" s="14">
        <f>Table2[[#This Row],[stok_awal]]+Table2[[#This Row],[masuk]]-Table2[[#This Row],[keluar]]</f>
        <v>12</v>
      </c>
      <c r="G707" s="197">
        <v>1565</v>
      </c>
      <c r="H707" s="197">
        <v>2500</v>
      </c>
      <c r="I707" s="197">
        <f t="shared" ref="I707:I770" si="11">H707-G707</f>
        <v>935</v>
      </c>
      <c r="J707" s="198">
        <f>Table2[[#This Row],[jual]]*Table2[[#This Row],[keluar]]</f>
        <v>0</v>
      </c>
      <c r="K707" s="198">
        <f>Table2[[#This Row],[mark_up]]*Table2[[#This Row],[keluar]]</f>
        <v>0</v>
      </c>
      <c r="L707" s="198">
        <f>Table2[[#This Row],[beli]]*Table2[[#This Row],[stok_akhir]]</f>
        <v>18780</v>
      </c>
      <c r="M707" s="161">
        <f>Table2[[#This Row],[mark_up]]/Table2[[#This Row],[beli]]</f>
        <v>0.597444089456869</v>
      </c>
    </row>
    <row r="708" spans="1:13" x14ac:dyDescent="0.3">
      <c r="A708" s="41" t="s">
        <v>1366</v>
      </c>
      <c r="B708" s="36" t="s">
        <v>1367</v>
      </c>
      <c r="C708" s="14">
        <v>11</v>
      </c>
      <c r="D708" s="14">
        <f>SUMIF(Table1[KODE BARANG],Table2[[#This Row],[kode_brg]],Table1[QTY])</f>
        <v>0</v>
      </c>
      <c r="E708" s="14">
        <f>SUMIF(Table3[kode_brg],Table2[[#This Row],[kode_brg]],Table3[QTY])</f>
        <v>8</v>
      </c>
      <c r="F708" s="14">
        <f>Table2[[#This Row],[stok_awal]]+Table2[[#This Row],[masuk]]-Table2[[#This Row],[keluar]]</f>
        <v>3</v>
      </c>
      <c r="G708" s="197">
        <v>1491</v>
      </c>
      <c r="H708" s="197">
        <v>3000</v>
      </c>
      <c r="I708" s="197">
        <f t="shared" si="11"/>
        <v>1509</v>
      </c>
      <c r="J708" s="198">
        <f>Table2[[#This Row],[jual]]*Table2[[#This Row],[keluar]]</f>
        <v>24000</v>
      </c>
      <c r="K708" s="198">
        <f>Table2[[#This Row],[mark_up]]*Table2[[#This Row],[keluar]]</f>
        <v>12072</v>
      </c>
      <c r="L708" s="198">
        <f>Table2[[#This Row],[beli]]*Table2[[#This Row],[stok_akhir]]</f>
        <v>4473</v>
      </c>
      <c r="M708" s="161">
        <f>Table2[[#This Row],[mark_up]]/Table2[[#This Row],[beli]]</f>
        <v>1.012072434607646</v>
      </c>
    </row>
    <row r="709" spans="1:13" x14ac:dyDescent="0.3">
      <c r="A709" s="15" t="s">
        <v>1368</v>
      </c>
      <c r="B709" s="16" t="s">
        <v>1369</v>
      </c>
      <c r="C709" s="14">
        <v>38</v>
      </c>
      <c r="D709" s="14">
        <f>SUMIF(Table1[KODE BARANG],Table2[[#This Row],[kode_brg]],Table1[QTY])</f>
        <v>0</v>
      </c>
      <c r="E709" s="14">
        <f>SUMIF(Table3[kode_brg],Table2[[#This Row],[kode_brg]],Table3[QTY])</f>
        <v>5</v>
      </c>
      <c r="F709" s="14">
        <f>Table2[[#This Row],[stok_awal]]+Table2[[#This Row],[masuk]]-Table2[[#This Row],[keluar]]</f>
        <v>33</v>
      </c>
      <c r="G709" s="197">
        <v>4616</v>
      </c>
      <c r="H709" s="197">
        <v>5500</v>
      </c>
      <c r="I709" s="197">
        <f t="shared" si="11"/>
        <v>884</v>
      </c>
      <c r="J709" s="198">
        <f>Table2[[#This Row],[jual]]*Table2[[#This Row],[keluar]]</f>
        <v>27500</v>
      </c>
      <c r="K709" s="198">
        <f>Table2[[#This Row],[mark_up]]*Table2[[#This Row],[keluar]]</f>
        <v>4420</v>
      </c>
      <c r="L709" s="198">
        <f>Table2[[#This Row],[beli]]*Table2[[#This Row],[stok_akhir]]</f>
        <v>152328</v>
      </c>
      <c r="M709" s="161">
        <f>Table2[[#This Row],[mark_up]]/Table2[[#This Row],[beli]]</f>
        <v>0.19150779896013864</v>
      </c>
    </row>
    <row r="710" spans="1:13" x14ac:dyDescent="0.3">
      <c r="A710" s="15" t="s">
        <v>1370</v>
      </c>
      <c r="B710" s="16" t="s">
        <v>1371</v>
      </c>
      <c r="C710" s="14">
        <v>0</v>
      </c>
      <c r="D710" s="14">
        <f>SUMIF(Table1[KODE BARANG],Table2[[#This Row],[kode_brg]],Table1[QTY])</f>
        <v>0</v>
      </c>
      <c r="E710" s="14">
        <f>SUMIF(Table3[kode_brg],Table2[[#This Row],[kode_brg]],Table3[QTY])</f>
        <v>0</v>
      </c>
      <c r="F710" s="14">
        <f>Table2[[#This Row],[stok_awal]]+Table2[[#This Row],[masuk]]-Table2[[#This Row],[keluar]]</f>
        <v>0</v>
      </c>
      <c r="G710" s="197">
        <v>5400</v>
      </c>
      <c r="H710" s="197">
        <v>6000</v>
      </c>
      <c r="I710" s="197">
        <f t="shared" si="11"/>
        <v>600</v>
      </c>
      <c r="J710" s="198">
        <f>Table2[[#This Row],[jual]]*Table2[[#This Row],[keluar]]</f>
        <v>0</v>
      </c>
      <c r="K710" s="198">
        <f>Table2[[#This Row],[mark_up]]*Table2[[#This Row],[keluar]]</f>
        <v>0</v>
      </c>
      <c r="L710" s="198">
        <f>Table2[[#This Row],[beli]]*Table2[[#This Row],[stok_akhir]]</f>
        <v>0</v>
      </c>
      <c r="M710" s="161">
        <f>Table2[[#This Row],[mark_up]]/Table2[[#This Row],[beli]]</f>
        <v>0.1111111111111111</v>
      </c>
    </row>
    <row r="711" spans="1:13" x14ac:dyDescent="0.3">
      <c r="A711" s="15" t="s">
        <v>1372</v>
      </c>
      <c r="B711" s="16" t="s">
        <v>1373</v>
      </c>
      <c r="C711" s="14">
        <v>0</v>
      </c>
      <c r="D711" s="14">
        <f>SUMIF(Table1[KODE BARANG],Table2[[#This Row],[kode_brg]],Table1[QTY])</f>
        <v>0</v>
      </c>
      <c r="E711" s="14">
        <f>SUMIF(Table3[kode_brg],Table2[[#This Row],[kode_brg]],Table3[QTY])</f>
        <v>0</v>
      </c>
      <c r="F711" s="14">
        <f>Table2[[#This Row],[stok_awal]]+Table2[[#This Row],[masuk]]-Table2[[#This Row],[keluar]]</f>
        <v>0</v>
      </c>
      <c r="G711" s="197">
        <v>5400</v>
      </c>
      <c r="H711" s="197">
        <v>6000</v>
      </c>
      <c r="I711" s="197">
        <f t="shared" si="11"/>
        <v>600</v>
      </c>
      <c r="J711" s="198">
        <f>Table2[[#This Row],[jual]]*Table2[[#This Row],[keluar]]</f>
        <v>0</v>
      </c>
      <c r="K711" s="198">
        <f>Table2[[#This Row],[mark_up]]*Table2[[#This Row],[keluar]]</f>
        <v>0</v>
      </c>
      <c r="L711" s="198">
        <f>Table2[[#This Row],[beli]]*Table2[[#This Row],[stok_akhir]]</f>
        <v>0</v>
      </c>
      <c r="M711" s="161">
        <f>Table2[[#This Row],[mark_up]]/Table2[[#This Row],[beli]]</f>
        <v>0.1111111111111111</v>
      </c>
    </row>
    <row r="712" spans="1:13" x14ac:dyDescent="0.3">
      <c r="A712" s="15" t="s">
        <v>1374</v>
      </c>
      <c r="B712" s="16" t="s">
        <v>1375</v>
      </c>
      <c r="C712" s="14">
        <v>0</v>
      </c>
      <c r="D712" s="14">
        <f>SUMIF(Table1[KODE BARANG],Table2[[#This Row],[kode_brg]],Table1[QTY])</f>
        <v>0</v>
      </c>
      <c r="E712" s="14">
        <f>SUMIF(Table3[kode_brg],Table2[[#This Row],[kode_brg]],Table3[QTY])</f>
        <v>1</v>
      </c>
      <c r="F712" s="14">
        <f>Table2[[#This Row],[stok_awal]]+Table2[[#This Row],[masuk]]-Table2[[#This Row],[keluar]]</f>
        <v>-1</v>
      </c>
      <c r="G712" s="197">
        <v>3150</v>
      </c>
      <c r="H712" s="197">
        <v>3500</v>
      </c>
      <c r="I712" s="197">
        <f t="shared" si="11"/>
        <v>350</v>
      </c>
      <c r="J712" s="198">
        <f>Table2[[#This Row],[jual]]*Table2[[#This Row],[keluar]]</f>
        <v>3500</v>
      </c>
      <c r="K712" s="198">
        <f>Table2[[#This Row],[mark_up]]*Table2[[#This Row],[keluar]]</f>
        <v>350</v>
      </c>
      <c r="L712" s="198">
        <f>Table2[[#This Row],[beli]]*Table2[[#This Row],[stok_akhir]]</f>
        <v>-3150</v>
      </c>
      <c r="M712" s="161">
        <f>Table2[[#This Row],[mark_up]]/Table2[[#This Row],[beli]]</f>
        <v>0.1111111111111111</v>
      </c>
    </row>
    <row r="713" spans="1:13" x14ac:dyDescent="0.3">
      <c r="A713" s="15" t="s">
        <v>1376</v>
      </c>
      <c r="B713" s="16" t="s">
        <v>1377</v>
      </c>
      <c r="C713" s="14">
        <v>1</v>
      </c>
      <c r="D713" s="14">
        <f>SUMIF(Table1[KODE BARANG],Table2[[#This Row],[kode_brg]],Table1[QTY])</f>
        <v>0</v>
      </c>
      <c r="E713" s="14">
        <f>SUMIF(Table3[kode_brg],Table2[[#This Row],[kode_brg]],Table3[QTY])</f>
        <v>2</v>
      </c>
      <c r="F713" s="14">
        <f>Table2[[#This Row],[stok_awal]]+Table2[[#This Row],[masuk]]-Table2[[#This Row],[keluar]]</f>
        <v>-1</v>
      </c>
      <c r="G713" s="197">
        <v>3600</v>
      </c>
      <c r="H713" s="197">
        <v>4000</v>
      </c>
      <c r="I713" s="197">
        <f t="shared" si="11"/>
        <v>400</v>
      </c>
      <c r="J713" s="198">
        <f>Table2[[#This Row],[jual]]*Table2[[#This Row],[keluar]]</f>
        <v>8000</v>
      </c>
      <c r="K713" s="198">
        <f>Table2[[#This Row],[mark_up]]*Table2[[#This Row],[keluar]]</f>
        <v>800</v>
      </c>
      <c r="L713" s="198">
        <f>Table2[[#This Row],[beli]]*Table2[[#This Row],[stok_akhir]]</f>
        <v>-3600</v>
      </c>
      <c r="M713" s="161">
        <f>Table2[[#This Row],[mark_up]]/Table2[[#This Row],[beli]]</f>
        <v>0.1111111111111111</v>
      </c>
    </row>
    <row r="714" spans="1:13" x14ac:dyDescent="0.3">
      <c r="A714" s="15" t="s">
        <v>1378</v>
      </c>
      <c r="B714" s="16" t="s">
        <v>1379</v>
      </c>
      <c r="C714" s="14">
        <v>0</v>
      </c>
      <c r="D714" s="14">
        <f>SUMIF(Table1[KODE BARANG],Table2[[#This Row],[kode_brg]],Table1[QTY])</f>
        <v>0</v>
      </c>
      <c r="E714" s="14">
        <f>SUMIF(Table3[kode_brg],Table2[[#This Row],[kode_brg]],Table3[QTY])</f>
        <v>1</v>
      </c>
      <c r="F714" s="14">
        <f>Table2[[#This Row],[stok_awal]]+Table2[[#This Row],[masuk]]-Table2[[#This Row],[keluar]]</f>
        <v>-1</v>
      </c>
      <c r="G714" s="197">
        <v>5400</v>
      </c>
      <c r="H714" s="197">
        <v>6000</v>
      </c>
      <c r="I714" s="197">
        <f t="shared" si="11"/>
        <v>600</v>
      </c>
      <c r="J714" s="198">
        <f>Table2[[#This Row],[jual]]*Table2[[#This Row],[keluar]]</f>
        <v>6000</v>
      </c>
      <c r="K714" s="198">
        <f>Table2[[#This Row],[mark_up]]*Table2[[#This Row],[keluar]]</f>
        <v>600</v>
      </c>
      <c r="L714" s="198">
        <f>Table2[[#This Row],[beli]]*Table2[[#This Row],[stok_akhir]]</f>
        <v>-5400</v>
      </c>
      <c r="M714" s="161">
        <f>Table2[[#This Row],[mark_up]]/Table2[[#This Row],[beli]]</f>
        <v>0.1111111111111111</v>
      </c>
    </row>
    <row r="715" spans="1:13" x14ac:dyDescent="0.3">
      <c r="A715" s="15" t="s">
        <v>1380</v>
      </c>
      <c r="B715" s="16" t="s">
        <v>1381</v>
      </c>
      <c r="C715" s="14">
        <v>0</v>
      </c>
      <c r="D715" s="14">
        <f>SUMIF(Table1[KODE BARANG],Table2[[#This Row],[kode_brg]],Table1[QTY])</f>
        <v>0</v>
      </c>
      <c r="E715" s="14">
        <f>SUMIF(Table3[kode_brg],Table2[[#This Row],[kode_brg]],Table3[QTY])</f>
        <v>1</v>
      </c>
      <c r="F715" s="14">
        <f>Table2[[#This Row],[stok_awal]]+Table2[[#This Row],[masuk]]-Table2[[#This Row],[keluar]]</f>
        <v>-1</v>
      </c>
      <c r="G715" s="197">
        <v>5400</v>
      </c>
      <c r="H715" s="197">
        <v>6000</v>
      </c>
      <c r="I715" s="197">
        <f t="shared" si="11"/>
        <v>600</v>
      </c>
      <c r="J715" s="198">
        <f>Table2[[#This Row],[jual]]*Table2[[#This Row],[keluar]]</f>
        <v>6000</v>
      </c>
      <c r="K715" s="198">
        <f>Table2[[#This Row],[mark_up]]*Table2[[#This Row],[keluar]]</f>
        <v>600</v>
      </c>
      <c r="L715" s="198">
        <f>Table2[[#This Row],[beli]]*Table2[[#This Row],[stok_akhir]]</f>
        <v>-5400</v>
      </c>
      <c r="M715" s="161">
        <f>Table2[[#This Row],[mark_up]]/Table2[[#This Row],[beli]]</f>
        <v>0.1111111111111111</v>
      </c>
    </row>
    <row r="716" spans="1:13" x14ac:dyDescent="0.3">
      <c r="A716" s="15" t="s">
        <v>1382</v>
      </c>
      <c r="B716" s="16" t="s">
        <v>1383</v>
      </c>
      <c r="C716" s="14">
        <v>2</v>
      </c>
      <c r="D716" s="14">
        <f>SUMIF(Table1[KODE BARANG],Table2[[#This Row],[kode_brg]],Table1[QTY])</f>
        <v>0</v>
      </c>
      <c r="E716" s="14">
        <f>SUMIF(Table3[kode_brg],Table2[[#This Row],[kode_brg]],Table3[QTY])</f>
        <v>0</v>
      </c>
      <c r="F716" s="14">
        <f>Table2[[#This Row],[stok_awal]]+Table2[[#This Row],[masuk]]-Table2[[#This Row],[keluar]]</f>
        <v>2</v>
      </c>
      <c r="G716" s="197">
        <v>2900</v>
      </c>
      <c r="H716" s="197">
        <v>4000</v>
      </c>
      <c r="I716" s="197">
        <f t="shared" si="11"/>
        <v>1100</v>
      </c>
      <c r="J716" s="198">
        <f>Table2[[#This Row],[jual]]*Table2[[#This Row],[keluar]]</f>
        <v>0</v>
      </c>
      <c r="K716" s="198">
        <f>Table2[[#This Row],[mark_up]]*Table2[[#This Row],[keluar]]</f>
        <v>0</v>
      </c>
      <c r="L716" s="198">
        <f>Table2[[#This Row],[beli]]*Table2[[#This Row],[stok_akhir]]</f>
        <v>5800</v>
      </c>
      <c r="M716" s="161">
        <f>Table2[[#This Row],[mark_up]]/Table2[[#This Row],[beli]]</f>
        <v>0.37931034482758619</v>
      </c>
    </row>
    <row r="717" spans="1:13" x14ac:dyDescent="0.3">
      <c r="A717" s="15" t="s">
        <v>1384</v>
      </c>
      <c r="B717" s="16" t="s">
        <v>1385</v>
      </c>
      <c r="C717" s="14">
        <v>5</v>
      </c>
      <c r="D717" s="14">
        <f>SUMIF(Table1[KODE BARANG],Table2[[#This Row],[kode_brg]],Table1[QTY])</f>
        <v>0</v>
      </c>
      <c r="E717" s="14">
        <f>SUMIF(Table3[kode_brg],Table2[[#This Row],[kode_brg]],Table3[QTY])</f>
        <v>0</v>
      </c>
      <c r="F717" s="14">
        <f>Table2[[#This Row],[stok_awal]]+Table2[[#This Row],[masuk]]-Table2[[#This Row],[keluar]]</f>
        <v>5</v>
      </c>
      <c r="G717" s="197">
        <v>680</v>
      </c>
      <c r="H717" s="197">
        <v>1500</v>
      </c>
      <c r="I717" s="197">
        <f t="shared" si="11"/>
        <v>820</v>
      </c>
      <c r="J717" s="198">
        <f>Table2[[#This Row],[jual]]*Table2[[#This Row],[keluar]]</f>
        <v>0</v>
      </c>
      <c r="K717" s="198">
        <f>Table2[[#This Row],[mark_up]]*Table2[[#This Row],[keluar]]</f>
        <v>0</v>
      </c>
      <c r="L717" s="198">
        <f>Table2[[#This Row],[beli]]*Table2[[#This Row],[stok_akhir]]</f>
        <v>3400</v>
      </c>
      <c r="M717" s="161">
        <f>Table2[[#This Row],[mark_up]]/Table2[[#This Row],[beli]]</f>
        <v>1.2058823529411764</v>
      </c>
    </row>
    <row r="718" spans="1:13" x14ac:dyDescent="0.3">
      <c r="A718" s="15" t="s">
        <v>1386</v>
      </c>
      <c r="B718" s="16" t="s">
        <v>1387</v>
      </c>
      <c r="C718" s="14">
        <v>4</v>
      </c>
      <c r="D718" s="14">
        <f>SUMIF(Table1[KODE BARANG],Table2[[#This Row],[kode_brg]],Table1[QTY])</f>
        <v>0</v>
      </c>
      <c r="E718" s="14">
        <f>SUMIF(Table3[kode_brg],Table2[[#This Row],[kode_brg]],Table3[QTY])</f>
        <v>0</v>
      </c>
      <c r="F718" s="14">
        <f>Table2[[#This Row],[stok_awal]]+Table2[[#This Row],[masuk]]-Table2[[#This Row],[keluar]]</f>
        <v>4</v>
      </c>
      <c r="G718" s="197">
        <v>1520</v>
      </c>
      <c r="H718" s="197">
        <v>2500</v>
      </c>
      <c r="I718" s="197">
        <f t="shared" si="11"/>
        <v>980</v>
      </c>
      <c r="J718" s="198">
        <f>Table2[[#This Row],[jual]]*Table2[[#This Row],[keluar]]</f>
        <v>0</v>
      </c>
      <c r="K718" s="198">
        <f>Table2[[#This Row],[mark_up]]*Table2[[#This Row],[keluar]]</f>
        <v>0</v>
      </c>
      <c r="L718" s="198">
        <f>Table2[[#This Row],[beli]]*Table2[[#This Row],[stok_akhir]]</f>
        <v>6080</v>
      </c>
      <c r="M718" s="161">
        <f>Table2[[#This Row],[mark_up]]/Table2[[#This Row],[beli]]</f>
        <v>0.64473684210526316</v>
      </c>
    </row>
    <row r="719" spans="1:13" x14ac:dyDescent="0.3">
      <c r="A719" s="15" t="s">
        <v>1388</v>
      </c>
      <c r="B719" s="16" t="s">
        <v>1389</v>
      </c>
      <c r="C719" s="14">
        <v>5</v>
      </c>
      <c r="D719" s="14">
        <f>SUMIF(Table1[KODE BARANG],Table2[[#This Row],[kode_brg]],Table1[QTY])</f>
        <v>0</v>
      </c>
      <c r="E719" s="14">
        <f>SUMIF(Table3[kode_brg],Table2[[#This Row],[kode_brg]],Table3[QTY])</f>
        <v>0</v>
      </c>
      <c r="F719" s="14">
        <f>Table2[[#This Row],[stok_awal]]+Table2[[#This Row],[masuk]]-Table2[[#This Row],[keluar]]</f>
        <v>5</v>
      </c>
      <c r="G719" s="197">
        <v>1550</v>
      </c>
      <c r="H719" s="197">
        <v>2500</v>
      </c>
      <c r="I719" s="197">
        <f t="shared" si="11"/>
        <v>950</v>
      </c>
      <c r="J719" s="198">
        <f>Table2[[#This Row],[jual]]*Table2[[#This Row],[keluar]]</f>
        <v>0</v>
      </c>
      <c r="K719" s="198">
        <f>Table2[[#This Row],[mark_up]]*Table2[[#This Row],[keluar]]</f>
        <v>0</v>
      </c>
      <c r="L719" s="198">
        <f>Table2[[#This Row],[beli]]*Table2[[#This Row],[stok_akhir]]</f>
        <v>7750</v>
      </c>
      <c r="M719" s="161">
        <f>Table2[[#This Row],[mark_up]]/Table2[[#This Row],[beli]]</f>
        <v>0.61290322580645162</v>
      </c>
    </row>
    <row r="720" spans="1:13" x14ac:dyDescent="0.3">
      <c r="A720" s="15" t="s">
        <v>1390</v>
      </c>
      <c r="B720" s="16" t="s">
        <v>1391</v>
      </c>
      <c r="C720" s="14">
        <v>1</v>
      </c>
      <c r="D720" s="14">
        <f>SUMIF(Table1[KODE BARANG],Table2[[#This Row],[kode_brg]],Table1[QTY])</f>
        <v>0</v>
      </c>
      <c r="E720" s="14">
        <f>SUMIF(Table3[kode_brg],Table2[[#This Row],[kode_brg]],Table3[QTY])</f>
        <v>0</v>
      </c>
      <c r="F720" s="14">
        <f>Table2[[#This Row],[stok_awal]]+Table2[[#This Row],[masuk]]-Table2[[#This Row],[keluar]]</f>
        <v>1</v>
      </c>
      <c r="G720" s="197">
        <v>3400</v>
      </c>
      <c r="H720" s="197">
        <v>4500</v>
      </c>
      <c r="I720" s="197">
        <f t="shared" si="11"/>
        <v>1100</v>
      </c>
      <c r="J720" s="198">
        <f>Table2[[#This Row],[jual]]*Table2[[#This Row],[keluar]]</f>
        <v>0</v>
      </c>
      <c r="K720" s="198">
        <f>Table2[[#This Row],[mark_up]]*Table2[[#This Row],[keluar]]</f>
        <v>0</v>
      </c>
      <c r="L720" s="198">
        <f>Table2[[#This Row],[beli]]*Table2[[#This Row],[stok_akhir]]</f>
        <v>3400</v>
      </c>
      <c r="M720" s="161">
        <f>Table2[[#This Row],[mark_up]]/Table2[[#This Row],[beli]]</f>
        <v>0.3235294117647059</v>
      </c>
    </row>
    <row r="721" spans="1:13" x14ac:dyDescent="0.3">
      <c r="A721" s="15" t="s">
        <v>1392</v>
      </c>
      <c r="B721" s="16" t="s">
        <v>1393</v>
      </c>
      <c r="C721" s="14">
        <v>1</v>
      </c>
      <c r="D721" s="14">
        <f>SUMIF(Table1[KODE BARANG],Table2[[#This Row],[kode_brg]],Table1[QTY])</f>
        <v>0</v>
      </c>
      <c r="E721" s="14">
        <f>SUMIF(Table3[kode_brg],Table2[[#This Row],[kode_brg]],Table3[QTY])</f>
        <v>0</v>
      </c>
      <c r="F721" s="14">
        <f>Table2[[#This Row],[stok_awal]]+Table2[[#This Row],[masuk]]-Table2[[#This Row],[keluar]]</f>
        <v>1</v>
      </c>
      <c r="G721" s="197">
        <v>3400</v>
      </c>
      <c r="H721" s="197">
        <v>4500</v>
      </c>
      <c r="I721" s="197">
        <f t="shared" si="11"/>
        <v>1100</v>
      </c>
      <c r="J721" s="198">
        <f>Table2[[#This Row],[jual]]*Table2[[#This Row],[keluar]]</f>
        <v>0</v>
      </c>
      <c r="K721" s="198">
        <f>Table2[[#This Row],[mark_up]]*Table2[[#This Row],[keluar]]</f>
        <v>0</v>
      </c>
      <c r="L721" s="198">
        <f>Table2[[#This Row],[beli]]*Table2[[#This Row],[stok_akhir]]</f>
        <v>3400</v>
      </c>
      <c r="M721" s="161">
        <f>Table2[[#This Row],[mark_up]]/Table2[[#This Row],[beli]]</f>
        <v>0.3235294117647059</v>
      </c>
    </row>
    <row r="722" spans="1:13" x14ac:dyDescent="0.3">
      <c r="A722" s="15" t="s">
        <v>1394</v>
      </c>
      <c r="B722" s="16" t="s">
        <v>1395</v>
      </c>
      <c r="C722" s="14">
        <v>1</v>
      </c>
      <c r="D722" s="14">
        <f>SUMIF(Table1[KODE BARANG],Table2[[#This Row],[kode_brg]],Table1[QTY])</f>
        <v>0</v>
      </c>
      <c r="E722" s="14">
        <f>SUMIF(Table3[kode_brg],Table2[[#This Row],[kode_brg]],Table3[QTY])</f>
        <v>0</v>
      </c>
      <c r="F722" s="14">
        <f>Table2[[#This Row],[stok_awal]]+Table2[[#This Row],[masuk]]-Table2[[#This Row],[keluar]]</f>
        <v>1</v>
      </c>
      <c r="G722" s="197">
        <v>3400</v>
      </c>
      <c r="H722" s="197">
        <v>4500</v>
      </c>
      <c r="I722" s="197">
        <f t="shared" si="11"/>
        <v>1100</v>
      </c>
      <c r="J722" s="198">
        <f>Table2[[#This Row],[jual]]*Table2[[#This Row],[keluar]]</f>
        <v>0</v>
      </c>
      <c r="K722" s="198">
        <f>Table2[[#This Row],[mark_up]]*Table2[[#This Row],[keluar]]</f>
        <v>0</v>
      </c>
      <c r="L722" s="198">
        <f>Table2[[#This Row],[beli]]*Table2[[#This Row],[stok_akhir]]</f>
        <v>3400</v>
      </c>
      <c r="M722" s="161">
        <f>Table2[[#This Row],[mark_up]]/Table2[[#This Row],[beli]]</f>
        <v>0.3235294117647059</v>
      </c>
    </row>
    <row r="723" spans="1:13" x14ac:dyDescent="0.3">
      <c r="A723" s="15" t="s">
        <v>1396</v>
      </c>
      <c r="B723" s="16" t="s">
        <v>1397</v>
      </c>
      <c r="C723" s="14">
        <v>1</v>
      </c>
      <c r="D723" s="14">
        <f>SUMIF(Table1[KODE BARANG],Table2[[#This Row],[kode_brg]],Table1[QTY])</f>
        <v>0</v>
      </c>
      <c r="E723" s="14">
        <f>SUMIF(Table3[kode_brg],Table2[[#This Row],[kode_brg]],Table3[QTY])</f>
        <v>0</v>
      </c>
      <c r="F723" s="14">
        <f>Table2[[#This Row],[stok_awal]]+Table2[[#This Row],[masuk]]-Table2[[#This Row],[keluar]]</f>
        <v>1</v>
      </c>
      <c r="G723" s="197">
        <v>3400</v>
      </c>
      <c r="H723" s="197">
        <v>4500</v>
      </c>
      <c r="I723" s="197">
        <f t="shared" si="11"/>
        <v>1100</v>
      </c>
      <c r="J723" s="198">
        <f>Table2[[#This Row],[jual]]*Table2[[#This Row],[keluar]]</f>
        <v>0</v>
      </c>
      <c r="K723" s="198">
        <f>Table2[[#This Row],[mark_up]]*Table2[[#This Row],[keluar]]</f>
        <v>0</v>
      </c>
      <c r="L723" s="198">
        <f>Table2[[#This Row],[beli]]*Table2[[#This Row],[stok_akhir]]</f>
        <v>3400</v>
      </c>
      <c r="M723" s="161">
        <f>Table2[[#This Row],[mark_up]]/Table2[[#This Row],[beli]]</f>
        <v>0.3235294117647059</v>
      </c>
    </row>
    <row r="724" spans="1:13" x14ac:dyDescent="0.3">
      <c r="A724" s="15" t="s">
        <v>1398</v>
      </c>
      <c r="B724" s="16" t="s">
        <v>1399</v>
      </c>
      <c r="C724" s="14">
        <v>1</v>
      </c>
      <c r="D724" s="14">
        <f>SUMIF(Table1[KODE BARANG],Table2[[#This Row],[kode_brg]],Table1[QTY])</f>
        <v>0</v>
      </c>
      <c r="E724" s="14">
        <f>SUMIF(Table3[kode_brg],Table2[[#This Row],[kode_brg]],Table3[QTY])</f>
        <v>0</v>
      </c>
      <c r="F724" s="14">
        <f>Table2[[#This Row],[stok_awal]]+Table2[[#This Row],[masuk]]-Table2[[#This Row],[keluar]]</f>
        <v>1</v>
      </c>
      <c r="G724" s="197">
        <v>3400</v>
      </c>
      <c r="H724" s="197">
        <v>4500</v>
      </c>
      <c r="I724" s="197">
        <f t="shared" si="11"/>
        <v>1100</v>
      </c>
      <c r="J724" s="198">
        <f>Table2[[#This Row],[jual]]*Table2[[#This Row],[keluar]]</f>
        <v>0</v>
      </c>
      <c r="K724" s="198">
        <f>Table2[[#This Row],[mark_up]]*Table2[[#This Row],[keluar]]</f>
        <v>0</v>
      </c>
      <c r="L724" s="198">
        <f>Table2[[#This Row],[beli]]*Table2[[#This Row],[stok_akhir]]</f>
        <v>3400</v>
      </c>
      <c r="M724" s="161">
        <f>Table2[[#This Row],[mark_up]]/Table2[[#This Row],[beli]]</f>
        <v>0.3235294117647059</v>
      </c>
    </row>
    <row r="725" spans="1:13" x14ac:dyDescent="0.3">
      <c r="A725" s="15" t="s">
        <v>1400</v>
      </c>
      <c r="B725" s="16" t="s">
        <v>1401</v>
      </c>
      <c r="C725" s="14">
        <v>11</v>
      </c>
      <c r="D725" s="14">
        <f>SUMIF(Table1[KODE BARANG],Table2[[#This Row],[kode_brg]],Table1[QTY])</f>
        <v>0</v>
      </c>
      <c r="E725" s="14">
        <f>SUMIF(Table3[kode_brg],Table2[[#This Row],[kode_brg]],Table3[QTY])</f>
        <v>0</v>
      </c>
      <c r="F725" s="14">
        <f>Table2[[#This Row],[stok_awal]]+Table2[[#This Row],[masuk]]-Table2[[#This Row],[keluar]]</f>
        <v>11</v>
      </c>
      <c r="G725" s="197">
        <v>671</v>
      </c>
      <c r="H725" s="197">
        <v>1500</v>
      </c>
      <c r="I725" s="197">
        <f t="shared" si="11"/>
        <v>829</v>
      </c>
      <c r="J725" s="198">
        <f>Table2[[#This Row],[jual]]*Table2[[#This Row],[keluar]]</f>
        <v>0</v>
      </c>
      <c r="K725" s="198">
        <f>Table2[[#This Row],[mark_up]]*Table2[[#This Row],[keluar]]</f>
        <v>0</v>
      </c>
      <c r="L725" s="198">
        <f>Table2[[#This Row],[beli]]*Table2[[#This Row],[stok_akhir]]</f>
        <v>7381</v>
      </c>
      <c r="M725" s="161">
        <f>Table2[[#This Row],[mark_up]]/Table2[[#This Row],[beli]]</f>
        <v>1.2354694485842026</v>
      </c>
    </row>
    <row r="726" spans="1:13" x14ac:dyDescent="0.3">
      <c r="A726" s="16" t="s">
        <v>1402</v>
      </c>
      <c r="B726" s="16" t="s">
        <v>1403</v>
      </c>
      <c r="C726" s="14">
        <v>12</v>
      </c>
      <c r="D726" s="14">
        <f>SUMIF(Table1[KODE BARANG],Table2[[#This Row],[kode_brg]],Table1[QTY])</f>
        <v>0</v>
      </c>
      <c r="E726" s="14">
        <f>SUMIF(Table3[kode_brg],Table2[[#This Row],[kode_brg]],Table3[QTY])</f>
        <v>3</v>
      </c>
      <c r="F726" s="14">
        <f>Table2[[#This Row],[stok_awal]]+Table2[[#This Row],[masuk]]-Table2[[#This Row],[keluar]]</f>
        <v>9</v>
      </c>
      <c r="G726" s="197">
        <v>437</v>
      </c>
      <c r="H726" s="197">
        <v>1000</v>
      </c>
      <c r="I726" s="197">
        <f t="shared" si="11"/>
        <v>563</v>
      </c>
      <c r="J726" s="198">
        <f>Table2[[#This Row],[jual]]*Table2[[#This Row],[keluar]]</f>
        <v>3000</v>
      </c>
      <c r="K726" s="198">
        <f>Table2[[#This Row],[mark_up]]*Table2[[#This Row],[keluar]]</f>
        <v>1689</v>
      </c>
      <c r="L726" s="198">
        <f>Table2[[#This Row],[beli]]*Table2[[#This Row],[stok_akhir]]</f>
        <v>3933</v>
      </c>
      <c r="M726" s="161">
        <f>Table2[[#This Row],[mark_up]]/Table2[[#This Row],[beli]]</f>
        <v>1.2883295194508009</v>
      </c>
    </row>
    <row r="727" spans="1:13" x14ac:dyDescent="0.3">
      <c r="A727" s="43" t="s">
        <v>1404</v>
      </c>
      <c r="B727" s="36" t="s">
        <v>1405</v>
      </c>
      <c r="C727" s="14">
        <v>3</v>
      </c>
      <c r="D727" s="14">
        <f>SUMIF(Table1[KODE BARANG],Table2[[#This Row],[kode_brg]],Table1[QTY])</f>
        <v>0</v>
      </c>
      <c r="E727" s="14">
        <f>SUMIF(Table3[kode_brg],Table2[[#This Row],[kode_brg]],Table3[QTY])</f>
        <v>2</v>
      </c>
      <c r="F727" s="14">
        <f>Table2[[#This Row],[stok_awal]]+Table2[[#This Row],[masuk]]-Table2[[#This Row],[keluar]]</f>
        <v>1</v>
      </c>
      <c r="G727" s="197">
        <v>430</v>
      </c>
      <c r="H727" s="197">
        <v>1000</v>
      </c>
      <c r="I727" s="197">
        <f t="shared" si="11"/>
        <v>570</v>
      </c>
      <c r="J727" s="198">
        <f>Table2[[#This Row],[jual]]*Table2[[#This Row],[keluar]]</f>
        <v>2000</v>
      </c>
      <c r="K727" s="198">
        <f>Table2[[#This Row],[mark_up]]*Table2[[#This Row],[keluar]]</f>
        <v>1140</v>
      </c>
      <c r="L727" s="198">
        <f>Table2[[#This Row],[beli]]*Table2[[#This Row],[stok_akhir]]</f>
        <v>430</v>
      </c>
      <c r="M727" s="161">
        <f>Table2[[#This Row],[mark_up]]/Table2[[#This Row],[beli]]</f>
        <v>1.3255813953488371</v>
      </c>
    </row>
    <row r="728" spans="1:13" x14ac:dyDescent="0.3">
      <c r="A728" s="15" t="s">
        <v>1406</v>
      </c>
      <c r="B728" s="16" t="s">
        <v>1407</v>
      </c>
      <c r="C728" s="14">
        <v>2</v>
      </c>
      <c r="D728" s="14">
        <f>SUMIF(Table1[KODE BARANG],Table2[[#This Row],[kode_brg]],Table1[QTY])</f>
        <v>0</v>
      </c>
      <c r="E728" s="14">
        <f>SUMIF(Table3[kode_brg],Table2[[#This Row],[kode_brg]],Table3[QTY])</f>
        <v>10</v>
      </c>
      <c r="F728" s="14">
        <f>Table2[[#This Row],[stok_awal]]+Table2[[#This Row],[masuk]]-Table2[[#This Row],[keluar]]</f>
        <v>-8</v>
      </c>
      <c r="G728" s="197">
        <v>8500</v>
      </c>
      <c r="H728" s="197">
        <v>9000</v>
      </c>
      <c r="I728" s="197">
        <f t="shared" si="11"/>
        <v>500</v>
      </c>
      <c r="J728" s="198">
        <f>Table2[[#This Row],[jual]]*Table2[[#This Row],[keluar]]</f>
        <v>90000</v>
      </c>
      <c r="K728" s="198">
        <f>Table2[[#This Row],[mark_up]]*Table2[[#This Row],[keluar]]</f>
        <v>5000</v>
      </c>
      <c r="L728" s="198">
        <f>Table2[[#This Row],[beli]]*Table2[[#This Row],[stok_akhir]]</f>
        <v>-68000</v>
      </c>
      <c r="M728" s="161">
        <f>Table2[[#This Row],[mark_up]]/Table2[[#This Row],[beli]]</f>
        <v>5.8823529411764705E-2</v>
      </c>
    </row>
    <row r="729" spans="1:13" x14ac:dyDescent="0.3">
      <c r="A729" s="15" t="s">
        <v>1408</v>
      </c>
      <c r="B729" s="16" t="s">
        <v>1409</v>
      </c>
      <c r="C729" s="14">
        <v>2</v>
      </c>
      <c r="D729" s="14">
        <f>SUMIF(Table1[KODE BARANG],Table2[[#This Row],[kode_brg]],Table1[QTY])</f>
        <v>0</v>
      </c>
      <c r="E729" s="14">
        <f>SUMIF(Table3[kode_brg],Table2[[#This Row],[kode_brg]],Table3[QTY])</f>
        <v>2</v>
      </c>
      <c r="F729" s="14">
        <f>Table2[[#This Row],[stok_awal]]+Table2[[#This Row],[masuk]]-Table2[[#This Row],[keluar]]</f>
        <v>0</v>
      </c>
      <c r="G729" s="197">
        <v>2834</v>
      </c>
      <c r="H729" s="197">
        <v>3500</v>
      </c>
      <c r="I729" s="197">
        <f t="shared" si="11"/>
        <v>666</v>
      </c>
      <c r="J729" s="198">
        <f>Table2[[#This Row],[jual]]*Table2[[#This Row],[keluar]]</f>
        <v>7000</v>
      </c>
      <c r="K729" s="198">
        <f>Table2[[#This Row],[mark_up]]*Table2[[#This Row],[keluar]]</f>
        <v>1332</v>
      </c>
      <c r="L729" s="198">
        <f>Table2[[#This Row],[beli]]*Table2[[#This Row],[stok_akhir]]</f>
        <v>0</v>
      </c>
      <c r="M729" s="161">
        <f>Table2[[#This Row],[mark_up]]/Table2[[#This Row],[beli]]</f>
        <v>0.23500352858151025</v>
      </c>
    </row>
    <row r="730" spans="1:13" x14ac:dyDescent="0.3">
      <c r="A730" s="15" t="s">
        <v>1410</v>
      </c>
      <c r="B730" s="16" t="s">
        <v>1411</v>
      </c>
      <c r="C730" s="14">
        <v>4</v>
      </c>
      <c r="D730" s="14">
        <f>SUMIF(Table1[KODE BARANG],Table2[[#This Row],[kode_brg]],Table1[QTY])</f>
        <v>0</v>
      </c>
      <c r="E730" s="14">
        <f>SUMIF(Table3[kode_brg],Table2[[#This Row],[kode_brg]],Table3[QTY])</f>
        <v>0</v>
      </c>
      <c r="F730" s="14">
        <f>Table2[[#This Row],[stok_awal]]+Table2[[#This Row],[masuk]]-Table2[[#This Row],[keluar]]</f>
        <v>4</v>
      </c>
      <c r="G730" s="197">
        <v>13600</v>
      </c>
      <c r="H730" s="197">
        <v>15000</v>
      </c>
      <c r="I730" s="197">
        <f t="shared" si="11"/>
        <v>1400</v>
      </c>
      <c r="J730" s="198">
        <f>Table2[[#This Row],[jual]]*Table2[[#This Row],[keluar]]</f>
        <v>0</v>
      </c>
      <c r="K730" s="198">
        <f>Table2[[#This Row],[mark_up]]*Table2[[#This Row],[keluar]]</f>
        <v>0</v>
      </c>
      <c r="L730" s="198">
        <f>Table2[[#This Row],[beli]]*Table2[[#This Row],[stok_akhir]]</f>
        <v>54400</v>
      </c>
      <c r="M730" s="161">
        <f>Table2[[#This Row],[mark_up]]/Table2[[#This Row],[beli]]</f>
        <v>0.10294117647058823</v>
      </c>
    </row>
    <row r="731" spans="1:13" x14ac:dyDescent="0.3">
      <c r="A731" s="15" t="s">
        <v>1412</v>
      </c>
      <c r="B731" s="16" t="s">
        <v>1413</v>
      </c>
      <c r="C731" s="14">
        <v>1</v>
      </c>
      <c r="D731" s="14">
        <f>SUMIF(Table1[KODE BARANG],Table2[[#This Row],[kode_brg]],Table1[QTY])</f>
        <v>0</v>
      </c>
      <c r="E731" s="14">
        <f>SUMIF(Table3[kode_brg],Table2[[#This Row],[kode_brg]],Table3[QTY])</f>
        <v>0</v>
      </c>
      <c r="F731" s="14">
        <f>Table2[[#This Row],[stok_awal]]+Table2[[#This Row],[masuk]]-Table2[[#This Row],[keluar]]</f>
        <v>1</v>
      </c>
      <c r="G731" s="197">
        <v>9000</v>
      </c>
      <c r="H731" s="197">
        <v>10000</v>
      </c>
      <c r="I731" s="197">
        <f t="shared" si="11"/>
        <v>1000</v>
      </c>
      <c r="J731" s="198">
        <f>Table2[[#This Row],[jual]]*Table2[[#This Row],[keluar]]</f>
        <v>0</v>
      </c>
      <c r="K731" s="198">
        <f>Table2[[#This Row],[mark_up]]*Table2[[#This Row],[keluar]]</f>
        <v>0</v>
      </c>
      <c r="L731" s="198">
        <f>Table2[[#This Row],[beli]]*Table2[[#This Row],[stok_akhir]]</f>
        <v>9000</v>
      </c>
      <c r="M731" s="161">
        <f>Table2[[#This Row],[mark_up]]/Table2[[#This Row],[beli]]</f>
        <v>0.1111111111111111</v>
      </c>
    </row>
    <row r="732" spans="1:13" x14ac:dyDescent="0.3">
      <c r="A732" s="16" t="s">
        <v>1414</v>
      </c>
      <c r="B732" s="16" t="s">
        <v>1415</v>
      </c>
      <c r="C732" s="14">
        <v>10</v>
      </c>
      <c r="D732" s="14">
        <f>SUMIF(Table1[KODE BARANG],Table2[[#This Row],[kode_brg]],Table1[QTY])</f>
        <v>0</v>
      </c>
      <c r="E732" s="14">
        <f>SUMIF(Table3[kode_brg],Table2[[#This Row],[kode_brg]],Table3[QTY])</f>
        <v>2</v>
      </c>
      <c r="F732" s="14">
        <f>Table2[[#This Row],[stok_awal]]+Table2[[#This Row],[masuk]]-Table2[[#This Row],[keluar]]</f>
        <v>8</v>
      </c>
      <c r="G732" s="197">
        <v>5000</v>
      </c>
      <c r="H732" s="197">
        <v>6500</v>
      </c>
      <c r="I732" s="197">
        <f t="shared" si="11"/>
        <v>1500</v>
      </c>
      <c r="J732" s="198">
        <f>Table2[[#This Row],[jual]]*Table2[[#This Row],[keluar]]</f>
        <v>13000</v>
      </c>
      <c r="K732" s="198">
        <f>Table2[[#This Row],[mark_up]]*Table2[[#This Row],[keluar]]</f>
        <v>3000</v>
      </c>
      <c r="L732" s="198">
        <f>Table2[[#This Row],[beli]]*Table2[[#This Row],[stok_akhir]]</f>
        <v>40000</v>
      </c>
      <c r="M732" s="161">
        <f>Table2[[#This Row],[mark_up]]/Table2[[#This Row],[beli]]</f>
        <v>0.3</v>
      </c>
    </row>
    <row r="733" spans="1:13" x14ac:dyDescent="0.3">
      <c r="A733" s="16" t="s">
        <v>1416</v>
      </c>
      <c r="B733" s="16" t="s">
        <v>1417</v>
      </c>
      <c r="C733" s="14">
        <v>9</v>
      </c>
      <c r="D733" s="14">
        <f>SUMIF(Table1[KODE BARANG],Table2[[#This Row],[kode_brg]],Table1[QTY])</f>
        <v>0</v>
      </c>
      <c r="E733" s="14">
        <f>SUMIF(Table3[kode_brg],Table2[[#This Row],[kode_brg]],Table3[QTY])</f>
        <v>1</v>
      </c>
      <c r="F733" s="14">
        <f>Table2[[#This Row],[stok_awal]]+Table2[[#This Row],[masuk]]-Table2[[#This Row],[keluar]]</f>
        <v>8</v>
      </c>
      <c r="G733" s="197">
        <v>3800</v>
      </c>
      <c r="H733" s="197">
        <v>5500</v>
      </c>
      <c r="I733" s="197">
        <f t="shared" si="11"/>
        <v>1700</v>
      </c>
      <c r="J733" s="198">
        <f>Table2[[#This Row],[jual]]*Table2[[#This Row],[keluar]]</f>
        <v>5500</v>
      </c>
      <c r="K733" s="198">
        <f>Table2[[#This Row],[mark_up]]*Table2[[#This Row],[keluar]]</f>
        <v>1700</v>
      </c>
      <c r="L733" s="198">
        <f>Table2[[#This Row],[beli]]*Table2[[#This Row],[stok_akhir]]</f>
        <v>30400</v>
      </c>
      <c r="M733" s="161">
        <f>Table2[[#This Row],[mark_up]]/Table2[[#This Row],[beli]]</f>
        <v>0.44736842105263158</v>
      </c>
    </row>
    <row r="734" spans="1:13" x14ac:dyDescent="0.3">
      <c r="A734" s="15" t="s">
        <v>1418</v>
      </c>
      <c r="B734" s="16" t="s">
        <v>1419</v>
      </c>
      <c r="C734" s="14">
        <v>5</v>
      </c>
      <c r="D734" s="14">
        <f>SUMIF(Table1[KODE BARANG],Table2[[#This Row],[kode_brg]],Table1[QTY])</f>
        <v>0</v>
      </c>
      <c r="E734" s="14">
        <f>SUMIF(Table3[kode_brg],Table2[[#This Row],[kode_brg]],Table3[QTY])</f>
        <v>2</v>
      </c>
      <c r="F734" s="14">
        <f>Table2[[#This Row],[stok_awal]]+Table2[[#This Row],[masuk]]-Table2[[#This Row],[keluar]]</f>
        <v>3</v>
      </c>
      <c r="G734" s="197">
        <v>6403</v>
      </c>
      <c r="H734" s="197">
        <v>7500</v>
      </c>
      <c r="I734" s="197">
        <f t="shared" si="11"/>
        <v>1097</v>
      </c>
      <c r="J734" s="198">
        <f>Table2[[#This Row],[jual]]*Table2[[#This Row],[keluar]]</f>
        <v>15000</v>
      </c>
      <c r="K734" s="198">
        <f>Table2[[#This Row],[mark_up]]*Table2[[#This Row],[keluar]]</f>
        <v>2194</v>
      </c>
      <c r="L734" s="198">
        <f>Table2[[#This Row],[beli]]*Table2[[#This Row],[stok_akhir]]</f>
        <v>19209</v>
      </c>
      <c r="M734" s="161">
        <f>Table2[[#This Row],[mark_up]]/Table2[[#This Row],[beli]]</f>
        <v>0.17132594096517256</v>
      </c>
    </row>
    <row r="735" spans="1:13" x14ac:dyDescent="0.3">
      <c r="A735" s="16" t="s">
        <v>1420</v>
      </c>
      <c r="B735" s="16" t="s">
        <v>1421</v>
      </c>
      <c r="C735" s="14">
        <v>2</v>
      </c>
      <c r="D735" s="14">
        <f>SUMIF(Table1[KODE BARANG],Table2[[#This Row],[kode_brg]],Table1[QTY])</f>
        <v>0</v>
      </c>
      <c r="E735" s="14">
        <f>SUMIF(Table3[kode_brg],Table2[[#This Row],[kode_brg]],Table3[QTY])</f>
        <v>0</v>
      </c>
      <c r="F735" s="14">
        <f>Table2[[#This Row],[stok_awal]]+Table2[[#This Row],[masuk]]-Table2[[#This Row],[keluar]]</f>
        <v>2</v>
      </c>
      <c r="G735" s="197">
        <v>5022</v>
      </c>
      <c r="H735" s="197">
        <v>8000</v>
      </c>
      <c r="I735" s="197">
        <f t="shared" si="11"/>
        <v>2978</v>
      </c>
      <c r="J735" s="198">
        <f>Table2[[#This Row],[jual]]*Table2[[#This Row],[keluar]]</f>
        <v>0</v>
      </c>
      <c r="K735" s="198">
        <f>Table2[[#This Row],[mark_up]]*Table2[[#This Row],[keluar]]</f>
        <v>0</v>
      </c>
      <c r="L735" s="198">
        <f>Table2[[#This Row],[beli]]*Table2[[#This Row],[stok_akhir]]</f>
        <v>10044</v>
      </c>
      <c r="M735" s="161">
        <f>Table2[[#This Row],[mark_up]]/Table2[[#This Row],[beli]]</f>
        <v>0.59299084030266824</v>
      </c>
    </row>
    <row r="736" spans="1:13" x14ac:dyDescent="0.3">
      <c r="A736" s="16" t="s">
        <v>1422</v>
      </c>
      <c r="B736" s="16" t="s">
        <v>1423</v>
      </c>
      <c r="C736" s="14">
        <v>2</v>
      </c>
      <c r="D736" s="14">
        <f>SUMIF(Table1[KODE BARANG],Table2[[#This Row],[kode_brg]],Table1[QTY])</f>
        <v>0</v>
      </c>
      <c r="E736" s="14">
        <f>SUMIF(Table3[kode_brg],Table2[[#This Row],[kode_brg]],Table3[QTY])</f>
        <v>0</v>
      </c>
      <c r="F736" s="14">
        <f>Table2[[#This Row],[stok_awal]]+Table2[[#This Row],[masuk]]-Table2[[#This Row],[keluar]]</f>
        <v>2</v>
      </c>
      <c r="G736" s="197">
        <v>4940</v>
      </c>
      <c r="H736" s="197">
        <v>7000</v>
      </c>
      <c r="I736" s="197">
        <f t="shared" si="11"/>
        <v>2060</v>
      </c>
      <c r="J736" s="198">
        <f>Table2[[#This Row],[jual]]*Table2[[#This Row],[keluar]]</f>
        <v>0</v>
      </c>
      <c r="K736" s="198">
        <f>Table2[[#This Row],[mark_up]]*Table2[[#This Row],[keluar]]</f>
        <v>0</v>
      </c>
      <c r="L736" s="198">
        <f>Table2[[#This Row],[beli]]*Table2[[#This Row],[stok_akhir]]</f>
        <v>9880</v>
      </c>
      <c r="M736" s="161">
        <f>Table2[[#This Row],[mark_up]]/Table2[[#This Row],[beli]]</f>
        <v>0.41700404858299595</v>
      </c>
    </row>
    <row r="737" spans="1:13" x14ac:dyDescent="0.3">
      <c r="A737" s="16" t="s">
        <v>1424</v>
      </c>
      <c r="B737" s="16" t="s">
        <v>1425</v>
      </c>
      <c r="C737" s="14">
        <v>11</v>
      </c>
      <c r="D737" s="14">
        <f>SUMIF(Table1[KODE BARANG],Table2[[#This Row],[kode_brg]],Table1[QTY])</f>
        <v>0</v>
      </c>
      <c r="E737" s="14">
        <f>SUMIF(Table3[kode_brg],Table2[[#This Row],[kode_brg]],Table3[QTY])</f>
        <v>0</v>
      </c>
      <c r="F737" s="14">
        <f>Table2[[#This Row],[stok_awal]]+Table2[[#This Row],[masuk]]-Table2[[#This Row],[keluar]]</f>
        <v>11</v>
      </c>
      <c r="G737" s="197">
        <v>2623</v>
      </c>
      <c r="H737" s="197">
        <v>5000</v>
      </c>
      <c r="I737" s="197">
        <f t="shared" si="11"/>
        <v>2377</v>
      </c>
      <c r="J737" s="198">
        <f>Table2[[#This Row],[jual]]*Table2[[#This Row],[keluar]]</f>
        <v>0</v>
      </c>
      <c r="K737" s="198">
        <f>Table2[[#This Row],[mark_up]]*Table2[[#This Row],[keluar]]</f>
        <v>0</v>
      </c>
      <c r="L737" s="198">
        <f>Table2[[#This Row],[beli]]*Table2[[#This Row],[stok_akhir]]</f>
        <v>28853</v>
      </c>
      <c r="M737" s="161">
        <f>Table2[[#This Row],[mark_up]]/Table2[[#This Row],[beli]]</f>
        <v>0.90621425848265347</v>
      </c>
    </row>
    <row r="738" spans="1:13" x14ac:dyDescent="0.3">
      <c r="A738" s="36" t="s">
        <v>1426</v>
      </c>
      <c r="B738" s="36" t="s">
        <v>1427</v>
      </c>
      <c r="C738" s="14">
        <v>6</v>
      </c>
      <c r="D738" s="14">
        <f>SUMIF(Table1[KODE BARANG],Table2[[#This Row],[kode_brg]],Table1[QTY])</f>
        <v>0</v>
      </c>
      <c r="E738" s="14">
        <f>SUMIF(Table3[kode_brg],Table2[[#This Row],[kode_brg]],Table3[QTY])</f>
        <v>2</v>
      </c>
      <c r="F738" s="14">
        <f>Table2[[#This Row],[stok_awal]]+Table2[[#This Row],[masuk]]-Table2[[#This Row],[keluar]]</f>
        <v>4</v>
      </c>
      <c r="G738" s="197">
        <v>2800</v>
      </c>
      <c r="H738" s="197">
        <v>5000</v>
      </c>
      <c r="I738" s="197">
        <f t="shared" si="11"/>
        <v>2200</v>
      </c>
      <c r="J738" s="198">
        <f>Table2[[#This Row],[jual]]*Table2[[#This Row],[keluar]]</f>
        <v>10000</v>
      </c>
      <c r="K738" s="198">
        <f>Table2[[#This Row],[mark_up]]*Table2[[#This Row],[keluar]]</f>
        <v>4400</v>
      </c>
      <c r="L738" s="198">
        <f>Table2[[#This Row],[beli]]*Table2[[#This Row],[stok_akhir]]</f>
        <v>11200</v>
      </c>
      <c r="M738" s="161">
        <f>Table2[[#This Row],[mark_up]]/Table2[[#This Row],[beli]]</f>
        <v>0.7857142857142857</v>
      </c>
    </row>
    <row r="739" spans="1:13" x14ac:dyDescent="0.3">
      <c r="A739" s="15" t="s">
        <v>1428</v>
      </c>
      <c r="B739" s="16" t="s">
        <v>1429</v>
      </c>
      <c r="C739" s="14">
        <v>3</v>
      </c>
      <c r="D739" s="14">
        <f>SUMIF(Table1[KODE BARANG],Table2[[#This Row],[kode_brg]],Table1[QTY])</f>
        <v>0</v>
      </c>
      <c r="E739" s="14">
        <f>SUMIF(Table3[kode_brg],Table2[[#This Row],[kode_brg]],Table3[QTY])</f>
        <v>0</v>
      </c>
      <c r="F739" s="14">
        <f>Table2[[#This Row],[stok_awal]]+Table2[[#This Row],[masuk]]-Table2[[#This Row],[keluar]]</f>
        <v>3</v>
      </c>
      <c r="G739" s="197">
        <v>2400</v>
      </c>
      <c r="H739" s="197">
        <v>3000</v>
      </c>
      <c r="I739" s="197">
        <f t="shared" si="11"/>
        <v>600</v>
      </c>
      <c r="J739" s="198">
        <f>Table2[[#This Row],[jual]]*Table2[[#This Row],[keluar]]</f>
        <v>0</v>
      </c>
      <c r="K739" s="198">
        <f>Table2[[#This Row],[mark_up]]*Table2[[#This Row],[keluar]]</f>
        <v>0</v>
      </c>
      <c r="L739" s="198">
        <f>Table2[[#This Row],[beli]]*Table2[[#This Row],[stok_akhir]]</f>
        <v>7200</v>
      </c>
      <c r="M739" s="161">
        <f>Table2[[#This Row],[mark_up]]/Table2[[#This Row],[beli]]</f>
        <v>0.25</v>
      </c>
    </row>
    <row r="740" spans="1:13" x14ac:dyDescent="0.3">
      <c r="A740" s="16" t="s">
        <v>1430</v>
      </c>
      <c r="B740" s="16" t="s">
        <v>1431</v>
      </c>
      <c r="C740" s="14">
        <v>22</v>
      </c>
      <c r="D740" s="14">
        <f>SUMIF(Table1[KODE BARANG],Table2[[#This Row],[kode_brg]],Table1[QTY])</f>
        <v>0</v>
      </c>
      <c r="E740" s="14">
        <f>SUMIF(Table3[kode_brg],Table2[[#This Row],[kode_brg]],Table3[QTY])</f>
        <v>1</v>
      </c>
      <c r="F740" s="14">
        <f>Table2[[#This Row],[stok_awal]]+Table2[[#This Row],[masuk]]-Table2[[#This Row],[keluar]]</f>
        <v>21</v>
      </c>
      <c r="G740" s="197">
        <v>4800</v>
      </c>
      <c r="H740" s="197">
        <v>5500</v>
      </c>
      <c r="I740" s="197">
        <f t="shared" si="11"/>
        <v>700</v>
      </c>
      <c r="J740" s="198">
        <f>Table2[[#This Row],[jual]]*Table2[[#This Row],[keluar]]</f>
        <v>5500</v>
      </c>
      <c r="K740" s="198">
        <f>Table2[[#This Row],[mark_up]]*Table2[[#This Row],[keluar]]</f>
        <v>700</v>
      </c>
      <c r="L740" s="198">
        <f>Table2[[#This Row],[beli]]*Table2[[#This Row],[stok_akhir]]</f>
        <v>100800</v>
      </c>
      <c r="M740" s="161">
        <f>Table2[[#This Row],[mark_up]]/Table2[[#This Row],[beli]]</f>
        <v>0.14583333333333334</v>
      </c>
    </row>
    <row r="741" spans="1:13" x14ac:dyDescent="0.3">
      <c r="A741" s="36" t="s">
        <v>1432</v>
      </c>
      <c r="B741" s="16" t="s">
        <v>1433</v>
      </c>
      <c r="C741" s="14">
        <v>18</v>
      </c>
      <c r="D741" s="14">
        <f>SUMIF(Table1[KODE BARANG],Table2[[#This Row],[kode_brg]],Table1[QTY])</f>
        <v>0</v>
      </c>
      <c r="E741" s="14">
        <f>SUMIF(Table3[kode_brg],Table2[[#This Row],[kode_brg]],Table3[QTY])</f>
        <v>14</v>
      </c>
      <c r="F741" s="14">
        <f>Table2[[#This Row],[stok_awal]]+Table2[[#This Row],[masuk]]-Table2[[#This Row],[keluar]]</f>
        <v>4</v>
      </c>
      <c r="G741" s="197">
        <v>4800</v>
      </c>
      <c r="H741" s="197">
        <v>5500</v>
      </c>
      <c r="I741" s="197">
        <f t="shared" si="11"/>
        <v>700</v>
      </c>
      <c r="J741" s="198">
        <f>Table2[[#This Row],[jual]]*Table2[[#This Row],[keluar]]</f>
        <v>77000</v>
      </c>
      <c r="K741" s="198">
        <f>Table2[[#This Row],[mark_up]]*Table2[[#This Row],[keluar]]</f>
        <v>9800</v>
      </c>
      <c r="L741" s="198">
        <f>Table2[[#This Row],[beli]]*Table2[[#This Row],[stok_akhir]]</f>
        <v>19200</v>
      </c>
      <c r="M741" s="161">
        <f>Table2[[#This Row],[mark_up]]/Table2[[#This Row],[beli]]</f>
        <v>0.14583333333333334</v>
      </c>
    </row>
    <row r="742" spans="1:13" x14ac:dyDescent="0.3">
      <c r="A742" s="41" t="s">
        <v>1434</v>
      </c>
      <c r="B742" s="36" t="s">
        <v>1435</v>
      </c>
      <c r="C742" s="14">
        <v>5</v>
      </c>
      <c r="D742" s="14">
        <f>SUMIF(Table1[KODE BARANG],Table2[[#This Row],[kode_brg]],Table1[QTY])</f>
        <v>0</v>
      </c>
      <c r="E742" s="14">
        <f>SUMIF(Table3[kode_brg],Table2[[#This Row],[kode_brg]],Table3[QTY])</f>
        <v>4</v>
      </c>
      <c r="F742" s="14">
        <f>Table2[[#This Row],[stok_awal]]+Table2[[#This Row],[masuk]]-Table2[[#This Row],[keluar]]</f>
        <v>1</v>
      </c>
      <c r="G742" s="197">
        <v>1600</v>
      </c>
      <c r="H742" s="197">
        <v>2000</v>
      </c>
      <c r="I742" s="197">
        <f t="shared" si="11"/>
        <v>400</v>
      </c>
      <c r="J742" s="198">
        <f>Table2[[#This Row],[jual]]*Table2[[#This Row],[keluar]]</f>
        <v>8000</v>
      </c>
      <c r="K742" s="198">
        <f>Table2[[#This Row],[mark_up]]*Table2[[#This Row],[keluar]]</f>
        <v>1600</v>
      </c>
      <c r="L742" s="198">
        <f>Table2[[#This Row],[beli]]*Table2[[#This Row],[stok_akhir]]</f>
        <v>1600</v>
      </c>
      <c r="M742" s="161">
        <f>Table2[[#This Row],[mark_up]]/Table2[[#This Row],[beli]]</f>
        <v>0.25</v>
      </c>
    </row>
    <row r="743" spans="1:13" x14ac:dyDescent="0.3">
      <c r="A743" s="15" t="s">
        <v>1436</v>
      </c>
      <c r="B743" s="16" t="s">
        <v>1437</v>
      </c>
      <c r="C743" s="14">
        <v>14</v>
      </c>
      <c r="D743" s="14">
        <f>SUMIF(Table1[KODE BARANG],Table2[[#This Row],[kode_brg]],Table1[QTY])</f>
        <v>0</v>
      </c>
      <c r="E743" s="14">
        <f>SUMIF(Table3[kode_brg],Table2[[#This Row],[kode_brg]],Table3[QTY])</f>
        <v>5</v>
      </c>
      <c r="F743" s="14">
        <f>Table2[[#This Row],[stok_awal]]+Table2[[#This Row],[masuk]]-Table2[[#This Row],[keluar]]</f>
        <v>9</v>
      </c>
      <c r="G743" s="197">
        <v>3805</v>
      </c>
      <c r="H743" s="197">
        <v>4500</v>
      </c>
      <c r="I743" s="197">
        <f t="shared" si="11"/>
        <v>695</v>
      </c>
      <c r="J743" s="198">
        <f>Table2[[#This Row],[jual]]*Table2[[#This Row],[keluar]]</f>
        <v>22500</v>
      </c>
      <c r="K743" s="198">
        <f>Table2[[#This Row],[mark_up]]*Table2[[#This Row],[keluar]]</f>
        <v>3475</v>
      </c>
      <c r="L743" s="198">
        <f>Table2[[#This Row],[beli]]*Table2[[#This Row],[stok_akhir]]</f>
        <v>34245</v>
      </c>
      <c r="M743" s="161">
        <f>Table2[[#This Row],[mark_up]]/Table2[[#This Row],[beli]]</f>
        <v>0.18265440210249673</v>
      </c>
    </row>
    <row r="744" spans="1:13" x14ac:dyDescent="0.3">
      <c r="A744" s="15" t="s">
        <v>1438</v>
      </c>
      <c r="B744" s="16" t="s">
        <v>1439</v>
      </c>
      <c r="C744" s="14">
        <v>0</v>
      </c>
      <c r="D744" s="14">
        <f>SUMIF(Table1[KODE BARANG],Table2[[#This Row],[kode_brg]],Table1[QTY])</f>
        <v>0</v>
      </c>
      <c r="E744" s="14">
        <f>SUMIF(Table3[kode_brg],Table2[[#This Row],[kode_brg]],Table3[QTY])</f>
        <v>0</v>
      </c>
      <c r="F744" s="14">
        <f>Table2[[#This Row],[stok_awal]]+Table2[[#This Row],[masuk]]-Table2[[#This Row],[keluar]]</f>
        <v>0</v>
      </c>
      <c r="G744" s="197">
        <v>24400</v>
      </c>
      <c r="H744" s="197">
        <v>25500</v>
      </c>
      <c r="I744" s="197">
        <f t="shared" si="11"/>
        <v>1100</v>
      </c>
      <c r="J744" s="198">
        <f>Table2[[#This Row],[jual]]*Table2[[#This Row],[keluar]]</f>
        <v>0</v>
      </c>
      <c r="K744" s="198">
        <f>Table2[[#This Row],[mark_up]]*Table2[[#This Row],[keluar]]</f>
        <v>0</v>
      </c>
      <c r="L744" s="198">
        <f>Table2[[#This Row],[beli]]*Table2[[#This Row],[stok_akhir]]</f>
        <v>0</v>
      </c>
      <c r="M744" s="161">
        <f>Table2[[#This Row],[mark_up]]/Table2[[#This Row],[beli]]</f>
        <v>4.5081967213114756E-2</v>
      </c>
    </row>
    <row r="745" spans="1:13" x14ac:dyDescent="0.3">
      <c r="A745" s="15" t="s">
        <v>1440</v>
      </c>
      <c r="B745" s="16" t="s">
        <v>1441</v>
      </c>
      <c r="C745" s="14">
        <v>17</v>
      </c>
      <c r="D745" s="14">
        <f>SUMIF(Table1[KODE BARANG],Table2[[#This Row],[kode_brg]],Table1[QTY])</f>
        <v>0</v>
      </c>
      <c r="E745" s="14">
        <f>SUMIF(Table3[kode_brg],Table2[[#This Row],[kode_brg]],Table3[QTY])</f>
        <v>0</v>
      </c>
      <c r="F745" s="14">
        <f>Table2[[#This Row],[stok_awal]]+Table2[[#This Row],[masuk]]-Table2[[#This Row],[keluar]]</f>
        <v>17</v>
      </c>
      <c r="G745" s="197">
        <v>935</v>
      </c>
      <c r="H745" s="197">
        <v>1500</v>
      </c>
      <c r="I745" s="197">
        <f t="shared" si="11"/>
        <v>565</v>
      </c>
      <c r="J745" s="198">
        <f>Table2[[#This Row],[jual]]*Table2[[#This Row],[keluar]]</f>
        <v>0</v>
      </c>
      <c r="K745" s="198">
        <f>Table2[[#This Row],[mark_up]]*Table2[[#This Row],[keluar]]</f>
        <v>0</v>
      </c>
      <c r="L745" s="198">
        <f>Table2[[#This Row],[beli]]*Table2[[#This Row],[stok_akhir]]</f>
        <v>15895</v>
      </c>
      <c r="M745" s="161">
        <f>Table2[[#This Row],[mark_up]]/Table2[[#This Row],[beli]]</f>
        <v>0.60427807486631013</v>
      </c>
    </row>
    <row r="746" spans="1:13" x14ac:dyDescent="0.3">
      <c r="A746" s="15" t="s">
        <v>1442</v>
      </c>
      <c r="B746" s="16" t="s">
        <v>1443</v>
      </c>
      <c r="C746" s="14">
        <v>12</v>
      </c>
      <c r="D746" s="14">
        <f>SUMIF(Table1[KODE BARANG],Table2[[#This Row],[kode_brg]],Table1[QTY])</f>
        <v>0</v>
      </c>
      <c r="E746" s="14">
        <f>SUMIF(Table3[kode_brg],Table2[[#This Row],[kode_brg]],Table3[QTY])</f>
        <v>2</v>
      </c>
      <c r="F746" s="14">
        <f>Table2[[#This Row],[stok_awal]]+Table2[[#This Row],[masuk]]-Table2[[#This Row],[keluar]]</f>
        <v>10</v>
      </c>
      <c r="G746" s="197">
        <v>3333</v>
      </c>
      <c r="H746" s="197">
        <v>4000</v>
      </c>
      <c r="I746" s="197">
        <f t="shared" si="11"/>
        <v>667</v>
      </c>
      <c r="J746" s="198">
        <f>Table2[[#This Row],[jual]]*Table2[[#This Row],[keluar]]</f>
        <v>8000</v>
      </c>
      <c r="K746" s="198">
        <f>Table2[[#This Row],[mark_up]]*Table2[[#This Row],[keluar]]</f>
        <v>1334</v>
      </c>
      <c r="L746" s="198">
        <f>Table2[[#This Row],[beli]]*Table2[[#This Row],[stok_akhir]]</f>
        <v>33330</v>
      </c>
      <c r="M746" s="161">
        <f>Table2[[#This Row],[mark_up]]/Table2[[#This Row],[beli]]</f>
        <v>0.20012001200120011</v>
      </c>
    </row>
    <row r="747" spans="1:13" x14ac:dyDescent="0.3">
      <c r="A747" s="16" t="s">
        <v>1444</v>
      </c>
      <c r="B747" s="16" t="s">
        <v>1445</v>
      </c>
      <c r="C747" s="14">
        <v>1</v>
      </c>
      <c r="D747" s="14">
        <f>SUMIF(Table1[KODE BARANG],Table2[[#This Row],[kode_brg]],Table1[QTY])</f>
        <v>0</v>
      </c>
      <c r="E747" s="14">
        <f>SUMIF(Table3[kode_brg],Table2[[#This Row],[kode_brg]],Table3[QTY])</f>
        <v>0</v>
      </c>
      <c r="F747" s="14">
        <f>Table2[[#This Row],[stok_awal]]+Table2[[#This Row],[masuk]]-Table2[[#This Row],[keluar]]</f>
        <v>1</v>
      </c>
      <c r="G747" s="197">
        <v>10500</v>
      </c>
      <c r="H747" s="197">
        <v>11000</v>
      </c>
      <c r="I747" s="197">
        <f t="shared" si="11"/>
        <v>500</v>
      </c>
      <c r="J747" s="198">
        <f>Table2[[#This Row],[jual]]*Table2[[#This Row],[keluar]]</f>
        <v>0</v>
      </c>
      <c r="K747" s="198">
        <f>Table2[[#This Row],[mark_up]]*Table2[[#This Row],[keluar]]</f>
        <v>0</v>
      </c>
      <c r="L747" s="198">
        <f>Table2[[#This Row],[beli]]*Table2[[#This Row],[stok_akhir]]</f>
        <v>10500</v>
      </c>
      <c r="M747" s="161">
        <f>Table2[[#This Row],[mark_up]]/Table2[[#This Row],[beli]]</f>
        <v>4.7619047619047616E-2</v>
      </c>
    </row>
    <row r="748" spans="1:13" x14ac:dyDescent="0.3">
      <c r="A748" s="16" t="s">
        <v>1446</v>
      </c>
      <c r="B748" s="16" t="s">
        <v>1447</v>
      </c>
      <c r="C748" s="14">
        <v>2</v>
      </c>
      <c r="D748" s="14">
        <f>SUMIF(Table1[KODE BARANG],Table2[[#This Row],[kode_brg]],Table1[QTY])</f>
        <v>3</v>
      </c>
      <c r="E748" s="14">
        <f>SUMIF(Table3[kode_brg],Table2[[#This Row],[kode_brg]],Table3[QTY])</f>
        <v>1</v>
      </c>
      <c r="F748" s="14">
        <f>Table2[[#This Row],[stok_awal]]+Table2[[#This Row],[masuk]]-Table2[[#This Row],[keluar]]</f>
        <v>4</v>
      </c>
      <c r="G748" s="197">
        <v>136400</v>
      </c>
      <c r="H748" s="197">
        <v>143000</v>
      </c>
      <c r="I748" s="197">
        <f t="shared" si="11"/>
        <v>6600</v>
      </c>
      <c r="J748" s="198">
        <f>Table2[[#This Row],[jual]]*Table2[[#This Row],[keluar]]</f>
        <v>143000</v>
      </c>
      <c r="K748" s="198">
        <f>Table2[[#This Row],[mark_up]]*Table2[[#This Row],[keluar]]</f>
        <v>6600</v>
      </c>
      <c r="L748" s="198">
        <f>Table2[[#This Row],[beli]]*Table2[[#This Row],[stok_akhir]]</f>
        <v>545600</v>
      </c>
      <c r="M748" s="161">
        <f>Table2[[#This Row],[mark_up]]/Table2[[#This Row],[beli]]</f>
        <v>4.8387096774193547E-2</v>
      </c>
    </row>
    <row r="749" spans="1:13" x14ac:dyDescent="0.3">
      <c r="A749" s="15" t="s">
        <v>1448</v>
      </c>
      <c r="B749" s="16" t="s">
        <v>1449</v>
      </c>
      <c r="C749" s="14">
        <v>5</v>
      </c>
      <c r="D749" s="14">
        <f>SUMIF(Table1[KODE BARANG],Table2[[#This Row],[kode_brg]],Table1[QTY])</f>
        <v>0</v>
      </c>
      <c r="E749" s="14">
        <f>SUMIF(Table3[kode_brg],Table2[[#This Row],[kode_brg]],Table3[QTY])</f>
        <v>1</v>
      </c>
      <c r="F749" s="14">
        <f>Table2[[#This Row],[stok_awal]]+Table2[[#This Row],[masuk]]-Table2[[#This Row],[keluar]]</f>
        <v>4</v>
      </c>
      <c r="G749" s="197">
        <v>2000</v>
      </c>
      <c r="H749" s="197">
        <v>3000</v>
      </c>
      <c r="I749" s="197">
        <f t="shared" si="11"/>
        <v>1000</v>
      </c>
      <c r="J749" s="198">
        <f>Table2[[#This Row],[jual]]*Table2[[#This Row],[keluar]]</f>
        <v>3000</v>
      </c>
      <c r="K749" s="198">
        <f>Table2[[#This Row],[mark_up]]*Table2[[#This Row],[keluar]]</f>
        <v>1000</v>
      </c>
      <c r="L749" s="198">
        <f>Table2[[#This Row],[beli]]*Table2[[#This Row],[stok_akhir]]</f>
        <v>8000</v>
      </c>
      <c r="M749" s="161">
        <f>Table2[[#This Row],[mark_up]]/Table2[[#This Row],[beli]]</f>
        <v>0.5</v>
      </c>
    </row>
    <row r="750" spans="1:13" x14ac:dyDescent="0.3">
      <c r="A750" s="15" t="s">
        <v>1450</v>
      </c>
      <c r="B750" s="16" t="s">
        <v>1451</v>
      </c>
      <c r="C750" s="14">
        <v>4</v>
      </c>
      <c r="D750" s="14">
        <f>SUMIF(Table1[KODE BARANG],Table2[[#This Row],[kode_brg]],Table1[QTY])</f>
        <v>0</v>
      </c>
      <c r="E750" s="14">
        <f>SUMIF(Table3[kode_brg],Table2[[#This Row],[kode_brg]],Table3[QTY])</f>
        <v>0</v>
      </c>
      <c r="F750" s="14">
        <f>Table2[[#This Row],[stok_awal]]+Table2[[#This Row],[masuk]]-Table2[[#This Row],[keluar]]</f>
        <v>4</v>
      </c>
      <c r="G750" s="197">
        <v>5000</v>
      </c>
      <c r="H750" s="197">
        <v>6000</v>
      </c>
      <c r="I750" s="197">
        <f t="shared" si="11"/>
        <v>1000</v>
      </c>
      <c r="J750" s="198">
        <f>Table2[[#This Row],[jual]]*Table2[[#This Row],[keluar]]</f>
        <v>0</v>
      </c>
      <c r="K750" s="198">
        <f>Table2[[#This Row],[mark_up]]*Table2[[#This Row],[keluar]]</f>
        <v>0</v>
      </c>
      <c r="L750" s="198">
        <f>Table2[[#This Row],[beli]]*Table2[[#This Row],[stok_akhir]]</f>
        <v>20000</v>
      </c>
      <c r="M750" s="161">
        <f>Table2[[#This Row],[mark_up]]/Table2[[#This Row],[beli]]</f>
        <v>0.2</v>
      </c>
    </row>
    <row r="751" spans="1:13" x14ac:dyDescent="0.3">
      <c r="A751" s="15" t="s">
        <v>1452</v>
      </c>
      <c r="B751" s="16" t="s">
        <v>1453</v>
      </c>
      <c r="C751" s="14">
        <v>4</v>
      </c>
      <c r="D751" s="14">
        <f>SUMIF(Table1[KODE BARANG],Table2[[#This Row],[kode_brg]],Table1[QTY])</f>
        <v>0</v>
      </c>
      <c r="E751" s="14">
        <f>SUMIF(Table3[kode_brg],Table2[[#This Row],[kode_brg]],Table3[QTY])</f>
        <v>0</v>
      </c>
      <c r="F751" s="14">
        <f>Table2[[#This Row],[stok_awal]]+Table2[[#This Row],[masuk]]-Table2[[#This Row],[keluar]]</f>
        <v>4</v>
      </c>
      <c r="G751" s="197">
        <v>6000</v>
      </c>
      <c r="H751" s="197">
        <v>7000</v>
      </c>
      <c r="I751" s="197">
        <f t="shared" si="11"/>
        <v>1000</v>
      </c>
      <c r="J751" s="198">
        <f>Table2[[#This Row],[jual]]*Table2[[#This Row],[keluar]]</f>
        <v>0</v>
      </c>
      <c r="K751" s="198">
        <f>Table2[[#This Row],[mark_up]]*Table2[[#This Row],[keluar]]</f>
        <v>0</v>
      </c>
      <c r="L751" s="198">
        <f>Table2[[#This Row],[beli]]*Table2[[#This Row],[stok_akhir]]</f>
        <v>24000</v>
      </c>
      <c r="M751" s="161">
        <f>Table2[[#This Row],[mark_up]]/Table2[[#This Row],[beli]]</f>
        <v>0.16666666666666666</v>
      </c>
    </row>
    <row r="752" spans="1:13" x14ac:dyDescent="0.3">
      <c r="A752" s="15"/>
      <c r="B752" s="16" t="s">
        <v>1454</v>
      </c>
      <c r="C752" s="14">
        <v>0</v>
      </c>
      <c r="D752" s="14">
        <f>SUMIF(Table1[KODE BARANG],Table2[[#This Row],[kode_brg]],Table1[QTY])</f>
        <v>0</v>
      </c>
      <c r="E752" s="14">
        <f>SUMIF(Table3[kode_brg],Table2[[#This Row],[kode_brg]],Table3[QTY])</f>
        <v>0</v>
      </c>
      <c r="F752" s="14">
        <f>Table2[[#This Row],[stok_awal]]+Table2[[#This Row],[masuk]]-Table2[[#This Row],[keluar]]</f>
        <v>0</v>
      </c>
      <c r="G752" s="197">
        <v>2000</v>
      </c>
      <c r="H752" s="197">
        <v>3000</v>
      </c>
      <c r="I752" s="197">
        <f t="shared" si="11"/>
        <v>1000</v>
      </c>
      <c r="J752" s="198">
        <f>Table2[[#This Row],[jual]]*Table2[[#This Row],[keluar]]</f>
        <v>0</v>
      </c>
      <c r="K752" s="198">
        <f>Table2[[#This Row],[mark_up]]*Table2[[#This Row],[keluar]]</f>
        <v>0</v>
      </c>
      <c r="L752" s="198">
        <f>Table2[[#This Row],[beli]]*Table2[[#This Row],[stok_akhir]]</f>
        <v>0</v>
      </c>
      <c r="M752" s="161">
        <f>Table2[[#This Row],[mark_up]]/Table2[[#This Row],[beli]]</f>
        <v>0.5</v>
      </c>
    </row>
    <row r="753" spans="1:13" x14ac:dyDescent="0.3">
      <c r="A753" s="15" t="s">
        <v>1455</v>
      </c>
      <c r="B753" s="16" t="s">
        <v>1456</v>
      </c>
      <c r="C753" s="14">
        <v>18</v>
      </c>
      <c r="D753" s="14">
        <f>SUMIF(Table1[KODE BARANG],Table2[[#This Row],[kode_brg]],Table1[QTY])</f>
        <v>0</v>
      </c>
      <c r="E753" s="14">
        <f>SUMIF(Table3[kode_brg],Table2[[#This Row],[kode_brg]],Table3[QTY])</f>
        <v>0</v>
      </c>
      <c r="F753" s="14">
        <f>Table2[[#This Row],[stok_awal]]+Table2[[#This Row],[masuk]]-Table2[[#This Row],[keluar]]</f>
        <v>18</v>
      </c>
      <c r="G753" s="197">
        <v>600</v>
      </c>
      <c r="H753" s="197">
        <v>1000</v>
      </c>
      <c r="I753" s="197">
        <f t="shared" si="11"/>
        <v>400</v>
      </c>
      <c r="J753" s="198">
        <f>Table2[[#This Row],[jual]]*Table2[[#This Row],[keluar]]</f>
        <v>0</v>
      </c>
      <c r="K753" s="198">
        <f>Table2[[#This Row],[mark_up]]*Table2[[#This Row],[keluar]]</f>
        <v>0</v>
      </c>
      <c r="L753" s="198">
        <f>Table2[[#This Row],[beli]]*Table2[[#This Row],[stok_akhir]]</f>
        <v>10800</v>
      </c>
      <c r="M753" s="161">
        <f>Table2[[#This Row],[mark_up]]/Table2[[#This Row],[beli]]</f>
        <v>0.66666666666666663</v>
      </c>
    </row>
    <row r="754" spans="1:13" x14ac:dyDescent="0.3">
      <c r="A754" s="15" t="s">
        <v>1457</v>
      </c>
      <c r="B754" s="16" t="s">
        <v>1458</v>
      </c>
      <c r="C754" s="14">
        <v>5</v>
      </c>
      <c r="D754" s="14">
        <f>SUMIF(Table1[KODE BARANG],Table2[[#This Row],[kode_brg]],Table1[QTY])</f>
        <v>0</v>
      </c>
      <c r="E754" s="14">
        <f>SUMIF(Table3[kode_brg],Table2[[#This Row],[kode_brg]],Table3[QTY])</f>
        <v>5</v>
      </c>
      <c r="F754" s="14">
        <f>Table2[[#This Row],[stok_awal]]+Table2[[#This Row],[masuk]]-Table2[[#This Row],[keluar]]</f>
        <v>0</v>
      </c>
      <c r="G754" s="197">
        <v>1500</v>
      </c>
      <c r="H754" s="197">
        <v>2000</v>
      </c>
      <c r="I754" s="197">
        <f t="shared" si="11"/>
        <v>500</v>
      </c>
      <c r="J754" s="198">
        <f>Table2[[#This Row],[jual]]*Table2[[#This Row],[keluar]]</f>
        <v>10000</v>
      </c>
      <c r="K754" s="198">
        <f>Table2[[#This Row],[mark_up]]*Table2[[#This Row],[keluar]]</f>
        <v>2500</v>
      </c>
      <c r="L754" s="198">
        <f>Table2[[#This Row],[beli]]*Table2[[#This Row],[stok_akhir]]</f>
        <v>0</v>
      </c>
      <c r="M754" s="161">
        <f>Table2[[#This Row],[mark_up]]/Table2[[#This Row],[beli]]</f>
        <v>0.33333333333333331</v>
      </c>
    </row>
    <row r="755" spans="1:13" x14ac:dyDescent="0.3">
      <c r="A755" s="16" t="s">
        <v>1459</v>
      </c>
      <c r="B755" s="16" t="s">
        <v>1460</v>
      </c>
      <c r="C755" s="14">
        <v>20</v>
      </c>
      <c r="D755" s="14">
        <f>SUMIF(Table1[KODE BARANG],Table2[[#This Row],[kode_brg]],Table1[QTY])</f>
        <v>0</v>
      </c>
      <c r="E755" s="14">
        <f>SUMIF(Table3[kode_brg],Table2[[#This Row],[kode_brg]],Table3[QTY])</f>
        <v>0</v>
      </c>
      <c r="F755" s="14">
        <f>Table2[[#This Row],[stok_awal]]+Table2[[#This Row],[masuk]]-Table2[[#This Row],[keluar]]</f>
        <v>20</v>
      </c>
      <c r="G755" s="197">
        <v>1300</v>
      </c>
      <c r="H755" s="197">
        <v>2000</v>
      </c>
      <c r="I755" s="197">
        <f t="shared" si="11"/>
        <v>700</v>
      </c>
      <c r="J755" s="198">
        <f>Table2[[#This Row],[jual]]*Table2[[#This Row],[keluar]]</f>
        <v>0</v>
      </c>
      <c r="K755" s="198">
        <f>Table2[[#This Row],[mark_up]]*Table2[[#This Row],[keluar]]</f>
        <v>0</v>
      </c>
      <c r="L755" s="198">
        <f>Table2[[#This Row],[beli]]*Table2[[#This Row],[stok_akhir]]</f>
        <v>26000</v>
      </c>
      <c r="M755" s="161">
        <f>Table2[[#This Row],[mark_up]]/Table2[[#This Row],[beli]]</f>
        <v>0.53846153846153844</v>
      </c>
    </row>
    <row r="756" spans="1:13" x14ac:dyDescent="0.3">
      <c r="A756" s="16" t="s">
        <v>1461</v>
      </c>
      <c r="B756" s="16" t="s">
        <v>1462</v>
      </c>
      <c r="C756" s="14">
        <v>10</v>
      </c>
      <c r="D756" s="14">
        <f>SUMIF(Table1[KODE BARANG],Table2[[#This Row],[kode_brg]],Table1[QTY])</f>
        <v>0</v>
      </c>
      <c r="E756" s="14">
        <f>SUMIF(Table3[kode_brg],Table2[[#This Row],[kode_brg]],Table3[QTY])</f>
        <v>0</v>
      </c>
      <c r="F756" s="14">
        <f>Table2[[#This Row],[stok_awal]]+Table2[[#This Row],[masuk]]-Table2[[#This Row],[keluar]]</f>
        <v>10</v>
      </c>
      <c r="G756" s="197">
        <v>9500</v>
      </c>
      <c r="H756" s="197">
        <v>11000</v>
      </c>
      <c r="I756" s="197">
        <f t="shared" si="11"/>
        <v>1500</v>
      </c>
      <c r="J756" s="198">
        <f>Table2[[#This Row],[jual]]*Table2[[#This Row],[keluar]]</f>
        <v>0</v>
      </c>
      <c r="K756" s="198">
        <f>Table2[[#This Row],[mark_up]]*Table2[[#This Row],[keluar]]</f>
        <v>0</v>
      </c>
      <c r="L756" s="198">
        <f>Table2[[#This Row],[beli]]*Table2[[#This Row],[stok_akhir]]</f>
        <v>95000</v>
      </c>
      <c r="M756" s="161">
        <f>Table2[[#This Row],[mark_up]]/Table2[[#This Row],[beli]]</f>
        <v>0.15789473684210525</v>
      </c>
    </row>
    <row r="757" spans="1:13" x14ac:dyDescent="0.3">
      <c r="A757" s="15" t="s">
        <v>1463</v>
      </c>
      <c r="B757" s="16" t="s">
        <v>1464</v>
      </c>
      <c r="C757" s="14">
        <v>2</v>
      </c>
      <c r="D757" s="14">
        <f>SUMIF(Table1[KODE BARANG],Table2[[#This Row],[kode_brg]],Table1[QTY])</f>
        <v>0</v>
      </c>
      <c r="E757" s="14">
        <f>SUMIF(Table3[kode_brg],Table2[[#This Row],[kode_brg]],Table3[QTY])</f>
        <v>2</v>
      </c>
      <c r="F757" s="14">
        <f>Table2[[#This Row],[stok_awal]]+Table2[[#This Row],[masuk]]-Table2[[#This Row],[keluar]]</f>
        <v>0</v>
      </c>
      <c r="G757" s="197">
        <v>5500</v>
      </c>
      <c r="H757" s="197">
        <v>6500</v>
      </c>
      <c r="I757" s="197">
        <f t="shared" si="11"/>
        <v>1000</v>
      </c>
      <c r="J757" s="198">
        <f>Table2[[#This Row],[jual]]*Table2[[#This Row],[keluar]]</f>
        <v>13000</v>
      </c>
      <c r="K757" s="198">
        <f>Table2[[#This Row],[mark_up]]*Table2[[#This Row],[keluar]]</f>
        <v>2000</v>
      </c>
      <c r="L757" s="198">
        <f>Table2[[#This Row],[beli]]*Table2[[#This Row],[stok_akhir]]</f>
        <v>0</v>
      </c>
      <c r="M757" s="161">
        <f>Table2[[#This Row],[mark_up]]/Table2[[#This Row],[beli]]</f>
        <v>0.18181818181818182</v>
      </c>
    </row>
    <row r="758" spans="1:13" x14ac:dyDescent="0.3">
      <c r="A758" s="15" t="s">
        <v>593</v>
      </c>
      <c r="B758" s="16" t="s">
        <v>1465</v>
      </c>
      <c r="C758" s="14">
        <v>1</v>
      </c>
      <c r="D758" s="14">
        <f>SUMIF(Table1[KODE BARANG],Table2[[#This Row],[kode_brg]],Table1[QTY])</f>
        <v>0</v>
      </c>
      <c r="E758" s="14">
        <f>SUMIF(Table3[kode_brg],Table2[[#This Row],[kode_brg]],Table3[QTY])</f>
        <v>0</v>
      </c>
      <c r="F758" s="14">
        <f>Table2[[#This Row],[stok_awal]]+Table2[[#This Row],[masuk]]-Table2[[#This Row],[keluar]]</f>
        <v>1</v>
      </c>
      <c r="G758" s="197">
        <v>5500</v>
      </c>
      <c r="H758" s="197">
        <v>6500</v>
      </c>
      <c r="I758" s="197">
        <f t="shared" si="11"/>
        <v>1000</v>
      </c>
      <c r="J758" s="198">
        <f>Table2[[#This Row],[jual]]*Table2[[#This Row],[keluar]]</f>
        <v>0</v>
      </c>
      <c r="K758" s="198">
        <f>Table2[[#This Row],[mark_up]]*Table2[[#This Row],[keluar]]</f>
        <v>0</v>
      </c>
      <c r="L758" s="198">
        <f>Table2[[#This Row],[beli]]*Table2[[#This Row],[stok_akhir]]</f>
        <v>5500</v>
      </c>
      <c r="M758" s="161">
        <f>Table2[[#This Row],[mark_up]]/Table2[[#This Row],[beli]]</f>
        <v>0.18181818181818182</v>
      </c>
    </row>
    <row r="759" spans="1:13" x14ac:dyDescent="0.3">
      <c r="A759" s="15" t="s">
        <v>1466</v>
      </c>
      <c r="B759" s="16" t="s">
        <v>1467</v>
      </c>
      <c r="C759" s="14">
        <v>2</v>
      </c>
      <c r="D759" s="14">
        <f>SUMIF(Table1[KODE BARANG],Table2[[#This Row],[kode_brg]],Table1[QTY])</f>
        <v>0</v>
      </c>
      <c r="E759" s="14">
        <f>SUMIF(Table3[kode_brg],Table2[[#This Row],[kode_brg]],Table3[QTY])</f>
        <v>1</v>
      </c>
      <c r="F759" s="14">
        <f>Table2[[#This Row],[stok_awal]]+Table2[[#This Row],[masuk]]-Table2[[#This Row],[keluar]]</f>
        <v>1</v>
      </c>
      <c r="G759" s="197">
        <v>5500</v>
      </c>
      <c r="H759" s="197">
        <v>6500</v>
      </c>
      <c r="I759" s="197">
        <f t="shared" si="11"/>
        <v>1000</v>
      </c>
      <c r="J759" s="198">
        <f>Table2[[#This Row],[jual]]*Table2[[#This Row],[keluar]]</f>
        <v>6500</v>
      </c>
      <c r="K759" s="198">
        <f>Table2[[#This Row],[mark_up]]*Table2[[#This Row],[keluar]]</f>
        <v>1000</v>
      </c>
      <c r="L759" s="198">
        <f>Table2[[#This Row],[beli]]*Table2[[#This Row],[stok_akhir]]</f>
        <v>5500</v>
      </c>
      <c r="M759" s="161">
        <f>Table2[[#This Row],[mark_up]]/Table2[[#This Row],[beli]]</f>
        <v>0.18181818181818182</v>
      </c>
    </row>
    <row r="760" spans="1:13" x14ac:dyDescent="0.3">
      <c r="A760" s="15" t="s">
        <v>1468</v>
      </c>
      <c r="B760" s="16" t="s">
        <v>1469</v>
      </c>
      <c r="C760" s="14">
        <v>0</v>
      </c>
      <c r="D760" s="14">
        <f>SUMIF(Table1[KODE BARANG],Table2[[#This Row],[kode_brg]],Table1[QTY])</f>
        <v>0</v>
      </c>
      <c r="E760" s="14">
        <f>SUMIF(Table3[kode_brg],Table2[[#This Row],[kode_brg]],Table3[QTY])</f>
        <v>0</v>
      </c>
      <c r="F760" s="14">
        <f>Table2[[#This Row],[stok_awal]]+Table2[[#This Row],[masuk]]-Table2[[#This Row],[keluar]]</f>
        <v>0</v>
      </c>
      <c r="G760" s="197">
        <v>8500</v>
      </c>
      <c r="H760" s="197">
        <v>9500</v>
      </c>
      <c r="I760" s="197">
        <f t="shared" si="11"/>
        <v>1000</v>
      </c>
      <c r="J760" s="198">
        <f>Table2[[#This Row],[jual]]*Table2[[#This Row],[keluar]]</f>
        <v>0</v>
      </c>
      <c r="K760" s="198">
        <f>Table2[[#This Row],[mark_up]]*Table2[[#This Row],[keluar]]</f>
        <v>0</v>
      </c>
      <c r="L760" s="198">
        <f>Table2[[#This Row],[beli]]*Table2[[#This Row],[stok_akhir]]</f>
        <v>0</v>
      </c>
      <c r="M760" s="161">
        <f>Table2[[#This Row],[mark_up]]/Table2[[#This Row],[beli]]</f>
        <v>0.11764705882352941</v>
      </c>
    </row>
    <row r="761" spans="1:13" x14ac:dyDescent="0.3">
      <c r="A761" s="15" t="s">
        <v>1470</v>
      </c>
      <c r="B761" s="16" t="s">
        <v>1471</v>
      </c>
      <c r="C761" s="14">
        <v>13</v>
      </c>
      <c r="D761" s="14">
        <f>SUMIF(Table1[KODE BARANG],Table2[[#This Row],[kode_brg]],Table1[QTY])</f>
        <v>0</v>
      </c>
      <c r="E761" s="14">
        <f>SUMIF(Table3[kode_brg],Table2[[#This Row],[kode_brg]],Table3[QTY])</f>
        <v>2</v>
      </c>
      <c r="F761" s="14">
        <f>Table2[[#This Row],[stok_awal]]+Table2[[#This Row],[masuk]]-Table2[[#This Row],[keluar]]</f>
        <v>11</v>
      </c>
      <c r="G761" s="197">
        <v>850</v>
      </c>
      <c r="H761" s="197">
        <v>1000</v>
      </c>
      <c r="I761" s="197">
        <f t="shared" si="11"/>
        <v>150</v>
      </c>
      <c r="J761" s="198">
        <f>Table2[[#This Row],[jual]]*Table2[[#This Row],[keluar]]</f>
        <v>2000</v>
      </c>
      <c r="K761" s="198">
        <f>Table2[[#This Row],[mark_up]]*Table2[[#This Row],[keluar]]</f>
        <v>300</v>
      </c>
      <c r="L761" s="198">
        <f>Table2[[#This Row],[beli]]*Table2[[#This Row],[stok_akhir]]</f>
        <v>9350</v>
      </c>
      <c r="M761" s="161">
        <f>Table2[[#This Row],[mark_up]]/Table2[[#This Row],[beli]]</f>
        <v>0.17647058823529413</v>
      </c>
    </row>
    <row r="762" spans="1:13" x14ac:dyDescent="0.3">
      <c r="A762" s="15" t="s">
        <v>1472</v>
      </c>
      <c r="B762" s="16" t="s">
        <v>1473</v>
      </c>
      <c r="C762" s="14">
        <v>9</v>
      </c>
      <c r="D762" s="14">
        <f>SUMIF(Table1[KODE BARANG],Table2[[#This Row],[kode_brg]],Table1[QTY])</f>
        <v>0</v>
      </c>
      <c r="E762" s="14">
        <f>SUMIF(Table3[kode_brg],Table2[[#This Row],[kode_brg]],Table3[QTY])</f>
        <v>2</v>
      </c>
      <c r="F762" s="14">
        <f>Table2[[#This Row],[stok_awal]]+Table2[[#This Row],[masuk]]-Table2[[#This Row],[keluar]]</f>
        <v>7</v>
      </c>
      <c r="G762" s="197">
        <v>850</v>
      </c>
      <c r="H762" s="197">
        <v>1000</v>
      </c>
      <c r="I762" s="197">
        <f t="shared" si="11"/>
        <v>150</v>
      </c>
      <c r="J762" s="198">
        <f>Table2[[#This Row],[jual]]*Table2[[#This Row],[keluar]]</f>
        <v>2000</v>
      </c>
      <c r="K762" s="198">
        <f>Table2[[#This Row],[mark_up]]*Table2[[#This Row],[keluar]]</f>
        <v>300</v>
      </c>
      <c r="L762" s="198">
        <f>Table2[[#This Row],[beli]]*Table2[[#This Row],[stok_akhir]]</f>
        <v>5950</v>
      </c>
      <c r="M762" s="161">
        <f>Table2[[#This Row],[mark_up]]/Table2[[#This Row],[beli]]</f>
        <v>0.17647058823529413</v>
      </c>
    </row>
    <row r="763" spans="1:13" x14ac:dyDescent="0.3">
      <c r="A763" s="15" t="s">
        <v>1474</v>
      </c>
      <c r="B763" s="16" t="s">
        <v>1475</v>
      </c>
      <c r="C763" s="14">
        <v>0</v>
      </c>
      <c r="D763" s="14">
        <f>SUMIF(Table1[KODE BARANG],Table2[[#This Row],[kode_brg]],Table1[QTY])</f>
        <v>0</v>
      </c>
      <c r="E763" s="14">
        <f>SUMIF(Table3[kode_brg],Table2[[#This Row],[kode_brg]],Table3[QTY])</f>
        <v>0</v>
      </c>
      <c r="F763" s="14">
        <f>Table2[[#This Row],[stok_awal]]+Table2[[#This Row],[masuk]]-Table2[[#This Row],[keluar]]</f>
        <v>0</v>
      </c>
      <c r="G763" s="197">
        <v>414</v>
      </c>
      <c r="H763" s="197">
        <v>500</v>
      </c>
      <c r="I763" s="197">
        <f t="shared" si="11"/>
        <v>86</v>
      </c>
      <c r="J763" s="198">
        <f>Table2[[#This Row],[jual]]*Table2[[#This Row],[keluar]]</f>
        <v>0</v>
      </c>
      <c r="K763" s="198">
        <f>Table2[[#This Row],[mark_up]]*Table2[[#This Row],[keluar]]</f>
        <v>0</v>
      </c>
      <c r="L763" s="198">
        <f>Table2[[#This Row],[beli]]*Table2[[#This Row],[stok_akhir]]</f>
        <v>0</v>
      </c>
      <c r="M763" s="161">
        <f>Table2[[#This Row],[mark_up]]/Table2[[#This Row],[beli]]</f>
        <v>0.20772946859903382</v>
      </c>
    </row>
    <row r="764" spans="1:13" x14ac:dyDescent="0.3">
      <c r="A764" s="15" t="s">
        <v>1476</v>
      </c>
      <c r="B764" s="16" t="s">
        <v>1477</v>
      </c>
      <c r="C764" s="14">
        <v>10</v>
      </c>
      <c r="D764" s="14">
        <f>SUMIF(Table1[KODE BARANG],Table2[[#This Row],[kode_brg]],Table1[QTY])</f>
        <v>0</v>
      </c>
      <c r="E764" s="14">
        <f>SUMIF(Table3[kode_brg],Table2[[#This Row],[kode_brg]],Table3[QTY])</f>
        <v>2</v>
      </c>
      <c r="F764" s="14">
        <f>Table2[[#This Row],[stok_awal]]+Table2[[#This Row],[masuk]]-Table2[[#This Row],[keluar]]</f>
        <v>8</v>
      </c>
      <c r="G764" s="197">
        <v>414</v>
      </c>
      <c r="H764" s="197">
        <v>500</v>
      </c>
      <c r="I764" s="197">
        <f t="shared" si="11"/>
        <v>86</v>
      </c>
      <c r="J764" s="198">
        <f>Table2[[#This Row],[jual]]*Table2[[#This Row],[keluar]]</f>
        <v>1000</v>
      </c>
      <c r="K764" s="198">
        <f>Table2[[#This Row],[mark_up]]*Table2[[#This Row],[keluar]]</f>
        <v>172</v>
      </c>
      <c r="L764" s="198">
        <f>Table2[[#This Row],[beli]]*Table2[[#This Row],[stok_akhir]]</f>
        <v>3312</v>
      </c>
      <c r="M764" s="161">
        <f>Table2[[#This Row],[mark_up]]/Table2[[#This Row],[beli]]</f>
        <v>0.20772946859903382</v>
      </c>
    </row>
    <row r="765" spans="1:13" x14ac:dyDescent="0.3">
      <c r="A765" s="15" t="s">
        <v>1478</v>
      </c>
      <c r="B765" s="16" t="s">
        <v>1479</v>
      </c>
      <c r="C765" s="14">
        <v>0</v>
      </c>
      <c r="D765" s="14">
        <f>SUMIF(Table1[KODE BARANG],Table2[[#This Row],[kode_brg]],Table1[QTY])</f>
        <v>0</v>
      </c>
      <c r="E765" s="14">
        <f>SUMIF(Table3[kode_brg],Table2[[#This Row],[kode_brg]],Table3[QTY])</f>
        <v>0</v>
      </c>
      <c r="F765" s="14">
        <f>Table2[[#This Row],[stok_awal]]+Table2[[#This Row],[masuk]]-Table2[[#This Row],[keluar]]</f>
        <v>0</v>
      </c>
      <c r="G765" s="197">
        <v>4964</v>
      </c>
      <c r="H765" s="197">
        <v>5500</v>
      </c>
      <c r="I765" s="197">
        <f t="shared" si="11"/>
        <v>536</v>
      </c>
      <c r="J765" s="198">
        <f>Table2[[#This Row],[jual]]*Table2[[#This Row],[keluar]]</f>
        <v>0</v>
      </c>
      <c r="K765" s="198">
        <f>Table2[[#This Row],[mark_up]]*Table2[[#This Row],[keluar]]</f>
        <v>0</v>
      </c>
      <c r="L765" s="198">
        <f>Table2[[#This Row],[beli]]*Table2[[#This Row],[stok_akhir]]</f>
        <v>0</v>
      </c>
      <c r="M765" s="161">
        <f>Table2[[#This Row],[mark_up]]/Table2[[#This Row],[beli]]</f>
        <v>0.10797743755036261</v>
      </c>
    </row>
    <row r="766" spans="1:13" x14ac:dyDescent="0.3">
      <c r="A766" s="15" t="s">
        <v>1480</v>
      </c>
      <c r="B766" s="16" t="s">
        <v>1481</v>
      </c>
      <c r="C766" s="14">
        <v>10</v>
      </c>
      <c r="D766" s="14">
        <f>SUMIF(Table1[KODE BARANG],Table2[[#This Row],[kode_brg]],Table1[QTY])</f>
        <v>0</v>
      </c>
      <c r="E766" s="14">
        <f>SUMIF(Table3[kode_brg],Table2[[#This Row],[kode_brg]],Table3[QTY])</f>
        <v>1</v>
      </c>
      <c r="F766" s="14">
        <f>Table2[[#This Row],[stok_awal]]+Table2[[#This Row],[masuk]]-Table2[[#This Row],[keluar]]</f>
        <v>9</v>
      </c>
      <c r="G766" s="197">
        <v>890</v>
      </c>
      <c r="H766" s="197">
        <v>1000</v>
      </c>
      <c r="I766" s="197">
        <f t="shared" si="11"/>
        <v>110</v>
      </c>
      <c r="J766" s="198">
        <f>Table2[[#This Row],[jual]]*Table2[[#This Row],[keluar]]</f>
        <v>1000</v>
      </c>
      <c r="K766" s="198">
        <f>Table2[[#This Row],[mark_up]]*Table2[[#This Row],[keluar]]</f>
        <v>110</v>
      </c>
      <c r="L766" s="198">
        <f>Table2[[#This Row],[beli]]*Table2[[#This Row],[stok_akhir]]</f>
        <v>8010</v>
      </c>
      <c r="M766" s="161">
        <f>Table2[[#This Row],[mark_up]]/Table2[[#This Row],[beli]]</f>
        <v>0.12359550561797752</v>
      </c>
    </row>
    <row r="767" spans="1:13" x14ac:dyDescent="0.3">
      <c r="A767" s="44" t="s">
        <v>1482</v>
      </c>
      <c r="B767" s="44" t="s">
        <v>1483</v>
      </c>
      <c r="C767" s="14">
        <v>14</v>
      </c>
      <c r="D767" s="14">
        <f>SUMIF(Table1[KODE BARANG],Table2[[#This Row],[kode_brg]],Table1[QTY])</f>
        <v>0</v>
      </c>
      <c r="E767" s="14">
        <f>SUMIF(Table3[kode_brg],Table2[[#This Row],[kode_brg]],Table3[QTY])</f>
        <v>0</v>
      </c>
      <c r="F767" s="14">
        <f>Table2[[#This Row],[stok_awal]]+Table2[[#This Row],[masuk]]-Table2[[#This Row],[keluar]]</f>
        <v>14</v>
      </c>
      <c r="G767" s="197">
        <v>4000</v>
      </c>
      <c r="H767" s="197">
        <v>5000</v>
      </c>
      <c r="I767" s="197">
        <f t="shared" si="11"/>
        <v>1000</v>
      </c>
      <c r="J767" s="198">
        <f>Table2[[#This Row],[jual]]*Table2[[#This Row],[keluar]]</f>
        <v>0</v>
      </c>
      <c r="K767" s="198">
        <f>Table2[[#This Row],[mark_up]]*Table2[[#This Row],[keluar]]</f>
        <v>0</v>
      </c>
      <c r="L767" s="198">
        <f>Table2[[#This Row],[beli]]*Table2[[#This Row],[stok_akhir]]</f>
        <v>56000</v>
      </c>
      <c r="M767" s="161">
        <f>Table2[[#This Row],[mark_up]]/Table2[[#This Row],[beli]]</f>
        <v>0.25</v>
      </c>
    </row>
    <row r="768" spans="1:13" x14ac:dyDescent="0.3">
      <c r="A768" s="24" t="s">
        <v>1484</v>
      </c>
      <c r="B768" s="38" t="s">
        <v>1485</v>
      </c>
      <c r="C768" s="14">
        <v>5</v>
      </c>
      <c r="D768" s="14">
        <f>SUMIF(Table1[KODE BARANG],Table2[[#This Row],[kode_brg]],Table1[QTY])</f>
        <v>0</v>
      </c>
      <c r="E768" s="14">
        <f>SUMIF(Table3[kode_brg],Table2[[#This Row],[kode_brg]],Table3[QTY])</f>
        <v>1</v>
      </c>
      <c r="F768" s="14">
        <f>Table2[[#This Row],[stok_awal]]+Table2[[#This Row],[masuk]]-Table2[[#This Row],[keluar]]</f>
        <v>4</v>
      </c>
      <c r="G768" s="197">
        <v>4125</v>
      </c>
      <c r="H768" s="197">
        <v>5500</v>
      </c>
      <c r="I768" s="197">
        <f t="shared" si="11"/>
        <v>1375</v>
      </c>
      <c r="J768" s="198">
        <f>Table2[[#This Row],[jual]]*Table2[[#This Row],[keluar]]</f>
        <v>5500</v>
      </c>
      <c r="K768" s="198">
        <f>Table2[[#This Row],[mark_up]]*Table2[[#This Row],[keluar]]</f>
        <v>1375</v>
      </c>
      <c r="L768" s="198">
        <f>Table2[[#This Row],[beli]]*Table2[[#This Row],[stok_akhir]]</f>
        <v>16500</v>
      </c>
      <c r="M768" s="161">
        <f>Table2[[#This Row],[mark_up]]/Table2[[#This Row],[beli]]</f>
        <v>0.33333333333333331</v>
      </c>
    </row>
    <row r="769" spans="1:13" x14ac:dyDescent="0.3">
      <c r="A769" s="24" t="s">
        <v>1486</v>
      </c>
      <c r="B769" s="19" t="s">
        <v>1487</v>
      </c>
      <c r="C769" s="14">
        <v>2</v>
      </c>
      <c r="D769" s="14">
        <f>SUMIF(Table1[KODE BARANG],Table2[[#This Row],[kode_brg]],Table1[QTY])</f>
        <v>0</v>
      </c>
      <c r="E769" s="14">
        <f>SUMIF(Table3[kode_brg],Table2[[#This Row],[kode_brg]],Table3[QTY])</f>
        <v>0</v>
      </c>
      <c r="F769" s="14">
        <f>Table2[[#This Row],[stok_awal]]+Table2[[#This Row],[masuk]]-Table2[[#This Row],[keluar]]</f>
        <v>2</v>
      </c>
      <c r="G769" s="197">
        <v>28600</v>
      </c>
      <c r="H769" s="197">
        <v>30000</v>
      </c>
      <c r="I769" s="197">
        <f t="shared" si="11"/>
        <v>1400</v>
      </c>
      <c r="J769" s="198">
        <f>Table2[[#This Row],[jual]]*Table2[[#This Row],[keluar]]</f>
        <v>0</v>
      </c>
      <c r="K769" s="198">
        <f>Table2[[#This Row],[mark_up]]*Table2[[#This Row],[keluar]]</f>
        <v>0</v>
      </c>
      <c r="L769" s="198">
        <f>Table2[[#This Row],[beli]]*Table2[[#This Row],[stok_akhir]]</f>
        <v>57200</v>
      </c>
      <c r="M769" s="161">
        <f>Table2[[#This Row],[mark_up]]/Table2[[#This Row],[beli]]</f>
        <v>4.8951048951048952E-2</v>
      </c>
    </row>
    <row r="770" spans="1:13" x14ac:dyDescent="0.3">
      <c r="A770" s="24" t="s">
        <v>1488</v>
      </c>
      <c r="B770" s="19" t="s">
        <v>1489</v>
      </c>
      <c r="C770" s="14">
        <v>3</v>
      </c>
      <c r="D770" s="14">
        <f>SUMIF(Table1[KODE BARANG],Table2[[#This Row],[kode_brg]],Table1[QTY])</f>
        <v>0</v>
      </c>
      <c r="E770" s="14">
        <f>SUMIF(Table3[kode_brg],Table2[[#This Row],[kode_brg]],Table3[QTY])</f>
        <v>0</v>
      </c>
      <c r="F770" s="14">
        <f>Table2[[#This Row],[stok_awal]]+Table2[[#This Row],[masuk]]-Table2[[#This Row],[keluar]]</f>
        <v>3</v>
      </c>
      <c r="G770" s="197">
        <v>19900</v>
      </c>
      <c r="H770" s="197">
        <v>21000</v>
      </c>
      <c r="I770" s="197">
        <f t="shared" si="11"/>
        <v>1100</v>
      </c>
      <c r="J770" s="198">
        <f>Table2[[#This Row],[jual]]*Table2[[#This Row],[keluar]]</f>
        <v>0</v>
      </c>
      <c r="K770" s="198">
        <f>Table2[[#This Row],[mark_up]]*Table2[[#This Row],[keluar]]</f>
        <v>0</v>
      </c>
      <c r="L770" s="198">
        <f>Table2[[#This Row],[beli]]*Table2[[#This Row],[stok_akhir]]</f>
        <v>59700</v>
      </c>
      <c r="M770" s="161">
        <f>Table2[[#This Row],[mark_up]]/Table2[[#This Row],[beli]]</f>
        <v>5.5276381909547742E-2</v>
      </c>
    </row>
    <row r="771" spans="1:13" x14ac:dyDescent="0.3">
      <c r="A771" s="19" t="s">
        <v>1490</v>
      </c>
      <c r="B771" s="19" t="s">
        <v>1491</v>
      </c>
      <c r="C771" s="14">
        <v>2</v>
      </c>
      <c r="D771" s="14">
        <f>SUMIF(Table1[KODE BARANG],Table2[[#This Row],[kode_brg]],Table1[QTY])</f>
        <v>0</v>
      </c>
      <c r="E771" s="14">
        <f>SUMIF(Table3[kode_brg],Table2[[#This Row],[kode_brg]],Table3[QTY])</f>
        <v>0</v>
      </c>
      <c r="F771" s="14">
        <f>Table2[[#This Row],[stok_awal]]+Table2[[#This Row],[masuk]]-Table2[[#This Row],[keluar]]</f>
        <v>2</v>
      </c>
      <c r="G771" s="197">
        <v>20400</v>
      </c>
      <c r="H771" s="197">
        <v>22000</v>
      </c>
      <c r="I771" s="197">
        <f t="shared" ref="I771:I790" si="12">H771-G771</f>
        <v>1600</v>
      </c>
      <c r="J771" s="198">
        <f>Table2[[#This Row],[jual]]*Table2[[#This Row],[keluar]]</f>
        <v>0</v>
      </c>
      <c r="K771" s="198">
        <f>Table2[[#This Row],[mark_up]]*Table2[[#This Row],[keluar]]</f>
        <v>0</v>
      </c>
      <c r="L771" s="198">
        <f>Table2[[#This Row],[beli]]*Table2[[#This Row],[stok_akhir]]</f>
        <v>40800</v>
      </c>
      <c r="M771" s="161">
        <f>Table2[[#This Row],[mark_up]]/Table2[[#This Row],[beli]]</f>
        <v>7.8431372549019607E-2</v>
      </c>
    </row>
    <row r="772" spans="1:13" x14ac:dyDescent="0.3">
      <c r="A772" s="19" t="s">
        <v>1492</v>
      </c>
      <c r="B772" s="19" t="s">
        <v>1493</v>
      </c>
      <c r="C772" s="14">
        <v>2</v>
      </c>
      <c r="D772" s="14">
        <f>SUMIF(Table1[KODE BARANG],Table2[[#This Row],[kode_brg]],Table1[QTY])</f>
        <v>0</v>
      </c>
      <c r="E772" s="14">
        <f>SUMIF(Table3[kode_brg],Table2[[#This Row],[kode_brg]],Table3[QTY])</f>
        <v>0</v>
      </c>
      <c r="F772" s="14">
        <f>Table2[[#This Row],[stok_awal]]+Table2[[#This Row],[masuk]]-Table2[[#This Row],[keluar]]</f>
        <v>2</v>
      </c>
      <c r="G772" s="197">
        <v>10200</v>
      </c>
      <c r="H772" s="197">
        <v>12000</v>
      </c>
      <c r="I772" s="197">
        <f t="shared" si="12"/>
        <v>1800</v>
      </c>
      <c r="J772" s="198">
        <f>Table2[[#This Row],[jual]]*Table2[[#This Row],[keluar]]</f>
        <v>0</v>
      </c>
      <c r="K772" s="198">
        <f>Table2[[#This Row],[mark_up]]*Table2[[#This Row],[keluar]]</f>
        <v>0</v>
      </c>
      <c r="L772" s="198">
        <f>Table2[[#This Row],[beli]]*Table2[[#This Row],[stok_akhir]]</f>
        <v>20400</v>
      </c>
      <c r="M772" s="161">
        <f>Table2[[#This Row],[mark_up]]/Table2[[#This Row],[beli]]</f>
        <v>0.17647058823529413</v>
      </c>
    </row>
    <row r="773" spans="1:13" x14ac:dyDescent="0.3">
      <c r="A773" s="19" t="s">
        <v>1494</v>
      </c>
      <c r="B773" s="19" t="s">
        <v>1495</v>
      </c>
      <c r="C773" s="14">
        <v>2</v>
      </c>
      <c r="D773" s="14">
        <f>SUMIF(Table1[KODE BARANG],Table2[[#This Row],[kode_brg]],Table1[QTY])</f>
        <v>0</v>
      </c>
      <c r="E773" s="14">
        <f>SUMIF(Table3[kode_brg],Table2[[#This Row],[kode_brg]],Table3[QTY])</f>
        <v>0</v>
      </c>
      <c r="F773" s="14">
        <f>Table2[[#This Row],[stok_awal]]+Table2[[#This Row],[masuk]]-Table2[[#This Row],[keluar]]</f>
        <v>2</v>
      </c>
      <c r="G773" s="197">
        <v>22333</v>
      </c>
      <c r="H773" s="197">
        <v>25000</v>
      </c>
      <c r="I773" s="197">
        <f t="shared" si="12"/>
        <v>2667</v>
      </c>
      <c r="J773" s="198">
        <f>Table2[[#This Row],[jual]]*Table2[[#This Row],[keluar]]</f>
        <v>0</v>
      </c>
      <c r="K773" s="198">
        <f>Table2[[#This Row],[mark_up]]*Table2[[#This Row],[keluar]]</f>
        <v>0</v>
      </c>
      <c r="L773" s="198">
        <f>Table2[[#This Row],[beli]]*Table2[[#This Row],[stok_akhir]]</f>
        <v>44666</v>
      </c>
      <c r="M773" s="161">
        <f>Table2[[#This Row],[mark_up]]/Table2[[#This Row],[beli]]</f>
        <v>0.11941969283123628</v>
      </c>
    </row>
    <row r="774" spans="1:13" x14ac:dyDescent="0.3">
      <c r="A774" s="19" t="s">
        <v>1496</v>
      </c>
      <c r="B774" s="19" t="s">
        <v>1497</v>
      </c>
      <c r="C774" s="14">
        <v>2</v>
      </c>
      <c r="D774" s="14">
        <f>SUMIF(Table1[KODE BARANG],Table2[[#This Row],[kode_brg]],Table1[QTY])</f>
        <v>0</v>
      </c>
      <c r="E774" s="14">
        <f>SUMIF(Table3[kode_brg],Table2[[#This Row],[kode_brg]],Table3[QTY])</f>
        <v>0</v>
      </c>
      <c r="F774" s="14">
        <f>Table2[[#This Row],[stok_awal]]+Table2[[#This Row],[masuk]]-Table2[[#This Row],[keluar]]</f>
        <v>2</v>
      </c>
      <c r="G774" s="197">
        <v>10500</v>
      </c>
      <c r="H774" s="197">
        <v>12500</v>
      </c>
      <c r="I774" s="197">
        <f t="shared" si="12"/>
        <v>2000</v>
      </c>
      <c r="J774" s="198">
        <f>Table2[[#This Row],[jual]]*Table2[[#This Row],[keluar]]</f>
        <v>0</v>
      </c>
      <c r="K774" s="198">
        <f>Table2[[#This Row],[mark_up]]*Table2[[#This Row],[keluar]]</f>
        <v>0</v>
      </c>
      <c r="L774" s="198">
        <f>Table2[[#This Row],[beli]]*Table2[[#This Row],[stok_akhir]]</f>
        <v>21000</v>
      </c>
      <c r="M774" s="161">
        <f>Table2[[#This Row],[mark_up]]/Table2[[#This Row],[beli]]</f>
        <v>0.19047619047619047</v>
      </c>
    </row>
    <row r="775" spans="1:13" x14ac:dyDescent="0.3">
      <c r="A775" s="19" t="s">
        <v>1498</v>
      </c>
      <c r="B775" s="19" t="s">
        <v>1499</v>
      </c>
      <c r="C775" s="14">
        <v>2</v>
      </c>
      <c r="D775" s="14">
        <f>SUMIF(Table1[KODE BARANG],Table2[[#This Row],[kode_brg]],Table1[QTY])</f>
        <v>0</v>
      </c>
      <c r="E775" s="14">
        <f>SUMIF(Table3[kode_brg],Table2[[#This Row],[kode_brg]],Table3[QTY])</f>
        <v>0</v>
      </c>
      <c r="F775" s="14">
        <f>Table2[[#This Row],[stok_awal]]+Table2[[#This Row],[masuk]]-Table2[[#This Row],[keluar]]</f>
        <v>2</v>
      </c>
      <c r="G775" s="197">
        <v>22400</v>
      </c>
      <c r="H775" s="197">
        <v>25000</v>
      </c>
      <c r="I775" s="197">
        <f t="shared" si="12"/>
        <v>2600</v>
      </c>
      <c r="J775" s="198">
        <f>Table2[[#This Row],[jual]]*Table2[[#This Row],[keluar]]</f>
        <v>0</v>
      </c>
      <c r="K775" s="198">
        <f>Table2[[#This Row],[mark_up]]*Table2[[#This Row],[keluar]]</f>
        <v>0</v>
      </c>
      <c r="L775" s="198">
        <f>Table2[[#This Row],[beli]]*Table2[[#This Row],[stok_akhir]]</f>
        <v>44800</v>
      </c>
      <c r="M775" s="161">
        <f>Table2[[#This Row],[mark_up]]/Table2[[#This Row],[beli]]</f>
        <v>0.11607142857142858</v>
      </c>
    </row>
    <row r="776" spans="1:13" x14ac:dyDescent="0.3">
      <c r="A776" s="19" t="s">
        <v>1500</v>
      </c>
      <c r="B776" s="19" t="s">
        <v>1501</v>
      </c>
      <c r="C776" s="14">
        <v>2</v>
      </c>
      <c r="D776" s="14">
        <f>SUMIF(Table1[KODE BARANG],Table2[[#This Row],[kode_brg]],Table1[QTY])</f>
        <v>0</v>
      </c>
      <c r="E776" s="14">
        <f>SUMIF(Table3[kode_brg],Table2[[#This Row],[kode_brg]],Table3[QTY])</f>
        <v>0</v>
      </c>
      <c r="F776" s="14">
        <f>Table2[[#This Row],[stok_awal]]+Table2[[#This Row],[masuk]]-Table2[[#This Row],[keluar]]</f>
        <v>2</v>
      </c>
      <c r="G776" s="197">
        <v>10300</v>
      </c>
      <c r="H776" s="197">
        <v>12500</v>
      </c>
      <c r="I776" s="197">
        <f t="shared" si="12"/>
        <v>2200</v>
      </c>
      <c r="J776" s="198">
        <f>Table2[[#This Row],[jual]]*Table2[[#This Row],[keluar]]</f>
        <v>0</v>
      </c>
      <c r="K776" s="198">
        <f>Table2[[#This Row],[mark_up]]*Table2[[#This Row],[keluar]]</f>
        <v>0</v>
      </c>
      <c r="L776" s="198">
        <f>Table2[[#This Row],[beli]]*Table2[[#This Row],[stok_akhir]]</f>
        <v>20600</v>
      </c>
      <c r="M776" s="161">
        <f>Table2[[#This Row],[mark_up]]/Table2[[#This Row],[beli]]</f>
        <v>0.21359223300970873</v>
      </c>
    </row>
    <row r="777" spans="1:13" x14ac:dyDescent="0.3">
      <c r="A777" s="19" t="s">
        <v>1502</v>
      </c>
      <c r="B777" s="19" t="s">
        <v>1503</v>
      </c>
      <c r="C777" s="14">
        <v>4</v>
      </c>
      <c r="D777" s="14">
        <f>SUMIF(Table1[KODE BARANG],Table2[[#This Row],[kode_brg]],Table1[QTY])</f>
        <v>0</v>
      </c>
      <c r="E777" s="14">
        <f>SUMIF(Table3[kode_brg],Table2[[#This Row],[kode_brg]],Table3[QTY])</f>
        <v>0</v>
      </c>
      <c r="F777" s="14">
        <f>Table2[[#This Row],[stok_awal]]+Table2[[#This Row],[masuk]]-Table2[[#This Row],[keluar]]</f>
        <v>4</v>
      </c>
      <c r="G777" s="197">
        <v>10900</v>
      </c>
      <c r="H777" s="197">
        <v>13000</v>
      </c>
      <c r="I777" s="197">
        <f t="shared" si="12"/>
        <v>2100</v>
      </c>
      <c r="J777" s="198">
        <f>Table2[[#This Row],[jual]]*Table2[[#This Row],[keluar]]</f>
        <v>0</v>
      </c>
      <c r="K777" s="198">
        <f>Table2[[#This Row],[mark_up]]*Table2[[#This Row],[keluar]]</f>
        <v>0</v>
      </c>
      <c r="L777" s="198">
        <f>Table2[[#This Row],[beli]]*Table2[[#This Row],[stok_akhir]]</f>
        <v>43600</v>
      </c>
      <c r="M777" s="161">
        <f>Table2[[#This Row],[mark_up]]/Table2[[#This Row],[beli]]</f>
        <v>0.19266055045871561</v>
      </c>
    </row>
    <row r="778" spans="1:13" x14ac:dyDescent="0.3">
      <c r="A778" s="19" t="s">
        <v>1504</v>
      </c>
      <c r="B778" s="19" t="s">
        <v>1505</v>
      </c>
      <c r="C778" s="14">
        <v>1</v>
      </c>
      <c r="D778" s="14">
        <f>SUMIF(Table1[KODE BARANG],Table2[[#This Row],[kode_brg]],Table1[QTY])</f>
        <v>0</v>
      </c>
      <c r="E778" s="14">
        <f>SUMIF(Table3[kode_brg],Table2[[#This Row],[kode_brg]],Table3[QTY])</f>
        <v>1</v>
      </c>
      <c r="F778" s="14">
        <f>Table2[[#This Row],[stok_awal]]+Table2[[#This Row],[masuk]]-Table2[[#This Row],[keluar]]</f>
        <v>0</v>
      </c>
      <c r="G778" s="197">
        <v>13900</v>
      </c>
      <c r="H778" s="197">
        <v>15000</v>
      </c>
      <c r="I778" s="197">
        <f t="shared" si="12"/>
        <v>1100</v>
      </c>
      <c r="J778" s="198">
        <f>Table2[[#This Row],[jual]]*Table2[[#This Row],[keluar]]</f>
        <v>15000</v>
      </c>
      <c r="K778" s="198">
        <f>Table2[[#This Row],[mark_up]]*Table2[[#This Row],[keluar]]</f>
        <v>1100</v>
      </c>
      <c r="L778" s="198">
        <f>Table2[[#This Row],[beli]]*Table2[[#This Row],[stok_akhir]]</f>
        <v>0</v>
      </c>
      <c r="M778" s="161">
        <f>Table2[[#This Row],[mark_up]]/Table2[[#This Row],[beli]]</f>
        <v>7.9136690647482008E-2</v>
      </c>
    </row>
    <row r="779" spans="1:13" x14ac:dyDescent="0.3">
      <c r="A779" s="44" t="s">
        <v>1506</v>
      </c>
      <c r="B779" s="44" t="s">
        <v>1507</v>
      </c>
      <c r="C779" s="14">
        <v>15</v>
      </c>
      <c r="D779" s="14">
        <f>SUMIF(Table1[KODE BARANG],Table2[[#This Row],[kode_brg]],Table1[QTY])</f>
        <v>0</v>
      </c>
      <c r="E779" s="14">
        <f>SUMIF(Table3[kode_brg],Table2[[#This Row],[kode_brg]],Table3[QTY])</f>
        <v>3</v>
      </c>
      <c r="F779" s="14">
        <f>Table2[[#This Row],[stok_awal]]+Table2[[#This Row],[masuk]]-Table2[[#This Row],[keluar]]</f>
        <v>12</v>
      </c>
      <c r="G779" s="197">
        <v>11000</v>
      </c>
      <c r="H779" s="197">
        <v>12000</v>
      </c>
      <c r="I779" s="197">
        <f t="shared" si="12"/>
        <v>1000</v>
      </c>
      <c r="J779" s="198">
        <f>Table2[[#This Row],[jual]]*Table2[[#This Row],[keluar]]</f>
        <v>36000</v>
      </c>
      <c r="K779" s="198">
        <f>Table2[[#This Row],[mark_up]]*Table2[[#This Row],[keluar]]</f>
        <v>3000</v>
      </c>
      <c r="L779" s="198">
        <f>Table2[[#This Row],[beli]]*Table2[[#This Row],[stok_akhir]]</f>
        <v>132000</v>
      </c>
      <c r="M779" s="161">
        <f>Table2[[#This Row],[mark_up]]/Table2[[#This Row],[beli]]</f>
        <v>9.0909090909090912E-2</v>
      </c>
    </row>
    <row r="780" spans="1:13" x14ac:dyDescent="0.3">
      <c r="A780" s="15" t="s">
        <v>1508</v>
      </c>
      <c r="B780" s="16" t="s">
        <v>1509</v>
      </c>
      <c r="C780" s="14">
        <v>46</v>
      </c>
      <c r="D780" s="14">
        <f>SUMIF(Table1[KODE BARANG],Table2[[#This Row],[kode_brg]],Table1[QTY])</f>
        <v>0</v>
      </c>
      <c r="E780" s="14">
        <f>SUMIF(Table3[kode_brg],Table2[[#This Row],[kode_brg]],Table3[QTY])</f>
        <v>19</v>
      </c>
      <c r="F780" s="14">
        <f>Table2[[#This Row],[stok_awal]]+Table2[[#This Row],[masuk]]-Table2[[#This Row],[keluar]]</f>
        <v>27</v>
      </c>
      <c r="G780" s="197">
        <v>2440</v>
      </c>
      <c r="H780" s="197">
        <v>3000</v>
      </c>
      <c r="I780" s="197">
        <f t="shared" si="12"/>
        <v>560</v>
      </c>
      <c r="J780" s="198">
        <f>Table2[[#This Row],[jual]]*Table2[[#This Row],[keluar]]</f>
        <v>57000</v>
      </c>
      <c r="K780" s="198">
        <f>Table2[[#This Row],[mark_up]]*Table2[[#This Row],[keluar]]</f>
        <v>10640</v>
      </c>
      <c r="L780" s="198">
        <f>Table2[[#This Row],[beli]]*Table2[[#This Row],[stok_akhir]]</f>
        <v>65880</v>
      </c>
      <c r="M780" s="161">
        <f>Table2[[#This Row],[mark_up]]/Table2[[#This Row],[beli]]</f>
        <v>0.22950819672131148</v>
      </c>
    </row>
    <row r="781" spans="1:13" x14ac:dyDescent="0.3">
      <c r="A781" s="15" t="s">
        <v>1510</v>
      </c>
      <c r="B781" s="16" t="s">
        <v>1511</v>
      </c>
      <c r="C781" s="14">
        <v>14</v>
      </c>
      <c r="D781" s="14">
        <f>SUMIF(Table1[KODE BARANG],Table2[[#This Row],[kode_brg]],Table1[QTY])</f>
        <v>0</v>
      </c>
      <c r="E781" s="14">
        <f>SUMIF(Table3[kode_brg],Table2[[#This Row],[kode_brg]],Table3[QTY])</f>
        <v>6</v>
      </c>
      <c r="F781" s="14">
        <f>Table2[[#This Row],[stok_awal]]+Table2[[#This Row],[masuk]]-Table2[[#This Row],[keluar]]</f>
        <v>8</v>
      </c>
      <c r="G781" s="197">
        <v>5209</v>
      </c>
      <c r="H781" s="197">
        <v>6000</v>
      </c>
      <c r="I781" s="197">
        <f t="shared" si="12"/>
        <v>791</v>
      </c>
      <c r="J781" s="198">
        <f>Table2[[#This Row],[jual]]*Table2[[#This Row],[keluar]]</f>
        <v>36000</v>
      </c>
      <c r="K781" s="198">
        <f>Table2[[#This Row],[mark_up]]*Table2[[#This Row],[keluar]]</f>
        <v>4746</v>
      </c>
      <c r="L781" s="198">
        <f>Table2[[#This Row],[beli]]*Table2[[#This Row],[stok_akhir]]</f>
        <v>41672</v>
      </c>
      <c r="M781" s="161">
        <f>Table2[[#This Row],[mark_up]]/Table2[[#This Row],[beli]]</f>
        <v>0.1518525628719524</v>
      </c>
    </row>
    <row r="782" spans="1:13" x14ac:dyDescent="0.3">
      <c r="A782" s="32" t="s">
        <v>1512</v>
      </c>
      <c r="B782" s="16" t="s">
        <v>1513</v>
      </c>
      <c r="C782" s="14">
        <v>5</v>
      </c>
      <c r="D782" s="14">
        <f>SUMIF(Table1[KODE BARANG],Table2[[#This Row],[kode_brg]],Table1[QTY])</f>
        <v>0</v>
      </c>
      <c r="E782" s="14">
        <f>SUMIF(Table3[kode_brg],Table2[[#This Row],[kode_brg]],Table3[QTY])</f>
        <v>0</v>
      </c>
      <c r="F782" s="14">
        <f>Table2[[#This Row],[stok_awal]]+Table2[[#This Row],[masuk]]-Table2[[#This Row],[keluar]]</f>
        <v>5</v>
      </c>
      <c r="G782" s="197">
        <v>4900</v>
      </c>
      <c r="H782" s="197">
        <v>5500</v>
      </c>
      <c r="I782" s="197">
        <f t="shared" si="12"/>
        <v>600</v>
      </c>
      <c r="J782" s="198">
        <f>Table2[[#This Row],[jual]]*Table2[[#This Row],[keluar]]</f>
        <v>0</v>
      </c>
      <c r="K782" s="198">
        <f>Table2[[#This Row],[mark_up]]*Table2[[#This Row],[keluar]]</f>
        <v>0</v>
      </c>
      <c r="L782" s="198">
        <f>Table2[[#This Row],[beli]]*Table2[[#This Row],[stok_akhir]]</f>
        <v>24500</v>
      </c>
      <c r="M782" s="161">
        <f>Table2[[#This Row],[mark_up]]/Table2[[#This Row],[beli]]</f>
        <v>0.12244897959183673</v>
      </c>
    </row>
    <row r="783" spans="1:13" x14ac:dyDescent="0.3">
      <c r="A783" s="15" t="s">
        <v>1514</v>
      </c>
      <c r="B783" s="16" t="s">
        <v>1515</v>
      </c>
      <c r="C783" s="14">
        <v>3</v>
      </c>
      <c r="D783" s="14">
        <f>SUMIF(Table1[KODE BARANG],Table2[[#This Row],[kode_brg]],Table1[QTY])</f>
        <v>0</v>
      </c>
      <c r="E783" s="14">
        <f>SUMIF(Table3[kode_brg],Table2[[#This Row],[kode_brg]],Table3[QTY])</f>
        <v>0</v>
      </c>
      <c r="F783" s="14">
        <f>Table2[[#This Row],[stok_awal]]+Table2[[#This Row],[masuk]]-Table2[[#This Row],[keluar]]</f>
        <v>3</v>
      </c>
      <c r="G783" s="197">
        <v>18800</v>
      </c>
      <c r="H783" s="197">
        <v>20000</v>
      </c>
      <c r="I783" s="197">
        <f t="shared" si="12"/>
        <v>1200</v>
      </c>
      <c r="J783" s="198">
        <f>Table2[[#This Row],[jual]]*Table2[[#This Row],[keluar]]</f>
        <v>0</v>
      </c>
      <c r="K783" s="198">
        <f>Table2[[#This Row],[mark_up]]*Table2[[#This Row],[keluar]]</f>
        <v>0</v>
      </c>
      <c r="L783" s="198">
        <f>Table2[[#This Row],[beli]]*Table2[[#This Row],[stok_akhir]]</f>
        <v>56400</v>
      </c>
      <c r="M783" s="161">
        <f>Table2[[#This Row],[mark_up]]/Table2[[#This Row],[beli]]</f>
        <v>6.3829787234042548E-2</v>
      </c>
    </row>
    <row r="784" spans="1:13" x14ac:dyDescent="0.3">
      <c r="A784" s="15" t="s">
        <v>1516</v>
      </c>
      <c r="B784" s="16" t="s">
        <v>1517</v>
      </c>
      <c r="C784" s="14">
        <v>10</v>
      </c>
      <c r="D784" s="14">
        <f>SUMIF(Table1[KODE BARANG],Table2[[#This Row],[kode_brg]],Table1[QTY])</f>
        <v>0</v>
      </c>
      <c r="E784" s="14">
        <f>SUMIF(Table3[kode_brg],Table2[[#This Row],[kode_brg]],Table3[QTY])</f>
        <v>0</v>
      </c>
      <c r="F784" s="14">
        <f>Table2[[#This Row],[stok_awal]]+Table2[[#This Row],[masuk]]-Table2[[#This Row],[keluar]]</f>
        <v>10</v>
      </c>
      <c r="G784" s="197">
        <v>4720</v>
      </c>
      <c r="H784" s="197">
        <v>5500</v>
      </c>
      <c r="I784" s="197">
        <f t="shared" si="12"/>
        <v>780</v>
      </c>
      <c r="J784" s="198">
        <f>Table2[[#This Row],[jual]]*Table2[[#This Row],[keluar]]</f>
        <v>0</v>
      </c>
      <c r="K784" s="198">
        <f>Table2[[#This Row],[mark_up]]*Table2[[#This Row],[keluar]]</f>
        <v>0</v>
      </c>
      <c r="L784" s="198">
        <f>Table2[[#This Row],[beli]]*Table2[[#This Row],[stok_akhir]]</f>
        <v>47200</v>
      </c>
      <c r="M784" s="161">
        <f>Table2[[#This Row],[mark_up]]/Table2[[#This Row],[beli]]</f>
        <v>0.1652542372881356</v>
      </c>
    </row>
    <row r="785" spans="1:13" x14ac:dyDescent="0.3">
      <c r="A785" s="41" t="s">
        <v>1518</v>
      </c>
      <c r="B785" s="36" t="s">
        <v>1519</v>
      </c>
      <c r="C785" s="14">
        <v>10</v>
      </c>
      <c r="D785" s="14">
        <f>SUMIF(Table1[KODE BARANG],Table2[[#This Row],[kode_brg]],Table1[QTY])</f>
        <v>0</v>
      </c>
      <c r="E785" s="14">
        <f>SUMIF(Table3[kode_brg],Table2[[#This Row],[kode_brg]],Table3[QTY])</f>
        <v>0</v>
      </c>
      <c r="F785" s="14">
        <f>Table2[[#This Row],[stok_awal]]+Table2[[#This Row],[masuk]]-Table2[[#This Row],[keluar]]</f>
        <v>10</v>
      </c>
      <c r="G785" s="197">
        <v>4600</v>
      </c>
      <c r="H785" s="197">
        <v>5000</v>
      </c>
      <c r="I785" s="197">
        <f t="shared" si="12"/>
        <v>400</v>
      </c>
      <c r="J785" s="198">
        <f>Table2[[#This Row],[jual]]*Table2[[#This Row],[keluar]]</f>
        <v>0</v>
      </c>
      <c r="K785" s="198">
        <f>Table2[[#This Row],[mark_up]]*Table2[[#This Row],[keluar]]</f>
        <v>0</v>
      </c>
      <c r="L785" s="198">
        <f>Table2[[#This Row],[beli]]*Table2[[#This Row],[stok_akhir]]</f>
        <v>46000</v>
      </c>
      <c r="M785" s="161">
        <f>Table2[[#This Row],[mark_up]]/Table2[[#This Row],[beli]]</f>
        <v>8.6956521739130432E-2</v>
      </c>
    </row>
    <row r="786" spans="1:13" x14ac:dyDescent="0.3">
      <c r="A786" s="15" t="s">
        <v>1520</v>
      </c>
      <c r="B786" s="16" t="s">
        <v>1521</v>
      </c>
      <c r="C786" s="14">
        <v>8</v>
      </c>
      <c r="D786" s="14">
        <f>SUMIF(Table1[KODE BARANG],Table2[[#This Row],[kode_brg]],Table1[QTY])</f>
        <v>0</v>
      </c>
      <c r="E786" s="14">
        <f>SUMIF(Table3[kode_brg],Table2[[#This Row],[kode_brg]],Table3[QTY])</f>
        <v>0</v>
      </c>
      <c r="F786" s="14">
        <f>Table2[[#This Row],[stok_awal]]+Table2[[#This Row],[masuk]]-Table2[[#This Row],[keluar]]</f>
        <v>8</v>
      </c>
      <c r="G786" s="197">
        <v>6500</v>
      </c>
      <c r="H786" s="197">
        <v>7500</v>
      </c>
      <c r="I786" s="197">
        <f t="shared" si="12"/>
        <v>1000</v>
      </c>
      <c r="J786" s="198">
        <f>Table2[[#This Row],[jual]]*Table2[[#This Row],[keluar]]</f>
        <v>0</v>
      </c>
      <c r="K786" s="198">
        <f>Table2[[#This Row],[mark_up]]*Table2[[#This Row],[keluar]]</f>
        <v>0</v>
      </c>
      <c r="L786" s="198">
        <f>Table2[[#This Row],[beli]]*Table2[[#This Row],[stok_akhir]]</f>
        <v>52000</v>
      </c>
      <c r="M786" s="161">
        <f>Table2[[#This Row],[mark_up]]/Table2[[#This Row],[beli]]</f>
        <v>0.15384615384615385</v>
      </c>
    </row>
    <row r="787" spans="1:13" x14ac:dyDescent="0.3">
      <c r="A787" s="15" t="s">
        <v>1522</v>
      </c>
      <c r="B787" s="16" t="s">
        <v>1523</v>
      </c>
      <c r="C787" s="14">
        <v>100</v>
      </c>
      <c r="D787" s="14">
        <f>SUMIF(Table1[KODE BARANG],Table2[[#This Row],[kode_brg]],Table1[QTY])</f>
        <v>0</v>
      </c>
      <c r="E787" s="14">
        <f>SUMIF(Table3[kode_brg],Table2[[#This Row],[kode_brg]],Table3[QTY])</f>
        <v>0</v>
      </c>
      <c r="F787" s="14">
        <f>Table2[[#This Row],[stok_awal]]+Table2[[#This Row],[masuk]]-Table2[[#This Row],[keluar]]</f>
        <v>100</v>
      </c>
      <c r="G787" s="197">
        <v>318</v>
      </c>
      <c r="H787" s="197">
        <v>1000</v>
      </c>
      <c r="I787" s="197">
        <f t="shared" si="12"/>
        <v>682</v>
      </c>
      <c r="J787" s="198">
        <f>Table2[[#This Row],[jual]]*Table2[[#This Row],[keluar]]</f>
        <v>0</v>
      </c>
      <c r="K787" s="198">
        <f>Table2[[#This Row],[mark_up]]*Table2[[#This Row],[keluar]]</f>
        <v>0</v>
      </c>
      <c r="L787" s="198">
        <f>Table2[[#This Row],[beli]]*Table2[[#This Row],[stok_akhir]]</f>
        <v>31800</v>
      </c>
      <c r="M787" s="161">
        <f>Table2[[#This Row],[mark_up]]/Table2[[#This Row],[beli]]</f>
        <v>2.1446540880503147</v>
      </c>
    </row>
    <row r="788" spans="1:13" x14ac:dyDescent="0.3">
      <c r="A788" s="44" t="s">
        <v>1654</v>
      </c>
      <c r="B788" s="44" t="s">
        <v>1524</v>
      </c>
      <c r="C788" s="14">
        <v>6</v>
      </c>
      <c r="D788" s="14">
        <f>SUMIF(Table1[KODE BARANG],Table2[[#This Row],[kode_brg]],Table1[QTY])</f>
        <v>0</v>
      </c>
      <c r="E788" s="14">
        <f>SUMIF(Table3[kode_brg],Table2[[#This Row],[kode_brg]],Table3[QTY])</f>
        <v>3</v>
      </c>
      <c r="F788" s="14">
        <f>Table2[[#This Row],[stok_awal]]+Table2[[#This Row],[masuk]]-Table2[[#This Row],[keluar]]</f>
        <v>3</v>
      </c>
      <c r="G788" s="197">
        <v>5500</v>
      </c>
      <c r="H788" s="197">
        <v>6000</v>
      </c>
      <c r="I788" s="197">
        <f t="shared" si="12"/>
        <v>500</v>
      </c>
      <c r="J788" s="198">
        <f>Table2[[#This Row],[jual]]*Table2[[#This Row],[keluar]]</f>
        <v>18000</v>
      </c>
      <c r="K788" s="198">
        <f>Table2[[#This Row],[mark_up]]*Table2[[#This Row],[keluar]]</f>
        <v>1500</v>
      </c>
      <c r="L788" s="198">
        <f>Table2[[#This Row],[beli]]*Table2[[#This Row],[stok_akhir]]</f>
        <v>16500</v>
      </c>
      <c r="M788" s="161">
        <f>Table2[[#This Row],[mark_up]]/Table2[[#This Row],[beli]]</f>
        <v>9.0909090909090912E-2</v>
      </c>
    </row>
    <row r="789" spans="1:13" x14ac:dyDescent="0.3">
      <c r="A789" s="44" t="s">
        <v>1525</v>
      </c>
      <c r="B789" s="44" t="s">
        <v>1526</v>
      </c>
      <c r="C789" s="14">
        <v>7</v>
      </c>
      <c r="D789" s="14">
        <f>SUMIF(Table1[KODE BARANG],Table2[[#This Row],[kode_brg]],Table1[QTY])</f>
        <v>0</v>
      </c>
      <c r="E789" s="14">
        <f>SUMIF(Table3[kode_brg],Table2[[#This Row],[kode_brg]],Table3[QTY])</f>
        <v>6</v>
      </c>
      <c r="F789" s="14">
        <f>Table2[[#This Row],[stok_awal]]+Table2[[#This Row],[masuk]]-Table2[[#This Row],[keluar]]</f>
        <v>1</v>
      </c>
      <c r="G789" s="197">
        <v>5500</v>
      </c>
      <c r="H789" s="197">
        <v>6000</v>
      </c>
      <c r="I789" s="197">
        <f t="shared" si="12"/>
        <v>500</v>
      </c>
      <c r="J789" s="198">
        <f>Table2[[#This Row],[jual]]*Table2[[#This Row],[keluar]]</f>
        <v>36000</v>
      </c>
      <c r="K789" s="198">
        <f>Table2[[#This Row],[mark_up]]*Table2[[#This Row],[keluar]]</f>
        <v>3000</v>
      </c>
      <c r="L789" s="198">
        <f>Table2[[#This Row],[beli]]*Table2[[#This Row],[stok_akhir]]</f>
        <v>5500</v>
      </c>
      <c r="M789" s="161">
        <f>Table2[[#This Row],[mark_up]]/Table2[[#This Row],[beli]]</f>
        <v>9.0909090909090912E-2</v>
      </c>
    </row>
    <row r="790" spans="1:13" x14ac:dyDescent="0.3">
      <c r="A790" s="44" t="s">
        <v>1527</v>
      </c>
      <c r="B790" s="44" t="s">
        <v>1528</v>
      </c>
      <c r="C790" s="14">
        <v>10</v>
      </c>
      <c r="D790" s="14">
        <f>SUMIF(Table1[KODE BARANG],Table2[[#This Row],[kode_brg]],Table1[QTY])</f>
        <v>0</v>
      </c>
      <c r="E790" s="14">
        <f>SUMIF(Table3[kode_brg],Table2[[#This Row],[kode_brg]],Table3[QTY])</f>
        <v>1</v>
      </c>
      <c r="F790" s="14">
        <f>Table2[[#This Row],[stok_awal]]+Table2[[#This Row],[masuk]]-Table2[[#This Row],[keluar]]</f>
        <v>9</v>
      </c>
      <c r="G790" s="197">
        <v>9500</v>
      </c>
      <c r="H790" s="197">
        <v>10000</v>
      </c>
      <c r="I790" s="197">
        <f t="shared" si="12"/>
        <v>500</v>
      </c>
      <c r="J790" s="198">
        <f>Table2[[#This Row],[jual]]*Table2[[#This Row],[keluar]]</f>
        <v>10000</v>
      </c>
      <c r="K790" s="198">
        <f>Table2[[#This Row],[mark_up]]*Table2[[#This Row],[keluar]]</f>
        <v>500</v>
      </c>
      <c r="L790" s="198">
        <f>Table2[[#This Row],[beli]]*Table2[[#This Row],[stok_akhir]]</f>
        <v>85500</v>
      </c>
      <c r="M790" s="161">
        <f>Table2[[#This Row],[mark_up]]/Table2[[#This Row],[beli]]</f>
        <v>5.2631578947368418E-2</v>
      </c>
    </row>
    <row r="791" spans="1:13" x14ac:dyDescent="0.3">
      <c r="A791" t="s">
        <v>1585</v>
      </c>
      <c r="B791" s="16" t="s">
        <v>1637</v>
      </c>
      <c r="C791" s="14">
        <v>1</v>
      </c>
      <c r="D791" s="14">
        <f>SUMIF(Table1[KODE BARANG],Table2[[#This Row],[kode_brg]],Table1[QTY])</f>
        <v>0</v>
      </c>
      <c r="E791" s="14">
        <f>SUMIF(Table3[kode_brg],Table2[[#This Row],[kode_brg]],Table3[QTY])</f>
        <v>1</v>
      </c>
      <c r="F791" s="14">
        <f>Table2[[#This Row],[stok_awal]]+Table2[[#This Row],[masuk]]-Table2[[#This Row],[keluar]]</f>
        <v>0</v>
      </c>
      <c r="G791" s="197">
        <v>14500</v>
      </c>
      <c r="H791" s="197">
        <v>15800</v>
      </c>
      <c r="I791" s="197">
        <f t="shared" ref="I791:I794" si="13">H791-G791</f>
        <v>1300</v>
      </c>
      <c r="J791" s="198">
        <f>H2*E2</f>
        <v>0</v>
      </c>
      <c r="K791" s="198">
        <f>I2*E2</f>
        <v>0</v>
      </c>
      <c r="L791" s="198">
        <f>Table2[[#This Row],[beli]]*Table2[[#This Row],[stok_akhir]]</f>
        <v>0</v>
      </c>
      <c r="M791" s="161">
        <f>Table2[[#This Row],[mark_up]]/Table2[[#This Row],[beli]]</f>
        <v>8.9655172413793102E-2</v>
      </c>
    </row>
    <row r="792" spans="1:13" x14ac:dyDescent="0.3">
      <c r="A792" s="15" t="s">
        <v>1642</v>
      </c>
      <c r="B792" s="16" t="s">
        <v>1641</v>
      </c>
      <c r="C792" s="14">
        <v>40</v>
      </c>
      <c r="D792" s="14">
        <f>SUMIF(Table1[KODE BARANG],Table2[[#This Row],[kode_brg]],Table1[QTY])</f>
        <v>0</v>
      </c>
      <c r="E792" s="14">
        <f>SUMIF(Table3[kode_brg],Table2[[#This Row],[kode_brg]],Table3[QTY])</f>
        <v>0</v>
      </c>
      <c r="F792" s="14">
        <f>Table2[[#This Row],[stok_awal]]+Table2[[#This Row],[masuk]]-Table2[[#This Row],[keluar]]</f>
        <v>40</v>
      </c>
      <c r="G792" s="197">
        <v>3025</v>
      </c>
      <c r="H792" s="197">
        <v>5000</v>
      </c>
      <c r="I792" s="197">
        <f t="shared" si="13"/>
        <v>1975</v>
      </c>
      <c r="J792" s="198">
        <f>Table2[[#This Row],[jual]]*Table2[[#This Row],[keluar]]</f>
        <v>0</v>
      </c>
      <c r="K792" s="198">
        <f>Table2[[#This Row],[mark_up]]*Table2[[#This Row],[keluar]]</f>
        <v>0</v>
      </c>
      <c r="L792" s="198">
        <f>Table2[[#This Row],[beli]]*Table2[[#This Row],[stok_akhir]]</f>
        <v>121000</v>
      </c>
      <c r="M792" s="161">
        <f>Table2[[#This Row],[mark_up]]/Table2[[#This Row],[beli]]</f>
        <v>0.65289256198347112</v>
      </c>
    </row>
    <row r="793" spans="1:13" x14ac:dyDescent="0.3">
      <c r="A793" s="16" t="s">
        <v>1644</v>
      </c>
      <c r="B793" s="16" t="s">
        <v>1645</v>
      </c>
      <c r="C793" s="14">
        <v>0</v>
      </c>
      <c r="D793" s="14">
        <f>SUMIF(Table1[KODE BARANG],Table2[[#This Row],[kode_brg]],Table1[QTY])</f>
        <v>10</v>
      </c>
      <c r="E793" s="14">
        <f>SUMIF(Table3[kode_brg],Table2[[#This Row],[kode_brg]],Table3[QTY])</f>
        <v>0</v>
      </c>
      <c r="F793" s="14">
        <f>Table2[[#This Row],[stok_awal]]+Table2[[#This Row],[masuk]]-Table2[[#This Row],[keluar]]</f>
        <v>10</v>
      </c>
      <c r="G793" s="197">
        <v>1750</v>
      </c>
      <c r="H793" s="197">
        <v>3000</v>
      </c>
      <c r="I793" s="197">
        <f t="shared" si="13"/>
        <v>1250</v>
      </c>
      <c r="J793" s="198">
        <f>Table2[[#This Row],[jual]]*Table2[[#This Row],[keluar]]</f>
        <v>0</v>
      </c>
      <c r="K793" s="198">
        <f>Table2[[#This Row],[mark_up]]*Table2[[#This Row],[keluar]]</f>
        <v>0</v>
      </c>
      <c r="L793" s="198">
        <f>Table2[[#This Row],[beli]]*Table2[[#This Row],[stok_akhir]]</f>
        <v>17500</v>
      </c>
      <c r="M793" s="161">
        <f>Table2[[#This Row],[mark_up]]/Table2[[#This Row],[beli]]</f>
        <v>0.7142857142857143</v>
      </c>
    </row>
    <row r="794" spans="1:13" ht="13.2" customHeight="1" x14ac:dyDescent="0.3">
      <c r="A794" s="16" t="s">
        <v>1649</v>
      </c>
      <c r="B794" s="16" t="s">
        <v>1650</v>
      </c>
      <c r="C794" s="14">
        <v>0</v>
      </c>
      <c r="D794" s="14">
        <f>SUMIF(Table1[KODE BARANG],Table2[[#This Row],[kode_brg]],Table1[QTY])</f>
        <v>14</v>
      </c>
      <c r="E794" s="14">
        <f>SUMIF(Table3[kode_brg],Table2[[#This Row],[kode_brg]],Table3[QTY])</f>
        <v>0</v>
      </c>
      <c r="F794" s="14">
        <f>Table2[[#This Row],[stok_awal]]+Table2[[#This Row],[masuk]]-Table2[[#This Row],[keluar]]</f>
        <v>14</v>
      </c>
      <c r="G794" s="197">
        <v>2357</v>
      </c>
      <c r="H794" s="197">
        <v>3000</v>
      </c>
      <c r="I794" s="197">
        <f t="shared" si="13"/>
        <v>643</v>
      </c>
      <c r="J794" s="198">
        <f>Table2[[#This Row],[jual]]*Table2[[#This Row],[keluar]]</f>
        <v>0</v>
      </c>
      <c r="K794" s="198">
        <f>Table2[[#This Row],[mark_up]]*Table2[[#This Row],[keluar]]</f>
        <v>0</v>
      </c>
      <c r="L794" s="198">
        <f>Table2[[#This Row],[beli]]*Table2[[#This Row],[stok_akhir]]</f>
        <v>32998</v>
      </c>
      <c r="M794" s="17">
        <f>Table2[[#This Row],[mark_up]]/Table2[[#This Row],[beli]]</f>
        <v>0.27280441238862962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6" sqref="C6"/>
    </sheetView>
  </sheetViews>
  <sheetFormatPr defaultRowHeight="14.4" x14ac:dyDescent="0.3"/>
  <cols>
    <col min="1" max="1" width="6.6640625" customWidth="1"/>
    <col min="2" max="2" width="12.5546875" customWidth="1"/>
    <col min="3" max="3" width="15.109375" customWidth="1"/>
    <col min="4" max="4" width="24.6640625" customWidth="1"/>
    <col min="5" max="5" width="7.44140625" customWidth="1"/>
  </cols>
  <sheetData>
    <row r="1" spans="1:5" x14ac:dyDescent="0.3">
      <c r="C1" s="163" t="s">
        <v>1561</v>
      </c>
      <c r="D1" s="163"/>
    </row>
    <row r="3" spans="1:5" x14ac:dyDescent="0.3">
      <c r="A3" t="s">
        <v>1529</v>
      </c>
      <c r="B3" t="s">
        <v>1556</v>
      </c>
      <c r="C3" t="s">
        <v>1530</v>
      </c>
      <c r="D3" t="s">
        <v>1531</v>
      </c>
      <c r="E3" t="s">
        <v>1557</v>
      </c>
    </row>
    <row r="4" spans="1:5" x14ac:dyDescent="0.3">
      <c r="B4" s="13">
        <v>45231</v>
      </c>
      <c r="C4" s="42" t="s">
        <v>1348</v>
      </c>
      <c r="D4" t="str">
        <f>VLOOKUP(Table1[[#This Row],[KODE BARANG]],Table2[[kode_brg]:[nama_brg]],2,FALSE)</f>
        <v>SUSU KEDELAI</v>
      </c>
      <c r="E4">
        <v>20</v>
      </c>
    </row>
    <row r="5" spans="1:5" x14ac:dyDescent="0.3">
      <c r="B5" s="13">
        <v>45232</v>
      </c>
      <c r="C5" s="156" t="s">
        <v>1644</v>
      </c>
      <c r="D5" t="str">
        <f>VLOOKUP(Table1[[#This Row],[KODE BARANG]],Table2[[kode_brg]:[nama_brg]],2,FALSE)</f>
        <v>GARAM KASAR SEGITIGA 500GR</v>
      </c>
      <c r="E5">
        <v>10</v>
      </c>
    </row>
    <row r="6" spans="1:5" x14ac:dyDescent="0.3">
      <c r="B6" s="13">
        <v>45232</v>
      </c>
      <c r="C6" s="156" t="s">
        <v>1251</v>
      </c>
      <c r="D6" t="str">
        <f>VLOOKUP(Table1[[#This Row],[KODE BARANG]],Table2[[kode_brg]:[nama_brg]],2,FALSE)</f>
        <v>RAJA UDANG 5 KG</v>
      </c>
      <c r="E6">
        <v>2</v>
      </c>
    </row>
    <row r="7" spans="1:5" x14ac:dyDescent="0.3">
      <c r="B7" s="13">
        <v>45232</v>
      </c>
      <c r="C7" s="156" t="s">
        <v>1446</v>
      </c>
      <c r="D7" t="str">
        <f>VLOOKUP(Table1[[#This Row],[KODE BARANG]],Table2[[kode_brg]:[nama_brg]],2,FALSE)</f>
        <v>RAJA UDANG KUNING 10KG</v>
      </c>
      <c r="E7">
        <v>3</v>
      </c>
    </row>
    <row r="8" spans="1:5" x14ac:dyDescent="0.3">
      <c r="B8" s="13">
        <v>45232</v>
      </c>
      <c r="C8" s="157" t="s">
        <v>162</v>
      </c>
      <c r="D8" t="str">
        <f>VLOOKUP(Table1[[#This Row],[KODE BARANG]],Table2[[kode_brg]:[nama_brg]],2,FALSE)</f>
        <v>AQUA AIR MNM BOTOL 600ML</v>
      </c>
      <c r="E8" s="8">
        <v>120</v>
      </c>
    </row>
    <row r="9" spans="1:5" x14ac:dyDescent="0.3">
      <c r="B9" s="13">
        <v>45232</v>
      </c>
      <c r="C9" s="158" t="s">
        <v>164</v>
      </c>
      <c r="D9" t="str">
        <f>VLOOKUP(Table1[[#This Row],[KODE BARANG]],Table2[[kode_brg]:[nama_brg]],2,FALSE)</f>
        <v>AQUA AIR MNM  BTL 1500 ML</v>
      </c>
      <c r="E9" s="8">
        <v>60</v>
      </c>
    </row>
    <row r="10" spans="1:5" x14ac:dyDescent="0.3">
      <c r="B10" s="13">
        <v>45232</v>
      </c>
      <c r="C10" s="159" t="s">
        <v>70</v>
      </c>
      <c r="D10" t="str">
        <f>VLOOKUP(Table1[[#This Row],[KODE BARANG]],Table2[[kode_brg]:[nama_brg]],2,FALSE)</f>
        <v>GERY CHOCOLATOS 8.5G</v>
      </c>
      <c r="E10">
        <v>96</v>
      </c>
    </row>
    <row r="11" spans="1:5" x14ac:dyDescent="0.3">
      <c r="B11" s="13">
        <v>45233</v>
      </c>
      <c r="C11" s="157" t="s">
        <v>1320</v>
      </c>
      <c r="D11" t="str">
        <f>VLOOKUP(Table1[[#This Row],[KODE BARANG]],Table2[[kode_brg]:[nama_brg]],2,FALSE)</f>
        <v>BIG BABOL STRAWBERRY 20GR</v>
      </c>
      <c r="E11">
        <v>8</v>
      </c>
    </row>
    <row r="12" spans="1:5" x14ac:dyDescent="0.3">
      <c r="B12" s="13">
        <v>45233</v>
      </c>
      <c r="C12" s="162" t="s">
        <v>1322</v>
      </c>
      <c r="D12" t="str">
        <f>VLOOKUP(Table1[[#This Row],[KODE BARANG]],Table2[[kode_brg]:[nama_brg]],2,FALSE)</f>
        <v>BIG BABOL BLUEBERRY 20GR</v>
      </c>
      <c r="E12">
        <v>6</v>
      </c>
    </row>
    <row r="13" spans="1:5" x14ac:dyDescent="0.3">
      <c r="B13" s="13">
        <v>45233</v>
      </c>
      <c r="C13" s="158" t="s">
        <v>1324</v>
      </c>
      <c r="D13" t="str">
        <f>VLOOKUP(Table1[[#This Row],[KODE BARANG]],Table2[[kode_brg]:[nama_brg]],2,FALSE)</f>
        <v>BIG BABOL TUTTIFRUTTI 20GR</v>
      </c>
      <c r="E13">
        <v>10</v>
      </c>
    </row>
    <row r="14" spans="1:5" x14ac:dyDescent="0.3">
      <c r="B14" s="13">
        <v>45233</v>
      </c>
      <c r="C14" s="156" t="s">
        <v>1649</v>
      </c>
      <c r="D14" t="str">
        <f>VLOOKUP(Table1[[#This Row],[KODE BARANG]],Table2[[kode_brg]:[nama_brg]],2,FALSE)</f>
        <v>MENTOS MINT 29GR</v>
      </c>
      <c r="E14">
        <v>14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80"/>
  <sheetViews>
    <sheetView workbookViewId="0">
      <selection activeCell="B1" sqref="B1:B1048576"/>
    </sheetView>
  </sheetViews>
  <sheetFormatPr defaultRowHeight="14.4" x14ac:dyDescent="0.3"/>
  <cols>
    <col min="1" max="1" width="15.109375" customWidth="1"/>
    <col min="2" max="2" width="29.33203125" customWidth="1"/>
    <col min="3" max="3" width="5.5546875" customWidth="1"/>
    <col min="4" max="4" width="11.5546875" customWidth="1"/>
    <col min="5" max="5" width="11.109375" bestFit="1" customWidth="1"/>
    <col min="8" max="8" width="10.5546875" bestFit="1" customWidth="1"/>
  </cols>
  <sheetData>
    <row r="1" spans="1:8" x14ac:dyDescent="0.3">
      <c r="A1" s="9" t="s">
        <v>1655</v>
      </c>
      <c r="B1" s="9" t="s">
        <v>1531</v>
      </c>
      <c r="C1" s="10" t="s">
        <v>1557</v>
      </c>
      <c r="D1" s="11" t="s">
        <v>1558</v>
      </c>
      <c r="E1" s="11" t="s">
        <v>1559</v>
      </c>
      <c r="F1" s="11" t="s">
        <v>1560</v>
      </c>
      <c r="G1" s="11" t="s">
        <v>1555</v>
      </c>
      <c r="H1" s="11" t="s">
        <v>1633</v>
      </c>
    </row>
    <row r="2" spans="1:8" x14ac:dyDescent="0.3">
      <c r="A2" s="1" t="s">
        <v>3</v>
      </c>
      <c r="B2" t="str">
        <f>VLOOKUP(Table3[[#This Row],[kode_brg]],Table2[[kode_brg]:[nama_brg]],2,FALSE)</f>
        <v>LAURIER S.CARE RLX NIGHT 30CM 8</v>
      </c>
      <c r="C2" s="8">
        <v>1</v>
      </c>
      <c r="D2" s="8">
        <f>VLOOKUP(Table3[[#This Row],[kode_brg]],Table2[[kode_brg]:[jual]],8,FALSE)</f>
        <v>9500</v>
      </c>
      <c r="E2" s="8">
        <f>Table3[[#This Row],[HARGA]]*Table3[[#This Row],[QTY]]</f>
        <v>9500</v>
      </c>
      <c r="F2" s="8">
        <f>VLOOKUP(Table3[[#This Row],[kode_brg]],Table2[[kode_brg]:[mark_up]],9,FALSE)</f>
        <v>800</v>
      </c>
      <c r="G2" s="8">
        <f>Table3[[#This Row],[MARKUP]]*Table3[[#This Row],[QTY]]</f>
        <v>800</v>
      </c>
      <c r="H2" s="8"/>
    </row>
    <row r="3" spans="1:8" x14ac:dyDescent="0.3">
      <c r="A3" s="15" t="s">
        <v>1368</v>
      </c>
      <c r="B3" t="str">
        <f>VLOOKUP(Table3[[#This Row],[kode_brg]],Table2[[kode_brg]:[nama_brg]],2,FALSE)</f>
        <v>SPRITE 390ML</v>
      </c>
      <c r="C3" s="8">
        <v>1</v>
      </c>
      <c r="D3" s="8">
        <f>VLOOKUP(Table3[[#This Row],[kode_brg]],Table2[[kode_brg]:[jual]],8,FALSE)</f>
        <v>5500</v>
      </c>
      <c r="E3" s="8">
        <f>Table3[[#This Row],[HARGA]]*Table3[[#This Row],[QTY]]</f>
        <v>5500</v>
      </c>
      <c r="F3" s="8">
        <f>VLOOKUP(Table3[[#This Row],[kode_brg]],Table2[[kode_brg]:[mark_up]],9,FALSE)</f>
        <v>884</v>
      </c>
      <c r="G3" s="8">
        <f>Table3[[#This Row],[MARKUP]]*Table3[[#This Row],[QTY]]</f>
        <v>884</v>
      </c>
      <c r="H3" s="8"/>
    </row>
    <row r="4" spans="1:8" x14ac:dyDescent="0.3">
      <c r="A4" t="s">
        <v>150</v>
      </c>
      <c r="B4" t="str">
        <f>VLOOKUP(Table3[[#This Row],[kode_brg]],Table2[[kode_brg]:[nama_brg]],2,FALSE)</f>
        <v>YOU C 1000 ORANGE WATER 500 ML</v>
      </c>
      <c r="C4" s="8">
        <v>1</v>
      </c>
      <c r="D4" s="8">
        <f>VLOOKUP(Table3[[#This Row],[kode_brg]],Table2[[kode_brg]:[jual]],8,FALSE)</f>
        <v>9000</v>
      </c>
      <c r="E4" s="8">
        <f>Table3[[#This Row],[HARGA]]*Table3[[#This Row],[QTY]]</f>
        <v>9000</v>
      </c>
      <c r="F4" s="8">
        <f>VLOOKUP(Table3[[#This Row],[kode_brg]],Table2[[kode_brg]:[mark_up]],9,FALSE)</f>
        <v>775</v>
      </c>
      <c r="G4" s="8">
        <f>Table3[[#This Row],[MARKUP]]*Table3[[#This Row],[QTY]]</f>
        <v>775</v>
      </c>
      <c r="H4" s="8"/>
    </row>
    <row r="5" spans="1:8" x14ac:dyDescent="0.3">
      <c r="A5" s="42" t="s">
        <v>1348</v>
      </c>
      <c r="B5" t="str">
        <f>VLOOKUP(Table3[[#This Row],[kode_brg]],Table2[[kode_brg]:[nama_brg]],2,FALSE)</f>
        <v>SUSU KEDELAI</v>
      </c>
      <c r="C5" s="8">
        <v>2</v>
      </c>
      <c r="D5" s="8">
        <f>VLOOKUP(Table3[[#This Row],[kode_brg]],Table2[[kode_brg]:[jual]],8,FALSE)</f>
        <v>2000</v>
      </c>
      <c r="E5" s="8">
        <f>Table3[[#This Row],[HARGA]]*Table3[[#This Row],[QTY]]</f>
        <v>4000</v>
      </c>
      <c r="F5" s="8">
        <f>VLOOKUP(Table3[[#This Row],[kode_brg]],Table2[[kode_brg]:[mark_up]],9,FALSE)</f>
        <v>400</v>
      </c>
      <c r="G5" s="8">
        <f>Table3[[#This Row],[MARKUP]]*Table3[[#This Row],[QTY]]</f>
        <v>800</v>
      </c>
      <c r="H5" s="8"/>
    </row>
    <row r="6" spans="1:8" x14ac:dyDescent="0.3">
      <c r="A6" t="s">
        <v>1631</v>
      </c>
      <c r="B6" t="str">
        <f>VLOOKUP(Table3[[#This Row],[kode_brg]],Table2[[kode_brg]:[nama_brg]],2,FALSE)</f>
        <v>BASRENG 6RB</v>
      </c>
      <c r="C6" s="8">
        <v>1</v>
      </c>
      <c r="D6" s="8">
        <f>VLOOKUP(Table3[[#This Row],[kode_brg]],Table2[[kode_brg]:[jual]],8,FALSE)</f>
        <v>6000</v>
      </c>
      <c r="E6" s="8">
        <f>Table3[[#This Row],[HARGA]]*Table3[[#This Row],[QTY]]</f>
        <v>6000</v>
      </c>
      <c r="F6" s="8">
        <f>VLOOKUP(Table3[[#This Row],[kode_brg]],Table2[[kode_brg]:[mark_up]],9,FALSE)</f>
        <v>500</v>
      </c>
      <c r="G6" s="8">
        <f>Table3[[#This Row],[MARKUP]]*Table3[[#This Row],[QTY]]</f>
        <v>500</v>
      </c>
      <c r="H6" s="8"/>
    </row>
    <row r="7" spans="1:8" x14ac:dyDescent="0.3">
      <c r="A7" s="15" t="s">
        <v>1304</v>
      </c>
      <c r="B7" t="str">
        <f>VLOOKUP(Table3[[#This Row],[kode_brg]],Table2[[kode_brg]:[nama_brg]],2,FALSE)</f>
        <v>TRIPANCA 600ML</v>
      </c>
      <c r="C7" s="8">
        <v>1</v>
      </c>
      <c r="D7" s="8">
        <f>VLOOKUP(Table3[[#This Row],[kode_brg]],Table2[[kode_brg]:[jual]],8,FALSE)</f>
        <v>2000</v>
      </c>
      <c r="E7" s="8">
        <f>Table3[[#This Row],[HARGA]]*Table3[[#This Row],[QTY]]</f>
        <v>2000</v>
      </c>
      <c r="F7" s="8">
        <f>VLOOKUP(Table3[[#This Row],[kode_brg]],Table2[[kode_brg]:[mark_up]],9,FALSE)</f>
        <v>750</v>
      </c>
      <c r="G7" s="8">
        <f>Table3[[#This Row],[MARKUP]]*Table3[[#This Row],[QTY]]</f>
        <v>750</v>
      </c>
      <c r="H7" s="8"/>
    </row>
    <row r="8" spans="1:8" x14ac:dyDescent="0.3">
      <c r="A8" s="1" t="s">
        <v>773</v>
      </c>
      <c r="B8" t="str">
        <f>VLOOKUP(Table3[[#This Row],[kode_brg]],Table2[[kode_brg]:[nama_brg]],2,FALSE)</f>
        <v>MINYAK GORENG FITRI</v>
      </c>
      <c r="C8" s="51">
        <v>2</v>
      </c>
      <c r="D8" s="8">
        <f>VLOOKUP(Table3[[#This Row],[kode_brg]],Table2[[kode_brg]:[jual]],8,FALSE)</f>
        <v>16500</v>
      </c>
      <c r="E8" s="8">
        <f>Table3[[#This Row],[HARGA]]*Table3[[#This Row],[QTY]]</f>
        <v>33000</v>
      </c>
      <c r="F8" s="8">
        <f>VLOOKUP(Table3[[#This Row],[kode_brg]],Table2[[kode_brg]:[mark_up]],9,FALSE)</f>
        <v>750</v>
      </c>
      <c r="G8" s="8">
        <f>Table3[[#This Row],[MARKUP]]*Table3[[#This Row],[QTY]]</f>
        <v>1500</v>
      </c>
      <c r="H8" s="8"/>
    </row>
    <row r="9" spans="1:8" x14ac:dyDescent="0.3">
      <c r="A9" s="1" t="s">
        <v>227</v>
      </c>
      <c r="B9" t="str">
        <f>VLOOKUP(Table3[[#This Row],[kode_brg]],Table2[[kode_brg]:[nama_brg]],2,FALSE)</f>
        <v xml:space="preserve">ABC  Kecap asin (133 ml) </v>
      </c>
      <c r="C9" s="51">
        <v>3</v>
      </c>
      <c r="D9" s="8">
        <f>VLOOKUP(Table3[[#This Row],[kode_brg]],Table2[[kode_brg]:[jual]],8,FALSE)</f>
        <v>7500</v>
      </c>
      <c r="E9" s="8">
        <f>Table3[[#This Row],[HARGA]]*Table3[[#This Row],[QTY]]</f>
        <v>22500</v>
      </c>
      <c r="F9" s="8">
        <f>VLOOKUP(Table3[[#This Row],[kode_brg]],Table2[[kode_brg]:[mark_up]],9,FALSE)</f>
        <v>730</v>
      </c>
      <c r="G9" s="8">
        <f>Table3[[#This Row],[MARKUP]]*Table3[[#This Row],[QTY]]</f>
        <v>2190</v>
      </c>
      <c r="H9" s="8"/>
    </row>
    <row r="10" spans="1:8" x14ac:dyDescent="0.3">
      <c r="A10" s="1" t="s">
        <v>182</v>
      </c>
      <c r="B10" t="str">
        <f>VLOOKUP(Table3[[#This Row],[kode_brg]],Table2[[kode_brg]:[nama_brg]],2,FALSE)</f>
        <v>ABC KECAP MANIS POUCH 520 ml</v>
      </c>
      <c r="C10" s="51">
        <v>1</v>
      </c>
      <c r="D10" s="8">
        <f>VLOOKUP(Table3[[#This Row],[kode_brg]],Table2[[kode_brg]:[jual]],8,FALSE)</f>
        <v>8000</v>
      </c>
      <c r="E10" s="8">
        <f>Table3[[#This Row],[HARGA]]*Table3[[#This Row],[QTY]]</f>
        <v>8000</v>
      </c>
      <c r="F10" s="8">
        <f>VLOOKUP(Table3[[#This Row],[kode_brg]],Table2[[kode_brg]:[mark_up]],9,FALSE)</f>
        <v>1100</v>
      </c>
      <c r="G10" s="8">
        <f>Table3[[#This Row],[MARKUP]]*Table3[[#This Row],[QTY]]</f>
        <v>1100</v>
      </c>
      <c r="H10" s="8"/>
    </row>
    <row r="11" spans="1:8" x14ac:dyDescent="0.3">
      <c r="A11" s="1" t="s">
        <v>261</v>
      </c>
      <c r="B11" t="str">
        <f>VLOOKUP(Table3[[#This Row],[kode_brg]],Table2[[kode_brg]:[nama_brg]],2,FALSE)</f>
        <v>MASAKO AYAM 250GR</v>
      </c>
      <c r="C11" s="51">
        <v>1</v>
      </c>
      <c r="D11" s="8">
        <f>VLOOKUP(Table3[[#This Row],[kode_brg]],Table2[[kode_brg]:[jual]],8,FALSE)</f>
        <v>9500</v>
      </c>
      <c r="E11" s="8">
        <f>Table3[[#This Row],[HARGA]]*Table3[[#This Row],[QTY]]</f>
        <v>9500</v>
      </c>
      <c r="F11" s="8">
        <f>VLOOKUP(Table3[[#This Row],[kode_brg]],Table2[[kode_brg]:[mark_up]],9,FALSE)</f>
        <v>1000</v>
      </c>
      <c r="G11" s="8">
        <f>Table3[[#This Row],[MARKUP]]*Table3[[#This Row],[QTY]]</f>
        <v>1000</v>
      </c>
      <c r="H11" s="8"/>
    </row>
    <row r="12" spans="1:8" x14ac:dyDescent="0.3">
      <c r="A12" s="1" t="s">
        <v>240</v>
      </c>
      <c r="B12" t="str">
        <f>VLOOKUP(Table3[[#This Row],[kode_brg]],Table2[[kode_brg]:[nama_brg]],2,FALSE)</f>
        <v>INDOFOOD RACIK AYAM GRG 26G</v>
      </c>
      <c r="C12" s="51">
        <v>2</v>
      </c>
      <c r="D12" s="8">
        <f>VLOOKUP(Table3[[#This Row],[kode_brg]],Table2[[kode_brg]:[jual]],8,FALSE)</f>
        <v>2000</v>
      </c>
      <c r="E12" s="8">
        <f>Table3[[#This Row],[HARGA]]*Table3[[#This Row],[QTY]]</f>
        <v>4000</v>
      </c>
      <c r="F12" s="8">
        <f>VLOOKUP(Table3[[#This Row],[kode_brg]],Table2[[kode_brg]:[mark_up]],9,FALSE)</f>
        <v>510</v>
      </c>
      <c r="G12" s="8">
        <f>Table3[[#This Row],[MARKUP]]*Table3[[#This Row],[QTY]]</f>
        <v>1020</v>
      </c>
      <c r="H12" s="8"/>
    </row>
    <row r="13" spans="1:8" x14ac:dyDescent="0.3">
      <c r="A13" s="2" t="s">
        <v>158</v>
      </c>
      <c r="B13" t="str">
        <f>VLOOKUP(Table3[[#This Row],[kode_brg]],Table2[[kode_brg]:[nama_brg]],2,FALSE)</f>
        <v>MINUTE MAID PULPY ORANGE 300 ML</v>
      </c>
      <c r="C13" s="59">
        <v>1</v>
      </c>
      <c r="D13" s="8">
        <f>VLOOKUP(Table3[[#This Row],[kode_brg]],Table2[[kode_brg]:[jual]],8,FALSE)</f>
        <v>5000</v>
      </c>
      <c r="E13" s="8">
        <f>Table3[[#This Row],[HARGA]]*Table3[[#This Row],[QTY]]</f>
        <v>5000</v>
      </c>
      <c r="F13" s="8">
        <f>VLOOKUP(Table3[[#This Row],[kode_brg]],Table2[[kode_brg]:[mark_up]],9,FALSE)</f>
        <v>834</v>
      </c>
      <c r="G13" s="8">
        <f>Table3[[#This Row],[MARKUP]]*Table3[[#This Row],[QTY]]</f>
        <v>834</v>
      </c>
      <c r="H13" s="8"/>
    </row>
    <row r="14" spans="1:8" x14ac:dyDescent="0.3">
      <c r="A14" s="1" t="s">
        <v>206</v>
      </c>
      <c r="B14" t="str">
        <f>VLOOKUP(Table3[[#This Row],[kode_brg]],Table2[[kode_brg]:[nama_brg]],2,FALSE)</f>
        <v>ABC SARDINE CHILLI 155GR</v>
      </c>
      <c r="C14" s="60">
        <v>1</v>
      </c>
      <c r="D14" s="8">
        <f>VLOOKUP(Table3[[#This Row],[kode_brg]],Table2[[kode_brg]:[jual]],8,FALSE)</f>
        <v>11000</v>
      </c>
      <c r="E14" s="8">
        <f>Table3[[#This Row],[HARGA]]*Table3[[#This Row],[QTY]]</f>
        <v>11000</v>
      </c>
      <c r="F14" s="8">
        <f>VLOOKUP(Table3[[#This Row],[kode_brg]],Table2[[kode_brg]:[mark_up]],9,FALSE)</f>
        <v>1750</v>
      </c>
      <c r="G14" s="8">
        <f>Table3[[#This Row],[MARKUP]]*Table3[[#This Row],[QTY]]</f>
        <v>1750</v>
      </c>
      <c r="H14" s="8"/>
    </row>
    <row r="15" spans="1:8" x14ac:dyDescent="0.3">
      <c r="A15" s="1" t="s">
        <v>797</v>
      </c>
      <c r="B15" t="str">
        <f>VLOOKUP(Table3[[#This Row],[kode_brg]],Table2[[kode_brg]:[nama_brg]],2,FALSE)</f>
        <v>LADAKU</v>
      </c>
      <c r="C15" s="60">
        <v>12</v>
      </c>
      <c r="D15" s="8">
        <f>VLOOKUP(Table3[[#This Row],[kode_brg]],Table2[[kode_brg]:[jual]],8,FALSE)</f>
        <v>1300</v>
      </c>
      <c r="E15" s="8">
        <f>Table3[[#This Row],[HARGA]]*Table3[[#This Row],[QTY]]</f>
        <v>15600</v>
      </c>
      <c r="F15" s="8">
        <f>VLOOKUP(Table3[[#This Row],[kode_brg]],Table2[[kode_brg]:[mark_up]],9,FALSE)</f>
        <v>300</v>
      </c>
      <c r="G15" s="8">
        <f>Table3[[#This Row],[MARKUP]]*Table3[[#This Row],[QTY]]</f>
        <v>3600</v>
      </c>
      <c r="H15" s="8"/>
    </row>
    <row r="16" spans="1:8" x14ac:dyDescent="0.3">
      <c r="A16" s="2" t="s">
        <v>1230</v>
      </c>
      <c r="B16" t="str">
        <f>VLOOKUP(Table3[[#This Row],[kode_brg]],Table2[[kode_brg]:[nama_brg]],2,FALSE)</f>
        <v>SUNLIGHT LIQ LIME PCH 210ML</v>
      </c>
      <c r="C16" s="60">
        <v>1</v>
      </c>
      <c r="D16" s="8">
        <f>VLOOKUP(Table3[[#This Row],[kode_brg]],Table2[[kode_brg]:[jual]],8,FALSE)</f>
        <v>5000</v>
      </c>
      <c r="E16" s="8">
        <f>Table3[[#This Row],[HARGA]]*Table3[[#This Row],[QTY]]</f>
        <v>5000</v>
      </c>
      <c r="F16" s="8">
        <f>VLOOKUP(Table3[[#This Row],[kode_brg]],Table2[[kode_brg]:[mark_up]],9,FALSE)</f>
        <v>525</v>
      </c>
      <c r="G16" s="8">
        <f>Table3[[#This Row],[MARKUP]]*Table3[[#This Row],[QTY]]</f>
        <v>525</v>
      </c>
      <c r="H16" s="8"/>
    </row>
    <row r="17" spans="1:8" x14ac:dyDescent="0.3">
      <c r="A17" s="2" t="s">
        <v>1267</v>
      </c>
      <c r="B17" t="str">
        <f>VLOOKUP(Table3[[#This Row],[kode_brg]],Table2[[kode_brg]:[nama_brg]],2,FALSE)</f>
        <v>SENDOK BEBEK BUTEK</v>
      </c>
      <c r="C17" s="60">
        <v>1</v>
      </c>
      <c r="D17" s="8">
        <f>VLOOKUP(Table3[[#This Row],[kode_brg]],Table2[[kode_brg]:[jual]],8,FALSE)</f>
        <v>8500</v>
      </c>
      <c r="E17" s="8">
        <f>Table3[[#This Row],[HARGA]]*Table3[[#This Row],[QTY]]</f>
        <v>8500</v>
      </c>
      <c r="F17" s="8">
        <f>VLOOKUP(Table3[[#This Row],[kode_brg]],Table2[[kode_brg]:[mark_up]],9,FALSE)</f>
        <v>1500</v>
      </c>
      <c r="G17" s="8">
        <f>Table3[[#This Row],[MARKUP]]*Table3[[#This Row],[QTY]]</f>
        <v>1500</v>
      </c>
      <c r="H17" s="8">
        <f>SUM(E8:E17)</f>
        <v>122100</v>
      </c>
    </row>
    <row r="18" spans="1:8" x14ac:dyDescent="0.3">
      <c r="A18" s="1" t="s">
        <v>146</v>
      </c>
      <c r="B18" t="str">
        <f>VLOOKUP(Table3[[#This Row],[kode_brg]],Table2[[kode_brg]:[nama_brg]],2,FALSE)</f>
        <v>YOU C 1000 LEMON 140ML</v>
      </c>
      <c r="C18" s="50">
        <v>1</v>
      </c>
      <c r="D18" s="8">
        <f>VLOOKUP(Table3[[#This Row],[kode_brg]],Table2[[kode_brg]:[jual]],8,FALSE)</f>
        <v>7000</v>
      </c>
      <c r="E18" s="8">
        <f>Table3[[#This Row],[HARGA]]*Table3[[#This Row],[QTY]]</f>
        <v>7000</v>
      </c>
      <c r="F18" s="8">
        <f>VLOOKUP(Table3[[#This Row],[kode_brg]],Table2[[kode_brg]:[mark_up]],9,FALSE)</f>
        <v>1000</v>
      </c>
      <c r="G18" s="8">
        <f>Table3[[#This Row],[MARKUP]]*Table3[[#This Row],[QTY]]</f>
        <v>1000</v>
      </c>
      <c r="H18" s="8"/>
    </row>
    <row r="19" spans="1:8" x14ac:dyDescent="0.3">
      <c r="A19" s="1" t="s">
        <v>785</v>
      </c>
      <c r="B19" t="str">
        <f>VLOOKUP(Table3[[#This Row],[kode_brg]],Table2[[kode_brg]:[nama_brg]],2,FALSE)</f>
        <v>TROPICAL MINYAK GORENG BOTOL 2 L</v>
      </c>
      <c r="C19" s="50">
        <v>1</v>
      </c>
      <c r="D19" s="8">
        <f>VLOOKUP(Table3[[#This Row],[kode_brg]],Table2[[kode_brg]:[jual]],8,FALSE)</f>
        <v>38000</v>
      </c>
      <c r="E19" s="8">
        <f>Table3[[#This Row],[HARGA]]*Table3[[#This Row],[QTY]]</f>
        <v>38000</v>
      </c>
      <c r="F19" s="8">
        <f>VLOOKUP(Table3[[#This Row],[kode_brg]],Table2[[kode_brg]:[mark_up]],9,FALSE)</f>
        <v>2047</v>
      </c>
      <c r="G19" s="8">
        <f>Table3[[#This Row],[MARKUP]]*Table3[[#This Row],[QTY]]</f>
        <v>2047</v>
      </c>
      <c r="H19" s="8"/>
    </row>
    <row r="20" spans="1:8" x14ac:dyDescent="0.3">
      <c r="A20" s="2" t="s">
        <v>1265</v>
      </c>
      <c r="B20" t="str">
        <f>VLOOKUP(Table3[[#This Row],[kode_brg]],Table2[[kode_brg]:[nama_brg]],2,FALSE)</f>
        <v xml:space="preserve">COKLAT BATANG DUNIA </v>
      </c>
      <c r="C20" s="50">
        <v>1</v>
      </c>
      <c r="D20" s="8">
        <f>VLOOKUP(Table3[[#This Row],[kode_brg]],Table2[[kode_brg]:[jual]],8,FALSE)</f>
        <v>31000</v>
      </c>
      <c r="E20" s="8">
        <f>Table3[[#This Row],[HARGA]]*Table3[[#This Row],[QTY]]</f>
        <v>31000</v>
      </c>
      <c r="F20" s="8">
        <f>VLOOKUP(Table3[[#This Row],[kode_brg]],Table2[[kode_brg]:[mark_up]],9,FALSE)</f>
        <v>3000</v>
      </c>
      <c r="G20" s="8">
        <f>Table3[[#This Row],[MARKUP]]*Table3[[#This Row],[QTY]]</f>
        <v>3000</v>
      </c>
      <c r="H20" s="8"/>
    </row>
    <row r="21" spans="1:8" x14ac:dyDescent="0.3">
      <c r="A21" s="2" t="s">
        <v>514</v>
      </c>
      <c r="B21" t="str">
        <f>VLOOKUP(Table3[[#This Row],[kode_brg]],Table2[[kode_brg]:[nama_brg]],2,FALSE)</f>
        <v>SEDAAP MIE CUP GORENG</v>
      </c>
      <c r="C21" s="50">
        <v>5</v>
      </c>
      <c r="D21" s="8">
        <f>VLOOKUP(Table3[[#This Row],[kode_brg]],Table2[[kode_brg]:[jual]],8,FALSE)</f>
        <v>5000</v>
      </c>
      <c r="E21" s="8">
        <f>Table3[[#This Row],[HARGA]]*Table3[[#This Row],[QTY]]</f>
        <v>25000</v>
      </c>
      <c r="F21" s="8">
        <f>VLOOKUP(Table3[[#This Row],[kode_brg]],Table2[[kode_brg]:[mark_up]],9,FALSE)</f>
        <v>700</v>
      </c>
      <c r="G21" s="8">
        <f>Table3[[#This Row],[MARKUP]]*Table3[[#This Row],[QTY]]</f>
        <v>3500</v>
      </c>
      <c r="H21" s="8"/>
    </row>
    <row r="22" spans="1:8" x14ac:dyDescent="0.3">
      <c r="A22" s="1" t="s">
        <v>785</v>
      </c>
      <c r="B22" t="str">
        <f>VLOOKUP(Table3[[#This Row],[kode_brg]],Table2[[kode_brg]:[nama_brg]],2,FALSE)</f>
        <v>TROPICAL MINYAK GORENG BOTOL 2 L</v>
      </c>
      <c r="C22" s="50">
        <v>1</v>
      </c>
      <c r="D22" s="8">
        <f>VLOOKUP(Table3[[#This Row],[kode_brg]],Table2[[kode_brg]:[jual]],8,FALSE)</f>
        <v>38000</v>
      </c>
      <c r="E22" s="8">
        <f>Table3[[#This Row],[HARGA]]*Table3[[#This Row],[QTY]]</f>
        <v>38000</v>
      </c>
      <c r="F22" s="8">
        <f>VLOOKUP(Table3[[#This Row],[kode_brg]],Table2[[kode_brg]:[mark_up]],9,FALSE)</f>
        <v>2047</v>
      </c>
      <c r="G22" s="8">
        <f>Table3[[#This Row],[MARKUP]]*Table3[[#This Row],[QTY]]</f>
        <v>2047</v>
      </c>
      <c r="H22" s="8"/>
    </row>
    <row r="23" spans="1:8" x14ac:dyDescent="0.3">
      <c r="A23" s="2" t="s">
        <v>1273</v>
      </c>
      <c r="B23" t="str">
        <f>VLOOKUP(Table3[[#This Row],[kode_brg]],Table2[[kode_brg]:[nama_brg]],2,FALSE)</f>
        <v xml:space="preserve">MANGKOK PLASTIK </v>
      </c>
      <c r="C23" s="50">
        <v>1</v>
      </c>
      <c r="D23" s="8">
        <f>VLOOKUP(Table3[[#This Row],[kode_brg]],Table2[[kode_brg]:[jual]],8,FALSE)</f>
        <v>25000</v>
      </c>
      <c r="E23" s="8">
        <f>Table3[[#This Row],[HARGA]]*Table3[[#This Row],[QTY]]</f>
        <v>25000</v>
      </c>
      <c r="F23" s="8">
        <f>VLOOKUP(Table3[[#This Row],[kode_brg]],Table2[[kode_brg]:[mark_up]],9,FALSE)</f>
        <v>2100</v>
      </c>
      <c r="G23" s="8">
        <f>Table3[[#This Row],[MARKUP]]*Table3[[#This Row],[QTY]]</f>
        <v>2100</v>
      </c>
      <c r="H23" s="8">
        <f>SUM(KELUAR!E18:E23)</f>
        <v>164000</v>
      </c>
    </row>
    <row r="24" spans="1:8" x14ac:dyDescent="0.3">
      <c r="A24" s="6" t="s">
        <v>1334</v>
      </c>
      <c r="B24" t="str">
        <f>VLOOKUP(Table3[[#This Row],[kode_brg]],Table2[[kode_brg]:[nama_brg]],2,FALSE)</f>
        <v>BERAS RAJA UDANG 10 KG</v>
      </c>
      <c r="C24" s="8">
        <v>1</v>
      </c>
      <c r="D24" s="8">
        <f>VLOOKUP(Table3[[#This Row],[kode_brg]],Table2[[kode_brg]:[jual]],8,FALSE)</f>
        <v>145000</v>
      </c>
      <c r="E24" s="8">
        <f>Table3[[#This Row],[HARGA]]*Table3[[#This Row],[QTY]]</f>
        <v>145000</v>
      </c>
      <c r="F24" s="8">
        <f>VLOOKUP(Table3[[#This Row],[kode_brg]],Table2[[kode_brg]:[mark_up]],9,FALSE)</f>
        <v>2250</v>
      </c>
      <c r="G24" s="8">
        <f>Table3[[#This Row],[MARKUP]]*Table3[[#This Row],[QTY]]</f>
        <v>2250</v>
      </c>
      <c r="H24" s="8"/>
    </row>
    <row r="25" spans="1:8" x14ac:dyDescent="0.3">
      <c r="A25" t="s">
        <v>1334</v>
      </c>
      <c r="B25" t="str">
        <f>VLOOKUP(Table3[[#This Row],[kode_brg]],Table2[[kode_brg]:[nama_brg]],2,FALSE)</f>
        <v>BERAS RAJA UDANG 10 KG</v>
      </c>
      <c r="C25" s="8">
        <v>1</v>
      </c>
      <c r="D25" s="8">
        <f>VLOOKUP(Table3[[#This Row],[kode_brg]],Table2[[kode_brg]:[jual]],8,FALSE)</f>
        <v>145000</v>
      </c>
      <c r="E25" s="8">
        <f>Table3[[#This Row],[HARGA]]*Table3[[#This Row],[QTY]]</f>
        <v>145000</v>
      </c>
      <c r="F25" s="8">
        <f>VLOOKUP(Table3[[#This Row],[kode_brg]],Table2[[kode_brg]:[mark_up]],9,FALSE)</f>
        <v>2250</v>
      </c>
      <c r="G25" s="8">
        <f>Table3[[#This Row],[MARKUP]]*Table3[[#This Row],[QTY]]</f>
        <v>2250</v>
      </c>
      <c r="H25" s="8"/>
    </row>
    <row r="26" spans="1:8" x14ac:dyDescent="0.3">
      <c r="A26" s="5" t="s">
        <v>906</v>
      </c>
      <c r="B26" t="str">
        <f>VLOOKUP(Table3[[#This Row],[kode_brg]],Table2[[kode_brg]:[nama_brg]],2,FALSE)</f>
        <v>BAR-BAR 80G(10X8G)</v>
      </c>
      <c r="C26" s="8">
        <v>1</v>
      </c>
      <c r="D26" s="8">
        <f>VLOOKUP(Table3[[#This Row],[kode_brg]],Table2[[kode_brg]:[jual]],8,FALSE)</f>
        <v>13000</v>
      </c>
      <c r="E26" s="8">
        <f>Table3[[#This Row],[HARGA]]*Table3[[#This Row],[QTY]]</f>
        <v>13000</v>
      </c>
      <c r="F26" s="8">
        <f>VLOOKUP(Table3[[#This Row],[kode_brg]],Table2[[kode_brg]:[mark_up]],9,FALSE)</f>
        <v>720</v>
      </c>
      <c r="G26" s="8">
        <f>Table3[[#This Row],[MARKUP]]*Table3[[#This Row],[QTY]]</f>
        <v>720</v>
      </c>
      <c r="H26" s="8"/>
    </row>
    <row r="27" spans="1:8" x14ac:dyDescent="0.3">
      <c r="A27" s="2" t="s">
        <v>410</v>
      </c>
      <c r="B27" t="str">
        <f>VLOOKUP(Table3[[#This Row],[kode_brg]],Table2[[kode_brg]:[nama_brg]],2,FALSE)</f>
        <v>GREENFIELDS UHT STAW 125 ML</v>
      </c>
      <c r="C27" s="8">
        <v>1</v>
      </c>
      <c r="D27" s="8">
        <f>VLOOKUP(Table3[[#This Row],[kode_brg]],Table2[[kode_brg]:[jual]],8,FALSE)</f>
        <v>3500</v>
      </c>
      <c r="E27" s="8">
        <f>Table3[[#This Row],[HARGA]]*Table3[[#This Row],[QTY]]</f>
        <v>3500</v>
      </c>
      <c r="F27" s="8">
        <f>VLOOKUP(Table3[[#This Row],[kode_brg]],Table2[[kode_brg]:[mark_up]],9,FALSE)</f>
        <v>250</v>
      </c>
      <c r="G27" s="8">
        <f>Table3[[#This Row],[MARKUP]]*Table3[[#This Row],[QTY]]</f>
        <v>250</v>
      </c>
      <c r="H27" s="8"/>
    </row>
    <row r="28" spans="1:8" x14ac:dyDescent="0.3">
      <c r="A28" s="2" t="s">
        <v>539</v>
      </c>
      <c r="B28" t="str">
        <f>VLOOKUP(Table3[[#This Row],[kode_brg]],Table2[[kode_brg]:[nama_brg]],2,FALSE)</f>
        <v>SEDAP KRN SPCYCKNCUP 81 G</v>
      </c>
      <c r="C28" s="8">
        <v>1</v>
      </c>
      <c r="D28" s="8">
        <f>VLOOKUP(Table3[[#This Row],[kode_brg]],Table2[[kode_brg]:[jual]],8,FALSE)</f>
        <v>5000</v>
      </c>
      <c r="E28" s="8">
        <f>Table3[[#This Row],[HARGA]]*Table3[[#This Row],[QTY]]</f>
        <v>5000</v>
      </c>
      <c r="F28" s="8">
        <f>VLOOKUP(Table3[[#This Row],[kode_brg]],Table2[[kode_brg]:[mark_up]],9,FALSE)</f>
        <v>600</v>
      </c>
      <c r="G28" s="8">
        <f>Table3[[#This Row],[MARKUP]]*Table3[[#This Row],[QTY]]</f>
        <v>600</v>
      </c>
      <c r="H28" s="8"/>
    </row>
    <row r="29" spans="1:8" x14ac:dyDescent="0.3">
      <c r="A29" s="4" t="s">
        <v>1552</v>
      </c>
      <c r="B29" t="str">
        <f>VLOOKUP(Table3[[#This Row],[kode_brg]],Table2[[kode_brg]:[nama_brg]],2,FALSE)</f>
        <v>FRESTEA APLE 350ML</v>
      </c>
      <c r="C29" s="8">
        <v>1</v>
      </c>
      <c r="D29" s="8">
        <f>VLOOKUP(Table3[[#This Row],[kode_brg]],Table2[[kode_brg]:[jual]],8,FALSE)</f>
        <v>4000</v>
      </c>
      <c r="E29" s="8">
        <f>Table3[[#This Row],[HARGA]]*Table3[[#This Row],[QTY]]</f>
        <v>4000</v>
      </c>
      <c r="F29" s="8">
        <f>VLOOKUP(Table3[[#This Row],[kode_brg]],Table2[[kode_brg]:[mark_up]],9,FALSE)</f>
        <v>914</v>
      </c>
      <c r="G29" s="8">
        <f>Table3[[#This Row],[MARKUP]]*Table3[[#This Row],[QTY]]</f>
        <v>914</v>
      </c>
      <c r="H29" s="8">
        <f>SUM(E26:E29)</f>
        <v>25500</v>
      </c>
    </row>
    <row r="30" spans="1:8" x14ac:dyDescent="0.3">
      <c r="A30" t="s">
        <v>990</v>
      </c>
      <c r="B30" t="str">
        <f>VLOOKUP(Table3[[#This Row],[kode_brg]],Table2[[kode_brg]:[nama_brg]],2,FALSE)</f>
        <v>FRESHCARE MINYAK KAYU PUTIH 10 ML</v>
      </c>
      <c r="C30" s="8">
        <v>1</v>
      </c>
      <c r="D30" s="8">
        <f>VLOOKUP(Table3[[#This Row],[kode_brg]],Table2[[kode_brg]:[jual]],8,FALSE)</f>
        <v>14000</v>
      </c>
      <c r="E30" s="8">
        <f>Table3[[#This Row],[HARGA]]*Table3[[#This Row],[QTY]]</f>
        <v>14000</v>
      </c>
      <c r="F30" s="8">
        <f>VLOOKUP(Table3[[#This Row],[kode_brg]],Table2[[kode_brg]:[mark_up]],9,FALSE)</f>
        <v>1169</v>
      </c>
      <c r="G30" s="8">
        <f>Table3[[#This Row],[MARKUP]]*Table3[[#This Row],[QTY]]</f>
        <v>1169</v>
      </c>
      <c r="H30" s="8"/>
    </row>
    <row r="31" spans="1:8" x14ac:dyDescent="0.3">
      <c r="A31" t="s">
        <v>317</v>
      </c>
      <c r="B31" t="str">
        <f>VLOOKUP(Table3[[#This Row],[kode_brg]],Table2[[kode_brg]:[nama_brg]],2,FALSE)</f>
        <v>INDOMIE KARI AYAM (S)72 G</v>
      </c>
      <c r="C31" s="8">
        <v>3</v>
      </c>
      <c r="D31" s="8">
        <f>VLOOKUP(Table3[[#This Row],[kode_brg]],Table2[[kode_brg]:[jual]],8,FALSE)</f>
        <v>3500</v>
      </c>
      <c r="E31" s="8">
        <f>Table3[[#This Row],[HARGA]]*Table3[[#This Row],[QTY]]</f>
        <v>10500</v>
      </c>
      <c r="F31" s="8">
        <f>VLOOKUP(Table3[[#This Row],[kode_brg]],Table2[[kode_brg]:[mark_up]],9,FALSE)</f>
        <v>400</v>
      </c>
      <c r="G31" s="8">
        <f>Table3[[#This Row],[MARKUP]]*Table3[[#This Row],[QTY]]</f>
        <v>1200</v>
      </c>
      <c r="H31" s="8"/>
    </row>
    <row r="32" spans="1:8" x14ac:dyDescent="0.3">
      <c r="A32" t="s">
        <v>323</v>
      </c>
      <c r="B32" t="str">
        <f>VLOOKUP(Table3[[#This Row],[kode_brg]],Table2[[kode_brg]:[nama_brg]],2,FALSE)</f>
        <v>INDOMIE SOTO MIE 70 GR</v>
      </c>
      <c r="C32" s="8">
        <v>3</v>
      </c>
      <c r="D32" s="8">
        <f>VLOOKUP(Table3[[#This Row],[kode_brg]],Table2[[kode_brg]:[jual]],8,FALSE)</f>
        <v>3300</v>
      </c>
      <c r="E32" s="8">
        <f>Table3[[#This Row],[HARGA]]*Table3[[#This Row],[QTY]]</f>
        <v>9900</v>
      </c>
      <c r="F32" s="8">
        <f>VLOOKUP(Table3[[#This Row],[kode_brg]],Table2[[kode_brg]:[mark_up]],9,FALSE)</f>
        <v>460</v>
      </c>
      <c r="G32" s="8">
        <f>Table3[[#This Row],[MARKUP]]*Table3[[#This Row],[QTY]]</f>
        <v>1380</v>
      </c>
      <c r="H32" s="8"/>
    </row>
    <row r="33" spans="1:8" x14ac:dyDescent="0.3">
      <c r="A33" t="s">
        <v>834</v>
      </c>
      <c r="B33" t="str">
        <f>VLOOKUP(Table3[[#This Row],[kode_brg]],Table2[[kode_brg]:[nama_brg]],2,FALSE)</f>
        <v>LIFEBUOYSHP STRO 7 SH 12 X 9 ML</v>
      </c>
      <c r="C33" s="8">
        <v>1</v>
      </c>
      <c r="D33" s="8">
        <f>VLOOKUP(Table3[[#This Row],[kode_brg]],Table2[[kode_brg]:[jual]],8,FALSE)</f>
        <v>5000</v>
      </c>
      <c r="E33" s="8">
        <f>Table3[[#This Row],[HARGA]]*Table3[[#This Row],[QTY]]</f>
        <v>5000</v>
      </c>
      <c r="F33" s="8">
        <f>VLOOKUP(Table3[[#This Row],[kode_brg]],Table2[[kode_brg]:[mark_up]],9,FALSE)</f>
        <v>800</v>
      </c>
      <c r="G33" s="8">
        <f>Table3[[#This Row],[MARKUP]]*Table3[[#This Row],[QTY]]</f>
        <v>800</v>
      </c>
      <c r="H33" s="8"/>
    </row>
    <row r="34" spans="1:8" x14ac:dyDescent="0.3">
      <c r="A34" t="s">
        <v>323</v>
      </c>
      <c r="B34" t="str">
        <f>VLOOKUP(Table3[[#This Row],[kode_brg]],Table2[[kode_brg]:[nama_brg]],2,FALSE)</f>
        <v>INDOMIE SOTO MIE 70 GR</v>
      </c>
      <c r="C34" s="8">
        <v>6</v>
      </c>
      <c r="D34" s="8">
        <f>VLOOKUP(Table3[[#This Row],[kode_brg]],Table2[[kode_brg]:[jual]],8,FALSE)</f>
        <v>3300</v>
      </c>
      <c r="E34" s="8">
        <f>Table3[[#This Row],[HARGA]]*Table3[[#This Row],[QTY]]</f>
        <v>19800</v>
      </c>
      <c r="F34" s="8">
        <f>VLOOKUP(Table3[[#This Row],[kode_brg]],Table2[[kode_brg]:[mark_up]],9,FALSE)</f>
        <v>460</v>
      </c>
      <c r="G34" s="8">
        <f>Table3[[#This Row],[MARKUP]]*Table3[[#This Row],[QTY]]</f>
        <v>2760</v>
      </c>
      <c r="H34" s="8"/>
    </row>
    <row r="35" spans="1:8" x14ac:dyDescent="0.3">
      <c r="A35" t="s">
        <v>1128</v>
      </c>
      <c r="B35" t="str">
        <f>VLOOKUP(Table3[[#This Row],[kode_brg]],Table2[[kode_brg]:[nama_brg]],2,FALSE)</f>
        <v>PEPSODENT PG WHITE EKONOMIS 75GR</v>
      </c>
      <c r="C35" s="8">
        <v>1</v>
      </c>
      <c r="D35" s="8">
        <f>VLOOKUP(Table3[[#This Row],[kode_brg]],Table2[[kode_brg]:[jual]],8,FALSE)</f>
        <v>5000</v>
      </c>
      <c r="E35" s="8">
        <f>Table3[[#This Row],[HARGA]]*Table3[[#This Row],[QTY]]</f>
        <v>5000</v>
      </c>
      <c r="F35" s="8">
        <f>VLOOKUP(Table3[[#This Row],[kode_brg]],Table2[[kode_brg]:[mark_up]],9,FALSE)</f>
        <v>900</v>
      </c>
      <c r="G35" s="8">
        <f>Table3[[#This Row],[MARKUP]]*Table3[[#This Row],[QTY]]</f>
        <v>900</v>
      </c>
      <c r="H35" s="8"/>
    </row>
    <row r="36" spans="1:8" x14ac:dyDescent="0.3">
      <c r="A36" s="1" t="s">
        <v>1334</v>
      </c>
      <c r="B36" t="str">
        <f>VLOOKUP(Table3[[#This Row],[kode_brg]],Table2[[kode_brg]:[nama_brg]],2,FALSE)</f>
        <v>BERAS RAJA UDANG 10 KG</v>
      </c>
      <c r="C36" s="8">
        <v>1</v>
      </c>
      <c r="D36" s="8">
        <f>VLOOKUP(Table3[[#This Row],[kode_brg]],Table2[[kode_brg]:[jual]],8,FALSE)</f>
        <v>145000</v>
      </c>
      <c r="E36" s="8">
        <f>Table3[[#This Row],[HARGA]]*Table3[[#This Row],[QTY]]</f>
        <v>145000</v>
      </c>
      <c r="F36" s="8">
        <f>VLOOKUP(Table3[[#This Row],[kode_brg]],Table2[[kode_brg]:[mark_up]],9,FALSE)</f>
        <v>2250</v>
      </c>
      <c r="G36" s="8">
        <f>Table3[[#This Row],[MARKUP]]*Table3[[#This Row],[QTY]]</f>
        <v>2250</v>
      </c>
      <c r="H36" s="8"/>
    </row>
    <row r="37" spans="1:8" x14ac:dyDescent="0.3">
      <c r="A37" s="2" t="s">
        <v>1251</v>
      </c>
      <c r="B37" t="str">
        <f>VLOOKUP(Table3[[#This Row],[kode_brg]],Table2[[kode_brg]:[nama_brg]],2,FALSE)</f>
        <v>RAJA UDANG 5 KG</v>
      </c>
      <c r="C37" s="8">
        <v>2</v>
      </c>
      <c r="D37" s="8">
        <f>VLOOKUP(Table3[[#This Row],[kode_brg]],Table2[[kode_brg]:[jual]],8,FALSE)</f>
        <v>75000</v>
      </c>
      <c r="E37" s="8">
        <f>Table3[[#This Row],[HARGA]]*Table3[[#This Row],[QTY]]</f>
        <v>150000</v>
      </c>
      <c r="F37" s="8">
        <f>VLOOKUP(Table3[[#This Row],[kode_brg]],Table2[[kode_brg]:[mark_up]],9,FALSE)</f>
        <v>3625</v>
      </c>
      <c r="G37" s="8">
        <f>Table3[[#This Row],[MARKUP]]*Table3[[#This Row],[QTY]]</f>
        <v>7250</v>
      </c>
      <c r="H37" s="8"/>
    </row>
    <row r="38" spans="1:8" x14ac:dyDescent="0.3">
      <c r="A38" s="50" t="s">
        <v>1446</v>
      </c>
      <c r="B38" t="str">
        <f>VLOOKUP(Table3[[#This Row],[kode_brg]],Table2[[kode_brg]:[nama_brg]],2,FALSE)</f>
        <v>RAJA UDANG KUNING 10KG</v>
      </c>
      <c r="C38" s="8">
        <v>1</v>
      </c>
      <c r="D38" s="8">
        <f>VLOOKUP(Table3[[#This Row],[kode_brg]],Table2[[kode_brg]:[jual]],8,FALSE)</f>
        <v>143000</v>
      </c>
      <c r="E38" s="8">
        <f>Table3[[#This Row],[HARGA]]*Table3[[#This Row],[QTY]]</f>
        <v>143000</v>
      </c>
      <c r="F38" s="8">
        <f>VLOOKUP(Table3[[#This Row],[kode_brg]],Table2[[kode_brg]:[mark_up]],9,FALSE)</f>
        <v>6600</v>
      </c>
      <c r="G38" s="8">
        <f>Table3[[#This Row],[MARKUP]]*Table3[[#This Row],[QTY]]</f>
        <v>6600</v>
      </c>
      <c r="H38" s="8"/>
    </row>
    <row r="39" spans="1:8" x14ac:dyDescent="0.3">
      <c r="A39" s="2" t="s">
        <v>1251</v>
      </c>
      <c r="B39" t="str">
        <f>VLOOKUP(Table3[[#This Row],[kode_brg]],Table2[[kode_brg]:[nama_brg]],2,FALSE)</f>
        <v>RAJA UDANG 5 KG</v>
      </c>
      <c r="C39" s="8">
        <v>1</v>
      </c>
      <c r="D39" s="8">
        <f>VLOOKUP(Table3[[#This Row],[kode_brg]],Table2[[kode_brg]:[jual]],8,FALSE)</f>
        <v>75000</v>
      </c>
      <c r="E39" s="8">
        <f>Table3[[#This Row],[HARGA]]*Table3[[#This Row],[QTY]]</f>
        <v>75000</v>
      </c>
      <c r="F39" s="8">
        <f>VLOOKUP(Table3[[#This Row],[kode_brg]],Table2[[kode_brg]:[mark_up]],9,FALSE)</f>
        <v>3625</v>
      </c>
      <c r="G39" s="8">
        <f>Table3[[#This Row],[MARKUP]]*Table3[[#This Row],[QTY]]</f>
        <v>3625</v>
      </c>
      <c r="H39" s="8"/>
    </row>
    <row r="40" spans="1:8" x14ac:dyDescent="0.3">
      <c r="A40" s="50" t="s">
        <v>1251</v>
      </c>
      <c r="B40" t="str">
        <f>VLOOKUP(Table3[[#This Row],[kode_brg]],Table2[[kode_brg]:[nama_brg]],2,FALSE)</f>
        <v>RAJA UDANG 5 KG</v>
      </c>
      <c r="C40" s="8">
        <v>2</v>
      </c>
      <c r="D40" s="8">
        <f>VLOOKUP(Table3[[#This Row],[kode_brg]],Table2[[kode_brg]:[jual]],8,FALSE)</f>
        <v>75000</v>
      </c>
      <c r="E40" s="8">
        <f>Table3[[#This Row],[HARGA]]*Table3[[#This Row],[QTY]]</f>
        <v>150000</v>
      </c>
      <c r="F40" s="8">
        <f>VLOOKUP(Table3[[#This Row],[kode_brg]],Table2[[kode_brg]:[mark_up]],9,FALSE)</f>
        <v>3625</v>
      </c>
      <c r="G40" s="8">
        <f>Table3[[#This Row],[MARKUP]]*Table3[[#This Row],[QTY]]</f>
        <v>7250</v>
      </c>
      <c r="H40" s="8">
        <f>SUM(E36:E40)</f>
        <v>663000</v>
      </c>
    </row>
    <row r="41" spans="1:8" x14ac:dyDescent="0.3">
      <c r="A41" t="s">
        <v>1056</v>
      </c>
      <c r="B41" t="str">
        <f>VLOOKUP(Table3[[#This Row],[kode_brg]],Table2[[kode_brg]:[nama_brg]],2,FALSE)</f>
        <v>SO KLIN SOFTERGENT WHITE &amp; BRIGHT 1.8 KG</v>
      </c>
      <c r="C41" s="8">
        <v>1</v>
      </c>
      <c r="D41" s="8">
        <f>VLOOKUP(Table3[[#This Row],[kode_brg]],Table2[[kode_brg]:[jual]],8,FALSE)</f>
        <v>40000</v>
      </c>
      <c r="E41" s="8">
        <f>Table3[[#This Row],[HARGA]]*Table3[[#This Row],[QTY]]</f>
        <v>40000</v>
      </c>
      <c r="F41" s="8">
        <f>VLOOKUP(Table3[[#This Row],[kode_brg]],Table2[[kode_brg]:[mark_up]],9,FALSE)</f>
        <v>1700</v>
      </c>
      <c r="G41" s="8">
        <f>Table3[[#This Row],[MARKUP]]*Table3[[#This Row],[QTY]]</f>
        <v>1700</v>
      </c>
      <c r="H41" s="8"/>
    </row>
    <row r="42" spans="1:8" x14ac:dyDescent="0.3">
      <c r="A42" t="s">
        <v>834</v>
      </c>
      <c r="B42" t="str">
        <f>VLOOKUP(Table3[[#This Row],[kode_brg]],Table2[[kode_brg]:[nama_brg]],2,FALSE)</f>
        <v>LIFEBUOYSHP STRO 7 SH 12 X 9 ML</v>
      </c>
      <c r="C42" s="8">
        <v>1</v>
      </c>
      <c r="D42" s="8">
        <f>VLOOKUP(Table3[[#This Row],[kode_brg]],Table2[[kode_brg]:[jual]],8,FALSE)</f>
        <v>5000</v>
      </c>
      <c r="E42" s="8">
        <f>Table3[[#This Row],[HARGA]]*Table3[[#This Row],[QTY]]</f>
        <v>5000</v>
      </c>
      <c r="F42" s="8">
        <f>VLOOKUP(Table3[[#This Row],[kode_brg]],Table2[[kode_brg]:[mark_up]],9,FALSE)</f>
        <v>800</v>
      </c>
      <c r="G42" s="8">
        <f>Table3[[#This Row],[MARKUP]]*Table3[[#This Row],[QTY]]</f>
        <v>800</v>
      </c>
      <c r="H42" s="8"/>
    </row>
    <row r="43" spans="1:8" x14ac:dyDescent="0.3">
      <c r="A43" t="s">
        <v>1134</v>
      </c>
      <c r="B43" t="str">
        <f>VLOOKUP(Table3[[#This Row],[kode_brg]],Table2[[kode_brg]:[nama_brg]],2,FALSE)</f>
        <v>CIPTADENT PG X.COOL 190 GR</v>
      </c>
      <c r="C43" s="8">
        <v>1</v>
      </c>
      <c r="D43" s="8">
        <f>VLOOKUP(Table3[[#This Row],[kode_brg]],Table2[[kode_brg]:[jual]],8,FALSE)</f>
        <v>10500</v>
      </c>
      <c r="E43" s="8">
        <f>Table3[[#This Row],[HARGA]]*Table3[[#This Row],[QTY]]</f>
        <v>10500</v>
      </c>
      <c r="F43" s="8">
        <f>VLOOKUP(Table3[[#This Row],[kode_brg]],Table2[[kode_brg]:[mark_up]],9,FALSE)</f>
        <v>925</v>
      </c>
      <c r="G43" s="8">
        <f>Table3[[#This Row],[MARKUP]]*Table3[[#This Row],[QTY]]</f>
        <v>925</v>
      </c>
      <c r="H43" s="8"/>
    </row>
    <row r="44" spans="1:8" x14ac:dyDescent="0.3">
      <c r="A44" t="s">
        <v>868</v>
      </c>
      <c r="B44" t="str">
        <f>VLOOKUP(Table3[[#This Row],[kode_brg]],Table2[[kode_brg]:[nama_brg]],2,FALSE)</f>
        <v>LIFEBUOY BAR SOAP LEMON FRESH 85GR/75GR</v>
      </c>
      <c r="C44" s="8">
        <v>2</v>
      </c>
      <c r="D44" s="8">
        <f>VLOOKUP(Table3[[#This Row],[kode_brg]],Table2[[kode_brg]:[jual]],8,FALSE)</f>
        <v>4000</v>
      </c>
      <c r="E44" s="8">
        <f>Table3[[#This Row],[HARGA]]*Table3[[#This Row],[QTY]]</f>
        <v>8000</v>
      </c>
      <c r="F44" s="8">
        <f>VLOOKUP(Table3[[#This Row],[kode_brg]],Table2[[kode_brg]:[mark_up]],9,FALSE)</f>
        <v>650</v>
      </c>
      <c r="G44" s="8">
        <f>Table3[[#This Row],[MARKUP]]*Table3[[#This Row],[QTY]]</f>
        <v>1300</v>
      </c>
      <c r="H44" s="8"/>
    </row>
    <row r="45" spans="1:8" x14ac:dyDescent="0.3">
      <c r="A45" t="s">
        <v>1213</v>
      </c>
      <c r="B45" t="str">
        <f>VLOOKUP(Table3[[#This Row],[kode_brg]],Table2[[kode_brg]:[nama_brg]],2,FALSE)</f>
        <v>MAMA LEMON POUCH 780 ML</v>
      </c>
      <c r="C45" s="8">
        <v>1</v>
      </c>
      <c r="D45" s="8">
        <f>VLOOKUP(Table3[[#This Row],[kode_brg]],Table2[[kode_brg]:[jual]],8,FALSE)</f>
        <v>17500</v>
      </c>
      <c r="E45" s="8">
        <f>Table3[[#This Row],[HARGA]]*Table3[[#This Row],[QTY]]</f>
        <v>17500</v>
      </c>
      <c r="F45" s="8">
        <f>VLOOKUP(Table3[[#This Row],[kode_brg]],Table2[[kode_brg]:[mark_up]],9,FALSE)</f>
        <v>1000</v>
      </c>
      <c r="G45" s="8">
        <f>Table3[[#This Row],[MARKUP]]*Table3[[#This Row],[QTY]]</f>
        <v>1000</v>
      </c>
      <c r="H45" s="8"/>
    </row>
    <row r="46" spans="1:8" x14ac:dyDescent="0.3">
      <c r="A46" t="s">
        <v>783</v>
      </c>
      <c r="B46" t="str">
        <f>VLOOKUP(Table3[[#This Row],[kode_brg]],Table2[[kode_brg]:[nama_brg]],2,FALSE)</f>
        <v>Minyak goreng Sawit nusa kita ( 2 liter)</v>
      </c>
      <c r="C46" s="8">
        <v>1</v>
      </c>
      <c r="D46" s="8">
        <f>VLOOKUP(Table3[[#This Row],[kode_brg]],Table2[[kode_brg]:[jual]],8,FALSE)</f>
        <v>34500</v>
      </c>
      <c r="E46" s="8">
        <f>Table3[[#This Row],[HARGA]]*Table3[[#This Row],[QTY]]</f>
        <v>34500</v>
      </c>
      <c r="F46" s="8">
        <f>VLOOKUP(Table3[[#This Row],[kode_brg]],Table2[[kode_brg]:[mark_up]],9,FALSE)</f>
        <v>1500</v>
      </c>
      <c r="G46" s="8">
        <f>Table3[[#This Row],[MARKUP]]*Table3[[#This Row],[QTY]]</f>
        <v>1500</v>
      </c>
      <c r="H46" s="8"/>
    </row>
    <row r="47" spans="1:8" x14ac:dyDescent="0.3">
      <c r="A47" t="s">
        <v>777</v>
      </c>
      <c r="B47" t="str">
        <f>VLOOKUP(Table3[[#This Row],[kode_brg]],Table2[[kode_brg]:[nama_brg]],2,FALSE)</f>
        <v xml:space="preserve">MINYAK GORENG RIZKY 1000 ML </v>
      </c>
      <c r="C47" s="8">
        <v>2</v>
      </c>
      <c r="D47" s="8">
        <f>VLOOKUP(Table3[[#This Row],[kode_brg]],Table2[[kode_brg]:[jual]],8,FALSE)</f>
        <v>15500</v>
      </c>
      <c r="E47" s="8">
        <f>Table3[[#This Row],[HARGA]]*Table3[[#This Row],[QTY]]</f>
        <v>31000</v>
      </c>
      <c r="F47" s="8">
        <f>VLOOKUP(Table3[[#This Row],[kode_brg]],Table2[[kode_brg]:[mark_up]],9,FALSE)</f>
        <v>1083</v>
      </c>
      <c r="G47" s="8">
        <f>Table3[[#This Row],[MARKUP]]*Table3[[#This Row],[QTY]]</f>
        <v>2166</v>
      </c>
      <c r="H47" s="8"/>
    </row>
    <row r="48" spans="1:8" x14ac:dyDescent="0.3">
      <c r="A48" t="s">
        <v>261</v>
      </c>
      <c r="B48" t="str">
        <f>VLOOKUP(Table3[[#This Row],[kode_brg]],Table2[[kode_brg]:[nama_brg]],2,FALSE)</f>
        <v>MASAKO AYAM 250GR</v>
      </c>
      <c r="C48" s="8">
        <v>1</v>
      </c>
      <c r="D48" s="8">
        <f>VLOOKUP(Table3[[#This Row],[kode_brg]],Table2[[kode_brg]:[jual]],8,FALSE)</f>
        <v>9500</v>
      </c>
      <c r="E48" s="8">
        <f>Table3[[#This Row],[HARGA]]*Table3[[#This Row],[QTY]]</f>
        <v>9500</v>
      </c>
      <c r="F48" s="8">
        <f>VLOOKUP(Table3[[#This Row],[kode_brg]],Table2[[kode_brg]:[mark_up]],9,FALSE)</f>
        <v>1000</v>
      </c>
      <c r="G48" s="8">
        <f>Table3[[#This Row],[MARKUP]]*Table3[[#This Row],[QTY]]</f>
        <v>1000</v>
      </c>
      <c r="H48" s="8"/>
    </row>
    <row r="49" spans="1:8" x14ac:dyDescent="0.3">
      <c r="A49" t="s">
        <v>791</v>
      </c>
      <c r="B49" t="str">
        <f>VLOOKUP(Table3[[#This Row],[kode_brg]],Table2[[kode_brg]:[nama_brg]],2,FALSE)</f>
        <v>TONG TJI ORIGINAL BLACK TEA   25S</v>
      </c>
      <c r="C49" s="8">
        <v>1</v>
      </c>
      <c r="D49" s="8">
        <f>VLOOKUP(Table3[[#This Row],[kode_brg]],Table2[[kode_brg]:[jual]],8,FALSE)</f>
        <v>7500</v>
      </c>
      <c r="E49" s="8">
        <f>Table3[[#This Row],[HARGA]]*Table3[[#This Row],[QTY]]</f>
        <v>7500</v>
      </c>
      <c r="F49" s="8">
        <f>VLOOKUP(Table3[[#This Row],[kode_brg]],Table2[[kode_brg]:[mark_up]],9,FALSE)</f>
        <v>954</v>
      </c>
      <c r="G49" s="8">
        <f>Table3[[#This Row],[MARKUP]]*Table3[[#This Row],[QTY]]</f>
        <v>954</v>
      </c>
      <c r="H49" s="8"/>
    </row>
    <row r="50" spans="1:8" x14ac:dyDescent="0.3">
      <c r="A50" t="s">
        <v>1257</v>
      </c>
      <c r="B50" t="str">
        <f>VLOOKUP(Table3[[#This Row],[kode_brg]],Table2[[kode_brg]:[nama_brg]],2,FALSE)</f>
        <v>KOPI JEMPOL 225 G</v>
      </c>
      <c r="C50" s="8">
        <v>1</v>
      </c>
      <c r="D50" s="8">
        <f>VLOOKUP(Table3[[#This Row],[kode_brg]],Table2[[kode_brg]:[jual]],8,FALSE)</f>
        <v>20000</v>
      </c>
      <c r="E50" s="8">
        <f>Table3[[#This Row],[HARGA]]*Table3[[#This Row],[QTY]]</f>
        <v>20000</v>
      </c>
      <c r="F50" s="8">
        <f>VLOOKUP(Table3[[#This Row],[kode_brg]],Table2[[kode_brg]:[mark_up]],9,FALSE)</f>
        <v>3250</v>
      </c>
      <c r="G50" s="8">
        <f>Table3[[#This Row],[MARKUP]]*Table3[[#This Row],[QTY]]</f>
        <v>3250</v>
      </c>
      <c r="H50" s="8"/>
    </row>
    <row r="51" spans="1:8" x14ac:dyDescent="0.3">
      <c r="A51" t="s">
        <v>886</v>
      </c>
      <c r="B51" t="str">
        <f>VLOOKUP(Table3[[#This Row],[kode_brg]],Table2[[kode_brg]:[nama_brg]],2,FALSE)</f>
        <v>CHARM EXTRA COMFORT MAXI 16S</v>
      </c>
      <c r="C51" s="8">
        <v>1</v>
      </c>
      <c r="D51" s="8">
        <f>VLOOKUP(Table3[[#This Row],[kode_brg]],Table2[[kode_brg]:[jual]],8,FALSE)</f>
        <v>15500</v>
      </c>
      <c r="E51" s="8">
        <f>Table3[[#This Row],[HARGA]]*Table3[[#This Row],[QTY]]</f>
        <v>15500</v>
      </c>
      <c r="F51" s="8">
        <f>VLOOKUP(Table3[[#This Row],[kode_brg]],Table2[[kode_brg]:[mark_up]],9,FALSE)</f>
        <v>800</v>
      </c>
      <c r="G51" s="8">
        <f>Table3[[#This Row],[MARKUP]]*Table3[[#This Row],[QTY]]</f>
        <v>800</v>
      </c>
      <c r="H51" s="8"/>
    </row>
    <row r="52" spans="1:8" x14ac:dyDescent="0.3">
      <c r="A52" t="s">
        <v>253</v>
      </c>
      <c r="B52" t="str">
        <f>VLOOKUP(Table3[[#This Row],[kode_brg]],Table2[[kode_brg]:[nama_brg]],2,FALSE)</f>
        <v>SAJIKU TEPUNG BUMBU 220 GR</v>
      </c>
      <c r="C52" s="8">
        <v>1</v>
      </c>
      <c r="D52" s="8">
        <f>VLOOKUP(Table3[[#This Row],[kode_brg]],Table2[[kode_brg]:[jual]],8,FALSE)</f>
        <v>5000</v>
      </c>
      <c r="E52" s="8">
        <f>Table3[[#This Row],[HARGA]]*Table3[[#This Row],[QTY]]</f>
        <v>5000</v>
      </c>
      <c r="F52" s="8">
        <f>VLOOKUP(Table3[[#This Row],[kode_brg]],Table2[[kode_brg]:[mark_up]],9,FALSE)</f>
        <v>869</v>
      </c>
      <c r="G52" s="8">
        <f>Table3[[#This Row],[MARKUP]]*Table3[[#This Row],[QTY]]</f>
        <v>869</v>
      </c>
      <c r="H52" s="8"/>
    </row>
    <row r="53" spans="1:8" x14ac:dyDescent="0.3">
      <c r="A53" t="s">
        <v>245</v>
      </c>
      <c r="B53" t="str">
        <f>VLOOKUP(Table3[[#This Row],[kode_brg]],Table2[[kode_brg]:[nama_brg]],2,FALSE)</f>
        <v>ABC Sardines dalam saus cabai (425 GR)</v>
      </c>
      <c r="C53" s="8">
        <v>1</v>
      </c>
      <c r="D53" s="8">
        <f>VLOOKUP(Table3[[#This Row],[kode_brg]],Table2[[kode_brg]:[jual]],8,FALSE)</f>
        <v>23500</v>
      </c>
      <c r="E53" s="8">
        <f>Table3[[#This Row],[HARGA]]*Table3[[#This Row],[QTY]]</f>
        <v>23500</v>
      </c>
      <c r="F53" s="8">
        <f>VLOOKUP(Table3[[#This Row],[kode_brg]],Table2[[kode_brg]:[mark_up]],9,FALSE)</f>
        <v>1500</v>
      </c>
      <c r="G53" s="8">
        <f>Table3[[#This Row],[MARKUP]]*Table3[[#This Row],[QTY]]</f>
        <v>1500</v>
      </c>
      <c r="H53" s="8"/>
    </row>
    <row r="54" spans="1:8" x14ac:dyDescent="0.3">
      <c r="A54" t="s">
        <v>253</v>
      </c>
      <c r="B54" t="str">
        <f>VLOOKUP(Table3[[#This Row],[kode_brg]],Table2[[kode_brg]:[nama_brg]],2,FALSE)</f>
        <v>SAJIKU TEPUNG BUMBU 220 GR</v>
      </c>
      <c r="C54" s="8">
        <v>1</v>
      </c>
      <c r="D54" s="8">
        <f>VLOOKUP(Table3[[#This Row],[kode_brg]],Table2[[kode_brg]:[jual]],8,FALSE)</f>
        <v>5000</v>
      </c>
      <c r="E54" s="8">
        <f>Table3[[#This Row],[HARGA]]*Table3[[#This Row],[QTY]]</f>
        <v>5000</v>
      </c>
      <c r="F54" s="8">
        <f>VLOOKUP(Table3[[#This Row],[kode_brg]],Table2[[kode_brg]:[mark_up]],9,FALSE)</f>
        <v>869</v>
      </c>
      <c r="G54" s="8">
        <f>Table3[[#This Row],[MARKUP]]*Table3[[#This Row],[QTY]]</f>
        <v>869</v>
      </c>
      <c r="H54" s="8"/>
    </row>
    <row r="55" spans="1:8" x14ac:dyDescent="0.3">
      <c r="A55" t="s">
        <v>105</v>
      </c>
      <c r="B55" t="str">
        <f>VLOOKUP(Table3[[#This Row],[kode_brg]],Table2[[kode_brg]:[nama_brg]],2,FALSE)</f>
        <v>BEAR BRAND STM 189 ML</v>
      </c>
      <c r="C55" s="8">
        <v>2</v>
      </c>
      <c r="D55" s="8">
        <f>VLOOKUP(Table3[[#This Row],[kode_brg]],Table2[[kode_brg]:[jual]],8,FALSE)</f>
        <v>10000</v>
      </c>
      <c r="E55" s="8">
        <f>Table3[[#This Row],[HARGA]]*Table3[[#This Row],[QTY]]</f>
        <v>20000</v>
      </c>
      <c r="F55" s="8">
        <f>VLOOKUP(Table3[[#This Row],[kode_brg]],Table2[[kode_brg]:[mark_up]],9,FALSE)</f>
        <v>1170</v>
      </c>
      <c r="G55" s="8">
        <f>Table3[[#This Row],[MARKUP]]*Table3[[#This Row],[QTY]]</f>
        <v>2340</v>
      </c>
      <c r="H55" s="8"/>
    </row>
    <row r="56" spans="1:8" x14ac:dyDescent="0.3">
      <c r="A56" t="s">
        <v>617</v>
      </c>
      <c r="B56" t="str">
        <f>VLOOKUP(Table3[[#This Row],[kode_brg]],Table2[[kode_brg]:[nama_brg]],2,FALSE)</f>
        <v>ABC TERASI UDANG 20X4.5G</v>
      </c>
      <c r="C56" s="8">
        <v>2</v>
      </c>
      <c r="D56" s="8">
        <f>VLOOKUP(Table3[[#This Row],[kode_brg]],Table2[[kode_brg]:[jual]],8,FALSE)</f>
        <v>7000</v>
      </c>
      <c r="E56" s="8">
        <f>Table3[[#This Row],[HARGA]]*Table3[[#This Row],[QTY]]</f>
        <v>14000</v>
      </c>
      <c r="F56" s="8">
        <f>VLOOKUP(Table3[[#This Row],[kode_brg]],Table2[[kode_brg]:[mark_up]],9,FALSE)</f>
        <v>650</v>
      </c>
      <c r="G56" s="8">
        <f>Table3[[#This Row],[MARKUP]]*Table3[[#This Row],[QTY]]</f>
        <v>1300</v>
      </c>
      <c r="H56" s="8"/>
    </row>
    <row r="57" spans="1:8" x14ac:dyDescent="0.3">
      <c r="A57" t="s">
        <v>168</v>
      </c>
      <c r="B57" t="str">
        <f>VLOOKUP(Table3[[#This Row],[kode_brg]],Table2[[kode_brg]:[nama_brg]],2,FALSE)</f>
        <v>LE MINERALE 600ML</v>
      </c>
      <c r="C57" s="8">
        <v>1</v>
      </c>
      <c r="D57" s="8">
        <f>VLOOKUP(Table3[[#This Row],[kode_brg]],Table2[[kode_brg]:[jual]],8,FALSE)</f>
        <v>2500</v>
      </c>
      <c r="E57" s="8">
        <f>Table3[[#This Row],[HARGA]]*Table3[[#This Row],[QTY]]</f>
        <v>2500</v>
      </c>
      <c r="F57" s="8">
        <f>VLOOKUP(Table3[[#This Row],[kode_brg]],Table2[[kode_brg]:[mark_up]],9,FALSE)</f>
        <v>541</v>
      </c>
      <c r="G57" s="8">
        <f>Table3[[#This Row],[MARKUP]]*Table3[[#This Row],[QTY]]</f>
        <v>541</v>
      </c>
      <c r="H57" s="8"/>
    </row>
    <row r="58" spans="1:8" x14ac:dyDescent="0.3">
      <c r="A58" t="s">
        <v>105</v>
      </c>
      <c r="B58" t="str">
        <f>VLOOKUP(Table3[[#This Row],[kode_brg]],Table2[[kode_brg]:[nama_brg]],2,FALSE)</f>
        <v>BEAR BRAND STM 189 ML</v>
      </c>
      <c r="C58" s="8">
        <v>4</v>
      </c>
      <c r="D58" s="8">
        <f>VLOOKUP(Table3[[#This Row],[kode_brg]],Table2[[kode_brg]:[jual]],8,FALSE)</f>
        <v>10000</v>
      </c>
      <c r="E58" s="8">
        <f>Table3[[#This Row],[HARGA]]*Table3[[#This Row],[QTY]]</f>
        <v>40000</v>
      </c>
      <c r="F58" s="8">
        <f>VLOOKUP(Table3[[#This Row],[kode_brg]],Table2[[kode_brg]:[mark_up]],9,FALSE)</f>
        <v>1170</v>
      </c>
      <c r="G58" s="8">
        <f>Table3[[#This Row],[MARKUP]]*Table3[[#This Row],[QTY]]</f>
        <v>4680</v>
      </c>
      <c r="H58" s="8"/>
    </row>
    <row r="59" spans="1:8" x14ac:dyDescent="0.3">
      <c r="A59" t="s">
        <v>1128</v>
      </c>
      <c r="B59" t="str">
        <f>VLOOKUP(Table3[[#This Row],[kode_brg]],Table2[[kode_brg]:[nama_brg]],2,FALSE)</f>
        <v>PEPSODENT PG WHITE EKONOMIS 75GR</v>
      </c>
      <c r="C59" s="8">
        <v>1</v>
      </c>
      <c r="D59" s="8">
        <f>VLOOKUP(Table3[[#This Row],[kode_brg]],Table2[[kode_brg]:[jual]],8,FALSE)</f>
        <v>5000</v>
      </c>
      <c r="E59" s="8">
        <f>Table3[[#This Row],[HARGA]]*Table3[[#This Row],[QTY]]</f>
        <v>5000</v>
      </c>
      <c r="F59" s="8">
        <f>VLOOKUP(Table3[[#This Row],[kode_brg]],Table2[[kode_brg]:[mark_up]],9,FALSE)</f>
        <v>900</v>
      </c>
      <c r="G59" s="8">
        <f>Table3[[#This Row],[MARKUP]]*Table3[[#This Row],[QTY]]</f>
        <v>900</v>
      </c>
      <c r="H59" s="8"/>
    </row>
    <row r="60" spans="1:8" x14ac:dyDescent="0.3">
      <c r="A60" t="s">
        <v>1156</v>
      </c>
      <c r="B60" t="str">
        <f>VLOOKUP(Table3[[#This Row],[kode_brg]],Table2[[kode_brg]:[nama_brg]],2,FALSE)</f>
        <v>CIPTADENT SG PROTECT CHARCOAL 1PC</v>
      </c>
      <c r="C60" s="8">
        <v>1</v>
      </c>
      <c r="D60" s="8">
        <f>VLOOKUP(Table3[[#This Row],[kode_brg]],Table2[[kode_brg]:[jual]],8,FALSE)</f>
        <v>8300</v>
      </c>
      <c r="E60" s="8">
        <f>Table3[[#This Row],[HARGA]]*Table3[[#This Row],[QTY]]</f>
        <v>8300</v>
      </c>
      <c r="F60" s="8">
        <f>VLOOKUP(Table3[[#This Row],[kode_brg]],Table2[[kode_brg]:[mark_up]],9,FALSE)</f>
        <v>1000</v>
      </c>
      <c r="G60" s="8">
        <f>Table3[[#This Row],[MARKUP]]*Table3[[#This Row],[QTY]]</f>
        <v>1000</v>
      </c>
      <c r="H60" s="8"/>
    </row>
    <row r="61" spans="1:8" x14ac:dyDescent="0.3">
      <c r="A61" t="s">
        <v>1585</v>
      </c>
      <c r="B61" t="str">
        <f>VLOOKUP(Table3[[#This Row],[kode_brg]],Table2[[kode_brg]:[nama_brg]],2,FALSE)</f>
        <v xml:space="preserve">CLEAR MEN </v>
      </c>
      <c r="C61" s="8">
        <v>1</v>
      </c>
      <c r="D61" s="8">
        <f>VLOOKUP(Table3[[#This Row],[kode_brg]],Table2[[kode_brg]:[jual]],8,FALSE)</f>
        <v>15800</v>
      </c>
      <c r="E61" s="8">
        <f>Table3[[#This Row],[HARGA]]*Table3[[#This Row],[QTY]]</f>
        <v>15800</v>
      </c>
      <c r="F61" s="8">
        <f>VLOOKUP(Table3[[#This Row],[kode_brg]],Table2[[kode_brg]:[mark_up]],9,FALSE)</f>
        <v>1300</v>
      </c>
      <c r="G61" s="8">
        <f>Table3[[#This Row],[MARKUP]]*Table3[[#This Row],[QTY]]</f>
        <v>1300</v>
      </c>
      <c r="H61" s="8"/>
    </row>
    <row r="62" spans="1:8" x14ac:dyDescent="0.3">
      <c r="A62" s="15" t="s">
        <v>1543</v>
      </c>
      <c r="B62" t="str">
        <f>VLOOKUP(Table3[[#This Row],[kode_brg]],Table2[[kode_brg]:[nama_brg]],2,FALSE)</f>
        <v>BONTEH MELATI 330 ML</v>
      </c>
      <c r="C62" s="8">
        <v>1</v>
      </c>
      <c r="D62" s="8">
        <f>VLOOKUP(Table3[[#This Row],[kode_brg]],Table2[[kode_brg]:[jual]],8,FALSE)</f>
        <v>3000</v>
      </c>
      <c r="E62" s="8">
        <f>Table3[[#This Row],[HARGA]]*Table3[[#This Row],[QTY]]</f>
        <v>3000</v>
      </c>
      <c r="F62" s="8">
        <f>VLOOKUP(Table3[[#This Row],[kode_brg]],Table2[[kode_brg]:[mark_up]],9,FALSE)</f>
        <v>666</v>
      </c>
      <c r="G62" s="8">
        <f>Table3[[#This Row],[MARKUP]]*Table3[[#This Row],[QTY]]</f>
        <v>666</v>
      </c>
      <c r="H62" s="8"/>
    </row>
    <row r="63" spans="1:8" x14ac:dyDescent="0.3">
      <c r="A63" s="15" t="s">
        <v>162</v>
      </c>
      <c r="B63" t="str">
        <f>VLOOKUP(Table3[[#This Row],[kode_brg]],Table2[[kode_brg]:[nama_brg]],2,FALSE)</f>
        <v>AQUA AIR MNM BOTOL 600ML</v>
      </c>
      <c r="C63" s="8">
        <v>1</v>
      </c>
      <c r="D63" s="8">
        <f>VLOOKUP(Table3[[#This Row],[kode_brg]],Table2[[kode_brg]:[jual]],8,FALSE)</f>
        <v>3000</v>
      </c>
      <c r="E63" s="8">
        <f>Table3[[#This Row],[HARGA]]*Table3[[#This Row],[QTY]]</f>
        <v>3000</v>
      </c>
      <c r="F63" s="8">
        <f>VLOOKUP(Table3[[#This Row],[kode_brg]],Table2[[kode_brg]:[mark_up]],9,FALSE)</f>
        <v>842</v>
      </c>
      <c r="G63" s="8">
        <f>Table3[[#This Row],[MARKUP]]*Table3[[#This Row],[QTY]]</f>
        <v>842</v>
      </c>
      <c r="H63" s="8"/>
    </row>
    <row r="64" spans="1:8" x14ac:dyDescent="0.3">
      <c r="A64" s="15" t="s">
        <v>45</v>
      </c>
      <c r="B64" t="str">
        <f>VLOOKUP(Table3[[#This Row],[kode_brg]],Table2[[kode_brg]:[nama_brg]],2,FALSE)</f>
        <v>ROMA SUPERSTAR CKLT 16G</v>
      </c>
      <c r="C64" s="8">
        <v>1</v>
      </c>
      <c r="D64" s="8">
        <f>VLOOKUP(Table3[[#This Row],[kode_brg]],Table2[[kode_brg]:[jual]],8,FALSE)</f>
        <v>1000</v>
      </c>
      <c r="E64" s="8">
        <f>Table3[[#This Row],[HARGA]]*Table3[[#This Row],[QTY]]</f>
        <v>1000</v>
      </c>
      <c r="F64" s="8">
        <f>VLOOKUP(Table3[[#This Row],[kode_brg]],Table2[[kode_brg]:[mark_up]],9,FALSE)</f>
        <v>133</v>
      </c>
      <c r="G64" s="8">
        <f>Table3[[#This Row],[MARKUP]]*Table3[[#This Row],[QTY]]</f>
        <v>133</v>
      </c>
      <c r="H64" s="8"/>
    </row>
    <row r="65" spans="1:8" x14ac:dyDescent="0.3">
      <c r="A65" t="s">
        <v>555</v>
      </c>
      <c r="B65" t="str">
        <f>VLOOKUP(Table3[[#This Row],[kode_brg]],Table2[[kode_brg]:[nama_brg]],2,FALSE)</f>
        <v xml:space="preserve">CORNTOZ KEJU CHEDDAR SMALL </v>
      </c>
      <c r="C65" s="8">
        <v>3</v>
      </c>
      <c r="D65" s="8">
        <f>VLOOKUP(Table3[[#This Row],[kode_brg]],Table2[[kode_brg]:[jual]],8,FALSE)</f>
        <v>1000</v>
      </c>
      <c r="E65" s="8">
        <f>Table3[[#This Row],[HARGA]]*Table3[[#This Row],[QTY]]</f>
        <v>3000</v>
      </c>
      <c r="F65" s="8">
        <f>VLOOKUP(Table3[[#This Row],[kode_brg]],Table2[[kode_brg]:[mark_up]],9,FALSE)</f>
        <v>142</v>
      </c>
      <c r="G65" s="8">
        <f>Table3[[#This Row],[MARKUP]]*Table3[[#This Row],[QTY]]</f>
        <v>426</v>
      </c>
      <c r="H65" s="8"/>
    </row>
    <row r="66" spans="1:8" x14ac:dyDescent="0.3">
      <c r="A66" t="s">
        <v>74</v>
      </c>
      <c r="B66" t="str">
        <f>VLOOKUP(Table3[[#This Row],[kode_brg]],Table2[[kode_brg]:[nama_brg]],2,FALSE)</f>
        <v>BENG-BENG  20G</v>
      </c>
      <c r="C66" s="8">
        <v>1</v>
      </c>
      <c r="D66" s="8">
        <f>VLOOKUP(Table3[[#This Row],[kode_brg]],Table2[[kode_brg]:[jual]],8,FALSE)</f>
        <v>2000</v>
      </c>
      <c r="E66" s="8">
        <f>Table3[[#This Row],[HARGA]]*Table3[[#This Row],[QTY]]</f>
        <v>2000</v>
      </c>
      <c r="F66" s="8">
        <f>VLOOKUP(Table3[[#This Row],[kode_brg]],Table2[[kode_brg]:[mark_up]],9,FALSE)</f>
        <v>261</v>
      </c>
      <c r="G66" s="8">
        <f>Table3[[#This Row],[MARKUP]]*Table3[[#This Row],[QTY]]</f>
        <v>261</v>
      </c>
      <c r="H66" s="8"/>
    </row>
    <row r="67" spans="1:8" x14ac:dyDescent="0.3">
      <c r="A67" t="s">
        <v>1366</v>
      </c>
      <c r="B67" t="str">
        <f>VLOOKUP(Table3[[#This Row],[kode_brg]],Table2[[kode_brg]:[nama_brg]],2,FALSE)</f>
        <v>PULPEN GEL JOYKO</v>
      </c>
      <c r="C67" s="8">
        <v>2</v>
      </c>
      <c r="D67" s="8">
        <f>VLOOKUP(Table3[[#This Row],[kode_brg]],Table2[[kode_brg]:[jual]],8,FALSE)</f>
        <v>3000</v>
      </c>
      <c r="E67" s="8">
        <f>Table3[[#This Row],[HARGA]]*Table3[[#This Row],[QTY]]</f>
        <v>6000</v>
      </c>
      <c r="F67" s="8">
        <f>VLOOKUP(Table3[[#This Row],[kode_brg]],Table2[[kode_brg]:[mark_up]],9,FALSE)</f>
        <v>1509</v>
      </c>
      <c r="G67" s="8">
        <f>Table3[[#This Row],[MARKUP]]*Table3[[#This Row],[QTY]]</f>
        <v>3018</v>
      </c>
      <c r="H67" s="8"/>
    </row>
    <row r="68" spans="1:8" x14ac:dyDescent="0.3">
      <c r="A68" t="s">
        <v>27</v>
      </c>
      <c r="B68" t="str">
        <f>VLOOKUP(Table3[[#This Row],[kode_brg]],Table2[[kode_brg]:[nama_brg]],2,FALSE)</f>
        <v>POCKY STRAWBERRY STICK 45GR</v>
      </c>
      <c r="C68" s="8">
        <v>1</v>
      </c>
      <c r="D68" s="8">
        <f>VLOOKUP(Table3[[#This Row],[kode_brg]],Table2[[kode_brg]:[jual]],8,FALSE)</f>
        <v>8000</v>
      </c>
      <c r="E68" s="8">
        <f>Table3[[#This Row],[HARGA]]*Table3[[#This Row],[QTY]]</f>
        <v>8000</v>
      </c>
      <c r="F68" s="8">
        <f>VLOOKUP(Table3[[#This Row],[kode_brg]],Table2[[kode_brg]:[mark_up]],9,FALSE)</f>
        <v>1392</v>
      </c>
      <c r="G68" s="8">
        <f>Table3[[#This Row],[MARKUP]]*Table3[[#This Row],[QTY]]</f>
        <v>1392</v>
      </c>
      <c r="H68" s="8"/>
    </row>
    <row r="69" spans="1:8" x14ac:dyDescent="0.3">
      <c r="A69" t="s">
        <v>406</v>
      </c>
      <c r="B69" t="str">
        <f>VLOOKUP(Table3[[#This Row],[kode_brg]],Table2[[kode_brg]:[nama_brg]],2,FALSE)</f>
        <v xml:space="preserve">GREENFIELDS UHT FULL CREAM  125 ML </v>
      </c>
      <c r="C69" s="8">
        <v>1</v>
      </c>
      <c r="D69" s="8">
        <f>VLOOKUP(Table3[[#This Row],[kode_brg]],Table2[[kode_brg]:[jual]],8,FALSE)</f>
        <v>4000</v>
      </c>
      <c r="E69" s="8">
        <f>Table3[[#This Row],[HARGA]]*Table3[[#This Row],[QTY]]</f>
        <v>4000</v>
      </c>
      <c r="F69" s="8">
        <f>VLOOKUP(Table3[[#This Row],[kode_brg]],Table2[[kode_brg]:[mark_up]],9,FALSE)</f>
        <v>750</v>
      </c>
      <c r="G69" s="8">
        <f>Table3[[#This Row],[MARKUP]]*Table3[[#This Row],[QTY]]</f>
        <v>750</v>
      </c>
      <c r="H69" s="8"/>
    </row>
    <row r="70" spans="1:8" x14ac:dyDescent="0.3">
      <c r="A70" t="s">
        <v>406</v>
      </c>
      <c r="B70" t="str">
        <f>VLOOKUP(Table3[[#This Row],[kode_brg]],Table2[[kode_brg]:[nama_brg]],2,FALSE)</f>
        <v xml:space="preserve">GREENFIELDS UHT FULL CREAM  125 ML </v>
      </c>
      <c r="C70" s="8">
        <v>1</v>
      </c>
      <c r="D70" s="8">
        <f>VLOOKUP(Table3[[#This Row],[kode_brg]],Table2[[kode_brg]:[jual]],8,FALSE)</f>
        <v>4000</v>
      </c>
      <c r="E70" s="8">
        <f>Table3[[#This Row],[HARGA]]*Table3[[#This Row],[QTY]]</f>
        <v>4000</v>
      </c>
      <c r="F70" s="8">
        <f>VLOOKUP(Table3[[#This Row],[kode_brg]],Table2[[kode_brg]:[mark_up]],9,FALSE)</f>
        <v>750</v>
      </c>
      <c r="G70" s="8">
        <f>Table3[[#This Row],[MARKUP]]*Table3[[#This Row],[QTY]]</f>
        <v>750</v>
      </c>
      <c r="H70" s="8"/>
    </row>
    <row r="71" spans="1:8" x14ac:dyDescent="0.3">
      <c r="A71" t="s">
        <v>378</v>
      </c>
      <c r="B71" t="str">
        <f>VLOOKUP(Table3[[#This Row],[kode_brg]],Table2[[kode_brg]:[nama_brg]],2,FALSE)</f>
        <v xml:space="preserve">COOL BLUEBERRY 70 GR </v>
      </c>
      <c r="C71" s="8">
        <v>2</v>
      </c>
      <c r="D71" s="8">
        <f>VLOOKUP(Table3[[#This Row],[kode_brg]],Table2[[kode_brg]:[jual]],8,FALSE)</f>
        <v>3000</v>
      </c>
      <c r="E71" s="8">
        <f>Table3[[#This Row],[HARGA]]*Table3[[#This Row],[QTY]]</f>
        <v>6000</v>
      </c>
      <c r="F71" s="8">
        <f>VLOOKUP(Table3[[#This Row],[kode_brg]],Table2[[kode_brg]:[mark_up]],9,FALSE)</f>
        <v>488</v>
      </c>
      <c r="G71" s="8">
        <f>Table3[[#This Row],[MARKUP]]*Table3[[#This Row],[QTY]]</f>
        <v>976</v>
      </c>
      <c r="H71" s="8"/>
    </row>
    <row r="72" spans="1:8" x14ac:dyDescent="0.3">
      <c r="A72" t="s">
        <v>368</v>
      </c>
      <c r="B72" t="str">
        <f>VLOOKUP(Table3[[#This Row],[kode_brg]],Table2[[kode_brg]:[nama_brg]],2,FALSE)</f>
        <v>CRUNCHY CHOCOLATE MALT 75 GR</v>
      </c>
      <c r="C72" s="8">
        <v>1</v>
      </c>
      <c r="D72" s="8">
        <f>VLOOKUP(Table3[[#This Row],[kode_brg]],Table2[[kode_brg]:[jual]],8,FALSE)</f>
        <v>4500</v>
      </c>
      <c r="E72" s="8">
        <f>Table3[[#This Row],[HARGA]]*Table3[[#This Row],[QTY]]</f>
        <v>4500</v>
      </c>
      <c r="F72" s="8">
        <f>VLOOKUP(Table3[[#This Row],[kode_brg]],Table2[[kode_brg]:[mark_up]],9,FALSE)</f>
        <v>500</v>
      </c>
      <c r="G72" s="8">
        <f>Table3[[#This Row],[MARKUP]]*Table3[[#This Row],[QTY]]</f>
        <v>500</v>
      </c>
      <c r="H72" s="8"/>
    </row>
    <row r="73" spans="1:8" x14ac:dyDescent="0.3">
      <c r="A73" t="s">
        <v>376</v>
      </c>
      <c r="B73" t="str">
        <f>VLOOKUP(Table3[[#This Row],[kode_brg]],Table2[[kode_brg]:[nama_brg]],2,FALSE)</f>
        <v>COOL PEACH</v>
      </c>
      <c r="C73" s="8">
        <v>1</v>
      </c>
      <c r="D73" s="8">
        <f>VLOOKUP(Table3[[#This Row],[kode_brg]],Table2[[kode_brg]:[jual]],8,FALSE)</f>
        <v>2500</v>
      </c>
      <c r="E73" s="8">
        <f>Table3[[#This Row],[HARGA]]*Table3[[#This Row],[QTY]]</f>
        <v>2500</v>
      </c>
      <c r="F73" s="8">
        <f>VLOOKUP(Table3[[#This Row],[kode_brg]],Table2[[kode_brg]:[mark_up]],9,FALSE)</f>
        <v>820</v>
      </c>
      <c r="G73" s="8">
        <f>Table3[[#This Row],[MARKUP]]*Table3[[#This Row],[QTY]]</f>
        <v>820</v>
      </c>
      <c r="H73" s="8"/>
    </row>
    <row r="74" spans="1:8" x14ac:dyDescent="0.3">
      <c r="A74" t="s">
        <v>1436</v>
      </c>
      <c r="B74" t="str">
        <f>VLOOKUP(Table3[[#This Row],[kode_brg]],Table2[[kode_brg]:[nama_brg]],2,FALSE)</f>
        <v>PRISTINE 600ML</v>
      </c>
      <c r="C74" s="8">
        <v>1</v>
      </c>
      <c r="D74" s="8">
        <f>VLOOKUP(Table3[[#This Row],[kode_brg]],Table2[[kode_brg]:[jual]],8,FALSE)</f>
        <v>4500</v>
      </c>
      <c r="E74" s="8">
        <f>Table3[[#This Row],[HARGA]]*Table3[[#This Row],[QTY]]</f>
        <v>4500</v>
      </c>
      <c r="F74" s="8">
        <f>VLOOKUP(Table3[[#This Row],[kode_brg]],Table2[[kode_brg]:[mark_up]],9,FALSE)</f>
        <v>695</v>
      </c>
      <c r="G74" s="8">
        <f>Table3[[#This Row],[MARKUP]]*Table3[[#This Row],[QTY]]</f>
        <v>695</v>
      </c>
      <c r="H74" s="8"/>
    </row>
    <row r="75" spans="1:8" x14ac:dyDescent="0.3">
      <c r="A75" t="s">
        <v>434</v>
      </c>
      <c r="B75" t="str">
        <f>VLOOKUP(Table3[[#This Row],[kode_brg]],Table2[[kode_brg]:[nama_brg]],2,FALSE)</f>
        <v>MILO ACTIV-GO UHT 180ML</v>
      </c>
      <c r="C75" s="8">
        <v>1</v>
      </c>
      <c r="D75" s="8">
        <f>VLOOKUP(Table3[[#This Row],[kode_brg]],Table2[[kode_brg]:[jual]],8,FALSE)</f>
        <v>4500</v>
      </c>
      <c r="E75" s="8">
        <f>Table3[[#This Row],[HARGA]]*Table3[[#This Row],[QTY]]</f>
        <v>4500</v>
      </c>
      <c r="F75" s="8">
        <f>VLOOKUP(Table3[[#This Row],[kode_brg]],Table2[[kode_brg]:[mark_up]],9,FALSE)</f>
        <v>600</v>
      </c>
      <c r="G75" s="8">
        <f>Table3[[#This Row],[MARKUP]]*Table3[[#This Row],[QTY]]</f>
        <v>600</v>
      </c>
      <c r="H75" s="8"/>
    </row>
    <row r="76" spans="1:8" x14ac:dyDescent="0.3">
      <c r="A76" t="s">
        <v>386</v>
      </c>
      <c r="B76" t="str">
        <f>VLOOKUP(Table3[[#This Row],[kode_brg]],Table2[[kode_brg]:[nama_brg]],2,FALSE)</f>
        <v>JOYDAY CHOCO BERRY</v>
      </c>
      <c r="C76" s="8">
        <v>1</v>
      </c>
      <c r="D76" s="8">
        <f>VLOOKUP(Table3[[#This Row],[kode_brg]],Table2[[kode_brg]:[jual]],8,FALSE)</f>
        <v>2300</v>
      </c>
      <c r="E76" s="8">
        <f>Table3[[#This Row],[HARGA]]*Table3[[#This Row],[QTY]]</f>
        <v>2300</v>
      </c>
      <c r="F76" s="8">
        <f>VLOOKUP(Table3[[#This Row],[kode_brg]],Table2[[kode_brg]:[mark_up]],9,FALSE)</f>
        <v>500</v>
      </c>
      <c r="G76" s="8">
        <f>Table3[[#This Row],[MARKUP]]*Table3[[#This Row],[QTY]]</f>
        <v>500</v>
      </c>
      <c r="H76" s="8"/>
    </row>
    <row r="77" spans="1:8" x14ac:dyDescent="0.3">
      <c r="A77" t="s">
        <v>378</v>
      </c>
      <c r="B77" t="str">
        <f>VLOOKUP(Table3[[#This Row],[kode_brg]],Table2[[kode_brg]:[nama_brg]],2,FALSE)</f>
        <v xml:space="preserve">COOL BLUEBERRY 70 GR </v>
      </c>
      <c r="C77" s="8">
        <v>1</v>
      </c>
      <c r="D77" s="8">
        <f>VLOOKUP(Table3[[#This Row],[kode_brg]],Table2[[kode_brg]:[jual]],8,FALSE)</f>
        <v>3000</v>
      </c>
      <c r="E77" s="8">
        <f>Table3[[#This Row],[HARGA]]*Table3[[#This Row],[QTY]]</f>
        <v>3000</v>
      </c>
      <c r="F77" s="8">
        <f>VLOOKUP(Table3[[#This Row],[kode_brg]],Table2[[kode_brg]:[mark_up]],9,FALSE)</f>
        <v>488</v>
      </c>
      <c r="G77" s="8">
        <f>Table3[[#This Row],[MARKUP]]*Table3[[#This Row],[QTY]]</f>
        <v>488</v>
      </c>
      <c r="H77" s="8"/>
    </row>
    <row r="78" spans="1:8" x14ac:dyDescent="0.3">
      <c r="A78" t="s">
        <v>350</v>
      </c>
      <c r="B78" t="str">
        <f>VLOOKUP(Table3[[#This Row],[kode_brg]],Table2[[kode_brg]:[nama_brg]],2,FALSE)</f>
        <v>AICE MOCHI DURIAN</v>
      </c>
      <c r="C78" s="8">
        <v>1</v>
      </c>
      <c r="D78" s="8">
        <f>VLOOKUP(Table3[[#This Row],[kode_brg]],Table2[[kode_brg]:[jual]],8,FALSE)</f>
        <v>3000</v>
      </c>
      <c r="E78" s="8">
        <f>Table3[[#This Row],[HARGA]]*Table3[[#This Row],[QTY]]</f>
        <v>3000</v>
      </c>
      <c r="F78" s="8">
        <f>VLOOKUP(Table3[[#This Row],[kode_brg]],Table2[[kode_brg]:[mark_up]],9,FALSE)</f>
        <v>687</v>
      </c>
      <c r="G78" s="8">
        <f>Table3[[#This Row],[MARKUP]]*Table3[[#This Row],[QTY]]</f>
        <v>687</v>
      </c>
      <c r="H78" s="8"/>
    </row>
    <row r="79" spans="1:8" x14ac:dyDescent="0.3">
      <c r="A79" t="s">
        <v>1304</v>
      </c>
      <c r="B79" t="str">
        <f>VLOOKUP(Table3[[#This Row],[kode_brg]],Table2[[kode_brg]:[nama_brg]],2,FALSE)</f>
        <v>TRIPANCA 600ML</v>
      </c>
      <c r="C79" s="8">
        <v>3</v>
      </c>
      <c r="D79" s="8">
        <f>VLOOKUP(Table3[[#This Row],[kode_brg]],Table2[[kode_brg]:[jual]],8,FALSE)</f>
        <v>2000</v>
      </c>
      <c r="E79" s="8">
        <f>Table3[[#This Row],[HARGA]]*Table3[[#This Row],[QTY]]</f>
        <v>6000</v>
      </c>
      <c r="F79" s="8">
        <f>VLOOKUP(Table3[[#This Row],[kode_brg]],Table2[[kode_brg]:[mark_up]],9,FALSE)</f>
        <v>750</v>
      </c>
      <c r="G79" s="8">
        <f>Table3[[#This Row],[MARKUP]]*Table3[[#This Row],[QTY]]</f>
        <v>2250</v>
      </c>
      <c r="H79" s="8"/>
    </row>
    <row r="80" spans="1:8" x14ac:dyDescent="0.3">
      <c r="A80" t="s">
        <v>828</v>
      </c>
      <c r="B80" t="str">
        <f>VLOOKUP(Table3[[#This Row],[kode_brg]],Table2[[kode_brg]:[nama_brg]],2,FALSE)</f>
        <v>CUCU RICE CRISPIES</v>
      </c>
      <c r="C80" s="8">
        <v>1</v>
      </c>
      <c r="D80" s="8">
        <f>VLOOKUP(Table3[[#This Row],[kode_brg]],Table2[[kode_brg]:[jual]],8,FALSE)</f>
        <v>1000</v>
      </c>
      <c r="E80" s="8">
        <f>Table3[[#This Row],[HARGA]]*Table3[[#This Row],[QTY]]</f>
        <v>1000</v>
      </c>
      <c r="F80" s="8">
        <f>VLOOKUP(Table3[[#This Row],[kode_brg]],Table2[[kode_brg]:[mark_up]],9,FALSE)</f>
        <v>113</v>
      </c>
      <c r="G80" s="8">
        <f>Table3[[#This Row],[MARKUP]]*Table3[[#This Row],[QTY]]</f>
        <v>113</v>
      </c>
      <c r="H80" s="8"/>
    </row>
    <row r="81" spans="1:8" x14ac:dyDescent="0.3">
      <c r="A81" t="s">
        <v>1484</v>
      </c>
      <c r="B81" t="str">
        <f>VLOOKUP(Table3[[#This Row],[kode_brg]],Table2[[kode_brg]:[nama_brg]],2,FALSE)</f>
        <v>KAPAL API ORI BLACK COFFE</v>
      </c>
      <c r="C81" s="8">
        <v>1</v>
      </c>
      <c r="D81" s="8">
        <f>VLOOKUP(Table3[[#This Row],[kode_brg]],Table2[[kode_brg]:[jual]],8,FALSE)</f>
        <v>5500</v>
      </c>
      <c r="E81" s="8">
        <f>Table3[[#This Row],[HARGA]]*Table3[[#This Row],[QTY]]</f>
        <v>5500</v>
      </c>
      <c r="F81" s="8">
        <f>VLOOKUP(Table3[[#This Row],[kode_brg]],Table2[[kode_brg]:[mark_up]],9,FALSE)</f>
        <v>1375</v>
      </c>
      <c r="G81" s="8">
        <f>Table3[[#This Row],[MARKUP]]*Table3[[#This Row],[QTY]]</f>
        <v>1375</v>
      </c>
      <c r="H81" s="8"/>
    </row>
    <row r="82" spans="1:8" x14ac:dyDescent="0.3">
      <c r="A82" t="s">
        <v>62</v>
      </c>
      <c r="B82" t="str">
        <f>VLOOKUP(Table3[[#This Row],[kode_brg]],Table2[[kode_brg]:[nama_brg]],2,FALSE)</f>
        <v>DELFI TOP CHOCOLATE 9G</v>
      </c>
      <c r="C82" s="8">
        <v>1</v>
      </c>
      <c r="D82" s="8">
        <f>VLOOKUP(Table3[[#This Row],[kode_brg]],Table2[[kode_brg]:[jual]],8,FALSE)</f>
        <v>1000</v>
      </c>
      <c r="E82" s="8">
        <f>Table3[[#This Row],[HARGA]]*Table3[[#This Row],[QTY]]</f>
        <v>1000</v>
      </c>
      <c r="F82" s="8">
        <f>VLOOKUP(Table3[[#This Row],[kode_brg]],Table2[[kode_brg]:[mark_up]],9,FALSE)</f>
        <v>113</v>
      </c>
      <c r="G82" s="8">
        <f>Table3[[#This Row],[MARKUP]]*Table3[[#This Row],[QTY]]</f>
        <v>113</v>
      </c>
      <c r="H82" s="8"/>
    </row>
    <row r="83" spans="1:8" x14ac:dyDescent="0.3">
      <c r="A83" t="s">
        <v>368</v>
      </c>
      <c r="B83" t="str">
        <f>VLOOKUP(Table3[[#This Row],[kode_brg]],Table2[[kode_brg]:[nama_brg]],2,FALSE)</f>
        <v>CRUNCHY CHOCOLATE MALT 75 GR</v>
      </c>
      <c r="C83" s="8">
        <v>1</v>
      </c>
      <c r="D83" s="8">
        <f>VLOOKUP(Table3[[#This Row],[kode_brg]],Table2[[kode_brg]:[jual]],8,FALSE)</f>
        <v>4500</v>
      </c>
      <c r="E83" s="8">
        <f>Table3[[#This Row],[HARGA]]*Table3[[#This Row],[QTY]]</f>
        <v>4500</v>
      </c>
      <c r="F83" s="8">
        <f>VLOOKUP(Table3[[#This Row],[kode_brg]],Table2[[kode_brg]:[mark_up]],9,FALSE)</f>
        <v>500</v>
      </c>
      <c r="G83" s="8">
        <f>Table3[[#This Row],[MARKUP]]*Table3[[#This Row],[QTY]]</f>
        <v>500</v>
      </c>
      <c r="H83" s="8"/>
    </row>
    <row r="84" spans="1:8" x14ac:dyDescent="0.3">
      <c r="A84" t="s">
        <v>1348</v>
      </c>
      <c r="B84" t="str">
        <f>VLOOKUP(Table3[[#This Row],[kode_brg]],Table2[[kode_brg]:[nama_brg]],2,FALSE)</f>
        <v>SUSU KEDELAI</v>
      </c>
      <c r="C84" s="8">
        <v>1</v>
      </c>
      <c r="D84" s="8">
        <f>VLOOKUP(Table3[[#This Row],[kode_brg]],Table2[[kode_brg]:[jual]],8,FALSE)</f>
        <v>2000</v>
      </c>
      <c r="E84" s="8">
        <f>Table3[[#This Row],[HARGA]]*Table3[[#This Row],[QTY]]</f>
        <v>2000</v>
      </c>
      <c r="F84" s="8">
        <f>VLOOKUP(Table3[[#This Row],[kode_brg]],Table2[[kode_brg]:[mark_up]],9,FALSE)</f>
        <v>400</v>
      </c>
      <c r="G84" s="8">
        <f>Table3[[#This Row],[MARKUP]]*Table3[[#This Row],[QTY]]</f>
        <v>400</v>
      </c>
      <c r="H84" s="8"/>
    </row>
    <row r="85" spans="1:8" x14ac:dyDescent="0.3">
      <c r="A85" t="s">
        <v>1304</v>
      </c>
      <c r="B85" t="str">
        <f>VLOOKUP(Table3[[#This Row],[kode_brg]],Table2[[kode_brg]:[nama_brg]],2,FALSE)</f>
        <v>TRIPANCA 600ML</v>
      </c>
      <c r="C85" s="8">
        <v>4</v>
      </c>
      <c r="D85" s="8">
        <f>VLOOKUP(Table3[[#This Row],[kode_brg]],Table2[[kode_brg]:[jual]],8,FALSE)</f>
        <v>2000</v>
      </c>
      <c r="E85" s="8">
        <f>Table3[[#This Row],[HARGA]]*Table3[[#This Row],[QTY]]</f>
        <v>8000</v>
      </c>
      <c r="F85" s="8">
        <f>VLOOKUP(Table3[[#This Row],[kode_brg]],Table2[[kode_brg]:[mark_up]],9,FALSE)</f>
        <v>750</v>
      </c>
      <c r="G85" s="8">
        <f>Table3[[#This Row],[MARKUP]]*Table3[[#This Row],[QTY]]</f>
        <v>3000</v>
      </c>
      <c r="H85" s="8"/>
    </row>
    <row r="86" spans="1:8" x14ac:dyDescent="0.3">
      <c r="A86" t="s">
        <v>70</v>
      </c>
      <c r="B86" t="str">
        <f>VLOOKUP(Table3[[#This Row],[kode_brg]],Table2[[kode_brg]:[nama_brg]],2,FALSE)</f>
        <v>GERY CHOCOLATOS 8.5G</v>
      </c>
      <c r="C86" s="8">
        <v>2</v>
      </c>
      <c r="D86" s="8">
        <f>VLOOKUP(Table3[[#This Row],[kode_brg]],Table2[[kode_brg]:[jual]],8,FALSE)</f>
        <v>500</v>
      </c>
      <c r="E86" s="8">
        <f>Table3[[#This Row],[HARGA]]*Table3[[#This Row],[QTY]]</f>
        <v>1000</v>
      </c>
      <c r="F86" s="8">
        <f>VLOOKUP(Table3[[#This Row],[kode_brg]],Table2[[kode_brg]:[mark_up]],9,FALSE)</f>
        <v>100</v>
      </c>
      <c r="G86" s="8">
        <f>Table3[[#This Row],[MARKUP]]*Table3[[#This Row],[QTY]]</f>
        <v>200</v>
      </c>
      <c r="H86" s="8"/>
    </row>
    <row r="87" spans="1:8" x14ac:dyDescent="0.3">
      <c r="A87" t="s">
        <v>162</v>
      </c>
      <c r="B87" t="str">
        <f>VLOOKUP(Table3[[#This Row],[kode_brg]],Table2[[kode_brg]:[nama_brg]],2,FALSE)</f>
        <v>AQUA AIR MNM BOTOL 600ML</v>
      </c>
      <c r="C87" s="8">
        <v>1</v>
      </c>
      <c r="D87" s="8">
        <f>VLOOKUP(Table3[[#This Row],[kode_brg]],Table2[[kode_brg]:[jual]],8,FALSE)</f>
        <v>3000</v>
      </c>
      <c r="E87" s="8">
        <f>Table3[[#This Row],[HARGA]]*Table3[[#This Row],[QTY]]</f>
        <v>3000</v>
      </c>
      <c r="F87" s="8">
        <f>VLOOKUP(Table3[[#This Row],[kode_brg]],Table2[[kode_brg]:[mark_up]],9,FALSE)</f>
        <v>842</v>
      </c>
      <c r="G87" s="8">
        <f>Table3[[#This Row],[MARKUP]]*Table3[[#This Row],[QTY]]</f>
        <v>842</v>
      </c>
      <c r="H87" s="8"/>
    </row>
    <row r="88" spans="1:8" x14ac:dyDescent="0.3">
      <c r="A88" t="s">
        <v>1304</v>
      </c>
      <c r="B88" t="str">
        <f>VLOOKUP(Table3[[#This Row],[kode_brg]],Table2[[kode_brg]:[nama_brg]],2,FALSE)</f>
        <v>TRIPANCA 600ML</v>
      </c>
      <c r="C88" s="8">
        <v>1</v>
      </c>
      <c r="D88" s="8">
        <f>VLOOKUP(Table3[[#This Row],[kode_brg]],Table2[[kode_brg]:[jual]],8,FALSE)</f>
        <v>2000</v>
      </c>
      <c r="E88" s="8">
        <f>Table3[[#This Row],[HARGA]]*Table3[[#This Row],[QTY]]</f>
        <v>2000</v>
      </c>
      <c r="F88" s="8">
        <f>VLOOKUP(Table3[[#This Row],[kode_brg]],Table2[[kode_brg]:[mark_up]],9,FALSE)</f>
        <v>750</v>
      </c>
      <c r="G88" s="8">
        <f>Table3[[#This Row],[MARKUP]]*Table3[[#This Row],[QTY]]</f>
        <v>750</v>
      </c>
      <c r="H88" s="8"/>
    </row>
    <row r="89" spans="1:8" x14ac:dyDescent="0.3">
      <c r="A89" t="s">
        <v>127</v>
      </c>
      <c r="B89" t="str">
        <f>VLOOKUP(Table3[[#This Row],[kode_brg]],Table2[[kode_brg]:[nama_brg]],2,FALSE)</f>
        <v>GOOD DAY TIRAMISU BLISS COFFEE 250 ML</v>
      </c>
      <c r="C89" s="8">
        <v>1</v>
      </c>
      <c r="D89" s="8">
        <f>VLOOKUP(Table3[[#This Row],[kode_brg]],Table2[[kode_brg]:[jual]],8,FALSE)</f>
        <v>5500</v>
      </c>
      <c r="E89" s="8">
        <f>Table3[[#This Row],[HARGA]]*Table3[[#This Row],[QTY]]</f>
        <v>5500</v>
      </c>
      <c r="F89" s="8">
        <f>VLOOKUP(Table3[[#This Row],[kode_brg]],Table2[[kode_brg]:[mark_up]],9,FALSE)</f>
        <v>475</v>
      </c>
      <c r="G89" s="8">
        <f>Table3[[#This Row],[MARKUP]]*Table3[[#This Row],[QTY]]</f>
        <v>475</v>
      </c>
      <c r="H89" s="8"/>
    </row>
    <row r="90" spans="1:8" x14ac:dyDescent="0.3">
      <c r="A90" t="s">
        <v>123</v>
      </c>
      <c r="B90" t="str">
        <f>VLOOKUP(Table3[[#This Row],[kode_brg]],Table2[[kode_brg]:[nama_brg]],2,FALSE)</f>
        <v>GOOD DAY CAPPUCINO BOTOL 250ML</v>
      </c>
      <c r="C90" s="8">
        <v>1</v>
      </c>
      <c r="D90" s="8">
        <f>VLOOKUP(Table3[[#This Row],[kode_brg]],Table2[[kode_brg]:[jual]],8,FALSE)</f>
        <v>5500</v>
      </c>
      <c r="E90" s="8">
        <f>Table3[[#This Row],[HARGA]]*Table3[[#This Row],[QTY]]</f>
        <v>5500</v>
      </c>
      <c r="F90" s="8">
        <f>VLOOKUP(Table3[[#This Row],[kode_brg]],Table2[[kode_brg]:[mark_up]],9,FALSE)</f>
        <v>525</v>
      </c>
      <c r="G90" s="8">
        <f>Table3[[#This Row],[MARKUP]]*Table3[[#This Row],[QTY]]</f>
        <v>525</v>
      </c>
      <c r="H90" s="8"/>
    </row>
    <row r="91" spans="1:8" x14ac:dyDescent="0.3">
      <c r="A91" t="s">
        <v>1304</v>
      </c>
      <c r="B91" t="str">
        <f>VLOOKUP(Table3[[#This Row],[kode_brg]],Table2[[kode_brg]:[nama_brg]],2,FALSE)</f>
        <v>TRIPANCA 600ML</v>
      </c>
      <c r="C91" s="8">
        <v>1</v>
      </c>
      <c r="D91" s="8">
        <f>VLOOKUP(Table3[[#This Row],[kode_brg]],Table2[[kode_brg]:[jual]],8,FALSE)</f>
        <v>2000</v>
      </c>
      <c r="E91" s="8">
        <f>Table3[[#This Row],[HARGA]]*Table3[[#This Row],[QTY]]</f>
        <v>2000</v>
      </c>
      <c r="F91" s="8">
        <f>VLOOKUP(Table3[[#This Row],[kode_brg]],Table2[[kode_brg]:[mark_up]],9,FALSE)</f>
        <v>750</v>
      </c>
      <c r="G91" s="8">
        <f>Table3[[#This Row],[MARKUP]]*Table3[[#This Row],[QTY]]</f>
        <v>750</v>
      </c>
      <c r="H91" s="8"/>
    </row>
    <row r="92" spans="1:8" x14ac:dyDescent="0.3">
      <c r="A92" t="s">
        <v>162</v>
      </c>
      <c r="B92" t="str">
        <f>VLOOKUP(Table3[[#This Row],[kode_brg]],Table2[[kode_brg]:[nama_brg]],2,FALSE)</f>
        <v>AQUA AIR MNM BOTOL 600ML</v>
      </c>
      <c r="C92" s="8">
        <v>1</v>
      </c>
      <c r="D92" s="8">
        <f>VLOOKUP(Table3[[#This Row],[kode_brg]],Table2[[kode_brg]:[jual]],8,FALSE)</f>
        <v>3000</v>
      </c>
      <c r="E92" s="8">
        <f>Table3[[#This Row],[HARGA]]*Table3[[#This Row],[QTY]]</f>
        <v>3000</v>
      </c>
      <c r="F92" s="8">
        <f>VLOOKUP(Table3[[#This Row],[kode_brg]],Table2[[kode_brg]:[mark_up]],9,FALSE)</f>
        <v>842</v>
      </c>
      <c r="G92" s="8">
        <f>Table3[[#This Row],[MARKUP]]*Table3[[#This Row],[QTY]]</f>
        <v>842</v>
      </c>
      <c r="H92" s="8"/>
    </row>
    <row r="93" spans="1:8" x14ac:dyDescent="0.3">
      <c r="A93" t="s">
        <v>70</v>
      </c>
      <c r="B93" t="str">
        <f>VLOOKUP(Table3[[#This Row],[kode_brg]],Table2[[kode_brg]:[nama_brg]],2,FALSE)</f>
        <v>GERY CHOCOLATOS 8.5G</v>
      </c>
      <c r="C93" s="8">
        <v>1</v>
      </c>
      <c r="D93" s="8">
        <f>VLOOKUP(Table3[[#This Row],[kode_brg]],Table2[[kode_brg]:[jual]],8,FALSE)</f>
        <v>500</v>
      </c>
      <c r="E93" s="8">
        <f>Table3[[#This Row],[HARGA]]*Table3[[#This Row],[QTY]]</f>
        <v>500</v>
      </c>
      <c r="F93" s="8">
        <f>VLOOKUP(Table3[[#This Row],[kode_brg]],Table2[[kode_brg]:[mark_up]],9,FALSE)</f>
        <v>100</v>
      </c>
      <c r="G93" s="8">
        <f>Table3[[#This Row],[MARKUP]]*Table3[[#This Row],[QTY]]</f>
        <v>100</v>
      </c>
      <c r="H93" s="8"/>
    </row>
    <row r="94" spans="1:8" x14ac:dyDescent="0.3">
      <c r="A94" t="s">
        <v>162</v>
      </c>
      <c r="B94" t="str">
        <f>VLOOKUP(Table3[[#This Row],[kode_brg]],Table2[[kode_brg]:[nama_brg]],2,FALSE)</f>
        <v>AQUA AIR MNM BOTOL 600ML</v>
      </c>
      <c r="C94" s="8">
        <v>1</v>
      </c>
      <c r="D94" s="8">
        <f>VLOOKUP(Table3[[#This Row],[kode_brg]],Table2[[kode_brg]:[jual]],8,FALSE)</f>
        <v>3000</v>
      </c>
      <c r="E94" s="8">
        <f>Table3[[#This Row],[HARGA]]*Table3[[#This Row],[QTY]]</f>
        <v>3000</v>
      </c>
      <c r="F94" s="8">
        <f>VLOOKUP(Table3[[#This Row],[kode_brg]],Table2[[kode_brg]:[mark_up]],9,FALSE)</f>
        <v>842</v>
      </c>
      <c r="G94" s="8">
        <f>Table3[[#This Row],[MARKUP]]*Table3[[#This Row],[QTY]]</f>
        <v>842</v>
      </c>
      <c r="H94" s="8"/>
    </row>
    <row r="95" spans="1:8" x14ac:dyDescent="0.3">
      <c r="A95" t="s">
        <v>168</v>
      </c>
      <c r="B95" t="str">
        <f>VLOOKUP(Table3[[#This Row],[kode_brg]],Table2[[kode_brg]:[nama_brg]],2,FALSE)</f>
        <v>LE MINERALE 600ML</v>
      </c>
      <c r="C95" s="8">
        <v>1</v>
      </c>
      <c r="D95" s="8">
        <f>VLOOKUP(Table3[[#This Row],[kode_brg]],Table2[[kode_brg]:[jual]],8,FALSE)</f>
        <v>2500</v>
      </c>
      <c r="E95" s="8">
        <f>Table3[[#This Row],[HARGA]]*Table3[[#This Row],[QTY]]</f>
        <v>2500</v>
      </c>
      <c r="F95" s="8">
        <f>VLOOKUP(Table3[[#This Row],[kode_brg]],Table2[[kode_brg]:[mark_up]],9,FALSE)</f>
        <v>541</v>
      </c>
      <c r="G95" s="8">
        <f>Table3[[#This Row],[MARKUP]]*Table3[[#This Row],[QTY]]</f>
        <v>541</v>
      </c>
      <c r="H95" s="8"/>
    </row>
    <row r="96" spans="1:8" x14ac:dyDescent="0.3">
      <c r="A96" t="s">
        <v>45</v>
      </c>
      <c r="B96" t="str">
        <f>VLOOKUP(Table3[[#This Row],[kode_brg]],Table2[[kode_brg]:[nama_brg]],2,FALSE)</f>
        <v>ROMA SUPERSTAR CKLT 16G</v>
      </c>
      <c r="C96" s="8">
        <v>1</v>
      </c>
      <c r="D96" s="8">
        <f>VLOOKUP(Table3[[#This Row],[kode_brg]],Table2[[kode_brg]:[jual]],8,FALSE)</f>
        <v>1000</v>
      </c>
      <c r="E96" s="8">
        <f>Table3[[#This Row],[HARGA]]*Table3[[#This Row],[QTY]]</f>
        <v>1000</v>
      </c>
      <c r="F96" s="8">
        <f>VLOOKUP(Table3[[#This Row],[kode_brg]],Table2[[kode_brg]:[mark_up]],9,FALSE)</f>
        <v>133</v>
      </c>
      <c r="G96" s="8">
        <f>Table3[[#This Row],[MARKUP]]*Table3[[#This Row],[QTY]]</f>
        <v>133</v>
      </c>
      <c r="H96" s="8"/>
    </row>
    <row r="97" spans="1:8" x14ac:dyDescent="0.3">
      <c r="A97" t="s">
        <v>651</v>
      </c>
      <c r="B97" t="str">
        <f>VLOOKUP(Table3[[#This Row],[kode_brg]],Table2[[kode_brg]:[nama_brg]],2,FALSE)</f>
        <v xml:space="preserve">FRUIT TEA KOTAK  APEL 250 ML </v>
      </c>
      <c r="C97" s="8">
        <v>1</v>
      </c>
      <c r="D97" s="8">
        <f>VLOOKUP(Table3[[#This Row],[kode_brg]],Table2[[kode_brg]:[jual]],8,FALSE)</f>
        <v>3500</v>
      </c>
      <c r="E97" s="8">
        <f>Table3[[#This Row],[HARGA]]*Table3[[#This Row],[QTY]]</f>
        <v>3500</v>
      </c>
      <c r="F97" s="8">
        <f>VLOOKUP(Table3[[#This Row],[kode_brg]],Table2[[kode_brg]:[mark_up]],9,FALSE)</f>
        <v>1145</v>
      </c>
      <c r="G97" s="8">
        <f>Table3[[#This Row],[MARKUP]]*Table3[[#This Row],[QTY]]</f>
        <v>1145</v>
      </c>
      <c r="H97" s="8"/>
    </row>
    <row r="98" spans="1:8" x14ac:dyDescent="0.3">
      <c r="A98" t="s">
        <v>382</v>
      </c>
      <c r="B98" t="str">
        <f>VLOOKUP(Table3[[#This Row],[kode_brg]],Table2[[kode_brg]:[nama_brg]],2,FALSE)</f>
        <v>JOYDAY CHAMPION BALL</v>
      </c>
      <c r="C98" s="8">
        <v>1</v>
      </c>
      <c r="D98" s="8">
        <f>VLOOKUP(Table3[[#This Row],[kode_brg]],Table2[[kode_brg]:[jual]],8,FALSE)</f>
        <v>3000</v>
      </c>
      <c r="E98" s="8">
        <f>Table3[[#This Row],[HARGA]]*Table3[[#This Row],[QTY]]</f>
        <v>3000</v>
      </c>
      <c r="F98" s="8">
        <f>VLOOKUP(Table3[[#This Row],[kode_brg]],Table2[[kode_brg]:[mark_up]],9,FALSE)</f>
        <v>325</v>
      </c>
      <c r="G98" s="8">
        <f>Table3[[#This Row],[MARKUP]]*Table3[[#This Row],[QTY]]</f>
        <v>325</v>
      </c>
      <c r="H98" s="8"/>
    </row>
    <row r="99" spans="1:8" x14ac:dyDescent="0.3">
      <c r="A99" t="s">
        <v>1506</v>
      </c>
      <c r="B99" t="str">
        <f>VLOOKUP(Table3[[#This Row],[kode_brg]],Table2[[kode_brg]:[nama_brg]],2,FALSE)</f>
        <v>MEET JELLY ALL VARIAN</v>
      </c>
      <c r="C99" s="8">
        <v>1</v>
      </c>
      <c r="D99" s="8">
        <f>VLOOKUP(Table3[[#This Row],[kode_brg]],Table2[[kode_brg]:[jual]],8,FALSE)</f>
        <v>12000</v>
      </c>
      <c r="E99" s="8">
        <f>Table3[[#This Row],[HARGA]]*Table3[[#This Row],[QTY]]</f>
        <v>12000</v>
      </c>
      <c r="F99" s="8">
        <f>VLOOKUP(Table3[[#This Row],[kode_brg]],Table2[[kode_brg]:[mark_up]],9,FALSE)</f>
        <v>1000</v>
      </c>
      <c r="G99" s="8">
        <f>Table3[[#This Row],[MARKUP]]*Table3[[#This Row],[QTY]]</f>
        <v>1000</v>
      </c>
      <c r="H99" s="8"/>
    </row>
    <row r="100" spans="1:8" x14ac:dyDescent="0.3">
      <c r="A100" t="s">
        <v>1380</v>
      </c>
      <c r="B100" t="str">
        <f>VLOOKUP(Table3[[#This Row],[kode_brg]],Table2[[kode_brg]:[nama_brg]],2,FALSE)</f>
        <v>SARI ROTI SANDWICH COKLAT 46GR</v>
      </c>
      <c r="C100" s="8">
        <v>1</v>
      </c>
      <c r="D100" s="8">
        <f>VLOOKUP(Table3[[#This Row],[kode_brg]],Table2[[kode_brg]:[jual]],8,FALSE)</f>
        <v>6000</v>
      </c>
      <c r="E100" s="8">
        <f>Table3[[#This Row],[HARGA]]*Table3[[#This Row],[QTY]]</f>
        <v>6000</v>
      </c>
      <c r="F100" s="8">
        <f>VLOOKUP(Table3[[#This Row],[kode_brg]],Table2[[kode_brg]:[mark_up]],9,FALSE)</f>
        <v>600</v>
      </c>
      <c r="G100" s="8">
        <f>Table3[[#This Row],[MARKUP]]*Table3[[#This Row],[QTY]]</f>
        <v>600</v>
      </c>
      <c r="H100" s="8"/>
    </row>
    <row r="101" spans="1:8" x14ac:dyDescent="0.3">
      <c r="A101" t="s">
        <v>168</v>
      </c>
      <c r="B101" t="str">
        <f>VLOOKUP(Table3[[#This Row],[kode_brg]],Table2[[kode_brg]:[nama_brg]],2,FALSE)</f>
        <v>LE MINERALE 600ML</v>
      </c>
      <c r="C101" s="8">
        <v>8</v>
      </c>
      <c r="D101" s="8">
        <f>VLOOKUP(Table3[[#This Row],[kode_brg]],Table2[[kode_brg]:[jual]],8,FALSE)</f>
        <v>2500</v>
      </c>
      <c r="E101" s="8">
        <f>Table3[[#This Row],[HARGA]]*Table3[[#This Row],[QTY]]</f>
        <v>20000</v>
      </c>
      <c r="F101" s="8">
        <f>VLOOKUP(Table3[[#This Row],[kode_brg]],Table2[[kode_brg]:[mark_up]],9,FALSE)</f>
        <v>541</v>
      </c>
      <c r="G101" s="8">
        <f>Table3[[#This Row],[MARKUP]]*Table3[[#This Row],[QTY]]</f>
        <v>4328</v>
      </c>
      <c r="H101" s="8"/>
    </row>
    <row r="102" spans="1:8" x14ac:dyDescent="0.3">
      <c r="A102" t="s">
        <v>62</v>
      </c>
      <c r="B102" t="str">
        <f>VLOOKUP(Table3[[#This Row],[kode_brg]],Table2[[kode_brg]:[nama_brg]],2,FALSE)</f>
        <v>DELFI TOP CHOCOLATE 9G</v>
      </c>
      <c r="C102" s="8">
        <v>3</v>
      </c>
      <c r="D102" s="8">
        <f>VLOOKUP(Table3[[#This Row],[kode_brg]],Table2[[kode_brg]:[jual]],8,FALSE)</f>
        <v>1000</v>
      </c>
      <c r="E102" s="8">
        <f>Table3[[#This Row],[HARGA]]*Table3[[#This Row],[QTY]]</f>
        <v>3000</v>
      </c>
      <c r="F102" s="8">
        <f>VLOOKUP(Table3[[#This Row],[kode_brg]],Table2[[kode_brg]:[mark_up]],9,FALSE)</f>
        <v>113</v>
      </c>
      <c r="G102" s="8">
        <f>Table3[[#This Row],[MARKUP]]*Table3[[#This Row],[QTY]]</f>
        <v>339</v>
      </c>
      <c r="H102" s="8"/>
    </row>
    <row r="103" spans="1:8" x14ac:dyDescent="0.3">
      <c r="A103" t="s">
        <v>430</v>
      </c>
      <c r="B103" t="str">
        <f>VLOOKUP(Table3[[#This Row],[kode_brg]],Table2[[kode_brg]:[nama_brg]],2,FALSE)</f>
        <v>ULTRA SUSU SLIM CHOCO  250 ML</v>
      </c>
      <c r="C103" s="8">
        <v>1</v>
      </c>
      <c r="D103" s="8">
        <f>VLOOKUP(Table3[[#This Row],[kode_brg]],Table2[[kode_brg]:[jual]],8,FALSE)</f>
        <v>6000</v>
      </c>
      <c r="E103" s="8">
        <f>Table3[[#This Row],[HARGA]]*Table3[[#This Row],[QTY]]</f>
        <v>6000</v>
      </c>
      <c r="F103" s="8">
        <f>VLOOKUP(Table3[[#This Row],[kode_brg]],Table2[[kode_brg]:[mark_up]],9,FALSE)</f>
        <v>757</v>
      </c>
      <c r="G103" s="8">
        <f>Table3[[#This Row],[MARKUP]]*Table3[[#This Row],[QTY]]</f>
        <v>757</v>
      </c>
      <c r="H103" s="8"/>
    </row>
    <row r="104" spans="1:8" x14ac:dyDescent="0.3">
      <c r="A104" t="s">
        <v>667</v>
      </c>
      <c r="B104" t="str">
        <f>VLOOKUP(Table3[[#This Row],[kode_brg]],Table2[[kode_brg]:[nama_brg]],2,FALSE)</f>
        <v>DF TREASURE ALMOND 36GR</v>
      </c>
      <c r="C104" s="8">
        <v>1</v>
      </c>
      <c r="D104" s="8">
        <f>VLOOKUP(Table3[[#This Row],[kode_brg]],Table2[[kode_brg]:[jual]],8,FALSE)</f>
        <v>7500</v>
      </c>
      <c r="E104" s="8">
        <f>Table3[[#This Row],[HARGA]]*Table3[[#This Row],[QTY]]</f>
        <v>7500</v>
      </c>
      <c r="F104" s="8">
        <f>VLOOKUP(Table3[[#This Row],[kode_brg]],Table2[[kode_brg]:[mark_up]],9,FALSE)</f>
        <v>1097</v>
      </c>
      <c r="G104" s="8">
        <f>Table3[[#This Row],[MARKUP]]*Table3[[#This Row],[QTY]]</f>
        <v>1097</v>
      </c>
      <c r="H104" s="8"/>
    </row>
    <row r="105" spans="1:8" x14ac:dyDescent="0.3">
      <c r="A105" t="s">
        <v>74</v>
      </c>
      <c r="B105" t="str">
        <f>VLOOKUP(Table3[[#This Row],[kode_brg]],Table2[[kode_brg]:[nama_brg]],2,FALSE)</f>
        <v>BENG-BENG  20G</v>
      </c>
      <c r="C105" s="8">
        <v>2</v>
      </c>
      <c r="D105" s="8">
        <f>VLOOKUP(Table3[[#This Row],[kode_brg]],Table2[[kode_brg]:[jual]],8,FALSE)</f>
        <v>2000</v>
      </c>
      <c r="E105" s="8">
        <f>Table3[[#This Row],[HARGA]]*Table3[[#This Row],[QTY]]</f>
        <v>4000</v>
      </c>
      <c r="F105" s="8">
        <f>VLOOKUP(Table3[[#This Row],[kode_brg]],Table2[[kode_brg]:[mark_up]],9,FALSE)</f>
        <v>261</v>
      </c>
      <c r="G105" s="8">
        <f>Table3[[#This Row],[MARKUP]]*Table3[[#This Row],[QTY]]</f>
        <v>522</v>
      </c>
      <c r="H105" s="8"/>
    </row>
    <row r="106" spans="1:8" x14ac:dyDescent="0.3">
      <c r="A106" t="s">
        <v>168</v>
      </c>
      <c r="B106" t="str">
        <f>VLOOKUP(Table3[[#This Row],[kode_brg]],Table2[[kode_brg]:[nama_brg]],2,FALSE)</f>
        <v>LE MINERALE 600ML</v>
      </c>
      <c r="C106" s="8">
        <v>1</v>
      </c>
      <c r="D106" s="8">
        <f>VLOOKUP(Table3[[#This Row],[kode_brg]],Table2[[kode_brg]:[jual]],8,FALSE)</f>
        <v>2500</v>
      </c>
      <c r="E106" s="8">
        <f>Table3[[#This Row],[HARGA]]*Table3[[#This Row],[QTY]]</f>
        <v>2500</v>
      </c>
      <c r="F106" s="8">
        <f>VLOOKUP(Table3[[#This Row],[kode_brg]],Table2[[kode_brg]:[mark_up]],9,FALSE)</f>
        <v>541</v>
      </c>
      <c r="G106" s="8">
        <f>Table3[[#This Row],[MARKUP]]*Table3[[#This Row],[QTY]]</f>
        <v>541</v>
      </c>
      <c r="H106" s="8"/>
    </row>
    <row r="107" spans="1:8" x14ac:dyDescent="0.3">
      <c r="A107" t="s">
        <v>1348</v>
      </c>
      <c r="B107" t="str">
        <f>VLOOKUP(Table3[[#This Row],[kode_brg]],Table2[[kode_brg]:[nama_brg]],2,FALSE)</f>
        <v>SUSU KEDELAI</v>
      </c>
      <c r="C107" s="8">
        <v>1</v>
      </c>
      <c r="D107" s="8">
        <f>VLOOKUP(Table3[[#This Row],[kode_brg]],Table2[[kode_brg]:[jual]],8,FALSE)</f>
        <v>2000</v>
      </c>
      <c r="E107" s="8">
        <f>Table3[[#This Row],[HARGA]]*Table3[[#This Row],[QTY]]</f>
        <v>2000</v>
      </c>
      <c r="F107" s="8">
        <f>VLOOKUP(Table3[[#This Row],[kode_brg]],Table2[[kode_brg]:[mark_up]],9,FALSE)</f>
        <v>400</v>
      </c>
      <c r="G107" s="8">
        <f>Table3[[#This Row],[MARKUP]]*Table3[[#This Row],[QTY]]</f>
        <v>400</v>
      </c>
      <c r="H107" s="8"/>
    </row>
    <row r="108" spans="1:8" x14ac:dyDescent="0.3">
      <c r="A108" t="s">
        <v>168</v>
      </c>
      <c r="B108" t="str">
        <f>VLOOKUP(Table3[[#This Row],[kode_brg]],Table2[[kode_brg]:[nama_brg]],2,FALSE)</f>
        <v>LE MINERALE 600ML</v>
      </c>
      <c r="C108" s="8">
        <v>1</v>
      </c>
      <c r="D108" s="8">
        <f>VLOOKUP(Table3[[#This Row],[kode_brg]],Table2[[kode_brg]:[jual]],8,FALSE)</f>
        <v>2500</v>
      </c>
      <c r="E108" s="8">
        <f>Table3[[#This Row],[HARGA]]*Table3[[#This Row],[QTY]]</f>
        <v>2500</v>
      </c>
      <c r="F108" s="8">
        <f>VLOOKUP(Table3[[#This Row],[kode_brg]],Table2[[kode_brg]:[mark_up]],9,FALSE)</f>
        <v>541</v>
      </c>
      <c r="G108" s="8">
        <f>Table3[[#This Row],[MARKUP]]*Table3[[#This Row],[QTY]]</f>
        <v>541</v>
      </c>
      <c r="H108" s="8"/>
    </row>
    <row r="109" spans="1:8" x14ac:dyDescent="0.3">
      <c r="A109" t="s">
        <v>1304</v>
      </c>
      <c r="B109" t="str">
        <f>VLOOKUP(Table3[[#This Row],[kode_brg]],Table2[[kode_brg]:[nama_brg]],2,FALSE)</f>
        <v>TRIPANCA 600ML</v>
      </c>
      <c r="C109" s="8">
        <v>1</v>
      </c>
      <c r="D109" s="8">
        <f>VLOOKUP(Table3[[#This Row],[kode_brg]],Table2[[kode_brg]:[jual]],8,FALSE)</f>
        <v>2000</v>
      </c>
      <c r="E109" s="8">
        <f>Table3[[#This Row],[HARGA]]*Table3[[#This Row],[QTY]]</f>
        <v>2000</v>
      </c>
      <c r="F109" s="8">
        <f>VLOOKUP(Table3[[#This Row],[kode_brg]],Table2[[kode_brg]:[mark_up]],9,FALSE)</f>
        <v>750</v>
      </c>
      <c r="G109" s="8">
        <f>Table3[[#This Row],[MARKUP]]*Table3[[#This Row],[QTY]]</f>
        <v>750</v>
      </c>
      <c r="H109" s="8"/>
    </row>
    <row r="110" spans="1:8" x14ac:dyDescent="0.3">
      <c r="A110" t="s">
        <v>62</v>
      </c>
      <c r="B110" t="str">
        <f>VLOOKUP(Table3[[#This Row],[kode_brg]],Table2[[kode_brg]:[nama_brg]],2,FALSE)</f>
        <v>DELFI TOP CHOCOLATE 9G</v>
      </c>
      <c r="C110" s="8">
        <v>2</v>
      </c>
      <c r="D110" s="8">
        <f>VLOOKUP(Table3[[#This Row],[kode_brg]],Table2[[kode_brg]:[jual]],8,FALSE)</f>
        <v>1000</v>
      </c>
      <c r="E110" s="8">
        <f>Table3[[#This Row],[HARGA]]*Table3[[#This Row],[QTY]]</f>
        <v>2000</v>
      </c>
      <c r="F110" s="8">
        <f>VLOOKUP(Table3[[#This Row],[kode_brg]],Table2[[kode_brg]:[mark_up]],9,FALSE)</f>
        <v>113</v>
      </c>
      <c r="G110" s="8">
        <f>Table3[[#This Row],[MARKUP]]*Table3[[#This Row],[QTY]]</f>
        <v>226</v>
      </c>
      <c r="H110" s="8"/>
    </row>
    <row r="111" spans="1:8" x14ac:dyDescent="0.3">
      <c r="A111" t="s">
        <v>1304</v>
      </c>
      <c r="B111" t="str">
        <f>VLOOKUP(Table3[[#This Row],[kode_brg]],Table2[[kode_brg]:[nama_brg]],2,FALSE)</f>
        <v>TRIPANCA 600ML</v>
      </c>
      <c r="C111" s="8">
        <v>1</v>
      </c>
      <c r="D111" s="8">
        <f>VLOOKUP(Table3[[#This Row],[kode_brg]],Table2[[kode_brg]:[jual]],8,FALSE)</f>
        <v>2000</v>
      </c>
      <c r="E111" s="8">
        <f>Table3[[#This Row],[HARGA]]*Table3[[#This Row],[QTY]]</f>
        <v>2000</v>
      </c>
      <c r="F111" s="8">
        <f>VLOOKUP(Table3[[#This Row],[kode_brg]],Table2[[kode_brg]:[mark_up]],9,FALSE)</f>
        <v>750</v>
      </c>
      <c r="G111" s="8">
        <f>Table3[[#This Row],[MARKUP]]*Table3[[#This Row],[QTY]]</f>
        <v>750</v>
      </c>
      <c r="H111" s="8"/>
    </row>
    <row r="112" spans="1:8" x14ac:dyDescent="0.3">
      <c r="A112" t="s">
        <v>62</v>
      </c>
      <c r="B112" t="str">
        <f>VLOOKUP(Table3[[#This Row],[kode_brg]],Table2[[kode_brg]:[nama_brg]],2,FALSE)</f>
        <v>DELFI TOP CHOCOLATE 9G</v>
      </c>
      <c r="C112" s="8">
        <v>2</v>
      </c>
      <c r="D112" s="8">
        <f>VLOOKUP(Table3[[#This Row],[kode_brg]],Table2[[kode_brg]:[jual]],8,FALSE)</f>
        <v>1000</v>
      </c>
      <c r="E112" s="8">
        <f>Table3[[#This Row],[HARGA]]*Table3[[#This Row],[QTY]]</f>
        <v>2000</v>
      </c>
      <c r="F112" s="8">
        <f>VLOOKUP(Table3[[#This Row],[kode_brg]],Table2[[kode_brg]:[mark_up]],9,FALSE)</f>
        <v>113</v>
      </c>
      <c r="G112" s="8">
        <f>Table3[[#This Row],[MARKUP]]*Table3[[#This Row],[QTY]]</f>
        <v>226</v>
      </c>
      <c r="H112" s="8"/>
    </row>
    <row r="113" spans="1:8" x14ac:dyDescent="0.3">
      <c r="A113" t="s">
        <v>168</v>
      </c>
      <c r="B113" t="str">
        <f>VLOOKUP(Table3[[#This Row],[kode_brg]],Table2[[kode_brg]:[nama_brg]],2,FALSE)</f>
        <v>LE MINERALE 600ML</v>
      </c>
      <c r="C113" s="8">
        <v>1</v>
      </c>
      <c r="D113" s="8">
        <f>VLOOKUP(Table3[[#This Row],[kode_brg]],Table2[[kode_brg]:[jual]],8,FALSE)</f>
        <v>2500</v>
      </c>
      <c r="E113" s="8">
        <f>Table3[[#This Row],[HARGA]]*Table3[[#This Row],[QTY]]</f>
        <v>2500</v>
      </c>
      <c r="F113" s="8">
        <f>VLOOKUP(Table3[[#This Row],[kode_brg]],Table2[[kode_brg]:[mark_up]],9,FALSE)</f>
        <v>541</v>
      </c>
      <c r="G113" s="8">
        <f>Table3[[#This Row],[MARKUP]]*Table3[[#This Row],[QTY]]</f>
        <v>541</v>
      </c>
      <c r="H113" s="8"/>
    </row>
    <row r="114" spans="1:8" x14ac:dyDescent="0.3">
      <c r="A114" t="s">
        <v>162</v>
      </c>
      <c r="B114" t="str">
        <f>VLOOKUP(Table3[[#This Row],[kode_brg]],Table2[[kode_brg]:[nama_brg]],2,FALSE)</f>
        <v>AQUA AIR MNM BOTOL 600ML</v>
      </c>
      <c r="C114" s="8">
        <v>1</v>
      </c>
      <c r="D114" s="8">
        <f>VLOOKUP(Table3[[#This Row],[kode_brg]],Table2[[kode_brg]:[jual]],8,FALSE)</f>
        <v>3000</v>
      </c>
      <c r="E114" s="8">
        <f>Table3[[#This Row],[HARGA]]*Table3[[#This Row],[QTY]]</f>
        <v>3000</v>
      </c>
      <c r="F114" s="8">
        <f>VLOOKUP(Table3[[#This Row],[kode_brg]],Table2[[kode_brg]:[mark_up]],9,FALSE)</f>
        <v>842</v>
      </c>
      <c r="G114" s="8">
        <f>Table3[[#This Row],[MARKUP]]*Table3[[#This Row],[QTY]]</f>
        <v>842</v>
      </c>
      <c r="H114" s="8"/>
    </row>
    <row r="115" spans="1:8" x14ac:dyDescent="0.3">
      <c r="A115" t="s">
        <v>430</v>
      </c>
      <c r="B115" t="str">
        <f>VLOOKUP(Table3[[#This Row],[kode_brg]],Table2[[kode_brg]:[nama_brg]],2,FALSE)</f>
        <v>ULTRA SUSU SLIM CHOCO  250 ML</v>
      </c>
      <c r="C115" s="8">
        <v>1</v>
      </c>
      <c r="D115" s="8">
        <f>VLOOKUP(Table3[[#This Row],[kode_brg]],Table2[[kode_brg]:[jual]],8,FALSE)</f>
        <v>6000</v>
      </c>
      <c r="E115" s="8">
        <f>Table3[[#This Row],[HARGA]]*Table3[[#This Row],[QTY]]</f>
        <v>6000</v>
      </c>
      <c r="F115" s="8">
        <f>VLOOKUP(Table3[[#This Row],[kode_brg]],Table2[[kode_brg]:[mark_up]],9,FALSE)</f>
        <v>757</v>
      </c>
      <c r="G115" s="8">
        <f>Table3[[#This Row],[MARKUP]]*Table3[[#This Row],[QTY]]</f>
        <v>757</v>
      </c>
      <c r="H115" s="8"/>
    </row>
    <row r="116" spans="1:8" x14ac:dyDescent="0.3">
      <c r="A116" t="s">
        <v>72</v>
      </c>
      <c r="B116" t="str">
        <f>VLOOKUP(Table3[[#This Row],[kode_brg]],Table2[[kode_brg]:[nama_brg]],2,FALSE)</f>
        <v>KALPA WAFER COKLAT 24 GRM+A85</v>
      </c>
      <c r="C116" s="8">
        <v>1</v>
      </c>
      <c r="D116" s="8">
        <f>VLOOKUP(Table3[[#This Row],[kode_brg]],Table2[[kode_brg]:[jual]],8,FALSE)</f>
        <v>2000</v>
      </c>
      <c r="E116" s="8">
        <f>Table3[[#This Row],[HARGA]]*Table3[[#This Row],[QTY]]</f>
        <v>2000</v>
      </c>
      <c r="F116" s="8">
        <f>VLOOKUP(Table3[[#This Row],[kode_brg]],Table2[[kode_brg]:[mark_up]],9,FALSE)</f>
        <v>175</v>
      </c>
      <c r="G116" s="8">
        <f>Table3[[#This Row],[MARKUP]]*Table3[[#This Row],[QTY]]</f>
        <v>175</v>
      </c>
      <c r="H116" s="8"/>
    </row>
    <row r="117" spans="1:8" x14ac:dyDescent="0.3">
      <c r="A117" t="s">
        <v>565</v>
      </c>
      <c r="B117" t="str">
        <f>VLOOKUP(Table3[[#This Row],[kode_brg]],Table2[[kode_brg]:[nama_brg]],2,FALSE)</f>
        <v>TARO NET BARBEQUE 17 GR</v>
      </c>
      <c r="C117" s="8">
        <v>1</v>
      </c>
      <c r="D117" s="8">
        <f>VLOOKUP(Table3[[#This Row],[kode_brg]],Table2[[kode_brg]:[jual]],8,FALSE)</f>
        <v>2000</v>
      </c>
      <c r="E117" s="8">
        <f>Table3[[#This Row],[HARGA]]*Table3[[#This Row],[QTY]]</f>
        <v>2000</v>
      </c>
      <c r="F117" s="8">
        <f>VLOOKUP(Table3[[#This Row],[kode_brg]],Table2[[kode_brg]:[mark_up]],9,FALSE)</f>
        <v>286</v>
      </c>
      <c r="G117" s="8">
        <f>Table3[[#This Row],[MARKUP]]*Table3[[#This Row],[QTY]]</f>
        <v>286</v>
      </c>
      <c r="H117" s="8"/>
    </row>
    <row r="118" spans="1:8" x14ac:dyDescent="0.3">
      <c r="A118" t="s">
        <v>422</v>
      </c>
      <c r="B118" t="str">
        <f>VLOOKUP(Table3[[#This Row],[kode_brg]],Table2[[kode_brg]:[nama_brg]],2,FALSE)</f>
        <v>ULTRA SUSU SLIM STRAW 250 ML</v>
      </c>
      <c r="C118" s="8">
        <v>1</v>
      </c>
      <c r="D118" s="8">
        <f>VLOOKUP(Table3[[#This Row],[kode_brg]],Table2[[kode_brg]:[jual]],8,FALSE)</f>
        <v>5500</v>
      </c>
      <c r="E118" s="8">
        <f>Table3[[#This Row],[HARGA]]*Table3[[#This Row],[QTY]]</f>
        <v>5500</v>
      </c>
      <c r="F118" s="8">
        <f>VLOOKUP(Table3[[#This Row],[kode_brg]],Table2[[kode_brg]:[mark_up]],9,FALSE)</f>
        <v>645</v>
      </c>
      <c r="G118" s="8">
        <f>Table3[[#This Row],[MARKUP]]*Table3[[#This Row],[QTY]]</f>
        <v>645</v>
      </c>
      <c r="H118" s="8"/>
    </row>
    <row r="119" spans="1:8" x14ac:dyDescent="0.3">
      <c r="A119" t="s">
        <v>76</v>
      </c>
      <c r="B119" t="str">
        <f>VLOOKUP(Table3[[#This Row],[kode_brg]],Table2[[kode_brg]:[nama_brg]],2,FALSE)</f>
        <v>BENG-BENG MAXX 32</v>
      </c>
      <c r="C119" s="8">
        <v>1</v>
      </c>
      <c r="D119" s="8">
        <f>VLOOKUP(Table3[[#This Row],[kode_brg]],Table2[[kode_brg]:[jual]],8,FALSE)</f>
        <v>4000</v>
      </c>
      <c r="E119" s="8">
        <f>Table3[[#This Row],[HARGA]]*Table3[[#This Row],[QTY]]</f>
        <v>4000</v>
      </c>
      <c r="F119" s="8">
        <f>VLOOKUP(Table3[[#This Row],[kode_brg]],Table2[[kode_brg]:[mark_up]],9,FALSE)</f>
        <v>525</v>
      </c>
      <c r="G119" s="8">
        <f>Table3[[#This Row],[MARKUP]]*Table3[[#This Row],[QTY]]</f>
        <v>525</v>
      </c>
      <c r="H119" s="8"/>
    </row>
    <row r="120" spans="1:8" x14ac:dyDescent="0.3">
      <c r="A120" t="s">
        <v>70</v>
      </c>
      <c r="B120" t="str">
        <f>VLOOKUP(Table3[[#This Row],[kode_brg]],Table2[[kode_brg]:[nama_brg]],2,FALSE)</f>
        <v>GERY CHOCOLATOS 8.5G</v>
      </c>
      <c r="C120" s="8">
        <v>1</v>
      </c>
      <c r="D120" s="8">
        <f>VLOOKUP(Table3[[#This Row],[kode_brg]],Table2[[kode_brg]:[jual]],8,FALSE)</f>
        <v>500</v>
      </c>
      <c r="E120" s="8">
        <f>Table3[[#This Row],[HARGA]]*Table3[[#This Row],[QTY]]</f>
        <v>500</v>
      </c>
      <c r="F120" s="8">
        <f>VLOOKUP(Table3[[#This Row],[kode_brg]],Table2[[kode_brg]:[mark_up]],9,FALSE)</f>
        <v>100</v>
      </c>
      <c r="G120" s="8">
        <f>Table3[[#This Row],[MARKUP]]*Table3[[#This Row],[QTY]]</f>
        <v>100</v>
      </c>
      <c r="H120" s="8"/>
    </row>
    <row r="121" spans="1:8" x14ac:dyDescent="0.3">
      <c r="A121" t="s">
        <v>76</v>
      </c>
      <c r="B121" t="str">
        <f>VLOOKUP(Table3[[#This Row],[kode_brg]],Table2[[kode_brg]:[nama_brg]],2,FALSE)</f>
        <v>BENG-BENG MAXX 32</v>
      </c>
      <c r="C121" s="8">
        <v>1</v>
      </c>
      <c r="D121" s="8">
        <f>VLOOKUP(Table3[[#This Row],[kode_brg]],Table2[[kode_brg]:[jual]],8,FALSE)</f>
        <v>4000</v>
      </c>
      <c r="E121" s="8">
        <f>Table3[[#This Row],[HARGA]]*Table3[[#This Row],[QTY]]</f>
        <v>4000</v>
      </c>
      <c r="F121" s="8">
        <f>VLOOKUP(Table3[[#This Row],[kode_brg]],Table2[[kode_brg]:[mark_up]],9,FALSE)</f>
        <v>525</v>
      </c>
      <c r="G121" s="8">
        <f>Table3[[#This Row],[MARKUP]]*Table3[[#This Row],[QTY]]</f>
        <v>525</v>
      </c>
      <c r="H121" s="8"/>
    </row>
    <row r="122" spans="1:8" x14ac:dyDescent="0.3">
      <c r="A122" t="s">
        <v>168</v>
      </c>
      <c r="B122" t="str">
        <f>VLOOKUP(Table3[[#This Row],[kode_brg]],Table2[[kode_brg]:[nama_brg]],2,FALSE)</f>
        <v>LE MINERALE 600ML</v>
      </c>
      <c r="C122" s="8">
        <v>1</v>
      </c>
      <c r="D122" s="8">
        <f>VLOOKUP(Table3[[#This Row],[kode_brg]],Table2[[kode_brg]:[jual]],8,FALSE)</f>
        <v>2500</v>
      </c>
      <c r="E122" s="8">
        <f>Table3[[#This Row],[HARGA]]*Table3[[#This Row],[QTY]]</f>
        <v>2500</v>
      </c>
      <c r="F122" s="8">
        <f>VLOOKUP(Table3[[#This Row],[kode_brg]],Table2[[kode_brg]:[mark_up]],9,FALSE)</f>
        <v>541</v>
      </c>
      <c r="G122" s="8">
        <f>Table3[[#This Row],[MARKUP]]*Table3[[#This Row],[QTY]]</f>
        <v>541</v>
      </c>
      <c r="H122" s="8"/>
    </row>
    <row r="123" spans="1:8" x14ac:dyDescent="0.3">
      <c r="A123" t="s">
        <v>1281</v>
      </c>
      <c r="B123" t="str">
        <f>VLOOKUP(Table3[[#This Row],[kode_brg]],Table2[[kode_brg]:[nama_brg]],2,FALSE)</f>
        <v xml:space="preserve">MATERAI </v>
      </c>
      <c r="C123" s="8">
        <v>2</v>
      </c>
      <c r="D123" s="8">
        <f>VLOOKUP(Table3[[#This Row],[kode_brg]],Table2[[kode_brg]:[jual]],8,FALSE)</f>
        <v>12000</v>
      </c>
      <c r="E123" s="8">
        <f>Table3[[#This Row],[HARGA]]*Table3[[#This Row],[QTY]]</f>
        <v>24000</v>
      </c>
      <c r="F123" s="8">
        <f>VLOOKUP(Table3[[#This Row],[kode_brg]],Table2[[kode_brg]:[mark_up]],9,FALSE)</f>
        <v>2000</v>
      </c>
      <c r="G123" s="8">
        <f>Table3[[#This Row],[MARKUP]]*Table3[[#This Row],[QTY]]</f>
        <v>4000</v>
      </c>
      <c r="H123" s="8"/>
    </row>
    <row r="124" spans="1:8" x14ac:dyDescent="0.3">
      <c r="A124" t="s">
        <v>277</v>
      </c>
      <c r="B124" t="str">
        <f>VLOOKUP(Table3[[#This Row],[kode_brg]],Table2[[kode_brg]:[nama_brg]],2,FALSE)</f>
        <v>FRUIT TEA APEL BTL 330 ML</v>
      </c>
      <c r="C124" s="8">
        <v>1</v>
      </c>
      <c r="D124" s="8">
        <f>VLOOKUP(Table3[[#This Row],[kode_brg]],Table2[[kode_brg]:[jual]],8,FALSE)</f>
        <v>4000</v>
      </c>
      <c r="E124" s="8">
        <f>Table3[[#This Row],[HARGA]]*Table3[[#This Row],[QTY]]</f>
        <v>4000</v>
      </c>
      <c r="F124" s="8">
        <f>VLOOKUP(Table3[[#This Row],[kode_brg]],Table2[[kode_brg]:[mark_up]],9,FALSE)</f>
        <v>666</v>
      </c>
      <c r="G124" s="8">
        <f>Table3[[#This Row],[MARKUP]]*Table3[[#This Row],[QTY]]</f>
        <v>666</v>
      </c>
      <c r="H124" s="8"/>
    </row>
    <row r="125" spans="1:8" x14ac:dyDescent="0.3">
      <c r="A125" t="s">
        <v>168</v>
      </c>
      <c r="B125" t="str">
        <f>VLOOKUP(Table3[[#This Row],[kode_brg]],Table2[[kode_brg]:[nama_brg]],2,FALSE)</f>
        <v>LE MINERALE 600ML</v>
      </c>
      <c r="C125" s="8">
        <v>1</v>
      </c>
      <c r="D125" s="8">
        <f>VLOOKUP(Table3[[#This Row],[kode_brg]],Table2[[kode_brg]:[jual]],8,FALSE)</f>
        <v>2500</v>
      </c>
      <c r="E125" s="8">
        <f>Table3[[#This Row],[HARGA]]*Table3[[#This Row],[QTY]]</f>
        <v>2500</v>
      </c>
      <c r="F125" s="8">
        <f>VLOOKUP(Table3[[#This Row],[kode_brg]],Table2[[kode_brg]:[mark_up]],9,FALSE)</f>
        <v>541</v>
      </c>
      <c r="G125" s="8">
        <f>Table3[[#This Row],[MARKUP]]*Table3[[#This Row],[QTY]]</f>
        <v>541</v>
      </c>
      <c r="H125" s="8"/>
    </row>
    <row r="126" spans="1:8" x14ac:dyDescent="0.3">
      <c r="A126" t="s">
        <v>1336</v>
      </c>
      <c r="B126" t="str">
        <f>VLOOKUP(Table3[[#This Row],[kode_brg]],Table2[[kode_brg]:[nama_brg]],2,FALSE)</f>
        <v>ULTRAMILK FULL CREAM 200ML</v>
      </c>
      <c r="C126" s="8">
        <v>2</v>
      </c>
      <c r="D126" s="8">
        <f>VLOOKUP(Table3[[#This Row],[kode_brg]],Table2[[kode_brg]:[jual]],8,FALSE)</f>
        <v>5500</v>
      </c>
      <c r="E126" s="8">
        <f>Table3[[#This Row],[HARGA]]*Table3[[#This Row],[QTY]]</f>
        <v>11000</v>
      </c>
      <c r="F126" s="8">
        <f>VLOOKUP(Table3[[#This Row],[kode_brg]],Table2[[kode_brg]:[mark_up]],9,FALSE)</f>
        <v>1070</v>
      </c>
      <c r="G126" s="8">
        <f>Table3[[#This Row],[MARKUP]]*Table3[[#This Row],[QTY]]</f>
        <v>2140</v>
      </c>
      <c r="H126" s="8"/>
    </row>
    <row r="127" spans="1:8" x14ac:dyDescent="0.3">
      <c r="A127" t="s">
        <v>422</v>
      </c>
      <c r="B127" t="str">
        <f>VLOOKUP(Table3[[#This Row],[kode_brg]],Table2[[kode_brg]:[nama_brg]],2,FALSE)</f>
        <v>ULTRA SUSU SLIM STRAW 250 ML</v>
      </c>
      <c r="C127" s="8">
        <v>1</v>
      </c>
      <c r="D127" s="8">
        <f>VLOOKUP(Table3[[#This Row],[kode_brg]],Table2[[kode_brg]:[jual]],8,FALSE)</f>
        <v>5500</v>
      </c>
      <c r="E127" s="8">
        <f>Table3[[#This Row],[HARGA]]*Table3[[#This Row],[QTY]]</f>
        <v>5500</v>
      </c>
      <c r="F127" s="8">
        <f>VLOOKUP(Table3[[#This Row],[kode_brg]],Table2[[kode_brg]:[mark_up]],9,FALSE)</f>
        <v>645</v>
      </c>
      <c r="G127" s="8">
        <f>Table3[[#This Row],[MARKUP]]*Table3[[#This Row],[QTY]]</f>
        <v>645</v>
      </c>
      <c r="H127" s="8"/>
    </row>
    <row r="128" spans="1:8" x14ac:dyDescent="0.3">
      <c r="A128" t="s">
        <v>430</v>
      </c>
      <c r="B128" t="str">
        <f>VLOOKUP(Table3[[#This Row],[kode_brg]],Table2[[kode_brg]:[nama_brg]],2,FALSE)</f>
        <v>ULTRA SUSU SLIM CHOCO  250 ML</v>
      </c>
      <c r="C128" s="8">
        <v>1</v>
      </c>
      <c r="D128" s="8">
        <f>VLOOKUP(Table3[[#This Row],[kode_brg]],Table2[[kode_brg]:[jual]],8,FALSE)</f>
        <v>6000</v>
      </c>
      <c r="E128" s="8">
        <f>Table3[[#This Row],[HARGA]]*Table3[[#This Row],[QTY]]</f>
        <v>6000</v>
      </c>
      <c r="F128" s="8">
        <f>VLOOKUP(Table3[[#This Row],[kode_brg]],Table2[[kode_brg]:[mark_up]],9,FALSE)</f>
        <v>757</v>
      </c>
      <c r="G128" s="8">
        <f>Table3[[#This Row],[MARKUP]]*Table3[[#This Row],[QTY]]</f>
        <v>757</v>
      </c>
      <c r="H128" s="8"/>
    </row>
    <row r="129" spans="1:8" x14ac:dyDescent="0.3">
      <c r="A129" t="s">
        <v>1304</v>
      </c>
      <c r="B129" t="str">
        <f>VLOOKUP(Table3[[#This Row],[kode_brg]],Table2[[kode_brg]:[nama_brg]],2,FALSE)</f>
        <v>TRIPANCA 600ML</v>
      </c>
      <c r="C129" s="8">
        <v>1</v>
      </c>
      <c r="D129" s="8">
        <f>VLOOKUP(Table3[[#This Row],[kode_brg]],Table2[[kode_brg]:[jual]],8,FALSE)</f>
        <v>2000</v>
      </c>
      <c r="E129" s="8">
        <f>Table3[[#This Row],[HARGA]]*Table3[[#This Row],[QTY]]</f>
        <v>2000</v>
      </c>
      <c r="F129" s="8">
        <f>VLOOKUP(Table3[[#This Row],[kode_brg]],Table2[[kode_brg]:[mark_up]],9,FALSE)</f>
        <v>750</v>
      </c>
      <c r="G129" s="8">
        <f>Table3[[#This Row],[MARKUP]]*Table3[[#This Row],[QTY]]</f>
        <v>750</v>
      </c>
      <c r="H129" s="8"/>
    </row>
    <row r="130" spans="1:8" x14ac:dyDescent="0.3">
      <c r="A130" t="s">
        <v>1442</v>
      </c>
      <c r="B130" t="str">
        <f>VLOOKUP(Table3[[#This Row],[kode_brg]],Table2[[kode_brg]:[nama_brg]],2,FALSE)</f>
        <v>TOLAK ANGIN 15ML</v>
      </c>
      <c r="C130" s="8">
        <v>1</v>
      </c>
      <c r="D130" s="8">
        <f>VLOOKUP(Table3[[#This Row],[kode_brg]],Table2[[kode_brg]:[jual]],8,FALSE)</f>
        <v>4000</v>
      </c>
      <c r="E130" s="8">
        <f>Table3[[#This Row],[HARGA]]*Table3[[#This Row],[QTY]]</f>
        <v>4000</v>
      </c>
      <c r="F130" s="8">
        <f>VLOOKUP(Table3[[#This Row],[kode_brg]],Table2[[kode_brg]:[mark_up]],9,FALSE)</f>
        <v>667</v>
      </c>
      <c r="G130" s="8">
        <f>Table3[[#This Row],[MARKUP]]*Table3[[#This Row],[QTY]]</f>
        <v>667</v>
      </c>
      <c r="H130" s="8"/>
    </row>
    <row r="131" spans="1:8" x14ac:dyDescent="0.3">
      <c r="A131" t="s">
        <v>162</v>
      </c>
      <c r="B131" t="str">
        <f>VLOOKUP(Table3[[#This Row],[kode_brg]],Table2[[kode_brg]:[nama_brg]],2,FALSE)</f>
        <v>AQUA AIR MNM BOTOL 600ML</v>
      </c>
      <c r="C131" s="8">
        <v>1</v>
      </c>
      <c r="D131" s="8">
        <f>VLOOKUP(Table3[[#This Row],[kode_brg]],Table2[[kode_brg]:[jual]],8,FALSE)</f>
        <v>3000</v>
      </c>
      <c r="E131" s="8">
        <f>Table3[[#This Row],[HARGA]]*Table3[[#This Row],[QTY]]</f>
        <v>3000</v>
      </c>
      <c r="F131" s="8">
        <f>VLOOKUP(Table3[[#This Row],[kode_brg]],Table2[[kode_brg]:[mark_up]],9,FALSE)</f>
        <v>842</v>
      </c>
      <c r="G131" s="8">
        <f>Table3[[#This Row],[MARKUP]]*Table3[[#This Row],[QTY]]</f>
        <v>842</v>
      </c>
      <c r="H131" s="8"/>
    </row>
    <row r="132" spans="1:8" x14ac:dyDescent="0.3">
      <c r="A132" t="s">
        <v>1285</v>
      </c>
      <c r="B132" t="str">
        <f>VLOOKUP(Table3[[#This Row],[kode_brg]],Table2[[kode_brg]:[nama_brg]],2,FALSE)</f>
        <v xml:space="preserve">MINYAK KAYU PUTIH SIDOLA 15 ML </v>
      </c>
      <c r="C132" s="8">
        <v>1</v>
      </c>
      <c r="D132" s="8">
        <f>VLOOKUP(Table3[[#This Row],[kode_brg]],Table2[[kode_brg]:[jual]],8,FALSE)</f>
        <v>12000</v>
      </c>
      <c r="E132" s="8">
        <f>Table3[[#This Row],[HARGA]]*Table3[[#This Row],[QTY]]</f>
        <v>12000</v>
      </c>
      <c r="F132" s="8">
        <f>VLOOKUP(Table3[[#This Row],[kode_brg]],Table2[[kode_brg]:[mark_up]],9,FALSE)</f>
        <v>2953</v>
      </c>
      <c r="G132" s="8">
        <f>Table3[[#This Row],[MARKUP]]*Table3[[#This Row],[QTY]]</f>
        <v>2953</v>
      </c>
      <c r="H132" s="8"/>
    </row>
    <row r="133" spans="1:8" x14ac:dyDescent="0.3">
      <c r="A133" t="s">
        <v>1404</v>
      </c>
      <c r="B133" t="str">
        <f>VLOOKUP(Table3[[#This Row],[kode_brg]],Table2[[kode_brg]:[nama_brg]],2,FALSE)</f>
        <v>CHARM EXTRA MAXI 1PCS SACHET</v>
      </c>
      <c r="C133" s="8">
        <v>2</v>
      </c>
      <c r="D133" s="8">
        <f>VLOOKUP(Table3[[#This Row],[kode_brg]],Table2[[kode_brg]:[jual]],8,FALSE)</f>
        <v>1000</v>
      </c>
      <c r="E133" s="8">
        <f>Table3[[#This Row],[HARGA]]*Table3[[#This Row],[QTY]]</f>
        <v>2000</v>
      </c>
      <c r="F133" s="8">
        <f>VLOOKUP(Table3[[#This Row],[kode_brg]],Table2[[kode_brg]:[mark_up]],9,FALSE)</f>
        <v>570</v>
      </c>
      <c r="G133" s="8">
        <f>Table3[[#This Row],[MARKUP]]*Table3[[#This Row],[QTY]]</f>
        <v>1140</v>
      </c>
      <c r="H133" s="8"/>
    </row>
    <row r="134" spans="1:8" x14ac:dyDescent="0.3">
      <c r="A134" t="s">
        <v>115</v>
      </c>
      <c r="B134" t="str">
        <f>VLOOKUP(Table3[[#This Row],[kode_brg]],Table2[[kode_brg]:[nama_brg]],2,FALSE)</f>
        <v>LARUTAN CAP KAKI 3 STRAW 320ML</v>
      </c>
      <c r="C134" s="8">
        <v>1</v>
      </c>
      <c r="D134" s="8">
        <f>VLOOKUP(Table3[[#This Row],[kode_brg]],Table2[[kode_brg]:[jual]],8,FALSE)</f>
        <v>6200</v>
      </c>
      <c r="E134" s="8">
        <f>Table3[[#This Row],[HARGA]]*Table3[[#This Row],[QTY]]</f>
        <v>6200</v>
      </c>
      <c r="F134" s="8">
        <f>VLOOKUP(Table3[[#This Row],[kode_brg]],Table2[[kode_brg]:[mark_up]],9,FALSE)</f>
        <v>513</v>
      </c>
      <c r="G134" s="8">
        <f>Table3[[#This Row],[MARKUP]]*Table3[[#This Row],[QTY]]</f>
        <v>513</v>
      </c>
      <c r="H134" s="8"/>
    </row>
    <row r="135" spans="1:8" x14ac:dyDescent="0.3">
      <c r="A135" t="s">
        <v>1304</v>
      </c>
      <c r="B135" t="str">
        <f>VLOOKUP(Table3[[#This Row],[kode_brg]],Table2[[kode_brg]:[nama_brg]],2,FALSE)</f>
        <v>TRIPANCA 600ML</v>
      </c>
      <c r="C135" s="8">
        <v>3</v>
      </c>
      <c r="D135" s="8">
        <f>VLOOKUP(Table3[[#This Row],[kode_brg]],Table2[[kode_brg]:[jual]],8,FALSE)</f>
        <v>2000</v>
      </c>
      <c r="E135" s="8">
        <f>Table3[[#This Row],[HARGA]]*Table3[[#This Row],[QTY]]</f>
        <v>6000</v>
      </c>
      <c r="F135" s="8">
        <f>VLOOKUP(Table3[[#This Row],[kode_brg]],Table2[[kode_brg]:[mark_up]],9,FALSE)</f>
        <v>750</v>
      </c>
      <c r="G135" s="8">
        <f>Table3[[#This Row],[MARKUP]]*Table3[[#This Row],[QTY]]</f>
        <v>2250</v>
      </c>
      <c r="H135" s="8"/>
    </row>
    <row r="136" spans="1:8" x14ac:dyDescent="0.3">
      <c r="A136" t="s">
        <v>1304</v>
      </c>
      <c r="B136" t="str">
        <f>VLOOKUP(Table3[[#This Row],[kode_brg]],Table2[[kode_brg]:[nama_brg]],2,FALSE)</f>
        <v>TRIPANCA 600ML</v>
      </c>
      <c r="C136" s="8">
        <v>1</v>
      </c>
      <c r="D136" s="8">
        <f>VLOOKUP(Table3[[#This Row],[kode_brg]],Table2[[kode_brg]:[jual]],8,FALSE)</f>
        <v>2000</v>
      </c>
      <c r="E136" s="8">
        <f>Table3[[#This Row],[HARGA]]*Table3[[#This Row],[QTY]]</f>
        <v>2000</v>
      </c>
      <c r="F136" s="8">
        <f>VLOOKUP(Table3[[#This Row],[kode_brg]],Table2[[kode_brg]:[mark_up]],9,FALSE)</f>
        <v>750</v>
      </c>
      <c r="G136" s="8">
        <f>Table3[[#This Row],[MARKUP]]*Table3[[#This Row],[QTY]]</f>
        <v>750</v>
      </c>
      <c r="H136" s="8"/>
    </row>
    <row r="137" spans="1:8" x14ac:dyDescent="0.3">
      <c r="A137" t="s">
        <v>1348</v>
      </c>
      <c r="B137" t="str">
        <f>VLOOKUP(Table3[[#This Row],[kode_brg]],Table2[[kode_brg]:[nama_brg]],2,FALSE)</f>
        <v>SUSU KEDELAI</v>
      </c>
      <c r="C137" s="8">
        <v>1</v>
      </c>
      <c r="D137" s="8">
        <f>VLOOKUP(Table3[[#This Row],[kode_brg]],Table2[[kode_brg]:[jual]],8,FALSE)</f>
        <v>2000</v>
      </c>
      <c r="E137" s="8">
        <f>Table3[[#This Row],[HARGA]]*Table3[[#This Row],[QTY]]</f>
        <v>2000</v>
      </c>
      <c r="F137" s="8">
        <f>VLOOKUP(Table3[[#This Row],[kode_brg]],Table2[[kode_brg]:[mark_up]],9,FALSE)</f>
        <v>400</v>
      </c>
      <c r="G137" s="8">
        <f>Table3[[#This Row],[MARKUP]]*Table3[[#This Row],[QTY]]</f>
        <v>400</v>
      </c>
      <c r="H137" s="8"/>
    </row>
    <row r="138" spans="1:8" x14ac:dyDescent="0.3">
      <c r="A138" t="s">
        <v>162</v>
      </c>
      <c r="B138" t="str">
        <f>VLOOKUP(Table3[[#This Row],[kode_brg]],Table2[[kode_brg]:[nama_brg]],2,FALSE)</f>
        <v>AQUA AIR MNM BOTOL 600ML</v>
      </c>
      <c r="C138" s="8">
        <v>1</v>
      </c>
      <c r="D138" s="8">
        <f>VLOOKUP(Table3[[#This Row],[kode_brg]],Table2[[kode_brg]:[jual]],8,FALSE)</f>
        <v>3000</v>
      </c>
      <c r="E138" s="8">
        <f>Table3[[#This Row],[HARGA]]*Table3[[#This Row],[QTY]]</f>
        <v>3000</v>
      </c>
      <c r="F138" s="8">
        <f>VLOOKUP(Table3[[#This Row],[kode_brg]],Table2[[kode_brg]:[mark_up]],9,FALSE)</f>
        <v>842</v>
      </c>
      <c r="G138" s="8">
        <f>Table3[[#This Row],[MARKUP]]*Table3[[#This Row],[QTY]]</f>
        <v>842</v>
      </c>
      <c r="H138" s="8"/>
    </row>
    <row r="139" spans="1:8" x14ac:dyDescent="0.3">
      <c r="A139" t="s">
        <v>1304</v>
      </c>
      <c r="B139" t="str">
        <f>VLOOKUP(Table3[[#This Row],[kode_brg]],Table2[[kode_brg]:[nama_brg]],2,FALSE)</f>
        <v>TRIPANCA 600ML</v>
      </c>
      <c r="C139" s="8">
        <v>2</v>
      </c>
      <c r="D139" s="8">
        <f>VLOOKUP(Table3[[#This Row],[kode_brg]],Table2[[kode_brg]:[jual]],8,FALSE)</f>
        <v>2000</v>
      </c>
      <c r="E139" s="8">
        <f>Table3[[#This Row],[HARGA]]*Table3[[#This Row],[QTY]]</f>
        <v>4000</v>
      </c>
      <c r="F139" s="8">
        <f>VLOOKUP(Table3[[#This Row],[kode_brg]],Table2[[kode_brg]:[mark_up]],9,FALSE)</f>
        <v>750</v>
      </c>
      <c r="G139" s="8">
        <f>Table3[[#This Row],[MARKUP]]*Table3[[#This Row],[QTY]]</f>
        <v>1500</v>
      </c>
      <c r="H139" s="8"/>
    </row>
    <row r="140" spans="1:8" x14ac:dyDescent="0.3">
      <c r="A140" t="s">
        <v>1408</v>
      </c>
      <c r="B140" t="str">
        <f>VLOOKUP(Table3[[#This Row],[kode_brg]],Table2[[kode_brg]:[nama_brg]],2,FALSE)</f>
        <v>NIPIS MADU 330ML</v>
      </c>
      <c r="C140" s="8">
        <v>1</v>
      </c>
      <c r="D140" s="8">
        <f>VLOOKUP(Table3[[#This Row],[kode_brg]],Table2[[kode_brg]:[jual]],8,FALSE)</f>
        <v>3500</v>
      </c>
      <c r="E140" s="8">
        <f>Table3[[#This Row],[HARGA]]*Table3[[#This Row],[QTY]]</f>
        <v>3500</v>
      </c>
      <c r="F140" s="8">
        <f>VLOOKUP(Table3[[#This Row],[kode_brg]],Table2[[kode_brg]:[mark_up]],9,FALSE)</f>
        <v>666</v>
      </c>
      <c r="G140" s="8">
        <f>Table3[[#This Row],[MARKUP]]*Table3[[#This Row],[QTY]]</f>
        <v>666</v>
      </c>
      <c r="H140" s="8"/>
    </row>
    <row r="141" spans="1:8" x14ac:dyDescent="0.3">
      <c r="A141" t="s">
        <v>1304</v>
      </c>
      <c r="B141" t="str">
        <f>VLOOKUP(Table3[[#This Row],[kode_brg]],Table2[[kode_brg]:[nama_brg]],2,FALSE)</f>
        <v>TRIPANCA 600ML</v>
      </c>
      <c r="C141" s="8">
        <v>1</v>
      </c>
      <c r="D141" s="8">
        <f>VLOOKUP(Table3[[#This Row],[kode_brg]],Table2[[kode_brg]:[jual]],8,FALSE)</f>
        <v>2000</v>
      </c>
      <c r="E141" s="8">
        <f>Table3[[#This Row],[HARGA]]*Table3[[#This Row],[QTY]]</f>
        <v>2000</v>
      </c>
      <c r="F141" s="8">
        <f>VLOOKUP(Table3[[#This Row],[kode_brg]],Table2[[kode_brg]:[mark_up]],9,FALSE)</f>
        <v>750</v>
      </c>
      <c r="G141" s="8">
        <f>Table3[[#This Row],[MARKUP]]*Table3[[#This Row],[QTY]]</f>
        <v>750</v>
      </c>
      <c r="H141" s="8"/>
    </row>
    <row r="142" spans="1:8" x14ac:dyDescent="0.3">
      <c r="A142" t="s">
        <v>164</v>
      </c>
      <c r="B142" t="str">
        <f>VLOOKUP(Table3[[#This Row],[kode_brg]],Table2[[kode_brg]:[nama_brg]],2,FALSE)</f>
        <v>AQUA AIR MNM  BTL 1500 ML</v>
      </c>
      <c r="C142" s="8">
        <v>1</v>
      </c>
      <c r="D142" s="8">
        <f>VLOOKUP(Table3[[#This Row],[kode_brg]],Table2[[kode_brg]:[jual]],8,FALSE)</f>
        <v>6000</v>
      </c>
      <c r="E142" s="8">
        <f>Table3[[#This Row],[HARGA]]*Table3[[#This Row],[QTY]]</f>
        <v>6000</v>
      </c>
      <c r="F142" s="8">
        <f>VLOOKUP(Table3[[#This Row],[kode_brg]],Table2[[kode_brg]:[mark_up]],9,FALSE)</f>
        <v>900</v>
      </c>
      <c r="G142" s="8">
        <f>Table3[[#This Row],[MARKUP]]*Table3[[#This Row],[QTY]]</f>
        <v>900</v>
      </c>
      <c r="H142" s="8"/>
    </row>
    <row r="143" spans="1:8" x14ac:dyDescent="0.3">
      <c r="A143" t="s">
        <v>1408</v>
      </c>
      <c r="B143" t="str">
        <f>VLOOKUP(Table3[[#This Row],[kode_brg]],Table2[[kode_brg]:[nama_brg]],2,FALSE)</f>
        <v>NIPIS MADU 330ML</v>
      </c>
      <c r="C143" s="8">
        <v>1</v>
      </c>
      <c r="D143" s="8">
        <f>VLOOKUP(Table3[[#This Row],[kode_brg]],Table2[[kode_brg]:[jual]],8,FALSE)</f>
        <v>3500</v>
      </c>
      <c r="E143" s="8">
        <f>Table3[[#This Row],[HARGA]]*Table3[[#This Row],[QTY]]</f>
        <v>3500</v>
      </c>
      <c r="F143" s="8">
        <f>VLOOKUP(Table3[[#This Row],[kode_brg]],Table2[[kode_brg]:[mark_up]],9,FALSE)</f>
        <v>666</v>
      </c>
      <c r="G143" s="8">
        <f>Table3[[#This Row],[MARKUP]]*Table3[[#This Row],[QTY]]</f>
        <v>666</v>
      </c>
      <c r="H143" s="8"/>
    </row>
    <row r="144" spans="1:8" x14ac:dyDescent="0.3">
      <c r="A144" t="s">
        <v>422</v>
      </c>
      <c r="B144" t="str">
        <f>VLOOKUP(Table3[[#This Row],[kode_brg]],Table2[[kode_brg]:[nama_brg]],2,FALSE)</f>
        <v>ULTRA SUSU SLIM STRAW 250 ML</v>
      </c>
      <c r="C144" s="8">
        <v>1</v>
      </c>
      <c r="D144" s="8">
        <f>VLOOKUP(Table3[[#This Row],[kode_brg]],Table2[[kode_brg]:[jual]],8,FALSE)</f>
        <v>5500</v>
      </c>
      <c r="E144" s="8">
        <f>Table3[[#This Row],[HARGA]]*Table3[[#This Row],[QTY]]</f>
        <v>5500</v>
      </c>
      <c r="F144" s="8">
        <f>VLOOKUP(Table3[[#This Row],[kode_brg]],Table2[[kode_brg]:[mark_up]],9,FALSE)</f>
        <v>645</v>
      </c>
      <c r="G144" s="8">
        <f>Table3[[#This Row],[MARKUP]]*Table3[[#This Row],[QTY]]</f>
        <v>645</v>
      </c>
      <c r="H144" s="8"/>
    </row>
    <row r="145" spans="1:8" x14ac:dyDescent="0.3">
      <c r="A145" t="s">
        <v>761</v>
      </c>
      <c r="B145" t="str">
        <f>VLOOKUP(Table3[[#This Row],[kode_brg]],Table2[[kode_brg]:[nama_brg]],2,FALSE)</f>
        <v xml:space="preserve">BISNIS FILE </v>
      </c>
      <c r="C145" s="8">
        <v>1</v>
      </c>
      <c r="D145" s="8">
        <f>VLOOKUP(Table3[[#This Row],[kode_brg]],Table2[[kode_brg]:[jual]],8,FALSE)</f>
        <v>4000</v>
      </c>
      <c r="E145" s="8">
        <f>Table3[[#This Row],[HARGA]]*Table3[[#This Row],[QTY]]</f>
        <v>4000</v>
      </c>
      <c r="F145" s="8">
        <f>VLOOKUP(Table3[[#This Row],[kode_brg]],Table2[[kode_brg]:[mark_up]],9,FALSE)</f>
        <v>1000</v>
      </c>
      <c r="G145" s="8">
        <f>Table3[[#This Row],[MARKUP]]*Table3[[#This Row],[QTY]]</f>
        <v>1000</v>
      </c>
      <c r="H145" s="8"/>
    </row>
    <row r="146" spans="1:8" x14ac:dyDescent="0.3">
      <c r="A146" t="s">
        <v>1304</v>
      </c>
      <c r="B146" t="str">
        <f>VLOOKUP(Table3[[#This Row],[kode_brg]],Table2[[kode_brg]:[nama_brg]],2,FALSE)</f>
        <v>TRIPANCA 600ML</v>
      </c>
      <c r="C146" s="8">
        <v>2</v>
      </c>
      <c r="D146" s="8">
        <f>VLOOKUP(Table3[[#This Row],[kode_brg]],Table2[[kode_brg]:[jual]],8,FALSE)</f>
        <v>2000</v>
      </c>
      <c r="E146" s="8">
        <f>Table3[[#This Row],[HARGA]]*Table3[[#This Row],[QTY]]</f>
        <v>4000</v>
      </c>
      <c r="F146" s="8">
        <f>VLOOKUP(Table3[[#This Row],[kode_brg]],Table2[[kode_brg]:[mark_up]],9,FALSE)</f>
        <v>750</v>
      </c>
      <c r="G146" s="8">
        <f>Table3[[#This Row],[MARKUP]]*Table3[[#This Row],[QTY]]</f>
        <v>1500</v>
      </c>
      <c r="H146" s="8"/>
    </row>
    <row r="147" spans="1:8" x14ac:dyDescent="0.3">
      <c r="A147" t="s">
        <v>1304</v>
      </c>
      <c r="B147" t="str">
        <f>VLOOKUP(Table3[[#This Row],[kode_brg]],Table2[[kode_brg]:[nama_brg]],2,FALSE)</f>
        <v>TRIPANCA 600ML</v>
      </c>
      <c r="C147" s="8">
        <v>1</v>
      </c>
      <c r="D147" s="8">
        <f>VLOOKUP(Table3[[#This Row],[kode_brg]],Table2[[kode_brg]:[jual]],8,FALSE)</f>
        <v>2000</v>
      </c>
      <c r="E147" s="8">
        <f>Table3[[#This Row],[HARGA]]*Table3[[#This Row],[QTY]]</f>
        <v>2000</v>
      </c>
      <c r="F147" s="8">
        <f>VLOOKUP(Table3[[#This Row],[kode_brg]],Table2[[kode_brg]:[mark_up]],9,FALSE)</f>
        <v>750</v>
      </c>
      <c r="G147" s="8">
        <f>Table3[[#This Row],[MARKUP]]*Table3[[#This Row],[QTY]]</f>
        <v>750</v>
      </c>
      <c r="H147" s="8"/>
    </row>
    <row r="148" spans="1:8" x14ac:dyDescent="0.3">
      <c r="A148" t="s">
        <v>119</v>
      </c>
      <c r="B148" t="str">
        <f>VLOOKUP(Table3[[#This Row],[kode_brg]],Table2[[kode_brg]:[nama_brg]],2,FALSE)</f>
        <v>GOLDA DOLCE LATTE RTD 200 ML</v>
      </c>
      <c r="C148" s="8">
        <v>1</v>
      </c>
      <c r="D148" s="8">
        <f>VLOOKUP(Table3[[#This Row],[kode_brg]],Table2[[kode_brg]:[jual]],8,FALSE)</f>
        <v>3500</v>
      </c>
      <c r="E148" s="8">
        <f>Table3[[#This Row],[HARGA]]*Table3[[#This Row],[QTY]]</f>
        <v>3500</v>
      </c>
      <c r="F148" s="8">
        <f>VLOOKUP(Table3[[#This Row],[kode_brg]],Table2[[kode_brg]:[mark_up]],9,FALSE)</f>
        <v>725</v>
      </c>
      <c r="G148" s="8">
        <f>Table3[[#This Row],[MARKUP]]*Table3[[#This Row],[QTY]]</f>
        <v>725</v>
      </c>
      <c r="H148" s="8"/>
    </row>
    <row r="149" spans="1:8" x14ac:dyDescent="0.3">
      <c r="A149" t="s">
        <v>1302</v>
      </c>
      <c r="B149" t="str">
        <f>VLOOKUP(Table3[[#This Row],[kode_brg]],Table2[[kode_brg]:[nama_brg]],2,FALSE)</f>
        <v>TRIPANCA GELAS DUS</v>
      </c>
      <c r="C149" s="8">
        <v>1</v>
      </c>
      <c r="D149" s="8">
        <f>VLOOKUP(Table3[[#This Row],[kode_brg]],Table2[[kode_brg]:[jual]],8,FALSE)</f>
        <v>21000</v>
      </c>
      <c r="E149" s="8">
        <f>Table3[[#This Row],[HARGA]]*Table3[[#This Row],[QTY]]</f>
        <v>21000</v>
      </c>
      <c r="F149" s="8">
        <f>VLOOKUP(Table3[[#This Row],[kode_brg]],Table2[[kode_brg]:[mark_up]],9,FALSE)</f>
        <v>3000</v>
      </c>
      <c r="G149" s="8">
        <f>Table3[[#This Row],[MARKUP]]*Table3[[#This Row],[QTY]]</f>
        <v>3000</v>
      </c>
      <c r="H149" s="8"/>
    </row>
    <row r="150" spans="1:8" x14ac:dyDescent="0.3">
      <c r="A150" t="s">
        <v>168</v>
      </c>
      <c r="B150" t="str">
        <f>VLOOKUP(Table3[[#This Row],[kode_brg]],Table2[[kode_brg]:[nama_brg]],2,FALSE)</f>
        <v>LE MINERALE 600ML</v>
      </c>
      <c r="C150" s="8">
        <v>1</v>
      </c>
      <c r="D150" s="8">
        <f>VLOOKUP(Table3[[#This Row],[kode_brg]],Table2[[kode_brg]:[jual]],8,FALSE)</f>
        <v>2500</v>
      </c>
      <c r="E150" s="8">
        <f>Table3[[#This Row],[HARGA]]*Table3[[#This Row],[QTY]]</f>
        <v>2500</v>
      </c>
      <c r="F150" s="8">
        <f>VLOOKUP(Table3[[#This Row],[kode_brg]],Table2[[kode_brg]:[mark_up]],9,FALSE)</f>
        <v>541</v>
      </c>
      <c r="G150" s="8">
        <f>Table3[[#This Row],[MARKUP]]*Table3[[#This Row],[QTY]]</f>
        <v>541</v>
      </c>
      <c r="H150" s="8"/>
    </row>
    <row r="151" spans="1:8" x14ac:dyDescent="0.3">
      <c r="A151" t="s">
        <v>168</v>
      </c>
      <c r="B151" t="str">
        <f>VLOOKUP(Table3[[#This Row],[kode_brg]],Table2[[kode_brg]:[nama_brg]],2,FALSE)</f>
        <v>LE MINERALE 600ML</v>
      </c>
      <c r="C151" s="8">
        <v>1</v>
      </c>
      <c r="D151" s="8">
        <f>VLOOKUP(Table3[[#This Row],[kode_brg]],Table2[[kode_brg]:[jual]],8,FALSE)</f>
        <v>2500</v>
      </c>
      <c r="E151" s="8">
        <f>Table3[[#This Row],[HARGA]]*Table3[[#This Row],[QTY]]</f>
        <v>2500</v>
      </c>
      <c r="F151" s="8">
        <f>VLOOKUP(Table3[[#This Row],[kode_brg]],Table2[[kode_brg]:[mark_up]],9,FALSE)</f>
        <v>541</v>
      </c>
      <c r="G151" s="8">
        <f>Table3[[#This Row],[MARKUP]]*Table3[[#This Row],[QTY]]</f>
        <v>541</v>
      </c>
      <c r="H151" s="8"/>
    </row>
    <row r="152" spans="1:8" x14ac:dyDescent="0.3">
      <c r="A152" t="s">
        <v>1510</v>
      </c>
      <c r="B152" t="str">
        <f>VLOOKUP(Table3[[#This Row],[kode_brg]],Table2[[kode_brg]:[nama_brg]],2,FALSE)</f>
        <v>JOYDAY SUNDAE CHOCOLATE</v>
      </c>
      <c r="C152" s="8">
        <v>1</v>
      </c>
      <c r="D152" s="8">
        <f>VLOOKUP(Table3[[#This Row],[kode_brg]],Table2[[kode_brg]:[jual]],8,FALSE)</f>
        <v>6000</v>
      </c>
      <c r="E152" s="8">
        <f>Table3[[#This Row],[HARGA]]*Table3[[#This Row],[QTY]]</f>
        <v>6000</v>
      </c>
      <c r="F152" s="8">
        <f>VLOOKUP(Table3[[#This Row],[kode_brg]],Table2[[kode_brg]:[mark_up]],9,FALSE)</f>
        <v>791</v>
      </c>
      <c r="G152" s="8">
        <f>Table3[[#This Row],[MARKUP]]*Table3[[#This Row],[QTY]]</f>
        <v>791</v>
      </c>
      <c r="H152" s="8"/>
    </row>
    <row r="153" spans="1:8" x14ac:dyDescent="0.3">
      <c r="A153" t="s">
        <v>1304</v>
      </c>
      <c r="B153" t="str">
        <f>VLOOKUP(Table3[[#This Row],[kode_brg]],Table2[[kode_brg]:[nama_brg]],2,FALSE)</f>
        <v>TRIPANCA 600ML</v>
      </c>
      <c r="C153" s="8">
        <v>1</v>
      </c>
      <c r="D153" s="8">
        <f>VLOOKUP(Table3[[#This Row],[kode_brg]],Table2[[kode_brg]:[jual]],8,FALSE)</f>
        <v>2000</v>
      </c>
      <c r="E153" s="8">
        <f>Table3[[#This Row],[HARGA]]*Table3[[#This Row],[QTY]]</f>
        <v>2000</v>
      </c>
      <c r="F153" s="8">
        <f>VLOOKUP(Table3[[#This Row],[kode_brg]],Table2[[kode_brg]:[mark_up]],9,FALSE)</f>
        <v>750</v>
      </c>
      <c r="G153" s="8">
        <f>Table3[[#This Row],[MARKUP]]*Table3[[#This Row],[QTY]]</f>
        <v>750</v>
      </c>
      <c r="H153" s="8"/>
    </row>
    <row r="154" spans="1:8" x14ac:dyDescent="0.3">
      <c r="A154" t="s">
        <v>1545</v>
      </c>
      <c r="B154" t="str">
        <f>VLOOKUP(Table3[[#This Row],[kode_brg]],Table2[[kode_brg]:[nama_brg]],2,FALSE)</f>
        <v>NU GREENTEA YOGURT 450 ML</v>
      </c>
      <c r="C154" s="8">
        <v>1</v>
      </c>
      <c r="D154" s="8">
        <f>VLOOKUP(Table3[[#This Row],[kode_brg]],Table2[[kode_brg]:[jual]],8,FALSE)</f>
        <v>5500</v>
      </c>
      <c r="E154" s="8">
        <f>Table3[[#This Row],[HARGA]]*Table3[[#This Row],[QTY]]</f>
        <v>5500</v>
      </c>
      <c r="F154" s="8">
        <f>VLOOKUP(Table3[[#This Row],[kode_brg]],Table2[[kode_brg]:[mark_up]],9,FALSE)</f>
        <v>625</v>
      </c>
      <c r="G154" s="8">
        <f>Table3[[#This Row],[MARKUP]]*Table3[[#This Row],[QTY]]</f>
        <v>625</v>
      </c>
      <c r="H154" s="8"/>
    </row>
    <row r="155" spans="1:8" x14ac:dyDescent="0.3">
      <c r="A155" t="s">
        <v>166</v>
      </c>
      <c r="B155" t="str">
        <f>VLOOKUP(Table3[[#This Row],[kode_brg]],Table2[[kode_brg]:[nama_brg]],2,FALSE)</f>
        <v>LE MINERALE 1500ML</v>
      </c>
      <c r="C155" s="8">
        <v>1</v>
      </c>
      <c r="D155" s="8">
        <f>VLOOKUP(Table3[[#This Row],[kode_brg]],Table2[[kode_brg]:[jual]],8,FALSE)</f>
        <v>5000</v>
      </c>
      <c r="E155" s="8">
        <f>Table3[[#This Row],[HARGA]]*Table3[[#This Row],[QTY]]</f>
        <v>5000</v>
      </c>
      <c r="F155" s="8">
        <f>VLOOKUP(Table3[[#This Row],[kode_brg]],Table2[[kode_brg]:[mark_up]],9,FALSE)</f>
        <v>583</v>
      </c>
      <c r="G155" s="8">
        <f>Table3[[#This Row],[MARKUP]]*Table3[[#This Row],[QTY]]</f>
        <v>583</v>
      </c>
      <c r="H155" s="8"/>
    </row>
    <row r="156" spans="1:8" x14ac:dyDescent="0.3">
      <c r="A156" t="s">
        <v>828</v>
      </c>
      <c r="B156" t="str">
        <f>VLOOKUP(Table3[[#This Row],[kode_brg]],Table2[[kode_brg]:[nama_brg]],2,FALSE)</f>
        <v>CUCU RICE CRISPIES</v>
      </c>
      <c r="C156" s="8">
        <v>3</v>
      </c>
      <c r="D156" s="8">
        <f>VLOOKUP(Table3[[#This Row],[kode_brg]],Table2[[kode_brg]:[jual]],8,FALSE)</f>
        <v>1000</v>
      </c>
      <c r="E156" s="8">
        <f>Table3[[#This Row],[HARGA]]*Table3[[#This Row],[QTY]]</f>
        <v>3000</v>
      </c>
      <c r="F156" s="8">
        <f>VLOOKUP(Table3[[#This Row],[kode_brg]],Table2[[kode_brg]:[mark_up]],9,FALSE)</f>
        <v>113</v>
      </c>
      <c r="G156" s="8">
        <f>Table3[[#This Row],[MARKUP]]*Table3[[#This Row],[QTY]]</f>
        <v>339</v>
      </c>
      <c r="H156" s="8"/>
    </row>
    <row r="157" spans="1:8" x14ac:dyDescent="0.3">
      <c r="A157" t="s">
        <v>166</v>
      </c>
      <c r="B157" t="str">
        <f>VLOOKUP(Table3[[#This Row],[kode_brg]],Table2[[kode_brg]:[nama_brg]],2,FALSE)</f>
        <v>LE MINERALE 1500ML</v>
      </c>
      <c r="C157" s="8">
        <v>1</v>
      </c>
      <c r="D157" s="8">
        <f>VLOOKUP(Table3[[#This Row],[kode_brg]],Table2[[kode_brg]:[jual]],8,FALSE)</f>
        <v>5000</v>
      </c>
      <c r="E157" s="8">
        <f>Table3[[#This Row],[HARGA]]*Table3[[#This Row],[QTY]]</f>
        <v>5000</v>
      </c>
      <c r="F157" s="8">
        <f>VLOOKUP(Table3[[#This Row],[kode_brg]],Table2[[kode_brg]:[mark_up]],9,FALSE)</f>
        <v>583</v>
      </c>
      <c r="G157" s="8">
        <f>Table3[[#This Row],[MARKUP]]*Table3[[#This Row],[QTY]]</f>
        <v>583</v>
      </c>
      <c r="H157" s="8"/>
    </row>
    <row r="158" spans="1:8" x14ac:dyDescent="0.3">
      <c r="A158" t="s">
        <v>1304</v>
      </c>
      <c r="B158" t="str">
        <f>VLOOKUP(Table3[[#This Row],[kode_brg]],Table2[[kode_brg]:[nama_brg]],2,FALSE)</f>
        <v>TRIPANCA 600ML</v>
      </c>
      <c r="C158" s="8">
        <v>1</v>
      </c>
      <c r="D158" s="8">
        <f>VLOOKUP(Table3[[#This Row],[kode_brg]],Table2[[kode_brg]:[jual]],8,FALSE)</f>
        <v>2000</v>
      </c>
      <c r="E158" s="8">
        <f>Table3[[#This Row],[HARGA]]*Table3[[#This Row],[QTY]]</f>
        <v>2000</v>
      </c>
      <c r="F158" s="8">
        <f>VLOOKUP(Table3[[#This Row],[kode_brg]],Table2[[kode_brg]:[mark_up]],9,FALSE)</f>
        <v>750</v>
      </c>
      <c r="G158" s="8">
        <f>Table3[[#This Row],[MARKUP]]*Table3[[#This Row],[QTY]]</f>
        <v>750</v>
      </c>
      <c r="H158" s="8"/>
    </row>
    <row r="159" spans="1:8" x14ac:dyDescent="0.3">
      <c r="A159" t="s">
        <v>430</v>
      </c>
      <c r="B159" t="str">
        <f>VLOOKUP(Table3[[#This Row],[kode_brg]],Table2[[kode_brg]:[nama_brg]],2,FALSE)</f>
        <v>ULTRA SUSU SLIM CHOCO  250 ML</v>
      </c>
      <c r="C159" s="8">
        <v>1</v>
      </c>
      <c r="D159" s="8">
        <f>VLOOKUP(Table3[[#This Row],[kode_brg]],Table2[[kode_brg]:[jual]],8,FALSE)</f>
        <v>6000</v>
      </c>
      <c r="E159" s="8">
        <f>Table3[[#This Row],[HARGA]]*Table3[[#This Row],[QTY]]</f>
        <v>6000</v>
      </c>
      <c r="F159" s="8">
        <f>VLOOKUP(Table3[[#This Row],[kode_brg]],Table2[[kode_brg]:[mark_up]],9,FALSE)</f>
        <v>757</v>
      </c>
      <c r="G159" s="8">
        <f>Table3[[#This Row],[MARKUP]]*Table3[[#This Row],[QTY]]</f>
        <v>757</v>
      </c>
      <c r="H159" s="8"/>
    </row>
    <row r="160" spans="1:8" x14ac:dyDescent="0.3">
      <c r="A160" t="s">
        <v>1348</v>
      </c>
      <c r="B160" t="str">
        <f>VLOOKUP(Table3[[#This Row],[kode_brg]],Table2[[kode_brg]:[nama_brg]],2,FALSE)</f>
        <v>SUSU KEDELAI</v>
      </c>
      <c r="C160" s="8">
        <v>3</v>
      </c>
      <c r="D160" s="8">
        <f>VLOOKUP(Table3[[#This Row],[kode_brg]],Table2[[kode_brg]:[jual]],8,FALSE)</f>
        <v>2000</v>
      </c>
      <c r="E160" s="8">
        <f>Table3[[#This Row],[HARGA]]*Table3[[#This Row],[QTY]]</f>
        <v>6000</v>
      </c>
      <c r="F160" s="8">
        <f>VLOOKUP(Table3[[#This Row],[kode_brg]],Table2[[kode_brg]:[mark_up]],9,FALSE)</f>
        <v>400</v>
      </c>
      <c r="G160" s="8">
        <f>Table3[[#This Row],[MARKUP]]*Table3[[#This Row],[QTY]]</f>
        <v>1200</v>
      </c>
      <c r="H160" s="8"/>
    </row>
    <row r="161" spans="1:8" x14ac:dyDescent="0.3">
      <c r="A161" t="s">
        <v>1510</v>
      </c>
      <c r="B161" t="str">
        <f>VLOOKUP(Table3[[#This Row],[kode_brg]],Table2[[kode_brg]:[nama_brg]],2,FALSE)</f>
        <v>JOYDAY SUNDAE CHOCOLATE</v>
      </c>
      <c r="C161" s="8">
        <v>1</v>
      </c>
      <c r="D161" s="8">
        <f>VLOOKUP(Table3[[#This Row],[kode_brg]],Table2[[kode_brg]:[jual]],8,FALSE)</f>
        <v>6000</v>
      </c>
      <c r="E161" s="8">
        <f>Table3[[#This Row],[HARGA]]*Table3[[#This Row],[QTY]]</f>
        <v>6000</v>
      </c>
      <c r="F161" s="8">
        <f>VLOOKUP(Table3[[#This Row],[kode_brg]],Table2[[kode_brg]:[mark_up]],9,FALSE)</f>
        <v>791</v>
      </c>
      <c r="G161" s="8">
        <f>Table3[[#This Row],[MARKUP]]*Table3[[#This Row],[QTY]]</f>
        <v>791</v>
      </c>
      <c r="H161" s="8"/>
    </row>
    <row r="162" spans="1:8" x14ac:dyDescent="0.3">
      <c r="A162" t="s">
        <v>1348</v>
      </c>
      <c r="B162" t="str">
        <f>VLOOKUP(Table3[[#This Row],[kode_brg]],Table2[[kode_brg]:[nama_brg]],2,FALSE)</f>
        <v>SUSU KEDELAI</v>
      </c>
      <c r="C162" s="8">
        <v>1</v>
      </c>
      <c r="D162" s="8">
        <f>VLOOKUP(Table3[[#This Row],[kode_brg]],Table2[[kode_brg]:[jual]],8,FALSE)</f>
        <v>2000</v>
      </c>
      <c r="E162" s="8">
        <f>Table3[[#This Row],[HARGA]]*Table3[[#This Row],[QTY]]</f>
        <v>2000</v>
      </c>
      <c r="F162" s="8">
        <f>VLOOKUP(Table3[[#This Row],[kode_brg]],Table2[[kode_brg]:[mark_up]],9,FALSE)</f>
        <v>400</v>
      </c>
      <c r="G162" s="8">
        <f>Table3[[#This Row],[MARKUP]]*Table3[[#This Row],[QTY]]</f>
        <v>400</v>
      </c>
      <c r="H162" s="8"/>
    </row>
    <row r="163" spans="1:8" x14ac:dyDescent="0.3">
      <c r="A163" t="s">
        <v>376</v>
      </c>
      <c r="B163" t="str">
        <f>VLOOKUP(Table3[[#This Row],[kode_brg]],Table2[[kode_brg]:[nama_brg]],2,FALSE)</f>
        <v>COOL PEACH</v>
      </c>
      <c r="C163" s="8">
        <v>1</v>
      </c>
      <c r="D163" s="8">
        <f>VLOOKUP(Table3[[#This Row],[kode_brg]],Table2[[kode_brg]:[jual]],8,FALSE)</f>
        <v>2500</v>
      </c>
      <c r="E163" s="8">
        <f>Table3[[#This Row],[HARGA]]*Table3[[#This Row],[QTY]]</f>
        <v>2500</v>
      </c>
      <c r="F163" s="8">
        <f>VLOOKUP(Table3[[#This Row],[kode_brg]],Table2[[kode_brg]:[mark_up]],9,FALSE)</f>
        <v>820</v>
      </c>
      <c r="G163" s="8">
        <f>Table3[[#This Row],[MARKUP]]*Table3[[#This Row],[QTY]]</f>
        <v>820</v>
      </c>
      <c r="H163" s="8"/>
    </row>
    <row r="164" spans="1:8" x14ac:dyDescent="0.3">
      <c r="A164" t="s">
        <v>1434</v>
      </c>
      <c r="B164" t="str">
        <f>VLOOKUP(Table3[[#This Row],[kode_brg]],Table2[[kode_brg]:[nama_brg]],2,FALSE)</f>
        <v>AICE CHOCO MALT</v>
      </c>
      <c r="C164" s="8">
        <v>1</v>
      </c>
      <c r="D164" s="8">
        <f>VLOOKUP(Table3[[#This Row],[kode_brg]],Table2[[kode_brg]:[jual]],8,FALSE)</f>
        <v>2000</v>
      </c>
      <c r="E164" s="8">
        <f>Table3[[#This Row],[HARGA]]*Table3[[#This Row],[QTY]]</f>
        <v>2000</v>
      </c>
      <c r="F164" s="8">
        <f>VLOOKUP(Table3[[#This Row],[kode_brg]],Table2[[kode_brg]:[mark_up]],9,FALSE)</f>
        <v>400</v>
      </c>
      <c r="G164" s="8">
        <f>Table3[[#This Row],[MARKUP]]*Table3[[#This Row],[QTY]]</f>
        <v>400</v>
      </c>
      <c r="H164" s="8"/>
    </row>
    <row r="165" spans="1:8" x14ac:dyDescent="0.3">
      <c r="A165" t="s">
        <v>68</v>
      </c>
      <c r="B165" t="str">
        <f>VLOOKUP(Table3[[#This Row],[kode_brg]],Table2[[kode_brg]:[nama_brg]],2,FALSE)</f>
        <v>MIO FULLO CHOCOLAT 9G</v>
      </c>
      <c r="C165" s="8">
        <v>2</v>
      </c>
      <c r="D165" s="8">
        <f>VLOOKUP(Table3[[#This Row],[kode_brg]],Table2[[kode_brg]:[jual]],8,FALSE)</f>
        <v>500</v>
      </c>
      <c r="E165" s="8">
        <f>Table3[[#This Row],[HARGA]]*Table3[[#This Row],[QTY]]</f>
        <v>1000</v>
      </c>
      <c r="F165" s="8">
        <f>VLOOKUP(Table3[[#This Row],[kode_brg]],Table2[[kode_brg]:[mark_up]],9,FALSE)</f>
        <v>37</v>
      </c>
      <c r="G165" s="8">
        <f>Table3[[#This Row],[MARKUP]]*Table3[[#This Row],[QTY]]</f>
        <v>74</v>
      </c>
      <c r="H165" s="8"/>
    </row>
    <row r="166" spans="1:8" x14ac:dyDescent="0.3">
      <c r="A166" t="s">
        <v>168</v>
      </c>
      <c r="B166" t="str">
        <f>VLOOKUP(Table3[[#This Row],[kode_brg]],Table2[[kode_brg]:[nama_brg]],2,FALSE)</f>
        <v>LE MINERALE 600ML</v>
      </c>
      <c r="C166" s="8">
        <v>1</v>
      </c>
      <c r="D166" s="8">
        <f>VLOOKUP(Table3[[#This Row],[kode_brg]],Table2[[kode_brg]:[jual]],8,FALSE)</f>
        <v>2500</v>
      </c>
      <c r="E166" s="8">
        <f>Table3[[#This Row],[HARGA]]*Table3[[#This Row],[QTY]]</f>
        <v>2500</v>
      </c>
      <c r="F166" s="8">
        <f>VLOOKUP(Table3[[#This Row],[kode_brg]],Table2[[kode_brg]:[mark_up]],9,FALSE)</f>
        <v>541</v>
      </c>
      <c r="G166" s="8">
        <f>Table3[[#This Row],[MARKUP]]*Table3[[#This Row],[QTY]]</f>
        <v>541</v>
      </c>
      <c r="H166" s="8"/>
    </row>
    <row r="167" spans="1:8" x14ac:dyDescent="0.3">
      <c r="A167" t="s">
        <v>68</v>
      </c>
      <c r="B167" t="str">
        <f>VLOOKUP(Table3[[#This Row],[kode_brg]],Table2[[kode_brg]:[nama_brg]],2,FALSE)</f>
        <v>MIO FULLO CHOCOLAT 9G</v>
      </c>
      <c r="C167" s="8">
        <v>1</v>
      </c>
      <c r="D167" s="8">
        <f>VLOOKUP(Table3[[#This Row],[kode_brg]],Table2[[kode_brg]:[jual]],8,FALSE)</f>
        <v>500</v>
      </c>
      <c r="E167" s="8">
        <f>Table3[[#This Row],[HARGA]]*Table3[[#This Row],[QTY]]</f>
        <v>500</v>
      </c>
      <c r="F167" s="8">
        <f>VLOOKUP(Table3[[#This Row],[kode_brg]],Table2[[kode_brg]:[mark_up]],9,FALSE)</f>
        <v>37</v>
      </c>
      <c r="G167" s="8">
        <f>Table3[[#This Row],[MARKUP]]*Table3[[#This Row],[QTY]]</f>
        <v>37</v>
      </c>
      <c r="H167" s="8"/>
    </row>
    <row r="168" spans="1:8" x14ac:dyDescent="0.3">
      <c r="A168" t="s">
        <v>1348</v>
      </c>
      <c r="B168" t="str">
        <f>VLOOKUP(Table3[[#This Row],[kode_brg]],Table2[[kode_brg]:[nama_brg]],2,FALSE)</f>
        <v>SUSU KEDELAI</v>
      </c>
      <c r="C168" s="8">
        <v>1</v>
      </c>
      <c r="D168" s="8">
        <f>VLOOKUP(Table3[[#This Row],[kode_brg]],Table2[[kode_brg]:[jual]],8,FALSE)</f>
        <v>2000</v>
      </c>
      <c r="E168" s="8">
        <f>Table3[[#This Row],[HARGA]]*Table3[[#This Row],[QTY]]</f>
        <v>2000</v>
      </c>
      <c r="F168" s="8">
        <f>VLOOKUP(Table3[[#This Row],[kode_brg]],Table2[[kode_brg]:[mark_up]],9,FALSE)</f>
        <v>400</v>
      </c>
      <c r="G168" s="8">
        <f>Table3[[#This Row],[MARKUP]]*Table3[[#This Row],[QTY]]</f>
        <v>400</v>
      </c>
      <c r="H168" s="8"/>
    </row>
    <row r="169" spans="1:8" x14ac:dyDescent="0.3">
      <c r="A169" t="s">
        <v>1304</v>
      </c>
      <c r="B169" t="str">
        <f>VLOOKUP(Table3[[#This Row],[kode_brg]],Table2[[kode_brg]:[nama_brg]],2,FALSE)</f>
        <v>TRIPANCA 600ML</v>
      </c>
      <c r="C169" s="8">
        <v>3</v>
      </c>
      <c r="D169" s="8">
        <f>VLOOKUP(Table3[[#This Row],[kode_brg]],Table2[[kode_brg]:[jual]],8,FALSE)</f>
        <v>2000</v>
      </c>
      <c r="E169" s="8">
        <f>Table3[[#This Row],[HARGA]]*Table3[[#This Row],[QTY]]</f>
        <v>6000</v>
      </c>
      <c r="F169" s="8">
        <f>VLOOKUP(Table3[[#This Row],[kode_brg]],Table2[[kode_brg]:[mark_up]],9,FALSE)</f>
        <v>750</v>
      </c>
      <c r="G169" s="8">
        <f>Table3[[#This Row],[MARKUP]]*Table3[[#This Row],[QTY]]</f>
        <v>2250</v>
      </c>
      <c r="H169" s="8"/>
    </row>
    <row r="170" spans="1:8" x14ac:dyDescent="0.3">
      <c r="A170" t="s">
        <v>1525</v>
      </c>
      <c r="B170" t="str">
        <f>VLOOKUP(Table3[[#This Row],[kode_brg]],Table2[[kode_brg]:[nama_brg]],2,FALSE)</f>
        <v>BASRENG 6RB</v>
      </c>
      <c r="C170" s="8">
        <v>2</v>
      </c>
      <c r="D170" s="8">
        <f>VLOOKUP(Table3[[#This Row],[kode_brg]],Table2[[kode_brg]:[jual]],8,FALSE)</f>
        <v>6000</v>
      </c>
      <c r="E170" s="8">
        <f>Table3[[#This Row],[HARGA]]*Table3[[#This Row],[QTY]]</f>
        <v>12000</v>
      </c>
      <c r="F170" s="8">
        <f>VLOOKUP(Table3[[#This Row],[kode_brg]],Table2[[kode_brg]:[mark_up]],9,FALSE)</f>
        <v>500</v>
      </c>
      <c r="G170" s="8">
        <f>Table3[[#This Row],[MARKUP]]*Table3[[#This Row],[QTY]]</f>
        <v>1000</v>
      </c>
      <c r="H170" s="8"/>
    </row>
    <row r="171" spans="1:8" x14ac:dyDescent="0.3">
      <c r="A171" t="s">
        <v>1550</v>
      </c>
      <c r="B171" t="str">
        <f>VLOOKUP(Table3[[#This Row],[kode_brg]],Table2[[kode_brg]:[nama_brg]],2,FALSE)</f>
        <v>TICTAC ORI</v>
      </c>
      <c r="C171" s="8">
        <v>1</v>
      </c>
      <c r="D171" s="8">
        <f>VLOOKUP(Table3[[#This Row],[kode_brg]],Table2[[kode_brg]:[jual]],8,FALSE)</f>
        <v>1000</v>
      </c>
      <c r="E171" s="8">
        <f>Table3[[#This Row],[HARGA]]*Table3[[#This Row],[QTY]]</f>
        <v>1000</v>
      </c>
      <c r="F171" s="8">
        <f>VLOOKUP(Table3[[#This Row],[kode_brg]],Table2[[kode_brg]:[mark_up]],9,FALSE)</f>
        <v>190</v>
      </c>
      <c r="G171" s="8">
        <f>Table3[[#This Row],[MARKUP]]*Table3[[#This Row],[QTY]]</f>
        <v>190</v>
      </c>
      <c r="H171" s="8"/>
    </row>
    <row r="172" spans="1:8" x14ac:dyDescent="0.3">
      <c r="A172" t="s">
        <v>1348</v>
      </c>
      <c r="B172" t="str">
        <f>VLOOKUP(Table3[[#This Row],[kode_brg]],Table2[[kode_brg]:[nama_brg]],2,FALSE)</f>
        <v>SUSU KEDELAI</v>
      </c>
      <c r="C172" s="8">
        <v>1</v>
      </c>
      <c r="D172" s="8">
        <f>VLOOKUP(Table3[[#This Row],[kode_brg]],Table2[[kode_brg]:[jual]],8,FALSE)</f>
        <v>2000</v>
      </c>
      <c r="E172" s="8">
        <f>Table3[[#This Row],[HARGA]]*Table3[[#This Row],[QTY]]</f>
        <v>2000</v>
      </c>
      <c r="F172" s="8">
        <f>VLOOKUP(Table3[[#This Row],[kode_brg]],Table2[[kode_brg]:[mark_up]],9,FALSE)</f>
        <v>400</v>
      </c>
      <c r="G172" s="8">
        <f>Table3[[#This Row],[MARKUP]]*Table3[[#This Row],[QTY]]</f>
        <v>400</v>
      </c>
      <c r="H172" s="8"/>
    </row>
    <row r="173" spans="1:8" x14ac:dyDescent="0.3">
      <c r="A173" t="s">
        <v>273</v>
      </c>
      <c r="B173" t="str">
        <f>VLOOKUP(Table3[[#This Row],[kode_brg]],Table2[[kode_brg]:[nama_brg]],2,FALSE)</f>
        <v>FRESTEA NUSANTARA 350 ML</v>
      </c>
      <c r="C173" s="8">
        <v>1</v>
      </c>
      <c r="D173" s="8">
        <f>VLOOKUP(Table3[[#This Row],[kode_brg]],Table2[[kode_brg]:[jual]],8,FALSE)</f>
        <v>4000</v>
      </c>
      <c r="E173" s="8">
        <f>Table3[[#This Row],[HARGA]]*Table3[[#This Row],[QTY]]</f>
        <v>4000</v>
      </c>
      <c r="F173" s="8">
        <f>VLOOKUP(Table3[[#This Row],[kode_brg]],Table2[[kode_brg]:[mark_up]],9,FALSE)</f>
        <v>871</v>
      </c>
      <c r="G173" s="8">
        <f>Table3[[#This Row],[MARKUP]]*Table3[[#This Row],[QTY]]</f>
        <v>871</v>
      </c>
      <c r="H173" s="8"/>
    </row>
    <row r="174" spans="1:8" x14ac:dyDescent="0.3">
      <c r="A174" t="s">
        <v>166</v>
      </c>
      <c r="B174" t="str">
        <f>VLOOKUP(Table3[[#This Row],[kode_brg]],Table2[[kode_brg]:[nama_brg]],2,FALSE)</f>
        <v>LE MINERALE 1500ML</v>
      </c>
      <c r="C174" s="8">
        <v>1</v>
      </c>
      <c r="D174" s="8">
        <f>VLOOKUP(Table3[[#This Row],[kode_brg]],Table2[[kode_brg]:[jual]],8,FALSE)</f>
        <v>5000</v>
      </c>
      <c r="E174" s="8">
        <f>Table3[[#This Row],[HARGA]]*Table3[[#This Row],[QTY]]</f>
        <v>5000</v>
      </c>
      <c r="F174" s="8">
        <f>VLOOKUP(Table3[[#This Row],[kode_brg]],Table2[[kode_brg]:[mark_up]],9,FALSE)</f>
        <v>583</v>
      </c>
      <c r="G174" s="8">
        <f>Table3[[#This Row],[MARKUP]]*Table3[[#This Row],[QTY]]</f>
        <v>583</v>
      </c>
      <c r="H174" s="8"/>
    </row>
    <row r="175" spans="1:8" x14ac:dyDescent="0.3">
      <c r="A175" t="s">
        <v>45</v>
      </c>
      <c r="B175" t="str">
        <f>VLOOKUP(Table3[[#This Row],[kode_brg]],Table2[[kode_brg]:[nama_brg]],2,FALSE)</f>
        <v>ROMA SUPERSTAR CKLT 16G</v>
      </c>
      <c r="C175" s="8">
        <v>3</v>
      </c>
      <c r="D175" s="8">
        <f>VLOOKUP(Table3[[#This Row],[kode_brg]],Table2[[kode_brg]:[jual]],8,FALSE)</f>
        <v>1000</v>
      </c>
      <c r="E175" s="8">
        <f>Table3[[#This Row],[HARGA]]*Table3[[#This Row],[QTY]]</f>
        <v>3000</v>
      </c>
      <c r="F175" s="8">
        <f>VLOOKUP(Table3[[#This Row],[kode_brg]],Table2[[kode_brg]:[mark_up]],9,FALSE)</f>
        <v>133</v>
      </c>
      <c r="G175" s="8">
        <f>Table3[[#This Row],[MARKUP]]*Table3[[#This Row],[QTY]]</f>
        <v>399</v>
      </c>
      <c r="H175" s="8"/>
    </row>
    <row r="176" spans="1:8" x14ac:dyDescent="0.3">
      <c r="A176" t="s">
        <v>1304</v>
      </c>
      <c r="B176" t="str">
        <f>VLOOKUP(Table3[[#This Row],[kode_brg]],Table2[[kode_brg]:[nama_brg]],2,FALSE)</f>
        <v>TRIPANCA 600ML</v>
      </c>
      <c r="C176" s="8">
        <v>1</v>
      </c>
      <c r="D176" s="8">
        <f>VLOOKUP(Table3[[#This Row],[kode_brg]],Table2[[kode_brg]:[jual]],8,FALSE)</f>
        <v>2000</v>
      </c>
      <c r="E176" s="8">
        <f>Table3[[#This Row],[HARGA]]*Table3[[#This Row],[QTY]]</f>
        <v>2000</v>
      </c>
      <c r="F176" s="8">
        <f>VLOOKUP(Table3[[#This Row],[kode_brg]],Table2[[kode_brg]:[mark_up]],9,FALSE)</f>
        <v>750</v>
      </c>
      <c r="G176" s="8">
        <f>Table3[[#This Row],[MARKUP]]*Table3[[#This Row],[QTY]]</f>
        <v>750</v>
      </c>
      <c r="H176" s="8"/>
    </row>
    <row r="177" spans="1:8" x14ac:dyDescent="0.3">
      <c r="A177" t="s">
        <v>57</v>
      </c>
      <c r="B177" t="str">
        <f>VLOOKUP(Table3[[#This Row],[kode_brg]],Table2[[kode_brg]:[nama_brg]],2,FALSE)</f>
        <v xml:space="preserve">Sprite 250 ML </v>
      </c>
      <c r="C177" s="8">
        <v>1</v>
      </c>
      <c r="D177" s="8">
        <f>VLOOKUP(Table3[[#This Row],[kode_brg]],Table2[[kode_brg]:[jual]],8,FALSE)</f>
        <v>3500</v>
      </c>
      <c r="E177" s="8">
        <f>Table3[[#This Row],[HARGA]]*Table3[[#This Row],[QTY]]</f>
        <v>3500</v>
      </c>
      <c r="F177" s="8">
        <f>VLOOKUP(Table3[[#This Row],[kode_brg]],Table2[[kode_brg]:[mark_up]],9,FALSE)</f>
        <v>750</v>
      </c>
      <c r="G177" s="8">
        <f>Table3[[#This Row],[MARKUP]]*Table3[[#This Row],[QTY]]</f>
        <v>750</v>
      </c>
      <c r="H177" s="8"/>
    </row>
    <row r="178" spans="1:8" x14ac:dyDescent="0.3">
      <c r="A178" t="s">
        <v>1463</v>
      </c>
      <c r="B178" t="str">
        <f>VLOOKUP(Table3[[#This Row],[kode_brg]],Table2[[kode_brg]:[nama_brg]],2,FALSE)</f>
        <v>MINTZ CHERRYMINT MERAH</v>
      </c>
      <c r="C178" s="8">
        <v>1</v>
      </c>
      <c r="D178" s="8">
        <f>VLOOKUP(Table3[[#This Row],[kode_brg]],Table2[[kode_brg]:[jual]],8,FALSE)</f>
        <v>6500</v>
      </c>
      <c r="E178" s="8">
        <f>Table3[[#This Row],[HARGA]]*Table3[[#This Row],[QTY]]</f>
        <v>6500</v>
      </c>
      <c r="F178" s="8">
        <f>VLOOKUP(Table3[[#This Row],[kode_brg]],Table2[[kode_brg]:[mark_up]],9,FALSE)</f>
        <v>1000</v>
      </c>
      <c r="G178" s="8">
        <f>Table3[[#This Row],[MARKUP]]*Table3[[#This Row],[QTY]]</f>
        <v>1000</v>
      </c>
      <c r="H178" s="8"/>
    </row>
    <row r="179" spans="1:8" x14ac:dyDescent="0.3">
      <c r="A179" t="s">
        <v>168</v>
      </c>
      <c r="B179" t="str">
        <f>VLOOKUP(Table3[[#This Row],[kode_brg]],Table2[[kode_brg]:[nama_brg]],2,FALSE)</f>
        <v>LE MINERALE 600ML</v>
      </c>
      <c r="C179" s="8">
        <v>1</v>
      </c>
      <c r="D179" s="8">
        <f>VLOOKUP(Table3[[#This Row],[kode_brg]],Table2[[kode_brg]:[jual]],8,FALSE)</f>
        <v>2500</v>
      </c>
      <c r="E179" s="8">
        <f>Table3[[#This Row],[HARGA]]*Table3[[#This Row],[QTY]]</f>
        <v>2500</v>
      </c>
      <c r="F179" s="8">
        <f>VLOOKUP(Table3[[#This Row],[kode_brg]],Table2[[kode_brg]:[mark_up]],9,FALSE)</f>
        <v>541</v>
      </c>
      <c r="G179" s="8">
        <f>Table3[[#This Row],[MARKUP]]*Table3[[#This Row],[QTY]]</f>
        <v>541</v>
      </c>
      <c r="H179" s="8"/>
    </row>
    <row r="180" spans="1:8" x14ac:dyDescent="0.3">
      <c r="A180" t="s">
        <v>17</v>
      </c>
      <c r="B180" t="str">
        <f>VLOOKUP(Table3[[#This Row],[kode_brg]],Table2[[kode_brg]:[nama_brg]],2,FALSE)</f>
        <v>POCKY CHOCOLATE HALF STICK 22GR</v>
      </c>
      <c r="C180" s="8">
        <v>1</v>
      </c>
      <c r="D180" s="8">
        <f>VLOOKUP(Table3[[#This Row],[kode_brg]],Table2[[kode_brg]:[jual]],8,FALSE)</f>
        <v>4500</v>
      </c>
      <c r="E180" s="8">
        <f>Table3[[#This Row],[HARGA]]*Table3[[#This Row],[QTY]]</f>
        <v>4500</v>
      </c>
      <c r="F180" s="8">
        <f>VLOOKUP(Table3[[#This Row],[kode_brg]],Table2[[kode_brg]:[mark_up]],9,FALSE)</f>
        <v>1170</v>
      </c>
      <c r="G180" s="8">
        <f>Table3[[#This Row],[MARKUP]]*Table3[[#This Row],[QTY]]</f>
        <v>1170</v>
      </c>
      <c r="H180" s="8"/>
    </row>
    <row r="181" spans="1:8" x14ac:dyDescent="0.3">
      <c r="A181" t="s">
        <v>105</v>
      </c>
      <c r="B181" t="str">
        <f>VLOOKUP(Table3[[#This Row],[kode_brg]],Table2[[kode_brg]:[nama_brg]],2,FALSE)</f>
        <v>BEAR BRAND STM 189 ML</v>
      </c>
      <c r="C181" s="8">
        <v>1</v>
      </c>
      <c r="D181" s="8">
        <f>VLOOKUP(Table3[[#This Row],[kode_brg]],Table2[[kode_brg]:[jual]],8,FALSE)</f>
        <v>10000</v>
      </c>
      <c r="E181" s="8">
        <f>Table3[[#This Row],[HARGA]]*Table3[[#This Row],[QTY]]</f>
        <v>10000</v>
      </c>
      <c r="F181" s="8">
        <f>VLOOKUP(Table3[[#This Row],[kode_brg]],Table2[[kode_brg]:[mark_up]],9,FALSE)</f>
        <v>1170</v>
      </c>
      <c r="G181" s="8">
        <f>Table3[[#This Row],[MARKUP]]*Table3[[#This Row],[QTY]]</f>
        <v>1170</v>
      </c>
      <c r="H181" s="8"/>
    </row>
    <row r="182" spans="1:8" x14ac:dyDescent="0.3">
      <c r="A182" t="s">
        <v>17</v>
      </c>
      <c r="B182" t="str">
        <f>VLOOKUP(Table3[[#This Row],[kode_brg]],Table2[[kode_brg]:[nama_brg]],2,FALSE)</f>
        <v>POCKY CHOCOLATE HALF STICK 22GR</v>
      </c>
      <c r="C182" s="8">
        <v>1</v>
      </c>
      <c r="D182" s="8">
        <f>VLOOKUP(Table3[[#This Row],[kode_brg]],Table2[[kode_brg]:[jual]],8,FALSE)</f>
        <v>4500</v>
      </c>
      <c r="E182" s="8">
        <f>Table3[[#This Row],[HARGA]]*Table3[[#This Row],[QTY]]</f>
        <v>4500</v>
      </c>
      <c r="F182" s="8">
        <f>VLOOKUP(Table3[[#This Row],[kode_brg]],Table2[[kode_brg]:[mark_up]],9,FALSE)</f>
        <v>1170</v>
      </c>
      <c r="G182" s="8">
        <f>Table3[[#This Row],[MARKUP]]*Table3[[#This Row],[QTY]]</f>
        <v>1170</v>
      </c>
      <c r="H182" s="8"/>
    </row>
    <row r="183" spans="1:8" x14ac:dyDescent="0.3">
      <c r="A183" t="s">
        <v>1416</v>
      </c>
      <c r="B183" t="str">
        <f>VLOOKUP(Table3[[#This Row],[kode_brg]],Table2[[kode_brg]:[nama_brg]],2,FALSE)</f>
        <v>TEBS SPARKLING KALENG 330ML</v>
      </c>
      <c r="C183" s="8">
        <v>1</v>
      </c>
      <c r="D183" s="8">
        <f>VLOOKUP(Table3[[#This Row],[kode_brg]],Table2[[kode_brg]:[jual]],8,FALSE)</f>
        <v>5500</v>
      </c>
      <c r="E183" s="8">
        <f>Table3[[#This Row],[HARGA]]*Table3[[#This Row],[QTY]]</f>
        <v>5500</v>
      </c>
      <c r="F183" s="8">
        <f>VLOOKUP(Table3[[#This Row],[kode_brg]],Table2[[kode_brg]:[mark_up]],9,FALSE)</f>
        <v>1700</v>
      </c>
      <c r="G183" s="8">
        <f>Table3[[#This Row],[MARKUP]]*Table3[[#This Row],[QTY]]</f>
        <v>1700</v>
      </c>
      <c r="H183" s="8"/>
    </row>
    <row r="184" spans="1:8" x14ac:dyDescent="0.3">
      <c r="A184" t="s">
        <v>422</v>
      </c>
      <c r="B184" t="str">
        <f>VLOOKUP(Table3[[#This Row],[kode_brg]],Table2[[kode_brg]:[nama_brg]],2,FALSE)</f>
        <v>ULTRA SUSU SLIM STRAW 250 ML</v>
      </c>
      <c r="C184" s="8">
        <v>1</v>
      </c>
      <c r="D184" s="8">
        <f>VLOOKUP(Table3[[#This Row],[kode_brg]],Table2[[kode_brg]:[jual]],8,FALSE)</f>
        <v>5500</v>
      </c>
      <c r="E184" s="8">
        <f>Table3[[#This Row],[HARGA]]*Table3[[#This Row],[QTY]]</f>
        <v>5500</v>
      </c>
      <c r="F184" s="8">
        <f>VLOOKUP(Table3[[#This Row],[kode_brg]],Table2[[kode_brg]:[mark_up]],9,FALSE)</f>
        <v>645</v>
      </c>
      <c r="G184" s="8">
        <f>Table3[[#This Row],[MARKUP]]*Table3[[#This Row],[QTY]]</f>
        <v>645</v>
      </c>
      <c r="H184" s="8"/>
    </row>
    <row r="185" spans="1:8" x14ac:dyDescent="0.3">
      <c r="A185" t="s">
        <v>168</v>
      </c>
      <c r="B185" t="str">
        <f>VLOOKUP(Table3[[#This Row],[kode_brg]],Table2[[kode_brg]:[nama_brg]],2,FALSE)</f>
        <v>LE MINERALE 600ML</v>
      </c>
      <c r="C185" s="8">
        <v>2</v>
      </c>
      <c r="D185" s="8">
        <f>VLOOKUP(Table3[[#This Row],[kode_brg]],Table2[[kode_brg]:[jual]],8,FALSE)</f>
        <v>2500</v>
      </c>
      <c r="E185" s="8">
        <f>Table3[[#This Row],[HARGA]]*Table3[[#This Row],[QTY]]</f>
        <v>5000</v>
      </c>
      <c r="F185" s="8">
        <f>VLOOKUP(Table3[[#This Row],[kode_brg]],Table2[[kode_brg]:[mark_up]],9,FALSE)</f>
        <v>541</v>
      </c>
      <c r="G185" s="8">
        <f>Table3[[#This Row],[MARKUP]]*Table3[[#This Row],[QTY]]</f>
        <v>1082</v>
      </c>
      <c r="H185" s="8"/>
    </row>
    <row r="186" spans="1:8" x14ac:dyDescent="0.3">
      <c r="A186" t="s">
        <v>665</v>
      </c>
      <c r="B186" t="str">
        <f>VLOOKUP(Table3[[#This Row],[kode_brg]],Table2[[kode_brg]:[nama_brg]],2,FALSE)</f>
        <v>SQ CHUNKY JAR CASHEW 30 GR</v>
      </c>
      <c r="C186" s="8">
        <v>1</v>
      </c>
      <c r="D186" s="8">
        <f>VLOOKUP(Table3[[#This Row],[kode_brg]],Table2[[kode_brg]:[jual]],8,FALSE)</f>
        <v>9000</v>
      </c>
      <c r="E186" s="8">
        <f>Table3[[#This Row],[HARGA]]*Table3[[#This Row],[QTY]]</f>
        <v>9000</v>
      </c>
      <c r="F186" s="8">
        <f>VLOOKUP(Table3[[#This Row],[kode_brg]],Table2[[kode_brg]:[mark_up]],9,FALSE)</f>
        <v>1025</v>
      </c>
      <c r="G186" s="8">
        <f>Table3[[#This Row],[MARKUP]]*Table3[[#This Row],[QTY]]</f>
        <v>1025</v>
      </c>
      <c r="H186" s="8"/>
    </row>
    <row r="187" spans="1:8" x14ac:dyDescent="0.3">
      <c r="A187" t="s">
        <v>1340</v>
      </c>
      <c r="B187" t="str">
        <f>VLOOKUP(Table3[[#This Row],[kode_brg]],Table2[[kode_brg]:[nama_brg]],2,FALSE)</f>
        <v>SEBLAK</v>
      </c>
      <c r="C187" s="8">
        <v>1</v>
      </c>
      <c r="D187" s="8">
        <f>VLOOKUP(Table3[[#This Row],[kode_brg]],Table2[[kode_brg]:[jual]],8,FALSE)</f>
        <v>5000</v>
      </c>
      <c r="E187" s="8">
        <f>Table3[[#This Row],[HARGA]]*Table3[[#This Row],[QTY]]</f>
        <v>5000</v>
      </c>
      <c r="F187" s="8">
        <f>VLOOKUP(Table3[[#This Row],[kode_brg]],Table2[[kode_brg]:[mark_up]],9,FALSE)</f>
        <v>500</v>
      </c>
      <c r="G187" s="8">
        <f>Table3[[#This Row],[MARKUP]]*Table3[[#This Row],[QTY]]</f>
        <v>500</v>
      </c>
      <c r="H187" s="8"/>
    </row>
    <row r="188" spans="1:8" x14ac:dyDescent="0.3">
      <c r="A188" t="s">
        <v>1304</v>
      </c>
      <c r="B188" t="str">
        <f>VLOOKUP(Table3[[#This Row],[kode_brg]],Table2[[kode_brg]:[nama_brg]],2,FALSE)</f>
        <v>TRIPANCA 600ML</v>
      </c>
      <c r="C188" s="8">
        <v>4</v>
      </c>
      <c r="D188" s="8">
        <f>VLOOKUP(Table3[[#This Row],[kode_brg]],Table2[[kode_brg]:[jual]],8,FALSE)</f>
        <v>2000</v>
      </c>
      <c r="E188" s="8">
        <f>Table3[[#This Row],[HARGA]]*Table3[[#This Row],[QTY]]</f>
        <v>8000</v>
      </c>
      <c r="F188" s="8">
        <f>VLOOKUP(Table3[[#This Row],[kode_brg]],Table2[[kode_brg]:[mark_up]],9,FALSE)</f>
        <v>750</v>
      </c>
      <c r="G188" s="8">
        <f>Table3[[#This Row],[MARKUP]]*Table3[[#This Row],[QTY]]</f>
        <v>3000</v>
      </c>
      <c r="H188" s="8"/>
    </row>
    <row r="189" spans="1:8" x14ac:dyDescent="0.3">
      <c r="A189" t="s">
        <v>168</v>
      </c>
      <c r="B189" t="str">
        <f>VLOOKUP(Table3[[#This Row],[kode_brg]],Table2[[kode_brg]:[nama_brg]],2,FALSE)</f>
        <v>LE MINERALE 600ML</v>
      </c>
      <c r="C189" s="8">
        <v>3</v>
      </c>
      <c r="D189" s="8">
        <f>VLOOKUP(Table3[[#This Row],[kode_brg]],Table2[[kode_brg]:[jual]],8,FALSE)</f>
        <v>2500</v>
      </c>
      <c r="E189" s="8">
        <f>Table3[[#This Row],[HARGA]]*Table3[[#This Row],[QTY]]</f>
        <v>7500</v>
      </c>
      <c r="F189" s="8">
        <f>VLOOKUP(Table3[[#This Row],[kode_brg]],Table2[[kode_brg]:[mark_up]],9,FALSE)</f>
        <v>541</v>
      </c>
      <c r="G189" s="8">
        <f>Table3[[#This Row],[MARKUP]]*Table3[[#This Row],[QTY]]</f>
        <v>1623</v>
      </c>
      <c r="H189" s="8"/>
    </row>
    <row r="190" spans="1:8" x14ac:dyDescent="0.3">
      <c r="A190" t="s">
        <v>340</v>
      </c>
      <c r="B190" t="str">
        <f>VLOOKUP(Table3[[#This Row],[kode_brg]],Table2[[kode_brg]:[nama_brg]],2,FALSE)</f>
        <v>AICE CHOCO CRISPY</v>
      </c>
      <c r="C190" s="8">
        <v>1</v>
      </c>
      <c r="D190" s="8">
        <f>VLOOKUP(Table3[[#This Row],[kode_brg]],Table2[[kode_brg]:[jual]],8,FALSE)</f>
        <v>4500</v>
      </c>
      <c r="E190" s="8">
        <f>Table3[[#This Row],[HARGA]]*Table3[[#This Row],[QTY]]</f>
        <v>4500</v>
      </c>
      <c r="F190" s="8">
        <f>VLOOKUP(Table3[[#This Row],[kode_brg]],Table2[[kode_brg]:[mark_up]],9,FALSE)</f>
        <v>500</v>
      </c>
      <c r="G190" s="8">
        <f>Table3[[#This Row],[MARKUP]]*Table3[[#This Row],[QTY]]</f>
        <v>500</v>
      </c>
      <c r="H190" s="8"/>
    </row>
    <row r="191" spans="1:8" x14ac:dyDescent="0.3">
      <c r="A191" t="s">
        <v>665</v>
      </c>
      <c r="B191" t="str">
        <f>VLOOKUP(Table3[[#This Row],[kode_brg]],Table2[[kode_brg]:[nama_brg]],2,FALSE)</f>
        <v>SQ CHUNKY JAR CASHEW 30 GR</v>
      </c>
      <c r="C191" s="8">
        <v>1</v>
      </c>
      <c r="D191" s="8">
        <f>VLOOKUP(Table3[[#This Row],[kode_brg]],Table2[[kode_brg]:[jual]],8,FALSE)</f>
        <v>9000</v>
      </c>
      <c r="E191" s="8">
        <f>Table3[[#This Row],[HARGA]]*Table3[[#This Row],[QTY]]</f>
        <v>9000</v>
      </c>
      <c r="F191" s="8">
        <f>VLOOKUP(Table3[[#This Row],[kode_brg]],Table2[[kode_brg]:[mark_up]],9,FALSE)</f>
        <v>1025</v>
      </c>
      <c r="G191" s="8">
        <f>Table3[[#This Row],[MARKUP]]*Table3[[#This Row],[QTY]]</f>
        <v>1025</v>
      </c>
      <c r="H191" s="8"/>
    </row>
    <row r="192" spans="1:8" x14ac:dyDescent="0.3">
      <c r="A192" t="s">
        <v>1304</v>
      </c>
      <c r="B192" t="str">
        <f>VLOOKUP(Table3[[#This Row],[kode_brg]],Table2[[kode_brg]:[nama_brg]],2,FALSE)</f>
        <v>TRIPANCA 600ML</v>
      </c>
      <c r="C192" s="8">
        <v>2</v>
      </c>
      <c r="D192" s="8">
        <f>VLOOKUP(Table3[[#This Row],[kode_brg]],Table2[[kode_brg]:[jual]],8,FALSE)</f>
        <v>2000</v>
      </c>
      <c r="E192" s="8">
        <f>Table3[[#This Row],[HARGA]]*Table3[[#This Row],[QTY]]</f>
        <v>4000</v>
      </c>
      <c r="F192" s="8">
        <f>VLOOKUP(Table3[[#This Row],[kode_brg]],Table2[[kode_brg]:[mark_up]],9,FALSE)</f>
        <v>750</v>
      </c>
      <c r="G192" s="8">
        <f>Table3[[#This Row],[MARKUP]]*Table3[[#This Row],[QTY]]</f>
        <v>1500</v>
      </c>
      <c r="H192" s="8"/>
    </row>
    <row r="193" spans="1:8" x14ac:dyDescent="0.3">
      <c r="A193" t="s">
        <v>74</v>
      </c>
      <c r="B193" t="str">
        <f>VLOOKUP(Table3[[#This Row],[kode_brg]],Table2[[kode_brg]:[nama_brg]],2,FALSE)</f>
        <v>BENG-BENG  20G</v>
      </c>
      <c r="C193" s="8">
        <v>1</v>
      </c>
      <c r="D193" s="8">
        <f>VLOOKUP(Table3[[#This Row],[kode_brg]],Table2[[kode_brg]:[jual]],8,FALSE)</f>
        <v>2000</v>
      </c>
      <c r="E193" s="8">
        <f>Table3[[#This Row],[HARGA]]*Table3[[#This Row],[QTY]]</f>
        <v>2000</v>
      </c>
      <c r="F193" s="8">
        <f>VLOOKUP(Table3[[#This Row],[kode_brg]],Table2[[kode_brg]:[mark_up]],9,FALSE)</f>
        <v>261</v>
      </c>
      <c r="G193" s="8">
        <f>Table3[[#This Row],[MARKUP]]*Table3[[#This Row],[QTY]]</f>
        <v>261</v>
      </c>
      <c r="H193" s="8"/>
    </row>
    <row r="194" spans="1:8" x14ac:dyDescent="0.3">
      <c r="A194" t="s">
        <v>430</v>
      </c>
      <c r="B194" t="str">
        <f>VLOOKUP(Table3[[#This Row],[kode_brg]],Table2[[kode_brg]:[nama_brg]],2,FALSE)</f>
        <v>ULTRA SUSU SLIM CHOCO  250 ML</v>
      </c>
      <c r="C194" s="8">
        <v>1</v>
      </c>
      <c r="D194" s="8">
        <f>VLOOKUP(Table3[[#This Row],[kode_brg]],Table2[[kode_brg]:[jual]],8,FALSE)</f>
        <v>6000</v>
      </c>
      <c r="E194" s="8">
        <f>Table3[[#This Row],[HARGA]]*Table3[[#This Row],[QTY]]</f>
        <v>6000</v>
      </c>
      <c r="F194" s="8">
        <f>VLOOKUP(Table3[[#This Row],[kode_brg]],Table2[[kode_brg]:[mark_up]],9,FALSE)</f>
        <v>757</v>
      </c>
      <c r="G194" s="8">
        <f>Table3[[#This Row],[MARKUP]]*Table3[[#This Row],[QTY]]</f>
        <v>757</v>
      </c>
      <c r="H194" s="8"/>
    </row>
    <row r="195" spans="1:8" x14ac:dyDescent="0.3">
      <c r="A195" t="s">
        <v>1525</v>
      </c>
      <c r="B195" t="str">
        <f>VLOOKUP(Table3[[#This Row],[kode_brg]],Table2[[kode_brg]:[nama_brg]],2,FALSE)</f>
        <v>BASRENG 6RB</v>
      </c>
      <c r="C195" s="8">
        <v>2</v>
      </c>
      <c r="D195" s="8">
        <f>VLOOKUP(Table3[[#This Row],[kode_brg]],Table2[[kode_brg]:[jual]],8,FALSE)</f>
        <v>6000</v>
      </c>
      <c r="E195" s="8">
        <f>Table3[[#This Row],[HARGA]]*Table3[[#This Row],[QTY]]</f>
        <v>12000</v>
      </c>
      <c r="F195" s="8">
        <f>VLOOKUP(Table3[[#This Row],[kode_brg]],Table2[[kode_brg]:[mark_up]],9,FALSE)</f>
        <v>500</v>
      </c>
      <c r="G195" s="8">
        <f>Table3[[#This Row],[MARKUP]]*Table3[[#This Row],[QTY]]</f>
        <v>1000</v>
      </c>
      <c r="H195" s="8"/>
    </row>
    <row r="196" spans="1:8" x14ac:dyDescent="0.3">
      <c r="A196" t="s">
        <v>378</v>
      </c>
      <c r="B196" t="str">
        <f>VLOOKUP(Table3[[#This Row],[kode_brg]],Table2[[kode_brg]:[nama_brg]],2,FALSE)</f>
        <v xml:space="preserve">COOL BLUEBERRY 70 GR </v>
      </c>
      <c r="C196" s="8">
        <v>2</v>
      </c>
      <c r="D196" s="8">
        <f>VLOOKUP(Table3[[#This Row],[kode_brg]],Table2[[kode_brg]:[jual]],8,FALSE)</f>
        <v>3000</v>
      </c>
      <c r="E196" s="8">
        <f>Table3[[#This Row],[HARGA]]*Table3[[#This Row],[QTY]]</f>
        <v>6000</v>
      </c>
      <c r="F196" s="8">
        <f>VLOOKUP(Table3[[#This Row],[kode_brg]],Table2[[kode_brg]:[mark_up]],9,FALSE)</f>
        <v>488</v>
      </c>
      <c r="G196" s="8">
        <f>Table3[[#This Row],[MARKUP]]*Table3[[#This Row],[QTY]]</f>
        <v>976</v>
      </c>
      <c r="H196" s="8"/>
    </row>
    <row r="197" spans="1:8" x14ac:dyDescent="0.3">
      <c r="A197" t="s">
        <v>265</v>
      </c>
      <c r="B197" t="str">
        <f>VLOOKUP(Table3[[#This Row],[kode_brg]],Table2[[kode_brg]:[nama_brg]],2,FALSE)</f>
        <v>FRESTEA APEL 500 ML</v>
      </c>
      <c r="C197" s="8">
        <v>1</v>
      </c>
      <c r="D197" s="8">
        <f>VLOOKUP(Table3[[#This Row],[kode_brg]],Table2[[kode_brg]:[jual]],8,FALSE)</f>
        <v>5500</v>
      </c>
      <c r="E197" s="8">
        <f>Table3[[#This Row],[HARGA]]*Table3[[#This Row],[QTY]]</f>
        <v>5500</v>
      </c>
      <c r="F197" s="8">
        <f>VLOOKUP(Table3[[#This Row],[kode_brg]],Table2[[kode_brg]:[mark_up]],9,FALSE)</f>
        <v>1250</v>
      </c>
      <c r="G197" s="8">
        <f>Table3[[#This Row],[MARKUP]]*Table3[[#This Row],[QTY]]</f>
        <v>1250</v>
      </c>
      <c r="H197" s="8"/>
    </row>
    <row r="198" spans="1:8" x14ac:dyDescent="0.3">
      <c r="A198" t="s">
        <v>555</v>
      </c>
      <c r="B198" t="str">
        <f>VLOOKUP(Table3[[#This Row],[kode_brg]],Table2[[kode_brg]:[nama_brg]],2,FALSE)</f>
        <v xml:space="preserve">CORNTOZ KEJU CHEDDAR SMALL </v>
      </c>
      <c r="C198" s="8">
        <v>2</v>
      </c>
      <c r="D198" s="8">
        <f>VLOOKUP(Table3[[#This Row],[kode_brg]],Table2[[kode_brg]:[jual]],8,FALSE)</f>
        <v>1000</v>
      </c>
      <c r="E198" s="8">
        <f>Table3[[#This Row],[HARGA]]*Table3[[#This Row],[QTY]]</f>
        <v>2000</v>
      </c>
      <c r="F198" s="8">
        <f>VLOOKUP(Table3[[#This Row],[kode_brg]],Table2[[kode_brg]:[mark_up]],9,FALSE)</f>
        <v>142</v>
      </c>
      <c r="G198" s="8">
        <f>Table3[[#This Row],[MARKUP]]*Table3[[#This Row],[QTY]]</f>
        <v>284</v>
      </c>
      <c r="H198" s="8"/>
    </row>
    <row r="199" spans="1:8" x14ac:dyDescent="0.3">
      <c r="A199" t="s">
        <v>384</v>
      </c>
      <c r="B199" t="str">
        <f>VLOOKUP(Table3[[#This Row],[kode_brg]],Table2[[kode_brg]:[nama_brg]],2,FALSE)</f>
        <v>JOYDAY CHOCO CRUNCH</v>
      </c>
      <c r="C199" s="8">
        <v>1</v>
      </c>
      <c r="D199" s="8">
        <f>VLOOKUP(Table3[[#This Row],[kode_brg]],Table2[[kode_brg]:[jual]],8,FALSE)</f>
        <v>3000</v>
      </c>
      <c r="E199" s="8">
        <f>Table3[[#This Row],[HARGA]]*Table3[[#This Row],[QTY]]</f>
        <v>3000</v>
      </c>
      <c r="F199" s="8">
        <f>VLOOKUP(Table3[[#This Row],[kode_brg]],Table2[[kode_brg]:[mark_up]],9,FALSE)</f>
        <v>350</v>
      </c>
      <c r="G199" s="8">
        <f>Table3[[#This Row],[MARKUP]]*Table3[[#This Row],[QTY]]</f>
        <v>350</v>
      </c>
      <c r="H199" s="8"/>
    </row>
    <row r="200" spans="1:8" x14ac:dyDescent="0.3">
      <c r="A200" t="s">
        <v>422</v>
      </c>
      <c r="B200" t="str">
        <f>VLOOKUP(Table3[[#This Row],[kode_brg]],Table2[[kode_brg]:[nama_brg]],2,FALSE)</f>
        <v>ULTRA SUSU SLIM STRAW 250 ML</v>
      </c>
      <c r="C200" s="8">
        <v>1</v>
      </c>
      <c r="D200" s="8">
        <f>VLOOKUP(Table3[[#This Row],[kode_brg]],Table2[[kode_brg]:[jual]],8,FALSE)</f>
        <v>5500</v>
      </c>
      <c r="E200" s="8">
        <f>Table3[[#This Row],[HARGA]]*Table3[[#This Row],[QTY]]</f>
        <v>5500</v>
      </c>
      <c r="F200" s="8">
        <f>VLOOKUP(Table3[[#This Row],[kode_brg]],Table2[[kode_brg]:[mark_up]],9,FALSE)</f>
        <v>645</v>
      </c>
      <c r="G200" s="8">
        <f>Table3[[#This Row],[MARKUP]]*Table3[[#This Row],[QTY]]</f>
        <v>645</v>
      </c>
      <c r="H200" s="8"/>
    </row>
    <row r="201" spans="1:8" x14ac:dyDescent="0.3">
      <c r="A201" t="s">
        <v>368</v>
      </c>
      <c r="B201" t="str">
        <f>VLOOKUP(Table3[[#This Row],[kode_brg]],Table2[[kode_brg]:[nama_brg]],2,FALSE)</f>
        <v>CRUNCHY CHOCOLATE MALT 75 GR</v>
      </c>
      <c r="C201" s="8">
        <v>1</v>
      </c>
      <c r="D201" s="8">
        <f>VLOOKUP(Table3[[#This Row],[kode_brg]],Table2[[kode_brg]:[jual]],8,FALSE)</f>
        <v>4500</v>
      </c>
      <c r="E201" s="8">
        <f>Table3[[#This Row],[HARGA]]*Table3[[#This Row],[QTY]]</f>
        <v>4500</v>
      </c>
      <c r="F201" s="8">
        <f>VLOOKUP(Table3[[#This Row],[kode_brg]],Table2[[kode_brg]:[mark_up]],9,FALSE)</f>
        <v>500</v>
      </c>
      <c r="G201" s="8">
        <f>Table3[[#This Row],[MARKUP]]*Table3[[#This Row],[QTY]]</f>
        <v>500</v>
      </c>
      <c r="H201" s="8"/>
    </row>
    <row r="202" spans="1:8" x14ac:dyDescent="0.3">
      <c r="A202" t="s">
        <v>57</v>
      </c>
      <c r="B202" t="str">
        <f>VLOOKUP(Table3[[#This Row],[kode_brg]],Table2[[kode_brg]:[nama_brg]],2,FALSE)</f>
        <v xml:space="preserve">Sprite 250 ML </v>
      </c>
      <c r="C202" s="8">
        <v>1</v>
      </c>
      <c r="D202" s="8">
        <f>VLOOKUP(Table3[[#This Row],[kode_brg]],Table2[[kode_brg]:[jual]],8,FALSE)</f>
        <v>3500</v>
      </c>
      <c r="E202" s="8">
        <f>Table3[[#This Row],[HARGA]]*Table3[[#This Row],[QTY]]</f>
        <v>3500</v>
      </c>
      <c r="F202" s="8">
        <f>VLOOKUP(Table3[[#This Row],[kode_brg]],Table2[[kode_brg]:[mark_up]],9,FALSE)</f>
        <v>750</v>
      </c>
      <c r="G202" s="8">
        <f>Table3[[#This Row],[MARKUP]]*Table3[[#This Row],[QTY]]</f>
        <v>750</v>
      </c>
      <c r="H202" s="8"/>
    </row>
    <row r="203" spans="1:8" x14ac:dyDescent="0.3">
      <c r="A203" t="s">
        <v>1283</v>
      </c>
      <c r="B203" t="str">
        <f>VLOOKUP(Table3[[#This Row],[kode_brg]],Table2[[kode_brg]:[nama_brg]],2,FALSE)</f>
        <v>MASKER DUCKPILL 5 PCS</v>
      </c>
      <c r="C203" s="8">
        <v>1</v>
      </c>
      <c r="D203" s="8">
        <f>VLOOKUP(Table3[[#This Row],[kode_brg]],Table2[[kode_brg]:[jual]],8,FALSE)</f>
        <v>5000</v>
      </c>
      <c r="E203" s="8">
        <f>Table3[[#This Row],[HARGA]]*Table3[[#This Row],[QTY]]</f>
        <v>5000</v>
      </c>
      <c r="F203" s="8">
        <f>VLOOKUP(Table3[[#This Row],[kode_brg]],Table2[[kode_brg]:[mark_up]],9,FALSE)</f>
        <v>500</v>
      </c>
      <c r="G203" s="8">
        <f>Table3[[#This Row],[MARKUP]]*Table3[[#This Row],[QTY]]</f>
        <v>500</v>
      </c>
      <c r="H203" s="8"/>
    </row>
    <row r="204" spans="1:8" x14ac:dyDescent="0.3">
      <c r="A204" t="s">
        <v>1348</v>
      </c>
      <c r="B204" t="str">
        <f>VLOOKUP(Table3[[#This Row],[kode_brg]],Table2[[kode_brg]:[nama_brg]],2,FALSE)</f>
        <v>SUSU KEDELAI</v>
      </c>
      <c r="C204" s="8">
        <v>3</v>
      </c>
      <c r="D204" s="8">
        <f>VLOOKUP(Table3[[#This Row],[kode_brg]],Table2[[kode_brg]:[jual]],8,FALSE)</f>
        <v>2000</v>
      </c>
      <c r="E204" s="8">
        <f>Table3[[#This Row],[HARGA]]*Table3[[#This Row],[QTY]]</f>
        <v>6000</v>
      </c>
      <c r="F204" s="8">
        <f>VLOOKUP(Table3[[#This Row],[kode_brg]],Table2[[kode_brg]:[mark_up]],9,FALSE)</f>
        <v>400</v>
      </c>
      <c r="G204" s="8">
        <f>Table3[[#This Row],[MARKUP]]*Table3[[#This Row],[QTY]]</f>
        <v>1200</v>
      </c>
      <c r="H204" s="8"/>
    </row>
    <row r="205" spans="1:8" x14ac:dyDescent="0.3">
      <c r="A205" t="s">
        <v>376</v>
      </c>
      <c r="B205" t="str">
        <f>VLOOKUP(Table3[[#This Row],[kode_brg]],Table2[[kode_brg]:[nama_brg]],2,FALSE)</f>
        <v>COOL PEACH</v>
      </c>
      <c r="C205" s="8">
        <v>1</v>
      </c>
      <c r="D205" s="8">
        <f>VLOOKUP(Table3[[#This Row],[kode_brg]],Table2[[kode_brg]:[jual]],8,FALSE)</f>
        <v>2500</v>
      </c>
      <c r="E205" s="8">
        <f>Table3[[#This Row],[HARGA]]*Table3[[#This Row],[QTY]]</f>
        <v>2500</v>
      </c>
      <c r="F205" s="8">
        <f>VLOOKUP(Table3[[#This Row],[kode_brg]],Table2[[kode_brg]:[mark_up]],9,FALSE)</f>
        <v>820</v>
      </c>
      <c r="G205" s="8">
        <f>Table3[[#This Row],[MARKUP]]*Table3[[#This Row],[QTY]]</f>
        <v>820</v>
      </c>
      <c r="H205" s="8"/>
    </row>
    <row r="206" spans="1:8" x14ac:dyDescent="0.3">
      <c r="A206" t="s">
        <v>380</v>
      </c>
      <c r="B206" t="str">
        <f>VLOOKUP(Table3[[#This Row],[kode_brg]],Table2[[kode_brg]:[nama_brg]],2,FALSE)</f>
        <v>JOYDAY VANILLA MILK SAKE CUP</v>
      </c>
      <c r="C206" s="8">
        <v>1</v>
      </c>
      <c r="D206" s="8">
        <f>VLOOKUP(Table3[[#This Row],[kode_brg]],Table2[[kode_brg]:[jual]],8,FALSE)</f>
        <v>5000</v>
      </c>
      <c r="E206" s="8">
        <f>Table3[[#This Row],[HARGA]]*Table3[[#This Row],[QTY]]</f>
        <v>5000</v>
      </c>
      <c r="F206" s="8">
        <f>VLOOKUP(Table3[[#This Row],[kode_brg]],Table2[[kode_brg]:[mark_up]],9,FALSE)</f>
        <v>791</v>
      </c>
      <c r="G206" s="8">
        <f>Table3[[#This Row],[MARKUP]]*Table3[[#This Row],[QTY]]</f>
        <v>791</v>
      </c>
      <c r="H206" s="8"/>
    </row>
    <row r="207" spans="1:8" x14ac:dyDescent="0.3">
      <c r="A207" t="s">
        <v>74</v>
      </c>
      <c r="B207" t="str">
        <f>VLOOKUP(Table3[[#This Row],[kode_brg]],Table2[[kode_brg]:[nama_brg]],2,FALSE)</f>
        <v>BENG-BENG  20G</v>
      </c>
      <c r="C207" s="8">
        <v>1</v>
      </c>
      <c r="D207" s="8">
        <f>VLOOKUP(Table3[[#This Row],[kode_brg]],Table2[[kode_brg]:[jual]],8,FALSE)</f>
        <v>2000</v>
      </c>
      <c r="E207" s="8">
        <f>Table3[[#This Row],[HARGA]]*Table3[[#This Row],[QTY]]</f>
        <v>2000</v>
      </c>
      <c r="F207" s="8">
        <f>VLOOKUP(Table3[[#This Row],[kode_brg]],Table2[[kode_brg]:[mark_up]],9,FALSE)</f>
        <v>261</v>
      </c>
      <c r="G207" s="8">
        <f>Table3[[#This Row],[MARKUP]]*Table3[[#This Row],[QTY]]</f>
        <v>261</v>
      </c>
      <c r="H207" s="8"/>
    </row>
    <row r="208" spans="1:8" x14ac:dyDescent="0.3">
      <c r="A208" t="s">
        <v>408</v>
      </c>
      <c r="B208" t="str">
        <f>VLOOKUP(Table3[[#This Row],[kode_brg]],Table2[[kode_brg]:[nama_brg]],2,FALSE)</f>
        <v>ULTRA MILK COKLAT 125 ML</v>
      </c>
      <c r="C208" s="8">
        <v>1</v>
      </c>
      <c r="D208" s="8">
        <f>VLOOKUP(Table3[[#This Row],[kode_brg]],Table2[[kode_brg]:[jual]],8,FALSE)</f>
        <v>3500</v>
      </c>
      <c r="E208" s="8">
        <f>Table3[[#This Row],[HARGA]]*Table3[[#This Row],[QTY]]</f>
        <v>3500</v>
      </c>
      <c r="F208" s="8">
        <f>VLOOKUP(Table3[[#This Row],[kode_brg]],Table2[[kode_brg]:[mark_up]],9,FALSE)</f>
        <v>866</v>
      </c>
      <c r="G208" s="8">
        <f>Table3[[#This Row],[MARKUP]]*Table3[[#This Row],[QTY]]</f>
        <v>866</v>
      </c>
      <c r="H208" s="8"/>
    </row>
    <row r="209" spans="1:8" x14ac:dyDescent="0.3">
      <c r="A209" t="s">
        <v>80</v>
      </c>
      <c r="B209" t="str">
        <f>VLOOKUP(Table3[[#This Row],[kode_brg]],Table2[[kode_brg]:[nama_brg]],2,FALSE)</f>
        <v>0REO SFTCK 12X16</v>
      </c>
      <c r="C209" s="8">
        <v>1</v>
      </c>
      <c r="D209" s="8">
        <f>VLOOKUP(Table3[[#This Row],[kode_brg]],Table2[[kode_brg]:[jual]],8,FALSE)</f>
        <v>2800</v>
      </c>
      <c r="E209" s="8">
        <f>Table3[[#This Row],[HARGA]]*Table3[[#This Row],[QTY]]</f>
        <v>2800</v>
      </c>
      <c r="F209" s="8">
        <f>VLOOKUP(Table3[[#This Row],[kode_brg]],Table2[[kode_brg]:[mark_up]],9,FALSE)</f>
        <v>608</v>
      </c>
      <c r="G209" s="8">
        <f>Table3[[#This Row],[MARKUP]]*Table3[[#This Row],[QTY]]</f>
        <v>608</v>
      </c>
      <c r="H209" s="8"/>
    </row>
    <row r="210" spans="1:8" x14ac:dyDescent="0.3">
      <c r="A210" t="s">
        <v>1508</v>
      </c>
      <c r="B210" t="str">
        <f>VLOOKUP(Table3[[#This Row],[kode_brg]],Table2[[kode_brg]:[nama_brg]],2,FALSE)</f>
        <v>JOYDAY MILKY CHOCOLATE 43GR</v>
      </c>
      <c r="C210" s="8">
        <v>1</v>
      </c>
      <c r="D210" s="8">
        <f>VLOOKUP(Table3[[#This Row],[kode_brg]],Table2[[kode_brg]:[jual]],8,FALSE)</f>
        <v>3000</v>
      </c>
      <c r="E210" s="8">
        <f>Table3[[#This Row],[HARGA]]*Table3[[#This Row],[QTY]]</f>
        <v>3000</v>
      </c>
      <c r="F210" s="8">
        <f>VLOOKUP(Table3[[#This Row],[kode_brg]],Table2[[kode_brg]:[mark_up]],9,FALSE)</f>
        <v>560</v>
      </c>
      <c r="G210" s="8">
        <f>Table3[[#This Row],[MARKUP]]*Table3[[#This Row],[QTY]]</f>
        <v>560</v>
      </c>
      <c r="H210" s="8"/>
    </row>
    <row r="211" spans="1:8" x14ac:dyDescent="0.3">
      <c r="A211" t="s">
        <v>663</v>
      </c>
      <c r="B211" t="str">
        <f>VLOOKUP(Table3[[#This Row],[kode_brg]],Table2[[kode_brg]:[nama_brg]],2,FALSE)</f>
        <v>TEH BOTOL SOSRO  KOTAK 200 ML</v>
      </c>
      <c r="C211" s="8">
        <v>1</v>
      </c>
      <c r="D211" s="8">
        <f>VLOOKUP(Table3[[#This Row],[kode_brg]],Table2[[kode_brg]:[jual]],8,FALSE)</f>
        <v>3500</v>
      </c>
      <c r="E211" s="8">
        <f>Table3[[#This Row],[HARGA]]*Table3[[#This Row],[QTY]]</f>
        <v>3500</v>
      </c>
      <c r="F211" s="8">
        <f>VLOOKUP(Table3[[#This Row],[kode_brg]],Table2[[kode_brg]:[mark_up]],9,FALSE)</f>
        <v>1100</v>
      </c>
      <c r="G211" s="8">
        <f>Table3[[#This Row],[MARKUP]]*Table3[[#This Row],[QTY]]</f>
        <v>1100</v>
      </c>
      <c r="H211" s="8"/>
    </row>
    <row r="212" spans="1:8" x14ac:dyDescent="0.3">
      <c r="A212" t="s">
        <v>59</v>
      </c>
      <c r="B212" t="str">
        <f>VLOOKUP(Table3[[#This Row],[kode_brg]],Table2[[kode_brg]:[nama_brg]],2,FALSE)</f>
        <v>CAN 250 ML PET COCA COLA</v>
      </c>
      <c r="C212" s="8">
        <v>1</v>
      </c>
      <c r="D212" s="8">
        <f>VLOOKUP(Table3[[#This Row],[kode_brg]],Table2[[kode_brg]:[jual]],8,FALSE)</f>
        <v>3000</v>
      </c>
      <c r="E212" s="8">
        <f>Table3[[#This Row],[HARGA]]*Table3[[#This Row],[QTY]]</f>
        <v>3000</v>
      </c>
      <c r="F212" s="8">
        <f>VLOOKUP(Table3[[#This Row],[kode_brg]],Table2[[kode_brg]:[mark_up]],9,FALSE)</f>
        <v>250</v>
      </c>
      <c r="G212" s="8">
        <f>Table3[[#This Row],[MARKUP]]*Table3[[#This Row],[QTY]]</f>
        <v>250</v>
      </c>
      <c r="H212" s="8"/>
    </row>
    <row r="213" spans="1:8" x14ac:dyDescent="0.3">
      <c r="A213" t="s">
        <v>168</v>
      </c>
      <c r="B213" t="str">
        <f>VLOOKUP(Table3[[#This Row],[kode_brg]],Table2[[kode_brg]:[nama_brg]],2,FALSE)</f>
        <v>LE MINERALE 600ML</v>
      </c>
      <c r="C213" s="8">
        <v>1</v>
      </c>
      <c r="D213" s="8">
        <f>VLOOKUP(Table3[[#This Row],[kode_brg]],Table2[[kode_brg]:[jual]],8,FALSE)</f>
        <v>2500</v>
      </c>
      <c r="E213" s="8">
        <f>Table3[[#This Row],[HARGA]]*Table3[[#This Row],[QTY]]</f>
        <v>2500</v>
      </c>
      <c r="F213" s="8">
        <f>VLOOKUP(Table3[[#This Row],[kode_brg]],Table2[[kode_brg]:[mark_up]],9,FALSE)</f>
        <v>541</v>
      </c>
      <c r="G213" s="8">
        <f>Table3[[#This Row],[MARKUP]]*Table3[[#This Row],[QTY]]</f>
        <v>541</v>
      </c>
      <c r="H213" s="8"/>
    </row>
    <row r="214" spans="1:8" x14ac:dyDescent="0.3">
      <c r="A214" t="s">
        <v>408</v>
      </c>
      <c r="B214" t="str">
        <f>VLOOKUP(Table3[[#This Row],[kode_brg]],Table2[[kode_brg]:[nama_brg]],2,FALSE)</f>
        <v>ULTRA MILK COKLAT 125 ML</v>
      </c>
      <c r="C214" s="8">
        <v>1</v>
      </c>
      <c r="D214" s="8">
        <f>VLOOKUP(Table3[[#This Row],[kode_brg]],Table2[[kode_brg]:[jual]],8,FALSE)</f>
        <v>3500</v>
      </c>
      <c r="E214" s="8">
        <f>Table3[[#This Row],[HARGA]]*Table3[[#This Row],[QTY]]</f>
        <v>3500</v>
      </c>
      <c r="F214" s="8">
        <f>VLOOKUP(Table3[[#This Row],[kode_brg]],Table2[[kode_brg]:[mark_up]],9,FALSE)</f>
        <v>866</v>
      </c>
      <c r="G214" s="8">
        <f>Table3[[#This Row],[MARKUP]]*Table3[[#This Row],[QTY]]</f>
        <v>866</v>
      </c>
      <c r="H214" s="8"/>
    </row>
    <row r="215" spans="1:8" x14ac:dyDescent="0.3">
      <c r="A215" t="s">
        <v>1426</v>
      </c>
      <c r="B215" t="str">
        <f>VLOOKUP(Table3[[#This Row],[kode_brg]],Table2[[kode_brg]:[nama_brg]],2,FALSE)</f>
        <v>KAOS KAKI HITAM SMA</v>
      </c>
      <c r="C215" s="8">
        <v>1</v>
      </c>
      <c r="D215" s="8">
        <f>VLOOKUP(Table3[[#This Row],[kode_brg]],Table2[[kode_brg]:[jual]],8,FALSE)</f>
        <v>5000</v>
      </c>
      <c r="E215" s="8">
        <f>Table3[[#This Row],[HARGA]]*Table3[[#This Row],[QTY]]</f>
        <v>5000</v>
      </c>
      <c r="F215" s="8">
        <f>VLOOKUP(Table3[[#This Row],[kode_brg]],Table2[[kode_brg]:[mark_up]],9,FALSE)</f>
        <v>2200</v>
      </c>
      <c r="G215" s="8">
        <f>Table3[[#This Row],[MARKUP]]*Table3[[#This Row],[QTY]]</f>
        <v>2200</v>
      </c>
      <c r="H215" s="8"/>
    </row>
    <row r="216" spans="1:8" x14ac:dyDescent="0.3">
      <c r="A216" t="s">
        <v>589</v>
      </c>
      <c r="B216" t="str">
        <f>VLOOKUP(Table3[[#This Row],[kode_brg]],Table2[[kode_brg]:[nama_brg]],2,FALSE)</f>
        <v>RELAXA TRANSFORMERS GUMMY CANDY</v>
      </c>
      <c r="C216" s="8">
        <v>1</v>
      </c>
      <c r="D216" s="8">
        <f>VLOOKUP(Table3[[#This Row],[kode_brg]],Table2[[kode_brg]:[jual]],8,FALSE)</f>
        <v>1000</v>
      </c>
      <c r="E216" s="8">
        <f>Table3[[#This Row],[HARGA]]*Table3[[#This Row],[QTY]]</f>
        <v>1000</v>
      </c>
      <c r="F216" s="8">
        <f>VLOOKUP(Table3[[#This Row],[kode_brg]],Table2[[kode_brg]:[mark_up]],9,FALSE)</f>
        <v>82</v>
      </c>
      <c r="G216" s="8">
        <f>Table3[[#This Row],[MARKUP]]*Table3[[#This Row],[QTY]]</f>
        <v>82</v>
      </c>
      <c r="H216" s="8"/>
    </row>
    <row r="217" spans="1:8" x14ac:dyDescent="0.3">
      <c r="A217" t="s">
        <v>166</v>
      </c>
      <c r="B217" t="str">
        <f>VLOOKUP(Table3[[#This Row],[kode_brg]],Table2[[kode_brg]:[nama_brg]],2,FALSE)</f>
        <v>LE MINERALE 1500ML</v>
      </c>
      <c r="C217" s="8">
        <v>1</v>
      </c>
      <c r="D217" s="8">
        <f>VLOOKUP(Table3[[#This Row],[kode_brg]],Table2[[kode_brg]:[jual]],8,FALSE)</f>
        <v>5000</v>
      </c>
      <c r="E217" s="8">
        <f>Table3[[#This Row],[HARGA]]*Table3[[#This Row],[QTY]]</f>
        <v>5000</v>
      </c>
      <c r="F217" s="8">
        <f>VLOOKUP(Table3[[#This Row],[kode_brg]],Table2[[kode_brg]:[mark_up]],9,FALSE)</f>
        <v>583</v>
      </c>
      <c r="G217" s="8">
        <f>Table3[[#This Row],[MARKUP]]*Table3[[#This Row],[QTY]]</f>
        <v>583</v>
      </c>
      <c r="H217" s="8"/>
    </row>
    <row r="218" spans="1:8" x14ac:dyDescent="0.3">
      <c r="A218" t="s">
        <v>1304</v>
      </c>
      <c r="B218" t="str">
        <f>VLOOKUP(Table3[[#This Row],[kode_brg]],Table2[[kode_brg]:[nama_brg]],2,FALSE)</f>
        <v>TRIPANCA 600ML</v>
      </c>
      <c r="C218" s="8">
        <v>1</v>
      </c>
      <c r="D218" s="8">
        <f>VLOOKUP(Table3[[#This Row],[kode_brg]],Table2[[kode_brg]:[jual]],8,FALSE)</f>
        <v>2000</v>
      </c>
      <c r="E218" s="8">
        <f>Table3[[#This Row],[HARGA]]*Table3[[#This Row],[QTY]]</f>
        <v>2000</v>
      </c>
      <c r="F218" s="8">
        <f>VLOOKUP(Table3[[#This Row],[kode_brg]],Table2[[kode_brg]:[mark_up]],9,FALSE)</f>
        <v>750</v>
      </c>
      <c r="G218" s="8">
        <f>Table3[[#This Row],[MARKUP]]*Table3[[#This Row],[QTY]]</f>
        <v>750</v>
      </c>
      <c r="H218" s="8"/>
    </row>
    <row r="219" spans="1:8" x14ac:dyDescent="0.3">
      <c r="A219" t="s">
        <v>1434</v>
      </c>
      <c r="B219" t="str">
        <f>VLOOKUP(Table3[[#This Row],[kode_brg]],Table2[[kode_brg]:[nama_brg]],2,FALSE)</f>
        <v>AICE CHOCO MALT</v>
      </c>
      <c r="C219" s="8">
        <v>2</v>
      </c>
      <c r="D219" s="8">
        <f>VLOOKUP(Table3[[#This Row],[kode_brg]],Table2[[kode_brg]:[jual]],8,FALSE)</f>
        <v>2000</v>
      </c>
      <c r="E219" s="8">
        <f>Table3[[#This Row],[HARGA]]*Table3[[#This Row],[QTY]]</f>
        <v>4000</v>
      </c>
      <c r="F219" s="8">
        <f>VLOOKUP(Table3[[#This Row],[kode_brg]],Table2[[kode_brg]:[mark_up]],9,FALSE)</f>
        <v>400</v>
      </c>
      <c r="G219" s="8">
        <f>Table3[[#This Row],[MARKUP]]*Table3[[#This Row],[QTY]]</f>
        <v>800</v>
      </c>
      <c r="H219" s="8"/>
    </row>
    <row r="220" spans="1:8" x14ac:dyDescent="0.3">
      <c r="A220" t="s">
        <v>378</v>
      </c>
      <c r="B220" t="str">
        <f>VLOOKUP(Table3[[#This Row],[kode_brg]],Table2[[kode_brg]:[nama_brg]],2,FALSE)</f>
        <v xml:space="preserve">COOL BLUEBERRY 70 GR </v>
      </c>
      <c r="C220" s="8">
        <v>3</v>
      </c>
      <c r="D220" s="8">
        <f>VLOOKUP(Table3[[#This Row],[kode_brg]],Table2[[kode_brg]:[jual]],8,FALSE)</f>
        <v>3000</v>
      </c>
      <c r="E220" s="8">
        <f>Table3[[#This Row],[HARGA]]*Table3[[#This Row],[QTY]]</f>
        <v>9000</v>
      </c>
      <c r="F220" s="8">
        <f>VLOOKUP(Table3[[#This Row],[kode_brg]],Table2[[kode_brg]:[mark_up]],9,FALSE)</f>
        <v>488</v>
      </c>
      <c r="G220" s="8">
        <f>Table3[[#This Row],[MARKUP]]*Table3[[#This Row],[QTY]]</f>
        <v>1464</v>
      </c>
      <c r="H220" s="8"/>
    </row>
    <row r="221" spans="1:8" x14ac:dyDescent="0.3">
      <c r="A221" t="s">
        <v>45</v>
      </c>
      <c r="B221" t="str">
        <f>VLOOKUP(Table3[[#This Row],[kode_brg]],Table2[[kode_brg]:[nama_brg]],2,FALSE)</f>
        <v>ROMA SUPERSTAR CKLT 16G</v>
      </c>
      <c r="C221" s="8">
        <v>1</v>
      </c>
      <c r="D221" s="8">
        <f>VLOOKUP(Table3[[#This Row],[kode_brg]],Table2[[kode_brg]:[jual]],8,FALSE)</f>
        <v>1000</v>
      </c>
      <c r="E221" s="8">
        <f>Table3[[#This Row],[HARGA]]*Table3[[#This Row],[QTY]]</f>
        <v>1000</v>
      </c>
      <c r="F221" s="8">
        <f>VLOOKUP(Table3[[#This Row],[kode_brg]],Table2[[kode_brg]:[mark_up]],9,FALSE)</f>
        <v>133</v>
      </c>
      <c r="G221" s="8">
        <f>Table3[[#This Row],[MARKUP]]*Table3[[#This Row],[QTY]]</f>
        <v>133</v>
      </c>
      <c r="H221" s="8"/>
    </row>
    <row r="222" spans="1:8" x14ac:dyDescent="0.3">
      <c r="A222" t="s">
        <v>1536</v>
      </c>
      <c r="B222" t="str">
        <f>VLOOKUP(Table3[[#This Row],[kode_brg]],Table2[[kode_brg]:[nama_brg]],2,FALSE)</f>
        <v>TEH PUCUK HARUM 350 ML</v>
      </c>
      <c r="C222" s="8">
        <v>1</v>
      </c>
      <c r="D222" s="8">
        <f>VLOOKUP(Table3[[#This Row],[kode_brg]],Table2[[kode_brg]:[jual]],8,FALSE)</f>
        <v>3500</v>
      </c>
      <c r="E222" s="8">
        <f>Table3[[#This Row],[HARGA]]*Table3[[#This Row],[QTY]]</f>
        <v>3500</v>
      </c>
      <c r="F222" s="8">
        <f>VLOOKUP(Table3[[#This Row],[kode_brg]],Table2[[kode_brg]:[mark_up]],9,FALSE)</f>
        <v>1042</v>
      </c>
      <c r="G222" s="8">
        <f>Table3[[#This Row],[MARKUP]]*Table3[[#This Row],[QTY]]</f>
        <v>1042</v>
      </c>
      <c r="H222" s="8"/>
    </row>
    <row r="223" spans="1:8" x14ac:dyDescent="0.3">
      <c r="A223" t="s">
        <v>1304</v>
      </c>
      <c r="B223" t="str">
        <f>VLOOKUP(Table3[[#This Row],[kode_brg]],Table2[[kode_brg]:[nama_brg]],2,FALSE)</f>
        <v>TRIPANCA 600ML</v>
      </c>
      <c r="C223" s="8">
        <v>2</v>
      </c>
      <c r="D223" s="8">
        <f>VLOOKUP(Table3[[#This Row],[kode_brg]],Table2[[kode_brg]:[jual]],8,FALSE)</f>
        <v>2000</v>
      </c>
      <c r="E223" s="8">
        <f>Table3[[#This Row],[HARGA]]*Table3[[#This Row],[QTY]]</f>
        <v>4000</v>
      </c>
      <c r="F223" s="8">
        <f>VLOOKUP(Table3[[#This Row],[kode_brg]],Table2[[kode_brg]:[mark_up]],9,FALSE)</f>
        <v>750</v>
      </c>
      <c r="G223" s="8">
        <f>Table3[[#This Row],[MARKUP]]*Table3[[#This Row],[QTY]]</f>
        <v>1500</v>
      </c>
      <c r="H223" s="8"/>
    </row>
    <row r="224" spans="1:8" x14ac:dyDescent="0.3">
      <c r="A224" t="s">
        <v>719</v>
      </c>
      <c r="B224" t="str">
        <f>VLOOKUP(Table3[[#This Row],[kode_brg]],Table2[[kode_brg]:[nama_brg]],2,FALSE)</f>
        <v>GULA GUNUNG MADU BKS 1 KG</v>
      </c>
      <c r="C224" s="8">
        <v>1</v>
      </c>
      <c r="D224" s="8">
        <f>VLOOKUP(Table3[[#This Row],[kode_brg]],Table2[[kode_brg]:[jual]],8,FALSE)</f>
        <v>15000</v>
      </c>
      <c r="E224" s="8">
        <f>Table3[[#This Row],[HARGA]]*Table3[[#This Row],[QTY]]</f>
        <v>15000</v>
      </c>
      <c r="F224" s="8">
        <f>VLOOKUP(Table3[[#This Row],[kode_brg]],Table2[[kode_brg]:[mark_up]],9,FALSE)</f>
        <v>900</v>
      </c>
      <c r="G224" s="8">
        <f>Table3[[#This Row],[MARKUP]]*Table3[[#This Row],[QTY]]</f>
        <v>900</v>
      </c>
      <c r="H224" s="8"/>
    </row>
    <row r="225" spans="1:8" x14ac:dyDescent="0.3">
      <c r="A225" t="s">
        <v>368</v>
      </c>
      <c r="B225" t="str">
        <f>VLOOKUP(Table3[[#This Row],[kode_brg]],Table2[[kode_brg]:[nama_brg]],2,FALSE)</f>
        <v>CRUNCHY CHOCOLATE MALT 75 GR</v>
      </c>
      <c r="C225" s="8">
        <v>2</v>
      </c>
      <c r="D225" s="8">
        <f>VLOOKUP(Table3[[#This Row],[kode_brg]],Table2[[kode_brg]:[jual]],8,FALSE)</f>
        <v>4500</v>
      </c>
      <c r="E225" s="8">
        <f>Table3[[#This Row],[HARGA]]*Table3[[#This Row],[QTY]]</f>
        <v>9000</v>
      </c>
      <c r="F225" s="8">
        <f>VLOOKUP(Table3[[#This Row],[kode_brg]],Table2[[kode_brg]:[mark_up]],9,FALSE)</f>
        <v>500</v>
      </c>
      <c r="G225" s="8">
        <f>Table3[[#This Row],[MARKUP]]*Table3[[#This Row],[QTY]]</f>
        <v>1000</v>
      </c>
      <c r="H225" s="8"/>
    </row>
    <row r="226" spans="1:8" x14ac:dyDescent="0.3">
      <c r="A226" t="s">
        <v>1432</v>
      </c>
      <c r="B226" t="str">
        <f>VLOOKUP(Table3[[#This Row],[kode_brg]],Table2[[kode_brg]:[nama_brg]],2,FALSE)</f>
        <v>AICE BLUEBERRY COOKIES</v>
      </c>
      <c r="C226" s="8">
        <v>1</v>
      </c>
      <c r="D226" s="8">
        <f>VLOOKUP(Table3[[#This Row],[kode_brg]],Table2[[kode_brg]:[jual]],8,FALSE)</f>
        <v>5500</v>
      </c>
      <c r="E226" s="8">
        <f>Table3[[#This Row],[HARGA]]*Table3[[#This Row],[QTY]]</f>
        <v>5500</v>
      </c>
      <c r="F226" s="8">
        <f>VLOOKUP(Table3[[#This Row],[kode_brg]],Table2[[kode_brg]:[mark_up]],9,FALSE)</f>
        <v>700</v>
      </c>
      <c r="G226" s="8">
        <f>Table3[[#This Row],[MARKUP]]*Table3[[#This Row],[QTY]]</f>
        <v>700</v>
      </c>
      <c r="H226" s="8"/>
    </row>
    <row r="227" spans="1:8" x14ac:dyDescent="0.3">
      <c r="A227" t="s">
        <v>380</v>
      </c>
      <c r="B227" t="str">
        <f>VLOOKUP(Table3[[#This Row],[kode_brg]],Table2[[kode_brg]:[nama_brg]],2,FALSE)</f>
        <v>JOYDAY VANILLA MILK SAKE CUP</v>
      </c>
      <c r="C227" s="8">
        <v>1</v>
      </c>
      <c r="D227" s="8">
        <f>VLOOKUP(Table3[[#This Row],[kode_brg]],Table2[[kode_brg]:[jual]],8,FALSE)</f>
        <v>5000</v>
      </c>
      <c r="E227" s="8">
        <f>Table3[[#This Row],[HARGA]]*Table3[[#This Row],[QTY]]</f>
        <v>5000</v>
      </c>
      <c r="F227" s="8">
        <f>VLOOKUP(Table3[[#This Row],[kode_brg]],Table2[[kode_brg]:[mark_up]],9,FALSE)</f>
        <v>791</v>
      </c>
      <c r="G227" s="8">
        <f>Table3[[#This Row],[MARKUP]]*Table3[[#This Row],[QTY]]</f>
        <v>791</v>
      </c>
      <c r="H227" s="8"/>
    </row>
    <row r="228" spans="1:8" x14ac:dyDescent="0.3">
      <c r="A228" t="s">
        <v>368</v>
      </c>
      <c r="B228" t="str">
        <f>VLOOKUP(Table3[[#This Row],[kode_brg]],Table2[[kode_brg]:[nama_brg]],2,FALSE)</f>
        <v>CRUNCHY CHOCOLATE MALT 75 GR</v>
      </c>
      <c r="C228" s="8">
        <v>1</v>
      </c>
      <c r="D228" s="8">
        <f>VLOOKUP(Table3[[#This Row],[kode_brg]],Table2[[kode_brg]:[jual]],8,FALSE)</f>
        <v>4500</v>
      </c>
      <c r="E228" s="8">
        <f>Table3[[#This Row],[HARGA]]*Table3[[#This Row],[QTY]]</f>
        <v>4500</v>
      </c>
      <c r="F228" s="8">
        <f>VLOOKUP(Table3[[#This Row],[kode_brg]],Table2[[kode_brg]:[mark_up]],9,FALSE)</f>
        <v>500</v>
      </c>
      <c r="G228" s="8">
        <f>Table3[[#This Row],[MARKUP]]*Table3[[#This Row],[QTY]]</f>
        <v>500</v>
      </c>
      <c r="H228" s="8"/>
    </row>
    <row r="229" spans="1:8" x14ac:dyDescent="0.3">
      <c r="A229" t="s">
        <v>1348</v>
      </c>
      <c r="B229" t="str">
        <f>VLOOKUP(Table3[[#This Row],[kode_brg]],Table2[[kode_brg]:[nama_brg]],2,FALSE)</f>
        <v>SUSU KEDELAI</v>
      </c>
      <c r="C229" s="8">
        <v>1</v>
      </c>
      <c r="D229" s="8">
        <f>VLOOKUP(Table3[[#This Row],[kode_brg]],Table2[[kode_brg]:[jual]],8,FALSE)</f>
        <v>2000</v>
      </c>
      <c r="E229" s="8">
        <f>Table3[[#This Row],[HARGA]]*Table3[[#This Row],[QTY]]</f>
        <v>2000</v>
      </c>
      <c r="F229" s="8">
        <f>VLOOKUP(Table3[[#This Row],[kode_brg]],Table2[[kode_brg]:[mark_up]],9,FALSE)</f>
        <v>400</v>
      </c>
      <c r="G229" s="8">
        <f>Table3[[#This Row],[MARKUP]]*Table3[[#This Row],[QTY]]</f>
        <v>400</v>
      </c>
      <c r="H229" s="8"/>
    </row>
    <row r="230" spans="1:8" x14ac:dyDescent="0.3">
      <c r="A230" t="s">
        <v>350</v>
      </c>
      <c r="B230" t="str">
        <f>VLOOKUP(Table3[[#This Row],[kode_brg]],Table2[[kode_brg]:[nama_brg]],2,FALSE)</f>
        <v>AICE MOCHI DURIAN</v>
      </c>
      <c r="C230" s="8">
        <v>1</v>
      </c>
      <c r="D230" s="8">
        <f>VLOOKUP(Table3[[#This Row],[kode_brg]],Table2[[kode_brg]:[jual]],8,FALSE)</f>
        <v>3000</v>
      </c>
      <c r="E230" s="8">
        <f>Table3[[#This Row],[HARGA]]*Table3[[#This Row],[QTY]]</f>
        <v>3000</v>
      </c>
      <c r="F230" s="8">
        <f>VLOOKUP(Table3[[#This Row],[kode_brg]],Table2[[kode_brg]:[mark_up]],9,FALSE)</f>
        <v>687</v>
      </c>
      <c r="G230" s="8">
        <f>Table3[[#This Row],[MARKUP]]*Table3[[#This Row],[QTY]]</f>
        <v>687</v>
      </c>
      <c r="H230" s="8"/>
    </row>
    <row r="231" spans="1:8" x14ac:dyDescent="0.3">
      <c r="A231" t="s">
        <v>1432</v>
      </c>
      <c r="B231" t="str">
        <f>VLOOKUP(Table3[[#This Row],[kode_brg]],Table2[[kode_brg]:[nama_brg]],2,FALSE)</f>
        <v>AICE BLUEBERRY COOKIES</v>
      </c>
      <c r="C231" s="8">
        <v>2</v>
      </c>
      <c r="D231" s="8">
        <f>VLOOKUP(Table3[[#This Row],[kode_brg]],Table2[[kode_brg]:[jual]],8,FALSE)</f>
        <v>5500</v>
      </c>
      <c r="E231" s="8">
        <f>Table3[[#This Row],[HARGA]]*Table3[[#This Row],[QTY]]</f>
        <v>11000</v>
      </c>
      <c r="F231" s="8">
        <f>VLOOKUP(Table3[[#This Row],[kode_brg]],Table2[[kode_brg]:[mark_up]],9,FALSE)</f>
        <v>700</v>
      </c>
      <c r="G231" s="8">
        <f>Table3[[#This Row],[MARKUP]]*Table3[[#This Row],[QTY]]</f>
        <v>1400</v>
      </c>
      <c r="H231" s="8"/>
    </row>
    <row r="232" spans="1:8" x14ac:dyDescent="0.3">
      <c r="A232" t="s">
        <v>168</v>
      </c>
      <c r="B232" t="str">
        <f>VLOOKUP(Table3[[#This Row],[kode_brg]],Table2[[kode_brg]:[nama_brg]],2,FALSE)</f>
        <v>LE MINERALE 600ML</v>
      </c>
      <c r="C232" s="8">
        <v>1</v>
      </c>
      <c r="D232" s="8">
        <f>VLOOKUP(Table3[[#This Row],[kode_brg]],Table2[[kode_brg]:[jual]],8,FALSE)</f>
        <v>2500</v>
      </c>
      <c r="E232" s="8">
        <f>Table3[[#This Row],[HARGA]]*Table3[[#This Row],[QTY]]</f>
        <v>2500</v>
      </c>
      <c r="F232" s="8">
        <f>VLOOKUP(Table3[[#This Row],[kode_brg]],Table2[[kode_brg]:[mark_up]],9,FALSE)</f>
        <v>541</v>
      </c>
      <c r="G232" s="8">
        <f>Table3[[#This Row],[MARKUP]]*Table3[[#This Row],[QTY]]</f>
        <v>541</v>
      </c>
      <c r="H232" s="8"/>
    </row>
    <row r="233" spans="1:8" x14ac:dyDescent="0.3">
      <c r="A233" t="s">
        <v>74</v>
      </c>
      <c r="B233" t="str">
        <f>VLOOKUP(Table3[[#This Row],[kode_brg]],Table2[[kode_brg]:[nama_brg]],2,FALSE)</f>
        <v>BENG-BENG  20G</v>
      </c>
      <c r="C233" s="8">
        <v>2</v>
      </c>
      <c r="D233" s="8">
        <f>VLOOKUP(Table3[[#This Row],[kode_brg]],Table2[[kode_brg]:[jual]],8,FALSE)</f>
        <v>2000</v>
      </c>
      <c r="E233" s="8">
        <f>Table3[[#This Row],[HARGA]]*Table3[[#This Row],[QTY]]</f>
        <v>4000</v>
      </c>
      <c r="F233" s="8">
        <f>VLOOKUP(Table3[[#This Row],[kode_brg]],Table2[[kode_brg]:[mark_up]],9,FALSE)</f>
        <v>261</v>
      </c>
      <c r="G233" s="8">
        <f>Table3[[#This Row],[MARKUP]]*Table3[[#This Row],[QTY]]</f>
        <v>522</v>
      </c>
      <c r="H233" s="8"/>
    </row>
    <row r="234" spans="1:8" x14ac:dyDescent="0.3">
      <c r="A234" t="s">
        <v>168</v>
      </c>
      <c r="B234" t="str">
        <f>VLOOKUP(Table3[[#This Row],[kode_brg]],Table2[[kode_brg]:[nama_brg]],2,FALSE)</f>
        <v>LE MINERALE 600ML</v>
      </c>
      <c r="C234" s="8">
        <v>1</v>
      </c>
      <c r="D234" s="8">
        <f>VLOOKUP(Table3[[#This Row],[kode_brg]],Table2[[kode_brg]:[jual]],8,FALSE)</f>
        <v>2500</v>
      </c>
      <c r="E234" s="8">
        <f>Table3[[#This Row],[HARGA]]*Table3[[#This Row],[QTY]]</f>
        <v>2500</v>
      </c>
      <c r="F234" s="8">
        <f>VLOOKUP(Table3[[#This Row],[kode_brg]],Table2[[kode_brg]:[mark_up]],9,FALSE)</f>
        <v>541</v>
      </c>
      <c r="G234" s="8">
        <f>Table3[[#This Row],[MARKUP]]*Table3[[#This Row],[QTY]]</f>
        <v>541</v>
      </c>
      <c r="H234" s="8"/>
    </row>
    <row r="235" spans="1:8" x14ac:dyDescent="0.3">
      <c r="A235" t="s">
        <v>828</v>
      </c>
      <c r="B235" t="str">
        <f>VLOOKUP(Table3[[#This Row],[kode_brg]],Table2[[kode_brg]:[nama_brg]],2,FALSE)</f>
        <v>CUCU RICE CRISPIES</v>
      </c>
      <c r="C235" s="8">
        <v>2</v>
      </c>
      <c r="D235" s="8">
        <f>VLOOKUP(Table3[[#This Row],[kode_brg]],Table2[[kode_brg]:[jual]],8,FALSE)</f>
        <v>1000</v>
      </c>
      <c r="E235" s="8">
        <f>Table3[[#This Row],[HARGA]]*Table3[[#This Row],[QTY]]</f>
        <v>2000</v>
      </c>
      <c r="F235" s="8">
        <f>VLOOKUP(Table3[[#This Row],[kode_brg]],Table2[[kode_brg]:[mark_up]],9,FALSE)</f>
        <v>113</v>
      </c>
      <c r="G235" s="8">
        <f>Table3[[#This Row],[MARKUP]]*Table3[[#This Row],[QTY]]</f>
        <v>226</v>
      </c>
      <c r="H235" s="8"/>
    </row>
    <row r="236" spans="1:8" x14ac:dyDescent="0.3">
      <c r="A236" t="s">
        <v>59</v>
      </c>
      <c r="B236" t="str">
        <f>VLOOKUP(Table3[[#This Row],[kode_brg]],Table2[[kode_brg]:[nama_brg]],2,FALSE)</f>
        <v>CAN 250 ML PET COCA COLA</v>
      </c>
      <c r="C236" s="8">
        <v>1</v>
      </c>
      <c r="D236" s="8">
        <f>VLOOKUP(Table3[[#This Row],[kode_brg]],Table2[[kode_brg]:[jual]],8,FALSE)</f>
        <v>3000</v>
      </c>
      <c r="E236" s="8">
        <f>Table3[[#This Row],[HARGA]]*Table3[[#This Row],[QTY]]</f>
        <v>3000</v>
      </c>
      <c r="F236" s="8">
        <f>VLOOKUP(Table3[[#This Row],[kode_brg]],Table2[[kode_brg]:[mark_up]],9,FALSE)</f>
        <v>250</v>
      </c>
      <c r="G236" s="8">
        <f>Table3[[#This Row],[MARKUP]]*Table3[[#This Row],[QTY]]</f>
        <v>250</v>
      </c>
      <c r="H236" s="8"/>
    </row>
    <row r="237" spans="1:8" x14ac:dyDescent="0.3">
      <c r="A237" t="s">
        <v>1304</v>
      </c>
      <c r="B237" t="str">
        <f>VLOOKUP(Table3[[#This Row],[kode_brg]],Table2[[kode_brg]:[nama_brg]],2,FALSE)</f>
        <v>TRIPANCA 600ML</v>
      </c>
      <c r="C237" s="8">
        <v>1</v>
      </c>
      <c r="D237" s="8">
        <f>VLOOKUP(Table3[[#This Row],[kode_brg]],Table2[[kode_brg]:[jual]],8,FALSE)</f>
        <v>2000</v>
      </c>
      <c r="E237" s="8">
        <f>Table3[[#This Row],[HARGA]]*Table3[[#This Row],[QTY]]</f>
        <v>2000</v>
      </c>
      <c r="F237" s="8">
        <f>VLOOKUP(Table3[[#This Row],[kode_brg]],Table2[[kode_brg]:[mark_up]],9,FALSE)</f>
        <v>750</v>
      </c>
      <c r="G237" s="8">
        <f>Table3[[#This Row],[MARKUP]]*Table3[[#This Row],[QTY]]</f>
        <v>750</v>
      </c>
      <c r="H237" s="8"/>
    </row>
    <row r="238" spans="1:8" x14ac:dyDescent="0.3">
      <c r="A238" t="s">
        <v>1510</v>
      </c>
      <c r="B238" t="str">
        <f>VLOOKUP(Table3[[#This Row],[kode_brg]],Table2[[kode_brg]:[nama_brg]],2,FALSE)</f>
        <v>JOYDAY SUNDAE CHOCOLATE</v>
      </c>
      <c r="C238" s="8">
        <v>1</v>
      </c>
      <c r="D238" s="8">
        <f>VLOOKUP(Table3[[#This Row],[kode_brg]],Table2[[kode_brg]:[jual]],8,FALSE)</f>
        <v>6000</v>
      </c>
      <c r="E238" s="8">
        <f>Table3[[#This Row],[HARGA]]*Table3[[#This Row],[QTY]]</f>
        <v>6000</v>
      </c>
      <c r="F238" s="8">
        <f>VLOOKUP(Table3[[#This Row],[kode_brg]],Table2[[kode_brg]:[mark_up]],9,FALSE)</f>
        <v>791</v>
      </c>
      <c r="G238" s="8">
        <f>Table3[[#This Row],[MARKUP]]*Table3[[#This Row],[QTY]]</f>
        <v>791</v>
      </c>
      <c r="H238" s="8"/>
    </row>
    <row r="239" spans="1:8" x14ac:dyDescent="0.3">
      <c r="A239" t="s">
        <v>350</v>
      </c>
      <c r="B239" t="str">
        <f>VLOOKUP(Table3[[#This Row],[kode_brg]],Table2[[kode_brg]:[nama_brg]],2,FALSE)</f>
        <v>AICE MOCHI DURIAN</v>
      </c>
      <c r="C239" s="8">
        <v>1</v>
      </c>
      <c r="D239" s="8">
        <f>VLOOKUP(Table3[[#This Row],[kode_brg]],Table2[[kode_brg]:[jual]],8,FALSE)</f>
        <v>3000</v>
      </c>
      <c r="E239" s="8">
        <f>Table3[[#This Row],[HARGA]]*Table3[[#This Row],[QTY]]</f>
        <v>3000</v>
      </c>
      <c r="F239" s="8">
        <f>VLOOKUP(Table3[[#This Row],[kode_brg]],Table2[[kode_brg]:[mark_up]],9,FALSE)</f>
        <v>687</v>
      </c>
      <c r="G239" s="8">
        <f>Table3[[#This Row],[MARKUP]]*Table3[[#This Row],[QTY]]</f>
        <v>687</v>
      </c>
      <c r="H239" s="8"/>
    </row>
    <row r="240" spans="1:8" x14ac:dyDescent="0.3">
      <c r="A240" t="s">
        <v>168</v>
      </c>
      <c r="B240" t="str">
        <f>VLOOKUP(Table3[[#This Row],[kode_brg]],Table2[[kode_brg]:[nama_brg]],2,FALSE)</f>
        <v>LE MINERALE 600ML</v>
      </c>
      <c r="C240" s="8">
        <v>1</v>
      </c>
      <c r="D240" s="8">
        <f>VLOOKUP(Table3[[#This Row],[kode_brg]],Table2[[kode_brg]:[jual]],8,FALSE)</f>
        <v>2500</v>
      </c>
      <c r="E240" s="8">
        <f>Table3[[#This Row],[HARGA]]*Table3[[#This Row],[QTY]]</f>
        <v>2500</v>
      </c>
      <c r="F240" s="8">
        <f>VLOOKUP(Table3[[#This Row],[kode_brg]],Table2[[kode_brg]:[mark_up]],9,FALSE)</f>
        <v>541</v>
      </c>
      <c r="G240" s="8">
        <f>Table3[[#This Row],[MARKUP]]*Table3[[#This Row],[QTY]]</f>
        <v>541</v>
      </c>
      <c r="H240" s="8"/>
    </row>
    <row r="241" spans="1:8" x14ac:dyDescent="0.3">
      <c r="A241" t="s">
        <v>1304</v>
      </c>
      <c r="B241" t="str">
        <f>VLOOKUP(Table3[[#This Row],[kode_brg]],Table2[[kode_brg]:[nama_brg]],2,FALSE)</f>
        <v>TRIPANCA 600ML</v>
      </c>
      <c r="C241" s="8">
        <v>1</v>
      </c>
      <c r="D241" s="8">
        <f>VLOOKUP(Table3[[#This Row],[kode_brg]],Table2[[kode_brg]:[jual]],8,FALSE)</f>
        <v>2000</v>
      </c>
      <c r="E241" s="8">
        <f>Table3[[#This Row],[HARGA]]*Table3[[#This Row],[QTY]]</f>
        <v>2000</v>
      </c>
      <c r="F241" s="8">
        <f>VLOOKUP(Table3[[#This Row],[kode_brg]],Table2[[kode_brg]:[mark_up]],9,FALSE)</f>
        <v>750</v>
      </c>
      <c r="G241" s="8">
        <f>Table3[[#This Row],[MARKUP]]*Table3[[#This Row],[QTY]]</f>
        <v>750</v>
      </c>
      <c r="H241" s="8"/>
    </row>
    <row r="242" spans="1:8" x14ac:dyDescent="0.3">
      <c r="A242" t="s">
        <v>390</v>
      </c>
      <c r="B242" t="str">
        <f>VLOOKUP(Table3[[#This Row],[kode_brg]],Table2[[kode_brg]:[nama_brg]],2,FALSE)</f>
        <v>JOYDAY COOL WATER MELON</v>
      </c>
      <c r="C242" s="8">
        <v>1</v>
      </c>
      <c r="D242" s="8">
        <f>VLOOKUP(Table3[[#This Row],[kode_brg]],Table2[[kode_brg]:[jual]],8,FALSE)</f>
        <v>2000</v>
      </c>
      <c r="E242" s="8">
        <f>Table3[[#This Row],[HARGA]]*Table3[[#This Row],[QTY]]</f>
        <v>2000</v>
      </c>
      <c r="F242" s="8">
        <f>VLOOKUP(Table3[[#This Row],[kode_brg]],Table2[[kode_brg]:[mark_up]],9,FALSE)</f>
        <v>320</v>
      </c>
      <c r="G242" s="8">
        <f>Table3[[#This Row],[MARKUP]]*Table3[[#This Row],[QTY]]</f>
        <v>320</v>
      </c>
      <c r="H242" s="8"/>
    </row>
    <row r="243" spans="1:8" x14ac:dyDescent="0.3">
      <c r="A243" t="s">
        <v>19</v>
      </c>
      <c r="B243" t="str">
        <f>VLOOKUP(Table3[[#This Row],[kode_brg]],Table2[[kode_brg]:[nama_brg]],2,FALSE)</f>
        <v>POCKY CHO SINGLE 12 GR</v>
      </c>
      <c r="C243" s="8">
        <v>1</v>
      </c>
      <c r="D243" s="8">
        <f>VLOOKUP(Table3[[#This Row],[kode_brg]],Table2[[kode_brg]:[jual]],8,FALSE)</f>
        <v>2500</v>
      </c>
      <c r="E243" s="8">
        <f>Table3[[#This Row],[HARGA]]*Table3[[#This Row],[QTY]]</f>
        <v>2500</v>
      </c>
      <c r="F243" s="8">
        <f>VLOOKUP(Table3[[#This Row],[kode_brg]],Table2[[kode_brg]:[mark_up]],9,FALSE)</f>
        <v>577</v>
      </c>
      <c r="G243" s="8">
        <f>Table3[[#This Row],[MARKUP]]*Table3[[#This Row],[QTY]]</f>
        <v>577</v>
      </c>
      <c r="H243" s="8"/>
    </row>
    <row r="244" spans="1:8" x14ac:dyDescent="0.3">
      <c r="A244" t="s">
        <v>1510</v>
      </c>
      <c r="B244" t="str">
        <f>VLOOKUP(Table3[[#This Row],[kode_brg]],Table2[[kode_brg]:[nama_brg]],2,FALSE)</f>
        <v>JOYDAY SUNDAE CHOCOLATE</v>
      </c>
      <c r="C244" s="8">
        <v>1</v>
      </c>
      <c r="D244" s="8">
        <f>VLOOKUP(Table3[[#This Row],[kode_brg]],Table2[[kode_brg]:[jual]],8,FALSE)</f>
        <v>6000</v>
      </c>
      <c r="E244" s="8">
        <f>Table3[[#This Row],[HARGA]]*Table3[[#This Row],[QTY]]</f>
        <v>6000</v>
      </c>
      <c r="F244" s="8">
        <f>VLOOKUP(Table3[[#This Row],[kode_brg]],Table2[[kode_brg]:[mark_up]],9,FALSE)</f>
        <v>791</v>
      </c>
      <c r="G244" s="8">
        <f>Table3[[#This Row],[MARKUP]]*Table3[[#This Row],[QTY]]</f>
        <v>791</v>
      </c>
      <c r="H244" s="8"/>
    </row>
    <row r="245" spans="1:8" x14ac:dyDescent="0.3">
      <c r="A245" t="s">
        <v>380</v>
      </c>
      <c r="B245" t="str">
        <f>VLOOKUP(Table3[[#This Row],[kode_brg]],Table2[[kode_brg]:[nama_brg]],2,FALSE)</f>
        <v>JOYDAY VANILLA MILK SAKE CUP</v>
      </c>
      <c r="C245" s="8">
        <v>1</v>
      </c>
      <c r="D245" s="8">
        <f>VLOOKUP(Table3[[#This Row],[kode_brg]],Table2[[kode_brg]:[jual]],8,FALSE)</f>
        <v>5000</v>
      </c>
      <c r="E245" s="8">
        <f>Table3[[#This Row],[HARGA]]*Table3[[#This Row],[QTY]]</f>
        <v>5000</v>
      </c>
      <c r="F245" s="8">
        <f>VLOOKUP(Table3[[#This Row],[kode_brg]],Table2[[kode_brg]:[mark_up]],9,FALSE)</f>
        <v>791</v>
      </c>
      <c r="G245" s="8">
        <f>Table3[[#This Row],[MARKUP]]*Table3[[#This Row],[QTY]]</f>
        <v>791</v>
      </c>
      <c r="H245" s="8"/>
    </row>
    <row r="246" spans="1:8" x14ac:dyDescent="0.3">
      <c r="A246" t="s">
        <v>1304</v>
      </c>
      <c r="B246" t="str">
        <f>VLOOKUP(Table3[[#This Row],[kode_brg]],Table2[[kode_brg]:[nama_brg]],2,FALSE)</f>
        <v>TRIPANCA 600ML</v>
      </c>
      <c r="C246" s="8">
        <v>1</v>
      </c>
      <c r="D246" s="8">
        <f>VLOOKUP(Table3[[#This Row],[kode_brg]],Table2[[kode_brg]:[jual]],8,FALSE)</f>
        <v>2000</v>
      </c>
      <c r="E246" s="8">
        <f>Table3[[#This Row],[HARGA]]*Table3[[#This Row],[QTY]]</f>
        <v>2000</v>
      </c>
      <c r="F246" s="8">
        <f>VLOOKUP(Table3[[#This Row],[kode_brg]],Table2[[kode_brg]:[mark_up]],9,FALSE)</f>
        <v>750</v>
      </c>
      <c r="G246" s="8">
        <f>Table3[[#This Row],[MARKUP]]*Table3[[#This Row],[QTY]]</f>
        <v>750</v>
      </c>
      <c r="H246" s="8"/>
    </row>
    <row r="247" spans="1:8" x14ac:dyDescent="0.3">
      <c r="A247" t="s">
        <v>168</v>
      </c>
      <c r="B247" t="str">
        <f>VLOOKUP(Table3[[#This Row],[kode_brg]],Table2[[kode_brg]:[nama_brg]],2,FALSE)</f>
        <v>LE MINERALE 600ML</v>
      </c>
      <c r="C247" s="8">
        <v>1</v>
      </c>
      <c r="D247" s="8">
        <f>VLOOKUP(Table3[[#This Row],[kode_brg]],Table2[[kode_brg]:[jual]],8,FALSE)</f>
        <v>2500</v>
      </c>
      <c r="E247" s="8">
        <f>Table3[[#This Row],[HARGA]]*Table3[[#This Row],[QTY]]</f>
        <v>2500</v>
      </c>
      <c r="F247" s="8">
        <f>VLOOKUP(Table3[[#This Row],[kode_brg]],Table2[[kode_brg]:[mark_up]],9,FALSE)</f>
        <v>541</v>
      </c>
      <c r="G247" s="8">
        <f>Table3[[#This Row],[MARKUP]]*Table3[[#This Row],[QTY]]</f>
        <v>541</v>
      </c>
      <c r="H247" s="8"/>
    </row>
    <row r="248" spans="1:8" x14ac:dyDescent="0.3">
      <c r="A248" t="s">
        <v>787</v>
      </c>
      <c r="B248" t="str">
        <f>VLOOKUP(Table3[[#This Row],[kode_brg]],Table2[[kode_brg]:[nama_brg]],2,FALSE)</f>
        <v>MILO ACTIV-GO SICH 22 GR</v>
      </c>
      <c r="C248" s="8">
        <v>1</v>
      </c>
      <c r="D248" s="8">
        <f>VLOOKUP(Table3[[#This Row],[kode_brg]],Table2[[kode_brg]:[jual]],8,FALSE)</f>
        <v>20000</v>
      </c>
      <c r="E248" s="8">
        <f>Table3[[#This Row],[HARGA]]*Table3[[#This Row],[QTY]]</f>
        <v>20000</v>
      </c>
      <c r="F248" s="8">
        <f>VLOOKUP(Table3[[#This Row],[kode_brg]],Table2[[kode_brg]:[mark_up]],9,FALSE)</f>
        <v>1373</v>
      </c>
      <c r="G248" s="8">
        <f>Table3[[#This Row],[MARKUP]]*Table3[[#This Row],[QTY]]</f>
        <v>1373</v>
      </c>
      <c r="H248" s="8"/>
    </row>
    <row r="249" spans="1:8" x14ac:dyDescent="0.3">
      <c r="A249" t="s">
        <v>1436</v>
      </c>
      <c r="B249" t="str">
        <f>VLOOKUP(Table3[[#This Row],[kode_brg]],Table2[[kode_brg]:[nama_brg]],2,FALSE)</f>
        <v>PRISTINE 600ML</v>
      </c>
      <c r="C249" s="8">
        <v>1</v>
      </c>
      <c r="D249" s="8">
        <f>VLOOKUP(Table3[[#This Row],[kode_brg]],Table2[[kode_brg]:[jual]],8,FALSE)</f>
        <v>4500</v>
      </c>
      <c r="E249" s="8">
        <f>Table3[[#This Row],[HARGA]]*Table3[[#This Row],[QTY]]</f>
        <v>4500</v>
      </c>
      <c r="F249" s="8">
        <f>VLOOKUP(Table3[[#This Row],[kode_brg]],Table2[[kode_brg]:[mark_up]],9,FALSE)</f>
        <v>695</v>
      </c>
      <c r="G249" s="8">
        <f>Table3[[#This Row],[MARKUP]]*Table3[[#This Row],[QTY]]</f>
        <v>695</v>
      </c>
      <c r="H249" s="8"/>
    </row>
    <row r="250" spans="1:8" x14ac:dyDescent="0.3">
      <c r="A250" t="s">
        <v>368</v>
      </c>
      <c r="B250" t="str">
        <f>VLOOKUP(Table3[[#This Row],[kode_brg]],Table2[[kode_brg]:[nama_brg]],2,FALSE)</f>
        <v>CRUNCHY CHOCOLATE MALT 75 GR</v>
      </c>
      <c r="C250" s="8">
        <v>1</v>
      </c>
      <c r="D250" s="8">
        <f>VLOOKUP(Table3[[#This Row],[kode_brg]],Table2[[kode_brg]:[jual]],8,FALSE)</f>
        <v>4500</v>
      </c>
      <c r="E250" s="8">
        <f>Table3[[#This Row],[HARGA]]*Table3[[#This Row],[QTY]]</f>
        <v>4500</v>
      </c>
      <c r="F250" s="8">
        <f>VLOOKUP(Table3[[#This Row],[kode_brg]],Table2[[kode_brg]:[mark_up]],9,FALSE)</f>
        <v>500</v>
      </c>
      <c r="G250" s="8">
        <f>Table3[[#This Row],[MARKUP]]*Table3[[#This Row],[QTY]]</f>
        <v>500</v>
      </c>
      <c r="H250" s="8"/>
    </row>
    <row r="251" spans="1:8" x14ac:dyDescent="0.3">
      <c r="A251" t="s">
        <v>1304</v>
      </c>
      <c r="B251" t="str">
        <f>VLOOKUP(Table3[[#This Row],[kode_brg]],Table2[[kode_brg]:[nama_brg]],2,FALSE)</f>
        <v>TRIPANCA 600ML</v>
      </c>
      <c r="C251" s="8">
        <v>2</v>
      </c>
      <c r="D251" s="8">
        <f>VLOOKUP(Table3[[#This Row],[kode_brg]],Table2[[kode_brg]:[jual]],8,FALSE)</f>
        <v>2000</v>
      </c>
      <c r="E251" s="8">
        <f>Table3[[#This Row],[HARGA]]*Table3[[#This Row],[QTY]]</f>
        <v>4000</v>
      </c>
      <c r="F251" s="8">
        <f>VLOOKUP(Table3[[#This Row],[kode_brg]],Table2[[kode_brg]:[mark_up]],9,FALSE)</f>
        <v>750</v>
      </c>
      <c r="G251" s="8">
        <f>Table3[[#This Row],[MARKUP]]*Table3[[#This Row],[QTY]]</f>
        <v>1500</v>
      </c>
      <c r="H251" s="8"/>
    </row>
    <row r="252" spans="1:8" x14ac:dyDescent="0.3">
      <c r="A252" t="s">
        <v>434</v>
      </c>
      <c r="B252" t="str">
        <f>VLOOKUP(Table3[[#This Row],[kode_brg]],Table2[[kode_brg]:[nama_brg]],2,FALSE)</f>
        <v>MILO ACTIV-GO UHT 180ML</v>
      </c>
      <c r="C252" s="8">
        <v>1</v>
      </c>
      <c r="D252" s="8">
        <f>VLOOKUP(Table3[[#This Row],[kode_brg]],Table2[[kode_brg]:[jual]],8,FALSE)</f>
        <v>4500</v>
      </c>
      <c r="E252" s="8">
        <f>Table3[[#This Row],[HARGA]]*Table3[[#This Row],[QTY]]</f>
        <v>4500</v>
      </c>
      <c r="F252" s="8">
        <f>VLOOKUP(Table3[[#This Row],[kode_brg]],Table2[[kode_brg]:[mark_up]],9,FALSE)</f>
        <v>600</v>
      </c>
      <c r="G252" s="8">
        <f>Table3[[#This Row],[MARKUP]]*Table3[[#This Row],[QTY]]</f>
        <v>600</v>
      </c>
      <c r="H252" s="8"/>
    </row>
    <row r="253" spans="1:8" x14ac:dyDescent="0.3">
      <c r="A253" t="s">
        <v>168</v>
      </c>
      <c r="B253" t="str">
        <f>VLOOKUP(Table3[[#This Row],[kode_brg]],Table2[[kode_brg]:[nama_brg]],2,FALSE)</f>
        <v>LE MINERALE 600ML</v>
      </c>
      <c r="C253" s="8">
        <v>1</v>
      </c>
      <c r="D253" s="8">
        <f>VLOOKUP(Table3[[#This Row],[kode_brg]],Table2[[kode_brg]:[jual]],8,FALSE)</f>
        <v>2500</v>
      </c>
      <c r="E253" s="8">
        <f>Table3[[#This Row],[HARGA]]*Table3[[#This Row],[QTY]]</f>
        <v>2500</v>
      </c>
      <c r="F253" s="8">
        <f>VLOOKUP(Table3[[#This Row],[kode_brg]],Table2[[kode_brg]:[mark_up]],9,FALSE)</f>
        <v>541</v>
      </c>
      <c r="G253" s="8">
        <f>Table3[[#This Row],[MARKUP]]*Table3[[#This Row],[QTY]]</f>
        <v>541</v>
      </c>
      <c r="H253" s="8"/>
    </row>
    <row r="254" spans="1:8" x14ac:dyDescent="0.3">
      <c r="A254" t="s">
        <v>82</v>
      </c>
      <c r="B254" t="str">
        <f>VLOOKUP(Table3[[#This Row],[kode_brg]],Table2[[kode_brg]:[nama_brg]],2,FALSE)</f>
        <v>POCKY MILK MATCHA 33G</v>
      </c>
      <c r="C254" s="8">
        <v>1</v>
      </c>
      <c r="D254" s="8">
        <f>VLOOKUP(Table3[[#This Row],[kode_brg]],Table2[[kode_brg]:[jual]],8,FALSE)</f>
        <v>8000</v>
      </c>
      <c r="E254" s="8">
        <f>Table3[[#This Row],[HARGA]]*Table3[[#This Row],[QTY]]</f>
        <v>8000</v>
      </c>
      <c r="F254" s="8">
        <f>VLOOKUP(Table3[[#This Row],[kode_brg]],Table2[[kode_brg]:[mark_up]],9,FALSE)</f>
        <v>1392</v>
      </c>
      <c r="G254" s="8">
        <f>Table3[[#This Row],[MARKUP]]*Table3[[#This Row],[QTY]]</f>
        <v>1392</v>
      </c>
      <c r="H254" s="8"/>
    </row>
    <row r="255" spans="1:8" x14ac:dyDescent="0.3">
      <c r="A255" t="s">
        <v>1418</v>
      </c>
      <c r="B255" t="str">
        <f>VLOOKUP(Table3[[#This Row],[kode_brg]],Table2[[kode_brg]:[nama_brg]],2,FALSE)</f>
        <v>DELFI TREASURE COOKIES N CREam 36gr</v>
      </c>
      <c r="C255" s="8">
        <v>1</v>
      </c>
      <c r="D255" s="8">
        <f>VLOOKUP(Table3[[#This Row],[kode_brg]],Table2[[kode_brg]:[jual]],8,FALSE)</f>
        <v>7500</v>
      </c>
      <c r="E255" s="8">
        <f>Table3[[#This Row],[HARGA]]*Table3[[#This Row],[QTY]]</f>
        <v>7500</v>
      </c>
      <c r="F255" s="8">
        <f>VLOOKUP(Table3[[#This Row],[kode_brg]],Table2[[kode_brg]:[mark_up]],9,FALSE)</f>
        <v>1097</v>
      </c>
      <c r="G255" s="8">
        <f>Table3[[#This Row],[MARKUP]]*Table3[[#This Row],[QTY]]</f>
        <v>1097</v>
      </c>
      <c r="H255" s="8"/>
    </row>
    <row r="256" spans="1:8" x14ac:dyDescent="0.3">
      <c r="A256" t="s">
        <v>68</v>
      </c>
      <c r="B256" t="str">
        <f>VLOOKUP(Table3[[#This Row],[kode_brg]],Table2[[kode_brg]:[nama_brg]],2,FALSE)</f>
        <v>MIO FULLO CHOCOLAT 9G</v>
      </c>
      <c r="C256" s="8">
        <v>1</v>
      </c>
      <c r="D256" s="8">
        <f>VLOOKUP(Table3[[#This Row],[kode_brg]],Table2[[kode_brg]:[jual]],8,FALSE)</f>
        <v>500</v>
      </c>
      <c r="E256" s="8">
        <f>Table3[[#This Row],[HARGA]]*Table3[[#This Row],[QTY]]</f>
        <v>500</v>
      </c>
      <c r="F256" s="8">
        <f>VLOOKUP(Table3[[#This Row],[kode_brg]],Table2[[kode_brg]:[mark_up]],9,FALSE)</f>
        <v>37</v>
      </c>
      <c r="G256" s="8">
        <f>Table3[[#This Row],[MARKUP]]*Table3[[#This Row],[QTY]]</f>
        <v>37</v>
      </c>
      <c r="H256" s="8"/>
    </row>
    <row r="257" spans="1:8" x14ac:dyDescent="0.3">
      <c r="A257" t="s">
        <v>1304</v>
      </c>
      <c r="B257" t="str">
        <f>VLOOKUP(Table3[[#This Row],[kode_brg]],Table2[[kode_brg]:[nama_brg]],2,FALSE)</f>
        <v>TRIPANCA 600ML</v>
      </c>
      <c r="C257" s="8">
        <v>1</v>
      </c>
      <c r="D257" s="8">
        <f>VLOOKUP(Table3[[#This Row],[kode_brg]],Table2[[kode_brg]:[jual]],8,FALSE)</f>
        <v>2000</v>
      </c>
      <c r="E257" s="8">
        <f>Table3[[#This Row],[HARGA]]*Table3[[#This Row],[QTY]]</f>
        <v>2000</v>
      </c>
      <c r="F257" s="8">
        <f>VLOOKUP(Table3[[#This Row],[kode_brg]],Table2[[kode_brg]:[mark_up]],9,FALSE)</f>
        <v>750</v>
      </c>
      <c r="G257" s="8">
        <f>Table3[[#This Row],[MARKUP]]*Table3[[#This Row],[QTY]]</f>
        <v>750</v>
      </c>
      <c r="H257" s="8"/>
    </row>
    <row r="258" spans="1:8" x14ac:dyDescent="0.3">
      <c r="A258" t="s">
        <v>422</v>
      </c>
      <c r="B258" t="str">
        <f>VLOOKUP(Table3[[#This Row],[kode_brg]],Table2[[kode_brg]:[nama_brg]],2,FALSE)</f>
        <v>ULTRA SUSU SLIM STRAW 250 ML</v>
      </c>
      <c r="C258" s="8">
        <v>1</v>
      </c>
      <c r="D258" s="8">
        <f>VLOOKUP(Table3[[#This Row],[kode_brg]],Table2[[kode_brg]:[jual]],8,FALSE)</f>
        <v>5500</v>
      </c>
      <c r="E258" s="8">
        <f>Table3[[#This Row],[HARGA]]*Table3[[#This Row],[QTY]]</f>
        <v>5500</v>
      </c>
      <c r="F258" s="8">
        <f>VLOOKUP(Table3[[#This Row],[kode_brg]],Table2[[kode_brg]:[mark_up]],9,FALSE)</f>
        <v>645</v>
      </c>
      <c r="G258" s="8">
        <f>Table3[[#This Row],[MARKUP]]*Table3[[#This Row],[QTY]]</f>
        <v>645</v>
      </c>
      <c r="H258" s="8"/>
    </row>
    <row r="259" spans="1:8" x14ac:dyDescent="0.3">
      <c r="A259" t="s">
        <v>430</v>
      </c>
      <c r="B259" t="str">
        <f>VLOOKUP(Table3[[#This Row],[kode_brg]],Table2[[kode_brg]:[nama_brg]],2,FALSE)</f>
        <v>ULTRA SUSU SLIM CHOCO  250 ML</v>
      </c>
      <c r="C259" s="8">
        <v>1</v>
      </c>
      <c r="D259" s="8">
        <f>VLOOKUP(Table3[[#This Row],[kode_brg]],Table2[[kode_brg]:[jual]],8,FALSE)</f>
        <v>6000</v>
      </c>
      <c r="E259" s="8">
        <f>Table3[[#This Row],[HARGA]]*Table3[[#This Row],[QTY]]</f>
        <v>6000</v>
      </c>
      <c r="F259" s="8">
        <f>VLOOKUP(Table3[[#This Row],[kode_brg]],Table2[[kode_brg]:[mark_up]],9,FALSE)</f>
        <v>757</v>
      </c>
      <c r="G259" s="8">
        <f>Table3[[#This Row],[MARKUP]]*Table3[[#This Row],[QTY]]</f>
        <v>757</v>
      </c>
      <c r="H259" s="8"/>
    </row>
    <row r="260" spans="1:8" x14ac:dyDescent="0.3">
      <c r="A260" t="s">
        <v>1320</v>
      </c>
      <c r="B260" t="str">
        <f>VLOOKUP(Table3[[#This Row],[kode_brg]],Table2[[kode_brg]:[nama_brg]],2,FALSE)</f>
        <v>BIG BABOL STRAWBERRY 20GR</v>
      </c>
      <c r="C260" s="8">
        <v>1</v>
      </c>
      <c r="D260" s="8">
        <f>VLOOKUP(Table3[[#This Row],[kode_brg]],Table2[[kode_brg]:[jual]],8,FALSE)</f>
        <v>2500</v>
      </c>
      <c r="E260" s="8">
        <f>Table3[[#This Row],[HARGA]]*Table3[[#This Row],[QTY]]</f>
        <v>2500</v>
      </c>
      <c r="F260" s="8">
        <f>VLOOKUP(Table3[[#This Row],[kode_brg]],Table2[[kode_brg]:[mark_up]],9,FALSE)</f>
        <v>500</v>
      </c>
      <c r="G260" s="8">
        <f>Table3[[#This Row],[MARKUP]]*Table3[[#This Row],[QTY]]</f>
        <v>500</v>
      </c>
      <c r="H260" s="8"/>
    </row>
    <row r="261" spans="1:8" x14ac:dyDescent="0.3">
      <c r="A261" t="s">
        <v>68</v>
      </c>
      <c r="B261" t="str">
        <f>VLOOKUP(Table3[[#This Row],[kode_brg]],Table2[[kode_brg]:[nama_brg]],2,FALSE)</f>
        <v>MIO FULLO CHOCOLAT 9G</v>
      </c>
      <c r="C261" s="8">
        <v>2</v>
      </c>
      <c r="D261" s="8">
        <f>VLOOKUP(Table3[[#This Row],[kode_brg]],Table2[[kode_brg]:[jual]],8,FALSE)</f>
        <v>500</v>
      </c>
      <c r="E261" s="8">
        <f>Table3[[#This Row],[HARGA]]*Table3[[#This Row],[QTY]]</f>
        <v>1000</v>
      </c>
      <c r="F261" s="8">
        <f>VLOOKUP(Table3[[#This Row],[kode_brg]],Table2[[kode_brg]:[mark_up]],9,FALSE)</f>
        <v>37</v>
      </c>
      <c r="G261" s="8">
        <f>Table3[[#This Row],[MARKUP]]*Table3[[#This Row],[QTY]]</f>
        <v>74</v>
      </c>
      <c r="H261" s="8"/>
    </row>
    <row r="262" spans="1:8" x14ac:dyDescent="0.3">
      <c r="A262" t="s">
        <v>565</v>
      </c>
      <c r="B262" t="str">
        <f>VLOOKUP(Table3[[#This Row],[kode_brg]],Table2[[kode_brg]:[nama_brg]],2,FALSE)</f>
        <v>TARO NET BARBEQUE 17 GR</v>
      </c>
      <c r="C262" s="8">
        <v>1</v>
      </c>
      <c r="D262" s="8">
        <f>VLOOKUP(Table3[[#This Row],[kode_brg]],Table2[[kode_brg]:[jual]],8,FALSE)</f>
        <v>2000</v>
      </c>
      <c r="E262" s="8">
        <f>Table3[[#This Row],[HARGA]]*Table3[[#This Row],[QTY]]</f>
        <v>2000</v>
      </c>
      <c r="F262" s="8">
        <f>VLOOKUP(Table3[[#This Row],[kode_brg]],Table2[[kode_brg]:[mark_up]],9,FALSE)</f>
        <v>286</v>
      </c>
      <c r="G262" s="8">
        <f>Table3[[#This Row],[MARKUP]]*Table3[[#This Row],[QTY]]</f>
        <v>286</v>
      </c>
      <c r="H262" s="8"/>
    </row>
    <row r="263" spans="1:8" x14ac:dyDescent="0.3">
      <c r="A263" t="s">
        <v>49</v>
      </c>
      <c r="B263" t="str">
        <f>VLOOKUP(Table3[[#This Row],[kode_brg]],Table2[[kode_brg]:[nama_brg]],2,FALSE)</f>
        <v>CHOKI CHOKI CHOCOCASHEW  11G</v>
      </c>
      <c r="C263" s="8">
        <v>1</v>
      </c>
      <c r="D263" s="8">
        <f>VLOOKUP(Table3[[#This Row],[kode_brg]],Table2[[kode_brg]:[jual]],8,FALSE)</f>
        <v>1000</v>
      </c>
      <c r="E263" s="8">
        <f>Table3[[#This Row],[HARGA]]*Table3[[#This Row],[QTY]]</f>
        <v>1000</v>
      </c>
      <c r="F263" s="8">
        <f>VLOOKUP(Table3[[#This Row],[kode_brg]],Table2[[kode_brg]:[mark_up]],9,FALSE)</f>
        <v>152</v>
      </c>
      <c r="G263" s="8">
        <f>Table3[[#This Row],[MARKUP]]*Table3[[#This Row],[QTY]]</f>
        <v>152</v>
      </c>
      <c r="H263" s="8"/>
    </row>
    <row r="264" spans="1:8" x14ac:dyDescent="0.3">
      <c r="A264" t="s">
        <v>162</v>
      </c>
      <c r="B264" t="str">
        <f>VLOOKUP(Table3[[#This Row],[kode_brg]],Table2[[kode_brg]:[nama_brg]],2,FALSE)</f>
        <v>AQUA AIR MNM BOTOL 600ML</v>
      </c>
      <c r="C264" s="8">
        <v>1</v>
      </c>
      <c r="D264" s="8">
        <f>VLOOKUP(Table3[[#This Row],[kode_brg]],Table2[[kode_brg]:[jual]],8,FALSE)</f>
        <v>3000</v>
      </c>
      <c r="E264" s="8">
        <f>Table3[[#This Row],[HARGA]]*Table3[[#This Row],[QTY]]</f>
        <v>3000</v>
      </c>
      <c r="F264" s="8">
        <f>VLOOKUP(Table3[[#This Row],[kode_brg]],Table2[[kode_brg]:[mark_up]],9,FALSE)</f>
        <v>842</v>
      </c>
      <c r="G264" s="8">
        <f>Table3[[#This Row],[MARKUP]]*Table3[[#This Row],[QTY]]</f>
        <v>842</v>
      </c>
      <c r="H264" s="8"/>
    </row>
    <row r="265" spans="1:8" x14ac:dyDescent="0.3">
      <c r="A265" t="s">
        <v>1368</v>
      </c>
      <c r="B265" t="str">
        <f>VLOOKUP(Table3[[#This Row],[kode_brg]],Table2[[kode_brg]:[nama_brg]],2,FALSE)</f>
        <v>SPRITE 390ML</v>
      </c>
      <c r="C265" s="8">
        <v>1</v>
      </c>
      <c r="D265" s="8">
        <f>VLOOKUP(Table3[[#This Row],[kode_brg]],Table2[[kode_brg]:[jual]],8,FALSE)</f>
        <v>5500</v>
      </c>
      <c r="E265" s="8">
        <f>Table3[[#This Row],[HARGA]]*Table3[[#This Row],[QTY]]</f>
        <v>5500</v>
      </c>
      <c r="F265" s="8">
        <f>VLOOKUP(Table3[[#This Row],[kode_brg]],Table2[[kode_brg]:[mark_up]],9,FALSE)</f>
        <v>884</v>
      </c>
      <c r="G265" s="8">
        <f>Table3[[#This Row],[MARKUP]]*Table3[[#This Row],[QTY]]</f>
        <v>884</v>
      </c>
      <c r="H265" s="8"/>
    </row>
    <row r="266" spans="1:8" x14ac:dyDescent="0.3">
      <c r="A266" t="s">
        <v>68</v>
      </c>
      <c r="B266" t="str">
        <f>VLOOKUP(Table3[[#This Row],[kode_brg]],Table2[[kode_brg]:[nama_brg]],2,FALSE)</f>
        <v>MIO FULLO CHOCOLAT 9G</v>
      </c>
      <c r="C266" s="8">
        <v>2</v>
      </c>
      <c r="D266" s="8">
        <f>VLOOKUP(Table3[[#This Row],[kode_brg]],Table2[[kode_brg]:[jual]],8,FALSE)</f>
        <v>500</v>
      </c>
      <c r="E266" s="8">
        <f>Table3[[#This Row],[HARGA]]*Table3[[#This Row],[QTY]]</f>
        <v>1000</v>
      </c>
      <c r="F266" s="8">
        <f>VLOOKUP(Table3[[#This Row],[kode_brg]],Table2[[kode_brg]:[mark_up]],9,FALSE)</f>
        <v>37</v>
      </c>
      <c r="G266" s="8">
        <f>Table3[[#This Row],[MARKUP]]*Table3[[#This Row],[QTY]]</f>
        <v>74</v>
      </c>
      <c r="H266" s="8"/>
    </row>
    <row r="267" spans="1:8" x14ac:dyDescent="0.3">
      <c r="A267" t="s">
        <v>168</v>
      </c>
      <c r="B267" t="str">
        <f>VLOOKUP(Table3[[#This Row],[kode_brg]],Table2[[kode_brg]:[nama_brg]],2,FALSE)</f>
        <v>LE MINERALE 600ML</v>
      </c>
      <c r="C267" s="8">
        <v>1</v>
      </c>
      <c r="D267" s="8">
        <f>VLOOKUP(Table3[[#This Row],[kode_brg]],Table2[[kode_brg]:[jual]],8,FALSE)</f>
        <v>2500</v>
      </c>
      <c r="E267" s="8">
        <f>Table3[[#This Row],[HARGA]]*Table3[[#This Row],[QTY]]</f>
        <v>2500</v>
      </c>
      <c r="F267" s="8">
        <f>VLOOKUP(Table3[[#This Row],[kode_brg]],Table2[[kode_brg]:[mark_up]],9,FALSE)</f>
        <v>541</v>
      </c>
      <c r="G267" s="8">
        <f>Table3[[#This Row],[MARKUP]]*Table3[[#This Row],[QTY]]</f>
        <v>541</v>
      </c>
      <c r="H267" s="8"/>
    </row>
    <row r="268" spans="1:8" x14ac:dyDescent="0.3">
      <c r="A268" t="s">
        <v>422</v>
      </c>
      <c r="B268" t="str">
        <f>VLOOKUP(Table3[[#This Row],[kode_brg]],Table2[[kode_brg]:[nama_brg]],2,FALSE)</f>
        <v>ULTRA SUSU SLIM STRAW 250 ML</v>
      </c>
      <c r="C268" s="8">
        <v>1</v>
      </c>
      <c r="D268" s="8">
        <f>VLOOKUP(Table3[[#This Row],[kode_brg]],Table2[[kode_brg]:[jual]],8,FALSE)</f>
        <v>5500</v>
      </c>
      <c r="E268" s="8">
        <f>Table3[[#This Row],[HARGA]]*Table3[[#This Row],[QTY]]</f>
        <v>5500</v>
      </c>
      <c r="F268" s="8">
        <f>VLOOKUP(Table3[[#This Row],[kode_brg]],Table2[[kode_brg]:[mark_up]],9,FALSE)</f>
        <v>645</v>
      </c>
      <c r="G268" s="8">
        <f>Table3[[#This Row],[MARKUP]]*Table3[[#This Row],[QTY]]</f>
        <v>645</v>
      </c>
      <c r="H268" s="8"/>
    </row>
    <row r="269" spans="1:8" x14ac:dyDescent="0.3">
      <c r="A269" t="s">
        <v>430</v>
      </c>
      <c r="B269" t="str">
        <f>VLOOKUP(Table3[[#This Row],[kode_brg]],Table2[[kode_brg]:[nama_brg]],2,FALSE)</f>
        <v>ULTRA SUSU SLIM CHOCO  250 ML</v>
      </c>
      <c r="C269" s="8">
        <v>1</v>
      </c>
      <c r="D269" s="8">
        <f>VLOOKUP(Table3[[#This Row],[kode_brg]],Table2[[kode_brg]:[jual]],8,FALSE)</f>
        <v>6000</v>
      </c>
      <c r="E269" s="8">
        <f>Table3[[#This Row],[HARGA]]*Table3[[#This Row],[QTY]]</f>
        <v>6000</v>
      </c>
      <c r="F269" s="8">
        <f>VLOOKUP(Table3[[#This Row],[kode_brg]],Table2[[kode_brg]:[mark_up]],9,FALSE)</f>
        <v>757</v>
      </c>
      <c r="G269" s="8">
        <f>Table3[[#This Row],[MARKUP]]*Table3[[#This Row],[QTY]]</f>
        <v>757</v>
      </c>
      <c r="H269" s="8"/>
    </row>
    <row r="270" spans="1:8" x14ac:dyDescent="0.3">
      <c r="A270" t="s">
        <v>340</v>
      </c>
      <c r="B270" t="str">
        <f>VLOOKUP(Table3[[#This Row],[kode_brg]],Table2[[kode_brg]:[nama_brg]],2,FALSE)</f>
        <v>AICE CHOCO CRISPY</v>
      </c>
      <c r="C270" s="8">
        <v>1</v>
      </c>
      <c r="D270" s="8">
        <f>VLOOKUP(Table3[[#This Row],[kode_brg]],Table2[[kode_brg]:[jual]],8,FALSE)</f>
        <v>4500</v>
      </c>
      <c r="E270" s="8">
        <f>Table3[[#This Row],[HARGA]]*Table3[[#This Row],[QTY]]</f>
        <v>4500</v>
      </c>
      <c r="F270" s="8">
        <f>VLOOKUP(Table3[[#This Row],[kode_brg]],Table2[[kode_brg]:[mark_up]],9,FALSE)</f>
        <v>500</v>
      </c>
      <c r="G270" s="8">
        <f>Table3[[#This Row],[MARKUP]]*Table3[[#This Row],[QTY]]</f>
        <v>500</v>
      </c>
      <c r="H270" s="8"/>
    </row>
    <row r="271" spans="1:8" x14ac:dyDescent="0.3">
      <c r="A271" t="s">
        <v>281</v>
      </c>
      <c r="B271" t="str">
        <f>VLOOKUP(Table3[[#This Row],[kode_brg]],Table2[[kode_brg]:[nama_brg]],2,FALSE)</f>
        <v xml:space="preserve">FRUIT TEA  FREEZE STRAW &amp;amp; GRAPE 350 ML </v>
      </c>
      <c r="C271" s="8">
        <v>1</v>
      </c>
      <c r="D271" s="8">
        <f>VLOOKUP(Table3[[#This Row],[kode_brg]],Table2[[kode_brg]:[jual]],8,FALSE)</f>
        <v>4500</v>
      </c>
      <c r="E271" s="8">
        <f>Table3[[#This Row],[HARGA]]*Table3[[#This Row],[QTY]]</f>
        <v>4500</v>
      </c>
      <c r="F271" s="8">
        <f>VLOOKUP(Table3[[#This Row],[kode_brg]],Table2[[kode_brg]:[mark_up]],9,FALSE)</f>
        <v>1000</v>
      </c>
      <c r="G271" s="8">
        <f>Table3[[#This Row],[MARKUP]]*Table3[[#This Row],[QTY]]</f>
        <v>1000</v>
      </c>
      <c r="H271" s="8"/>
    </row>
    <row r="272" spans="1:8" x14ac:dyDescent="0.3">
      <c r="A272" t="s">
        <v>1340</v>
      </c>
      <c r="B272" t="str">
        <f>VLOOKUP(Table3[[#This Row],[kode_brg]],Table2[[kode_brg]:[nama_brg]],2,FALSE)</f>
        <v>SEBLAK</v>
      </c>
      <c r="C272" s="8">
        <v>1</v>
      </c>
      <c r="D272" s="8">
        <f>VLOOKUP(Table3[[#This Row],[kode_brg]],Table2[[kode_brg]:[jual]],8,FALSE)</f>
        <v>5000</v>
      </c>
      <c r="E272" s="8">
        <f>Table3[[#This Row],[HARGA]]*Table3[[#This Row],[QTY]]</f>
        <v>5000</v>
      </c>
      <c r="F272" s="8">
        <f>VLOOKUP(Table3[[#This Row],[kode_brg]],Table2[[kode_brg]:[mark_up]],9,FALSE)</f>
        <v>500</v>
      </c>
      <c r="G272" s="8">
        <f>Table3[[#This Row],[MARKUP]]*Table3[[#This Row],[QTY]]</f>
        <v>500</v>
      </c>
      <c r="H272" s="8"/>
    </row>
    <row r="273" spans="1:8" x14ac:dyDescent="0.3">
      <c r="A273" t="s">
        <v>376</v>
      </c>
      <c r="B273" t="str">
        <f>VLOOKUP(Table3[[#This Row],[kode_brg]],Table2[[kode_brg]:[nama_brg]],2,FALSE)</f>
        <v>COOL PEACH</v>
      </c>
      <c r="C273" s="8">
        <v>1</v>
      </c>
      <c r="D273" s="8">
        <f>VLOOKUP(Table3[[#This Row],[kode_brg]],Table2[[kode_brg]:[jual]],8,FALSE)</f>
        <v>2500</v>
      </c>
      <c r="E273" s="8">
        <f>Table3[[#This Row],[HARGA]]*Table3[[#This Row],[QTY]]</f>
        <v>2500</v>
      </c>
      <c r="F273" s="8">
        <f>VLOOKUP(Table3[[#This Row],[kode_brg]],Table2[[kode_brg]:[mark_up]],9,FALSE)</f>
        <v>820</v>
      </c>
      <c r="G273" s="8">
        <f>Table3[[#This Row],[MARKUP]]*Table3[[#This Row],[QTY]]</f>
        <v>820</v>
      </c>
      <c r="H273" s="8"/>
    </row>
    <row r="274" spans="1:8" x14ac:dyDescent="0.3">
      <c r="A274" t="s">
        <v>168</v>
      </c>
      <c r="B274" t="str">
        <f>VLOOKUP(Table3[[#This Row],[kode_brg]],Table2[[kode_brg]:[nama_brg]],2,FALSE)</f>
        <v>LE MINERALE 600ML</v>
      </c>
      <c r="C274" s="8">
        <v>1</v>
      </c>
      <c r="D274" s="8">
        <f>VLOOKUP(Table3[[#This Row],[kode_brg]],Table2[[kode_brg]:[jual]],8,FALSE)</f>
        <v>2500</v>
      </c>
      <c r="E274" s="8">
        <f>Table3[[#This Row],[HARGA]]*Table3[[#This Row],[QTY]]</f>
        <v>2500</v>
      </c>
      <c r="F274" s="8">
        <f>VLOOKUP(Table3[[#This Row],[kode_brg]],Table2[[kode_brg]:[mark_up]],9,FALSE)</f>
        <v>541</v>
      </c>
      <c r="G274" s="8">
        <f>Table3[[#This Row],[MARKUP]]*Table3[[#This Row],[QTY]]</f>
        <v>541</v>
      </c>
      <c r="H274" s="8"/>
    </row>
    <row r="275" spans="1:8" x14ac:dyDescent="0.3">
      <c r="A275" t="s">
        <v>74</v>
      </c>
      <c r="B275" t="str">
        <f>VLOOKUP(Table3[[#This Row],[kode_brg]],Table2[[kode_brg]:[nama_brg]],2,FALSE)</f>
        <v>BENG-BENG  20G</v>
      </c>
      <c r="C275" s="8">
        <v>1</v>
      </c>
      <c r="D275" s="8">
        <f>VLOOKUP(Table3[[#This Row],[kode_brg]],Table2[[kode_brg]:[jual]],8,FALSE)</f>
        <v>2000</v>
      </c>
      <c r="E275" s="8">
        <f>Table3[[#This Row],[HARGA]]*Table3[[#This Row],[QTY]]</f>
        <v>2000</v>
      </c>
      <c r="F275" s="8">
        <f>VLOOKUP(Table3[[#This Row],[kode_brg]],Table2[[kode_brg]:[mark_up]],9,FALSE)</f>
        <v>261</v>
      </c>
      <c r="G275" s="8">
        <f>Table3[[#This Row],[MARKUP]]*Table3[[#This Row],[QTY]]</f>
        <v>261</v>
      </c>
      <c r="H275" s="8"/>
    </row>
    <row r="276" spans="1:8" x14ac:dyDescent="0.3">
      <c r="A276" t="s">
        <v>168</v>
      </c>
      <c r="B276" t="str">
        <f>VLOOKUP(Table3[[#This Row],[kode_brg]],Table2[[kode_brg]:[nama_brg]],2,FALSE)</f>
        <v>LE MINERALE 600ML</v>
      </c>
      <c r="C276" s="8">
        <v>1</v>
      </c>
      <c r="D276" s="8">
        <f>VLOOKUP(Table3[[#This Row],[kode_brg]],Table2[[kode_brg]:[jual]],8,FALSE)</f>
        <v>2500</v>
      </c>
      <c r="E276" s="8">
        <f>Table3[[#This Row],[HARGA]]*Table3[[#This Row],[QTY]]</f>
        <v>2500</v>
      </c>
      <c r="F276" s="8">
        <f>VLOOKUP(Table3[[#This Row],[kode_brg]],Table2[[kode_brg]:[mark_up]],9,FALSE)</f>
        <v>541</v>
      </c>
      <c r="G276" s="8">
        <f>Table3[[#This Row],[MARKUP]]*Table3[[#This Row],[QTY]]</f>
        <v>541</v>
      </c>
      <c r="H276" s="8"/>
    </row>
    <row r="277" spans="1:8" x14ac:dyDescent="0.3">
      <c r="A277" t="s">
        <v>1348</v>
      </c>
      <c r="B277" t="str">
        <f>VLOOKUP(Table3[[#This Row],[kode_brg]],Table2[[kode_brg]:[nama_brg]],2,FALSE)</f>
        <v>SUSU KEDELAI</v>
      </c>
      <c r="C277" s="8">
        <v>1</v>
      </c>
      <c r="D277" s="8">
        <f>VLOOKUP(Table3[[#This Row],[kode_brg]],Table2[[kode_brg]:[jual]],8,FALSE)</f>
        <v>2000</v>
      </c>
      <c r="E277" s="8">
        <f>Table3[[#This Row],[HARGA]]*Table3[[#This Row],[QTY]]</f>
        <v>2000</v>
      </c>
      <c r="F277" s="8">
        <f>VLOOKUP(Table3[[#This Row],[kode_brg]],Table2[[kode_brg]:[mark_up]],9,FALSE)</f>
        <v>400</v>
      </c>
      <c r="G277" s="8">
        <f>Table3[[#This Row],[MARKUP]]*Table3[[#This Row],[QTY]]</f>
        <v>400</v>
      </c>
      <c r="H277" s="8"/>
    </row>
    <row r="278" spans="1:8" x14ac:dyDescent="0.3">
      <c r="A278" t="s">
        <v>74</v>
      </c>
      <c r="B278" t="str">
        <f>VLOOKUP(Table3[[#This Row],[kode_brg]],Table2[[kode_brg]:[nama_brg]],2,FALSE)</f>
        <v>BENG-BENG  20G</v>
      </c>
      <c r="C278" s="8">
        <v>1</v>
      </c>
      <c r="D278" s="8">
        <f>VLOOKUP(Table3[[#This Row],[kode_brg]],Table2[[kode_brg]:[jual]],8,FALSE)</f>
        <v>2000</v>
      </c>
      <c r="E278" s="8">
        <f>Table3[[#This Row],[HARGA]]*Table3[[#This Row],[QTY]]</f>
        <v>2000</v>
      </c>
      <c r="F278" s="8">
        <f>VLOOKUP(Table3[[#This Row],[kode_brg]],Table2[[kode_brg]:[mark_up]],9,FALSE)</f>
        <v>261</v>
      </c>
      <c r="G278" s="8">
        <f>Table3[[#This Row],[MARKUP]]*Table3[[#This Row],[QTY]]</f>
        <v>261</v>
      </c>
      <c r="H278" s="8"/>
    </row>
    <row r="279" spans="1:8" x14ac:dyDescent="0.3">
      <c r="A279" t="s">
        <v>555</v>
      </c>
      <c r="B279" t="str">
        <f>VLOOKUP(Table3[[#This Row],[kode_brg]],Table2[[kode_brg]:[nama_brg]],2,FALSE)</f>
        <v xml:space="preserve">CORNTOZ KEJU CHEDDAR SMALL </v>
      </c>
      <c r="C279" s="8">
        <v>1</v>
      </c>
      <c r="D279" s="8">
        <f>VLOOKUP(Table3[[#This Row],[kode_brg]],Table2[[kode_brg]:[jual]],8,FALSE)</f>
        <v>1000</v>
      </c>
      <c r="E279" s="8">
        <f>Table3[[#This Row],[HARGA]]*Table3[[#This Row],[QTY]]</f>
        <v>1000</v>
      </c>
      <c r="F279" s="8">
        <f>VLOOKUP(Table3[[#This Row],[kode_brg]],Table2[[kode_brg]:[mark_up]],9,FALSE)</f>
        <v>142</v>
      </c>
      <c r="G279" s="8">
        <f>Table3[[#This Row],[MARKUP]]*Table3[[#This Row],[QTY]]</f>
        <v>142</v>
      </c>
      <c r="H279" s="8"/>
    </row>
    <row r="280" spans="1:8" x14ac:dyDescent="0.3">
      <c r="A280" t="s">
        <v>1304</v>
      </c>
      <c r="B280" t="str">
        <f>VLOOKUP(Table3[[#This Row],[kode_brg]],Table2[[kode_brg]:[nama_brg]],2,FALSE)</f>
        <v>TRIPANCA 600ML</v>
      </c>
      <c r="C280" s="8">
        <v>1</v>
      </c>
      <c r="D280" s="8">
        <f>VLOOKUP(Table3[[#This Row],[kode_brg]],Table2[[kode_brg]:[jual]],8,FALSE)</f>
        <v>2000</v>
      </c>
      <c r="E280" s="8">
        <f>Table3[[#This Row],[HARGA]]*Table3[[#This Row],[QTY]]</f>
        <v>2000</v>
      </c>
      <c r="F280" s="8">
        <f>VLOOKUP(Table3[[#This Row],[kode_brg]],Table2[[kode_brg]:[mark_up]],9,FALSE)</f>
        <v>750</v>
      </c>
      <c r="G280" s="8">
        <f>Table3[[#This Row],[MARKUP]]*Table3[[#This Row],[QTY]]</f>
        <v>750</v>
      </c>
      <c r="H280" s="8"/>
    </row>
    <row r="281" spans="1:8" x14ac:dyDescent="0.3">
      <c r="A281" t="s">
        <v>1348</v>
      </c>
      <c r="B281" t="str">
        <f>VLOOKUP(Table3[[#This Row],[kode_brg]],Table2[[kode_brg]:[nama_brg]],2,FALSE)</f>
        <v>SUSU KEDELAI</v>
      </c>
      <c r="C281" s="8">
        <v>3</v>
      </c>
      <c r="D281" s="8">
        <f>VLOOKUP(Table3[[#This Row],[kode_brg]],Table2[[kode_brg]:[jual]],8,FALSE)</f>
        <v>2000</v>
      </c>
      <c r="E281" s="8">
        <f>Table3[[#This Row],[HARGA]]*Table3[[#This Row],[QTY]]</f>
        <v>6000</v>
      </c>
      <c r="F281" s="8">
        <f>VLOOKUP(Table3[[#This Row],[kode_brg]],Table2[[kode_brg]:[mark_up]],9,FALSE)</f>
        <v>400</v>
      </c>
      <c r="G281" s="8">
        <f>Table3[[#This Row],[MARKUP]]*Table3[[#This Row],[QTY]]</f>
        <v>1200</v>
      </c>
      <c r="H281" s="8"/>
    </row>
    <row r="282" spans="1:8" x14ac:dyDescent="0.3">
      <c r="A282" t="s">
        <v>350</v>
      </c>
      <c r="B282" t="str">
        <f>VLOOKUP(Table3[[#This Row],[kode_brg]],Table2[[kode_brg]:[nama_brg]],2,FALSE)</f>
        <v>AICE MOCHI DURIAN</v>
      </c>
      <c r="C282" s="8">
        <v>2</v>
      </c>
      <c r="D282" s="8">
        <f>VLOOKUP(Table3[[#This Row],[kode_brg]],Table2[[kode_brg]:[jual]],8,FALSE)</f>
        <v>3000</v>
      </c>
      <c r="E282" s="8">
        <f>Table3[[#This Row],[HARGA]]*Table3[[#This Row],[QTY]]</f>
        <v>6000</v>
      </c>
      <c r="F282" s="8">
        <f>VLOOKUP(Table3[[#This Row],[kode_brg]],Table2[[kode_brg]:[mark_up]],9,FALSE)</f>
        <v>687</v>
      </c>
      <c r="G282" s="8">
        <f>Table3[[#This Row],[MARKUP]]*Table3[[#This Row],[QTY]]</f>
        <v>1374</v>
      </c>
      <c r="H282" s="8"/>
    </row>
    <row r="283" spans="1:8" x14ac:dyDescent="0.3">
      <c r="A283" t="s">
        <v>298</v>
      </c>
      <c r="B283" t="str">
        <f>VLOOKUP(Table3[[#This Row],[kode_brg]],Table2[[kode_brg]:[nama_brg]],2,FALSE)</f>
        <v>NU TEH TARIK</v>
      </c>
      <c r="C283" s="8">
        <v>1</v>
      </c>
      <c r="D283" s="8">
        <f>VLOOKUP(Table3[[#This Row],[kode_brg]],Table2[[kode_brg]:[jual]],8,FALSE)</f>
        <v>7000</v>
      </c>
      <c r="E283" s="8">
        <f>Table3[[#This Row],[HARGA]]*Table3[[#This Row],[QTY]]</f>
        <v>7000</v>
      </c>
      <c r="F283" s="8">
        <f>VLOOKUP(Table3[[#This Row],[kode_brg]],Table2[[kode_brg]:[mark_up]],9,FALSE)</f>
        <v>662</v>
      </c>
      <c r="G283" s="8">
        <f>Table3[[#This Row],[MARKUP]]*Table3[[#This Row],[QTY]]</f>
        <v>662</v>
      </c>
      <c r="H283" s="8"/>
    </row>
    <row r="284" spans="1:8" x14ac:dyDescent="0.3">
      <c r="A284" t="s">
        <v>376</v>
      </c>
      <c r="B284" t="str">
        <f>VLOOKUP(Table3[[#This Row],[kode_brg]],Table2[[kode_brg]:[nama_brg]],2,FALSE)</f>
        <v>COOL PEACH</v>
      </c>
      <c r="C284" s="8">
        <v>1</v>
      </c>
      <c r="D284" s="8">
        <f>VLOOKUP(Table3[[#This Row],[kode_brg]],Table2[[kode_brg]:[jual]],8,FALSE)</f>
        <v>2500</v>
      </c>
      <c r="E284" s="8">
        <f>Table3[[#This Row],[HARGA]]*Table3[[#This Row],[QTY]]</f>
        <v>2500</v>
      </c>
      <c r="F284" s="8">
        <f>VLOOKUP(Table3[[#This Row],[kode_brg]],Table2[[kode_brg]:[mark_up]],9,FALSE)</f>
        <v>820</v>
      </c>
      <c r="G284" s="8">
        <f>Table3[[#This Row],[MARKUP]]*Table3[[#This Row],[QTY]]</f>
        <v>820</v>
      </c>
      <c r="H284" s="8"/>
    </row>
    <row r="285" spans="1:8" x14ac:dyDescent="0.3">
      <c r="A285" t="s">
        <v>74</v>
      </c>
      <c r="B285" t="str">
        <f>VLOOKUP(Table3[[#This Row],[kode_brg]],Table2[[kode_brg]:[nama_brg]],2,FALSE)</f>
        <v>BENG-BENG  20G</v>
      </c>
      <c r="C285" s="8">
        <v>1</v>
      </c>
      <c r="D285" s="8">
        <f>VLOOKUP(Table3[[#This Row],[kode_brg]],Table2[[kode_brg]:[jual]],8,FALSE)</f>
        <v>2000</v>
      </c>
      <c r="E285" s="8">
        <f>Table3[[#This Row],[HARGA]]*Table3[[#This Row],[QTY]]</f>
        <v>2000</v>
      </c>
      <c r="F285" s="8">
        <f>VLOOKUP(Table3[[#This Row],[kode_brg]],Table2[[kode_brg]:[mark_up]],9,FALSE)</f>
        <v>261</v>
      </c>
      <c r="G285" s="8">
        <f>Table3[[#This Row],[MARKUP]]*Table3[[#This Row],[QTY]]</f>
        <v>261</v>
      </c>
      <c r="H285" s="8"/>
    </row>
    <row r="286" spans="1:8" x14ac:dyDescent="0.3">
      <c r="A286" t="s">
        <v>168</v>
      </c>
      <c r="B286" t="str">
        <f>VLOOKUP(Table3[[#This Row],[kode_brg]],Table2[[kode_brg]:[nama_brg]],2,FALSE)</f>
        <v>LE MINERALE 600ML</v>
      </c>
      <c r="C286" s="8">
        <v>1</v>
      </c>
      <c r="D286" s="8">
        <f>VLOOKUP(Table3[[#This Row],[kode_brg]],Table2[[kode_brg]:[jual]],8,FALSE)</f>
        <v>2500</v>
      </c>
      <c r="E286" s="8">
        <f>Table3[[#This Row],[HARGA]]*Table3[[#This Row],[QTY]]</f>
        <v>2500</v>
      </c>
      <c r="F286" s="8">
        <f>VLOOKUP(Table3[[#This Row],[kode_brg]],Table2[[kode_brg]:[mark_up]],9,FALSE)</f>
        <v>541</v>
      </c>
      <c r="G286" s="8">
        <f>Table3[[#This Row],[MARKUP]]*Table3[[#This Row],[QTY]]</f>
        <v>541</v>
      </c>
      <c r="H286" s="8"/>
    </row>
    <row r="287" spans="1:8" x14ac:dyDescent="0.3">
      <c r="A287" t="s">
        <v>661</v>
      </c>
      <c r="B287" t="str">
        <f>VLOOKUP(Table3[[#This Row],[kode_brg]],Table2[[kode_brg]:[nama_brg]],2,FALSE)</f>
        <v>SARI KACANG HIJAU 150 ML</v>
      </c>
      <c r="C287" s="8">
        <v>1</v>
      </c>
      <c r="D287" s="8">
        <f>VLOOKUP(Table3[[#This Row],[kode_brg]],Table2[[kode_brg]:[jual]],8,FALSE)</f>
        <v>3200</v>
      </c>
      <c r="E287" s="8">
        <f>Table3[[#This Row],[HARGA]]*Table3[[#This Row],[QTY]]</f>
        <v>3200</v>
      </c>
      <c r="F287" s="8">
        <f>VLOOKUP(Table3[[#This Row],[kode_brg]],Table2[[kode_brg]:[mark_up]],9,FALSE)</f>
        <v>755</v>
      </c>
      <c r="G287" s="8">
        <f>Table3[[#This Row],[MARKUP]]*Table3[[#This Row],[QTY]]</f>
        <v>755</v>
      </c>
      <c r="H287" s="8"/>
    </row>
    <row r="288" spans="1:8" x14ac:dyDescent="0.3">
      <c r="A288" t="s">
        <v>1340</v>
      </c>
      <c r="B288" t="str">
        <f>VLOOKUP(Table3[[#This Row],[kode_brg]],Table2[[kode_brg]:[nama_brg]],2,FALSE)</f>
        <v>SEBLAK</v>
      </c>
      <c r="C288" s="8">
        <v>1</v>
      </c>
      <c r="D288" s="8">
        <f>VLOOKUP(Table3[[#This Row],[kode_brg]],Table2[[kode_brg]:[jual]],8,FALSE)</f>
        <v>5000</v>
      </c>
      <c r="E288" s="8">
        <f>Table3[[#This Row],[HARGA]]*Table3[[#This Row],[QTY]]</f>
        <v>5000</v>
      </c>
      <c r="F288" s="8">
        <f>VLOOKUP(Table3[[#This Row],[kode_brg]],Table2[[kode_brg]:[mark_up]],9,FALSE)</f>
        <v>500</v>
      </c>
      <c r="G288" s="8">
        <f>Table3[[#This Row],[MARKUP]]*Table3[[#This Row],[QTY]]</f>
        <v>500</v>
      </c>
      <c r="H288" s="8"/>
    </row>
    <row r="289" spans="1:8" x14ac:dyDescent="0.3">
      <c r="A289" t="s">
        <v>1304</v>
      </c>
      <c r="B289" t="str">
        <f>VLOOKUP(Table3[[#This Row],[kode_brg]],Table2[[kode_brg]:[nama_brg]],2,FALSE)</f>
        <v>TRIPANCA 600ML</v>
      </c>
      <c r="C289" s="8">
        <v>1</v>
      </c>
      <c r="D289" s="8">
        <f>VLOOKUP(Table3[[#This Row],[kode_brg]],Table2[[kode_brg]:[jual]],8,FALSE)</f>
        <v>2000</v>
      </c>
      <c r="E289" s="8">
        <f>Table3[[#This Row],[HARGA]]*Table3[[#This Row],[QTY]]</f>
        <v>2000</v>
      </c>
      <c r="F289" s="8">
        <f>VLOOKUP(Table3[[#This Row],[kode_brg]],Table2[[kode_brg]:[mark_up]],9,FALSE)</f>
        <v>750</v>
      </c>
      <c r="G289" s="8">
        <f>Table3[[#This Row],[MARKUP]]*Table3[[#This Row],[QTY]]</f>
        <v>750</v>
      </c>
      <c r="H289" s="8"/>
    </row>
    <row r="290" spans="1:8" x14ac:dyDescent="0.3">
      <c r="A290" t="s">
        <v>1368</v>
      </c>
      <c r="B290" t="str">
        <f>VLOOKUP(Table3[[#This Row],[kode_brg]],Table2[[kode_brg]:[nama_brg]],2,FALSE)</f>
        <v>SPRITE 390ML</v>
      </c>
      <c r="C290" s="8">
        <v>1</v>
      </c>
      <c r="D290" s="8">
        <f>VLOOKUP(Table3[[#This Row],[kode_brg]],Table2[[kode_brg]:[jual]],8,FALSE)</f>
        <v>5500</v>
      </c>
      <c r="E290" s="8">
        <f>Table3[[#This Row],[HARGA]]*Table3[[#This Row],[QTY]]</f>
        <v>5500</v>
      </c>
      <c r="F290" s="8">
        <f>VLOOKUP(Table3[[#This Row],[kode_brg]],Table2[[kode_brg]:[mark_up]],9,FALSE)</f>
        <v>884</v>
      </c>
      <c r="G290" s="8">
        <f>Table3[[#This Row],[MARKUP]]*Table3[[#This Row],[QTY]]</f>
        <v>884</v>
      </c>
      <c r="H290" s="8"/>
    </row>
    <row r="291" spans="1:8" x14ac:dyDescent="0.3">
      <c r="A291" t="s">
        <v>68</v>
      </c>
      <c r="B291" t="str">
        <f>VLOOKUP(Table3[[#This Row],[kode_brg]],Table2[[kode_brg]:[nama_brg]],2,FALSE)</f>
        <v>MIO FULLO CHOCOLAT 9G</v>
      </c>
      <c r="C291" s="8">
        <v>1</v>
      </c>
      <c r="D291" s="8">
        <f>VLOOKUP(Table3[[#This Row],[kode_brg]],Table2[[kode_brg]:[jual]],8,FALSE)</f>
        <v>500</v>
      </c>
      <c r="E291" s="8">
        <f>Table3[[#This Row],[HARGA]]*Table3[[#This Row],[QTY]]</f>
        <v>500</v>
      </c>
      <c r="F291" s="8">
        <f>VLOOKUP(Table3[[#This Row],[kode_brg]],Table2[[kode_brg]:[mark_up]],9,FALSE)</f>
        <v>37</v>
      </c>
      <c r="G291" s="8">
        <f>Table3[[#This Row],[MARKUP]]*Table3[[#This Row],[QTY]]</f>
        <v>37</v>
      </c>
      <c r="H291" s="8"/>
    </row>
    <row r="292" spans="1:8" x14ac:dyDescent="0.3">
      <c r="A292" t="s">
        <v>166</v>
      </c>
      <c r="B292" t="str">
        <f>VLOOKUP(Table3[[#This Row],[kode_brg]],Table2[[kode_brg]:[nama_brg]],2,FALSE)</f>
        <v>LE MINERALE 1500ML</v>
      </c>
      <c r="C292" s="8">
        <v>1</v>
      </c>
      <c r="D292" s="8">
        <f>VLOOKUP(Table3[[#This Row],[kode_brg]],Table2[[kode_brg]:[jual]],8,FALSE)</f>
        <v>5000</v>
      </c>
      <c r="E292" s="8">
        <f>Table3[[#This Row],[HARGA]]*Table3[[#This Row],[QTY]]</f>
        <v>5000</v>
      </c>
      <c r="F292" s="8">
        <f>VLOOKUP(Table3[[#This Row],[kode_brg]],Table2[[kode_brg]:[mark_up]],9,FALSE)</f>
        <v>583</v>
      </c>
      <c r="G292" s="8">
        <f>Table3[[#This Row],[MARKUP]]*Table3[[#This Row],[QTY]]</f>
        <v>583</v>
      </c>
      <c r="H292" s="8"/>
    </row>
    <row r="293" spans="1:8" x14ac:dyDescent="0.3">
      <c r="A293" t="s">
        <v>422</v>
      </c>
      <c r="B293" t="str">
        <f>VLOOKUP(Table3[[#This Row],[kode_brg]],Table2[[kode_brg]:[nama_brg]],2,FALSE)</f>
        <v>ULTRA SUSU SLIM STRAW 250 ML</v>
      </c>
      <c r="C293" s="8">
        <v>2</v>
      </c>
      <c r="D293" s="8">
        <f>VLOOKUP(Table3[[#This Row],[kode_brg]],Table2[[kode_brg]:[jual]],8,FALSE)</f>
        <v>5500</v>
      </c>
      <c r="E293" s="8">
        <f>Table3[[#This Row],[HARGA]]*Table3[[#This Row],[QTY]]</f>
        <v>11000</v>
      </c>
      <c r="F293" s="8">
        <f>VLOOKUP(Table3[[#This Row],[kode_brg]],Table2[[kode_brg]:[mark_up]],9,FALSE)</f>
        <v>645</v>
      </c>
      <c r="G293" s="8">
        <f>Table3[[#This Row],[MARKUP]]*Table3[[#This Row],[QTY]]</f>
        <v>1290</v>
      </c>
      <c r="H293" s="8"/>
    </row>
    <row r="294" spans="1:8" x14ac:dyDescent="0.3">
      <c r="A294" t="s">
        <v>376</v>
      </c>
      <c r="B294" t="str">
        <f>VLOOKUP(Table3[[#This Row],[kode_brg]],Table2[[kode_brg]:[nama_brg]],2,FALSE)</f>
        <v>COOL PEACH</v>
      </c>
      <c r="C294" s="8">
        <v>1</v>
      </c>
      <c r="D294" s="8">
        <f>VLOOKUP(Table3[[#This Row],[kode_brg]],Table2[[kode_brg]:[jual]],8,FALSE)</f>
        <v>2500</v>
      </c>
      <c r="E294" s="8">
        <f>Table3[[#This Row],[HARGA]]*Table3[[#This Row],[QTY]]</f>
        <v>2500</v>
      </c>
      <c r="F294" s="8">
        <f>VLOOKUP(Table3[[#This Row],[kode_brg]],Table2[[kode_brg]:[mark_up]],9,FALSE)</f>
        <v>820</v>
      </c>
      <c r="G294" s="8">
        <f>Table3[[#This Row],[MARKUP]]*Table3[[#This Row],[QTY]]</f>
        <v>820</v>
      </c>
      <c r="H294" s="8"/>
    </row>
    <row r="295" spans="1:8" x14ac:dyDescent="0.3">
      <c r="A295" t="s">
        <v>1476</v>
      </c>
      <c r="B295" t="str">
        <f>VLOOKUP(Table3[[#This Row],[kode_brg]],Table2[[kode_brg]:[nama_brg]],2,FALSE)</f>
        <v>BLASTER POP MANGO</v>
      </c>
      <c r="C295" s="8">
        <v>2</v>
      </c>
      <c r="D295" s="8">
        <f>VLOOKUP(Table3[[#This Row],[kode_brg]],Table2[[kode_brg]:[jual]],8,FALSE)</f>
        <v>500</v>
      </c>
      <c r="E295" s="8">
        <f>Table3[[#This Row],[HARGA]]*Table3[[#This Row],[QTY]]</f>
        <v>1000</v>
      </c>
      <c r="F295" s="8">
        <f>VLOOKUP(Table3[[#This Row],[kode_brg]],Table2[[kode_brg]:[mark_up]],9,FALSE)</f>
        <v>86</v>
      </c>
      <c r="G295" s="8">
        <f>Table3[[#This Row],[MARKUP]]*Table3[[#This Row],[QTY]]</f>
        <v>172</v>
      </c>
      <c r="H295" s="8"/>
    </row>
    <row r="296" spans="1:8" x14ac:dyDescent="0.3">
      <c r="A296" t="s">
        <v>1304</v>
      </c>
      <c r="B296" t="str">
        <f>VLOOKUP(Table3[[#This Row],[kode_brg]],Table2[[kode_brg]:[nama_brg]],2,FALSE)</f>
        <v>TRIPANCA 600ML</v>
      </c>
      <c r="C296" s="8">
        <v>1</v>
      </c>
      <c r="D296" s="8">
        <f>VLOOKUP(Table3[[#This Row],[kode_brg]],Table2[[kode_brg]:[jual]],8,FALSE)</f>
        <v>2000</v>
      </c>
      <c r="E296" s="8">
        <f>Table3[[#This Row],[HARGA]]*Table3[[#This Row],[QTY]]</f>
        <v>2000</v>
      </c>
      <c r="F296" s="8">
        <f>VLOOKUP(Table3[[#This Row],[kode_brg]],Table2[[kode_brg]:[mark_up]],9,FALSE)</f>
        <v>750</v>
      </c>
      <c r="G296" s="8">
        <f>Table3[[#This Row],[MARKUP]]*Table3[[#This Row],[QTY]]</f>
        <v>750</v>
      </c>
      <c r="H296" s="8"/>
    </row>
    <row r="297" spans="1:8" x14ac:dyDescent="0.3">
      <c r="A297" t="s">
        <v>828</v>
      </c>
      <c r="B297" t="str">
        <f>VLOOKUP(Table3[[#This Row],[kode_brg]],Table2[[kode_brg]:[nama_brg]],2,FALSE)</f>
        <v>CUCU RICE CRISPIES</v>
      </c>
      <c r="C297" s="8">
        <v>2</v>
      </c>
      <c r="D297" s="8">
        <f>VLOOKUP(Table3[[#This Row],[kode_brg]],Table2[[kode_brg]:[jual]],8,FALSE)</f>
        <v>1000</v>
      </c>
      <c r="E297" s="8">
        <f>Table3[[#This Row],[HARGA]]*Table3[[#This Row],[QTY]]</f>
        <v>2000</v>
      </c>
      <c r="F297" s="8">
        <f>VLOOKUP(Table3[[#This Row],[kode_brg]],Table2[[kode_brg]:[mark_up]],9,FALSE)</f>
        <v>113</v>
      </c>
      <c r="G297" s="8">
        <f>Table3[[#This Row],[MARKUP]]*Table3[[#This Row],[QTY]]</f>
        <v>226</v>
      </c>
      <c r="H297" s="8"/>
    </row>
    <row r="298" spans="1:8" x14ac:dyDescent="0.3">
      <c r="A298" t="s">
        <v>1332</v>
      </c>
      <c r="B298" t="str">
        <f>VLOOKUP(Table3[[#This Row],[kode_brg]],Table2[[kode_brg]:[nama_brg]],2,FALSE)</f>
        <v>CHUPACHUPS BABOL COLA 12GR</v>
      </c>
      <c r="C298" s="8">
        <v>1</v>
      </c>
      <c r="D298" s="8">
        <f>VLOOKUP(Table3[[#This Row],[kode_brg]],Table2[[kode_brg]:[jual]],8,FALSE)</f>
        <v>2000</v>
      </c>
      <c r="E298" s="8">
        <f>Table3[[#This Row],[HARGA]]*Table3[[#This Row],[QTY]]</f>
        <v>2000</v>
      </c>
      <c r="F298" s="8">
        <f>VLOOKUP(Table3[[#This Row],[kode_brg]],Table2[[kode_brg]:[mark_up]],9,FALSE)</f>
        <v>541</v>
      </c>
      <c r="G298" s="8">
        <f>Table3[[#This Row],[MARKUP]]*Table3[[#This Row],[QTY]]</f>
        <v>541</v>
      </c>
      <c r="H298" s="8"/>
    </row>
    <row r="299" spans="1:8" x14ac:dyDescent="0.3">
      <c r="A299" t="s">
        <v>162</v>
      </c>
      <c r="B299" t="str">
        <f>VLOOKUP(Table3[[#This Row],[kode_brg]],Table2[[kode_brg]:[nama_brg]],2,FALSE)</f>
        <v>AQUA AIR MNM BOTOL 600ML</v>
      </c>
      <c r="C299" s="8">
        <v>1</v>
      </c>
      <c r="D299" s="8">
        <f>VLOOKUP(Table3[[#This Row],[kode_brg]],Table2[[kode_brg]:[jual]],8,FALSE)</f>
        <v>3000</v>
      </c>
      <c r="E299" s="8">
        <f>Table3[[#This Row],[HARGA]]*Table3[[#This Row],[QTY]]</f>
        <v>3000</v>
      </c>
      <c r="F299" s="8">
        <f>VLOOKUP(Table3[[#This Row],[kode_brg]],Table2[[kode_brg]:[mark_up]],9,FALSE)</f>
        <v>842</v>
      </c>
      <c r="G299" s="8">
        <f>Table3[[#This Row],[MARKUP]]*Table3[[#This Row],[QTY]]</f>
        <v>842</v>
      </c>
      <c r="H299" s="8"/>
    </row>
    <row r="300" spans="1:8" x14ac:dyDescent="0.3">
      <c r="A300" t="s">
        <v>76</v>
      </c>
      <c r="B300" t="str">
        <f>VLOOKUP(Table3[[#This Row],[kode_brg]],Table2[[kode_brg]:[nama_brg]],2,FALSE)</f>
        <v>BENG-BENG MAXX 32</v>
      </c>
      <c r="C300" s="8">
        <v>1</v>
      </c>
      <c r="D300" s="8">
        <f>VLOOKUP(Table3[[#This Row],[kode_brg]],Table2[[kode_brg]:[jual]],8,FALSE)</f>
        <v>4000</v>
      </c>
      <c r="E300" s="8">
        <f>Table3[[#This Row],[HARGA]]*Table3[[#This Row],[QTY]]</f>
        <v>4000</v>
      </c>
      <c r="F300" s="8">
        <f>VLOOKUP(Table3[[#This Row],[kode_brg]],Table2[[kode_brg]:[mark_up]],9,FALSE)</f>
        <v>525</v>
      </c>
      <c r="G300" s="8">
        <f>Table3[[#This Row],[MARKUP]]*Table3[[#This Row],[QTY]]</f>
        <v>525</v>
      </c>
      <c r="H300" s="8"/>
    </row>
    <row r="301" spans="1:8" x14ac:dyDescent="0.3">
      <c r="A301" t="s">
        <v>49</v>
      </c>
      <c r="B301" t="str">
        <f>VLOOKUP(Table3[[#This Row],[kode_brg]],Table2[[kode_brg]:[nama_brg]],2,FALSE)</f>
        <v>CHOKI CHOKI CHOCOCASHEW  11G</v>
      </c>
      <c r="C301" s="8">
        <v>1</v>
      </c>
      <c r="D301" s="8">
        <f>VLOOKUP(Table3[[#This Row],[kode_brg]],Table2[[kode_brg]:[jual]],8,FALSE)</f>
        <v>1000</v>
      </c>
      <c r="E301" s="8">
        <f>Table3[[#This Row],[HARGA]]*Table3[[#This Row],[QTY]]</f>
        <v>1000</v>
      </c>
      <c r="F301" s="8">
        <f>VLOOKUP(Table3[[#This Row],[kode_brg]],Table2[[kode_brg]:[mark_up]],9,FALSE)</f>
        <v>152</v>
      </c>
      <c r="G301" s="8">
        <f>Table3[[#This Row],[MARKUP]]*Table3[[#This Row],[QTY]]</f>
        <v>152</v>
      </c>
      <c r="H301" s="8"/>
    </row>
    <row r="302" spans="1:8" x14ac:dyDescent="0.3">
      <c r="A302" t="s">
        <v>19</v>
      </c>
      <c r="B302" t="str">
        <f>VLOOKUP(Table3[[#This Row],[kode_brg]],Table2[[kode_brg]:[nama_brg]],2,FALSE)</f>
        <v>POCKY CHO SINGLE 12 GR</v>
      </c>
      <c r="C302" s="8">
        <v>2</v>
      </c>
      <c r="D302" s="8">
        <f>VLOOKUP(Table3[[#This Row],[kode_brg]],Table2[[kode_brg]:[jual]],8,FALSE)</f>
        <v>2500</v>
      </c>
      <c r="E302" s="8">
        <f>Table3[[#This Row],[HARGA]]*Table3[[#This Row],[QTY]]</f>
        <v>5000</v>
      </c>
      <c r="F302" s="8">
        <f>VLOOKUP(Table3[[#This Row],[kode_brg]],Table2[[kode_brg]:[mark_up]],9,FALSE)</f>
        <v>577</v>
      </c>
      <c r="G302" s="8">
        <f>Table3[[#This Row],[MARKUP]]*Table3[[#This Row],[QTY]]</f>
        <v>1154</v>
      </c>
      <c r="H302" s="8"/>
    </row>
    <row r="303" spans="1:8" x14ac:dyDescent="0.3">
      <c r="A303" t="s">
        <v>547</v>
      </c>
      <c r="B303" t="str">
        <f>VLOOKUP(Table3[[#This Row],[kode_brg]],Table2[[kode_brg]:[nama_brg]],2,FALSE)</f>
        <v>TWISTER THIN STRAWBERY 20 G</v>
      </c>
      <c r="C303" s="8">
        <v>2</v>
      </c>
      <c r="D303" s="8">
        <f>VLOOKUP(Table3[[#This Row],[kode_brg]],Table2[[kode_brg]:[jual]],8,FALSE)</f>
        <v>2000</v>
      </c>
      <c r="E303" s="8">
        <f>Table3[[#This Row],[HARGA]]*Table3[[#This Row],[QTY]]</f>
        <v>4000</v>
      </c>
      <c r="F303" s="8">
        <f>VLOOKUP(Table3[[#This Row],[kode_brg]],Table2[[kode_brg]:[mark_up]],9,FALSE)</f>
        <v>214</v>
      </c>
      <c r="G303" s="8">
        <f>Table3[[#This Row],[MARKUP]]*Table3[[#This Row],[QTY]]</f>
        <v>428</v>
      </c>
      <c r="H303" s="8"/>
    </row>
    <row r="304" spans="1:8" x14ac:dyDescent="0.3">
      <c r="A304" t="s">
        <v>68</v>
      </c>
      <c r="B304" t="str">
        <f>VLOOKUP(Table3[[#This Row],[kode_brg]],Table2[[kode_brg]:[nama_brg]],2,FALSE)</f>
        <v>MIO FULLO CHOCOLAT 9G</v>
      </c>
      <c r="C304" s="8">
        <v>2</v>
      </c>
      <c r="D304" s="8">
        <f>VLOOKUP(Table3[[#This Row],[kode_brg]],Table2[[kode_brg]:[jual]],8,FALSE)</f>
        <v>500</v>
      </c>
      <c r="E304" s="8">
        <f>Table3[[#This Row],[HARGA]]*Table3[[#This Row],[QTY]]</f>
        <v>1000</v>
      </c>
      <c r="F304" s="8">
        <f>VLOOKUP(Table3[[#This Row],[kode_brg]],Table2[[kode_brg]:[mark_up]],9,FALSE)</f>
        <v>37</v>
      </c>
      <c r="G304" s="8">
        <f>Table3[[#This Row],[MARKUP]]*Table3[[#This Row],[QTY]]</f>
        <v>74</v>
      </c>
      <c r="H304" s="8"/>
    </row>
    <row r="305" spans="1:8" x14ac:dyDescent="0.3">
      <c r="A305" t="s">
        <v>1537</v>
      </c>
      <c r="B305" t="str">
        <f>VLOOKUP(Table3[[#This Row],[kode_brg]],Table2[[kode_brg]:[nama_brg]],2,FALSE)</f>
        <v xml:space="preserve">TEH BOTOL SOSRO 350 ML </v>
      </c>
      <c r="C305" s="8">
        <v>1</v>
      </c>
      <c r="D305" s="8">
        <f>VLOOKUP(Table3[[#This Row],[kode_brg]],Table2[[kode_brg]:[jual]],8,FALSE)</f>
        <v>4000</v>
      </c>
      <c r="E305" s="8">
        <f>Table3[[#This Row],[HARGA]]*Table3[[#This Row],[QTY]]</f>
        <v>4000</v>
      </c>
      <c r="F305" s="8">
        <f>VLOOKUP(Table3[[#This Row],[kode_brg]],Table2[[kode_brg]:[mark_up]],9,FALSE)</f>
        <v>666</v>
      </c>
      <c r="G305" s="8">
        <f>Table3[[#This Row],[MARKUP]]*Table3[[#This Row],[QTY]]</f>
        <v>666</v>
      </c>
      <c r="H305" s="8"/>
    </row>
    <row r="306" spans="1:8" x14ac:dyDescent="0.3">
      <c r="A306" t="s">
        <v>559</v>
      </c>
      <c r="B306" t="str">
        <f>VLOOKUP(Table3[[#This Row],[kode_brg]],Table2[[kode_brg]:[nama_brg]],2,FALSE)</f>
        <v>CORNTOZ SAPI PANGGANG SMALL</v>
      </c>
      <c r="C306" s="8">
        <v>2</v>
      </c>
      <c r="D306" s="8">
        <f>VLOOKUP(Table3[[#This Row],[kode_brg]],Table2[[kode_brg]:[jual]],8,FALSE)</f>
        <v>1000</v>
      </c>
      <c r="E306" s="8">
        <f>Table3[[#This Row],[HARGA]]*Table3[[#This Row],[QTY]]</f>
        <v>2000</v>
      </c>
      <c r="F306" s="8">
        <f>VLOOKUP(Table3[[#This Row],[kode_brg]],Table2[[kode_brg]:[mark_up]],9,FALSE)</f>
        <v>142</v>
      </c>
      <c r="G306" s="8">
        <f>Table3[[#This Row],[MARKUP]]*Table3[[#This Row],[QTY]]</f>
        <v>284</v>
      </c>
      <c r="H306" s="8"/>
    </row>
    <row r="307" spans="1:8" x14ac:dyDescent="0.3">
      <c r="A307" t="s">
        <v>368</v>
      </c>
      <c r="B307" t="str">
        <f>VLOOKUP(Table3[[#This Row],[kode_brg]],Table2[[kode_brg]:[nama_brg]],2,FALSE)</f>
        <v>CRUNCHY CHOCOLATE MALT 75 GR</v>
      </c>
      <c r="C307" s="8">
        <v>1</v>
      </c>
      <c r="D307" s="8">
        <f>VLOOKUP(Table3[[#This Row],[kode_brg]],Table2[[kode_brg]:[jual]],8,FALSE)</f>
        <v>4500</v>
      </c>
      <c r="E307" s="8">
        <f>Table3[[#This Row],[HARGA]]*Table3[[#This Row],[QTY]]</f>
        <v>4500</v>
      </c>
      <c r="F307" s="8">
        <f>VLOOKUP(Table3[[#This Row],[kode_brg]],Table2[[kode_brg]:[mark_up]],9,FALSE)</f>
        <v>500</v>
      </c>
      <c r="G307" s="8">
        <f>Table3[[#This Row],[MARKUP]]*Table3[[#This Row],[QTY]]</f>
        <v>500</v>
      </c>
      <c r="H307" s="8"/>
    </row>
    <row r="308" spans="1:8" x14ac:dyDescent="0.3">
      <c r="A308" t="s">
        <v>904</v>
      </c>
      <c r="B308" t="str">
        <f>VLOOKUP(Table3[[#This Row],[kode_brg]],Table2[[kode_brg]:[nama_brg]],2,FALSE)</f>
        <v>OISHI SUKI SUKI 60GRM</v>
      </c>
      <c r="C308" s="8">
        <v>1</v>
      </c>
      <c r="D308" s="8">
        <f>VLOOKUP(Table3[[#This Row],[kode_brg]],Table2[[kode_brg]:[jual]],8,FALSE)</f>
        <v>7000</v>
      </c>
      <c r="E308" s="8">
        <f>Table3[[#This Row],[HARGA]]*Table3[[#This Row],[QTY]]</f>
        <v>7000</v>
      </c>
      <c r="F308" s="8">
        <f>VLOOKUP(Table3[[#This Row],[kode_brg]],Table2[[kode_brg]:[mark_up]],9,FALSE)</f>
        <v>700</v>
      </c>
      <c r="G308" s="8">
        <f>Table3[[#This Row],[MARKUP]]*Table3[[#This Row],[QTY]]</f>
        <v>700</v>
      </c>
      <c r="H308" s="8"/>
    </row>
    <row r="309" spans="1:8" x14ac:dyDescent="0.3">
      <c r="A309" t="s">
        <v>168</v>
      </c>
      <c r="B309" t="str">
        <f>VLOOKUP(Table3[[#This Row],[kode_brg]],Table2[[kode_brg]:[nama_brg]],2,FALSE)</f>
        <v>LE MINERALE 600ML</v>
      </c>
      <c r="C309" s="8">
        <v>1</v>
      </c>
      <c r="D309" s="8">
        <f>VLOOKUP(Table3[[#This Row],[kode_brg]],Table2[[kode_brg]:[jual]],8,FALSE)</f>
        <v>2500</v>
      </c>
      <c r="E309" s="8">
        <f>Table3[[#This Row],[HARGA]]*Table3[[#This Row],[QTY]]</f>
        <v>2500</v>
      </c>
      <c r="F309" s="8">
        <f>VLOOKUP(Table3[[#This Row],[kode_brg]],Table2[[kode_brg]:[mark_up]],9,FALSE)</f>
        <v>541</v>
      </c>
      <c r="G309" s="8">
        <f>Table3[[#This Row],[MARKUP]]*Table3[[#This Row],[QTY]]</f>
        <v>541</v>
      </c>
      <c r="H309" s="8"/>
    </row>
    <row r="310" spans="1:8" x14ac:dyDescent="0.3">
      <c r="A310" t="s">
        <v>338</v>
      </c>
      <c r="B310" t="str">
        <f>VLOOKUP(Table3[[#This Row],[kode_brg]],Table2[[kode_brg]:[nama_brg]],2,FALSE)</f>
        <v xml:space="preserve">AICE BRON SUGAR BOBA </v>
      </c>
      <c r="C310" s="8">
        <v>1</v>
      </c>
      <c r="D310" s="8">
        <f>VLOOKUP(Table3[[#This Row],[kode_brg]],Table2[[kode_brg]:[jual]],8,FALSE)</f>
        <v>5500</v>
      </c>
      <c r="E310" s="8">
        <f>Table3[[#This Row],[HARGA]]*Table3[[#This Row],[QTY]]</f>
        <v>5500</v>
      </c>
      <c r="F310" s="8">
        <f>VLOOKUP(Table3[[#This Row],[kode_brg]],Table2[[kode_brg]:[mark_up]],9,FALSE)</f>
        <v>700</v>
      </c>
      <c r="G310" s="8">
        <f>Table3[[#This Row],[MARKUP]]*Table3[[#This Row],[QTY]]</f>
        <v>700</v>
      </c>
      <c r="H310" s="8"/>
    </row>
    <row r="311" spans="1:8" x14ac:dyDescent="0.3">
      <c r="A311" t="s">
        <v>1289</v>
      </c>
      <c r="B311" t="str">
        <f>VLOOKUP(Table3[[#This Row],[kode_brg]],Table2[[kode_brg]:[nama_brg]],2,FALSE)</f>
        <v>TRIPANCA 1.5LT</v>
      </c>
      <c r="C311" s="8">
        <v>1</v>
      </c>
      <c r="D311" s="8">
        <f>VLOOKUP(Table3[[#This Row],[kode_brg]],Table2[[kode_brg]:[jual]],8,FALSE)</f>
        <v>4500</v>
      </c>
      <c r="E311" s="8">
        <f>Table3[[#This Row],[HARGA]]*Table3[[#This Row],[QTY]]</f>
        <v>4500</v>
      </c>
      <c r="F311" s="8">
        <f>VLOOKUP(Table3[[#This Row],[kode_brg]],Table2[[kode_brg]:[mark_up]],9,FALSE)</f>
        <v>2000</v>
      </c>
      <c r="G311" s="8">
        <f>Table3[[#This Row],[MARKUP]]*Table3[[#This Row],[QTY]]</f>
        <v>2000</v>
      </c>
      <c r="H311" s="8"/>
    </row>
    <row r="312" spans="1:8" x14ac:dyDescent="0.3">
      <c r="A312" t="s">
        <v>828</v>
      </c>
      <c r="B312" t="str">
        <f>VLOOKUP(Table3[[#This Row],[kode_brg]],Table2[[kode_brg]:[nama_brg]],2,FALSE)</f>
        <v>CUCU RICE CRISPIES</v>
      </c>
      <c r="C312" s="8">
        <v>3</v>
      </c>
      <c r="D312" s="8">
        <f>VLOOKUP(Table3[[#This Row],[kode_brg]],Table2[[kode_brg]:[jual]],8,FALSE)</f>
        <v>1000</v>
      </c>
      <c r="E312" s="8">
        <f>Table3[[#This Row],[HARGA]]*Table3[[#This Row],[QTY]]</f>
        <v>3000</v>
      </c>
      <c r="F312" s="8">
        <f>VLOOKUP(Table3[[#This Row],[kode_brg]],Table2[[kode_brg]:[mark_up]],9,FALSE)</f>
        <v>113</v>
      </c>
      <c r="G312" s="8">
        <f>Table3[[#This Row],[MARKUP]]*Table3[[#This Row],[QTY]]</f>
        <v>339</v>
      </c>
      <c r="H312" s="8"/>
    </row>
    <row r="313" spans="1:8" x14ac:dyDescent="0.3">
      <c r="A313" t="s">
        <v>428</v>
      </c>
      <c r="B313" t="str">
        <f>VLOOKUP(Table3[[#This Row],[kode_brg]],Table2[[kode_brg]:[nama_brg]],2,FALSE)</f>
        <v xml:space="preserve">MILKU STROBERI 200 ML </v>
      </c>
      <c r="C313" s="8">
        <v>1</v>
      </c>
      <c r="D313" s="8">
        <f>VLOOKUP(Table3[[#This Row],[kode_brg]],Table2[[kode_brg]:[jual]],8,FALSE)</f>
        <v>3000</v>
      </c>
      <c r="E313" s="8">
        <f>Table3[[#This Row],[HARGA]]*Table3[[#This Row],[QTY]]</f>
        <v>3000</v>
      </c>
      <c r="F313" s="8">
        <f>VLOOKUP(Table3[[#This Row],[kode_brg]],Table2[[kode_brg]:[mark_up]],9,FALSE)</f>
        <v>500</v>
      </c>
      <c r="G313" s="8">
        <f>Table3[[#This Row],[MARKUP]]*Table3[[#This Row],[QTY]]</f>
        <v>500</v>
      </c>
      <c r="H313" s="8"/>
    </row>
    <row r="314" spans="1:8" x14ac:dyDescent="0.3">
      <c r="A314" t="s">
        <v>408</v>
      </c>
      <c r="B314" t="str">
        <f>VLOOKUP(Table3[[#This Row],[kode_brg]],Table2[[kode_brg]:[nama_brg]],2,FALSE)</f>
        <v>ULTRA MILK COKLAT 125 ML</v>
      </c>
      <c r="C314" s="8">
        <v>1</v>
      </c>
      <c r="D314" s="8">
        <f>VLOOKUP(Table3[[#This Row],[kode_brg]],Table2[[kode_brg]:[jual]],8,FALSE)</f>
        <v>3500</v>
      </c>
      <c r="E314" s="8">
        <f>Table3[[#This Row],[HARGA]]*Table3[[#This Row],[QTY]]</f>
        <v>3500</v>
      </c>
      <c r="F314" s="8">
        <f>VLOOKUP(Table3[[#This Row],[kode_brg]],Table2[[kode_brg]:[mark_up]],9,FALSE)</f>
        <v>866</v>
      </c>
      <c r="G314" s="8">
        <f>Table3[[#This Row],[MARKUP]]*Table3[[#This Row],[QTY]]</f>
        <v>866</v>
      </c>
      <c r="H314" s="8"/>
    </row>
    <row r="315" spans="1:8" x14ac:dyDescent="0.3">
      <c r="A315" t="s">
        <v>162</v>
      </c>
      <c r="B315" t="str">
        <f>VLOOKUP(Table3[[#This Row],[kode_brg]],Table2[[kode_brg]:[nama_brg]],2,FALSE)</f>
        <v>AQUA AIR MNM BOTOL 600ML</v>
      </c>
      <c r="C315" s="8">
        <v>1</v>
      </c>
      <c r="D315" s="8">
        <f>VLOOKUP(Table3[[#This Row],[kode_brg]],Table2[[kode_brg]:[jual]],8,FALSE)</f>
        <v>3000</v>
      </c>
      <c r="E315" s="8">
        <f>Table3[[#This Row],[HARGA]]*Table3[[#This Row],[QTY]]</f>
        <v>3000</v>
      </c>
      <c r="F315" s="8">
        <f>VLOOKUP(Table3[[#This Row],[kode_brg]],Table2[[kode_brg]:[mark_up]],9,FALSE)</f>
        <v>842</v>
      </c>
      <c r="G315" s="8">
        <f>Table3[[#This Row],[MARKUP]]*Table3[[#This Row],[QTY]]</f>
        <v>842</v>
      </c>
      <c r="H315" s="8"/>
    </row>
    <row r="316" spans="1:8" x14ac:dyDescent="0.3">
      <c r="A316" t="s">
        <v>62</v>
      </c>
      <c r="B316" t="str">
        <f>VLOOKUP(Table3[[#This Row],[kode_brg]],Table2[[kode_brg]:[nama_brg]],2,FALSE)</f>
        <v>DELFI TOP CHOCOLATE 9G</v>
      </c>
      <c r="C316" s="8">
        <v>4</v>
      </c>
      <c r="D316" s="8">
        <f>VLOOKUP(Table3[[#This Row],[kode_brg]],Table2[[kode_brg]:[jual]],8,FALSE)</f>
        <v>1000</v>
      </c>
      <c r="E316" s="8">
        <f>Table3[[#This Row],[HARGA]]*Table3[[#This Row],[QTY]]</f>
        <v>4000</v>
      </c>
      <c r="F316" s="8">
        <f>VLOOKUP(Table3[[#This Row],[kode_brg]],Table2[[kode_brg]:[mark_up]],9,FALSE)</f>
        <v>113</v>
      </c>
      <c r="G316" s="8">
        <f>Table3[[#This Row],[MARKUP]]*Table3[[#This Row],[QTY]]</f>
        <v>452</v>
      </c>
      <c r="H316" s="8"/>
    </row>
    <row r="317" spans="1:8" x14ac:dyDescent="0.3">
      <c r="A317" t="s">
        <v>1304</v>
      </c>
      <c r="B317" t="str">
        <f>VLOOKUP(Table3[[#This Row],[kode_brg]],Table2[[kode_brg]:[nama_brg]],2,FALSE)</f>
        <v>TRIPANCA 600ML</v>
      </c>
      <c r="C317" s="8">
        <v>1</v>
      </c>
      <c r="D317" s="8">
        <f>VLOOKUP(Table3[[#This Row],[kode_brg]],Table2[[kode_brg]:[jual]],8,FALSE)</f>
        <v>2000</v>
      </c>
      <c r="E317" s="8">
        <f>Table3[[#This Row],[HARGA]]*Table3[[#This Row],[QTY]]</f>
        <v>2000</v>
      </c>
      <c r="F317" s="8">
        <f>VLOOKUP(Table3[[#This Row],[kode_brg]],Table2[[kode_brg]:[mark_up]],9,FALSE)</f>
        <v>750</v>
      </c>
      <c r="G317" s="8">
        <f>Table3[[#This Row],[MARKUP]]*Table3[[#This Row],[QTY]]</f>
        <v>750</v>
      </c>
      <c r="H317" s="8"/>
    </row>
    <row r="318" spans="1:8" x14ac:dyDescent="0.3">
      <c r="A318" t="s">
        <v>68</v>
      </c>
      <c r="B318" t="str">
        <f>VLOOKUP(Table3[[#This Row],[kode_brg]],Table2[[kode_brg]:[nama_brg]],2,FALSE)</f>
        <v>MIO FULLO CHOCOLAT 9G</v>
      </c>
      <c r="C318" s="8">
        <v>2</v>
      </c>
      <c r="D318" s="8">
        <f>VLOOKUP(Table3[[#This Row],[kode_brg]],Table2[[kode_brg]:[jual]],8,FALSE)</f>
        <v>500</v>
      </c>
      <c r="E318" s="8">
        <f>Table3[[#This Row],[HARGA]]*Table3[[#This Row],[QTY]]</f>
        <v>1000</v>
      </c>
      <c r="F318" s="8">
        <f>VLOOKUP(Table3[[#This Row],[kode_brg]],Table2[[kode_brg]:[mark_up]],9,FALSE)</f>
        <v>37</v>
      </c>
      <c r="G318" s="8">
        <f>Table3[[#This Row],[MARKUP]]*Table3[[#This Row],[QTY]]</f>
        <v>74</v>
      </c>
      <c r="H318" s="8"/>
    </row>
    <row r="319" spans="1:8" x14ac:dyDescent="0.3">
      <c r="A319" t="s">
        <v>1348</v>
      </c>
      <c r="B319" t="str">
        <f>VLOOKUP(Table3[[#This Row],[kode_brg]],Table2[[kode_brg]:[nama_brg]],2,FALSE)</f>
        <v>SUSU KEDELAI</v>
      </c>
      <c r="C319" s="8">
        <v>2</v>
      </c>
      <c r="D319" s="8">
        <f>VLOOKUP(Table3[[#This Row],[kode_brg]],Table2[[kode_brg]:[jual]],8,FALSE)</f>
        <v>2000</v>
      </c>
      <c r="E319" s="8">
        <f>Table3[[#This Row],[HARGA]]*Table3[[#This Row],[QTY]]</f>
        <v>4000</v>
      </c>
      <c r="F319" s="8">
        <f>VLOOKUP(Table3[[#This Row],[kode_brg]],Table2[[kode_brg]:[mark_up]],9,FALSE)</f>
        <v>400</v>
      </c>
      <c r="G319" s="8">
        <f>Table3[[#This Row],[MARKUP]]*Table3[[#This Row],[QTY]]</f>
        <v>800</v>
      </c>
      <c r="H319" s="8"/>
    </row>
    <row r="320" spans="1:8" x14ac:dyDescent="0.3">
      <c r="A320" t="s">
        <v>1348</v>
      </c>
      <c r="B320" t="str">
        <f>VLOOKUP(Table3[[#This Row],[kode_brg]],Table2[[kode_brg]:[nama_brg]],2,FALSE)</f>
        <v>SUSU KEDELAI</v>
      </c>
      <c r="C320" s="8">
        <v>2</v>
      </c>
      <c r="D320" s="8">
        <f>VLOOKUP(Table3[[#This Row],[kode_brg]],Table2[[kode_brg]:[jual]],8,FALSE)</f>
        <v>2000</v>
      </c>
      <c r="E320" s="8">
        <f>Table3[[#This Row],[HARGA]]*Table3[[#This Row],[QTY]]</f>
        <v>4000</v>
      </c>
      <c r="F320" s="8">
        <f>VLOOKUP(Table3[[#This Row],[kode_brg]],Table2[[kode_brg]:[mark_up]],9,FALSE)</f>
        <v>400</v>
      </c>
      <c r="G320" s="8">
        <f>Table3[[#This Row],[MARKUP]]*Table3[[#This Row],[QTY]]</f>
        <v>800</v>
      </c>
      <c r="H320" s="8"/>
    </row>
    <row r="321" spans="1:8" x14ac:dyDescent="0.3">
      <c r="A321" t="s">
        <v>422</v>
      </c>
      <c r="B321" t="str">
        <f>VLOOKUP(Table3[[#This Row],[kode_brg]],Table2[[kode_brg]:[nama_brg]],2,FALSE)</f>
        <v>ULTRA SUSU SLIM STRAW 250 ML</v>
      </c>
      <c r="C321" s="8">
        <v>1</v>
      </c>
      <c r="D321" s="8">
        <f>VLOOKUP(Table3[[#This Row],[kode_brg]],Table2[[kode_brg]:[jual]],8,FALSE)</f>
        <v>5500</v>
      </c>
      <c r="E321" s="8">
        <f>Table3[[#This Row],[HARGA]]*Table3[[#This Row],[QTY]]</f>
        <v>5500</v>
      </c>
      <c r="F321" s="8">
        <f>VLOOKUP(Table3[[#This Row],[kode_brg]],Table2[[kode_brg]:[mark_up]],9,FALSE)</f>
        <v>645</v>
      </c>
      <c r="G321" s="8">
        <f>Table3[[#This Row],[MARKUP]]*Table3[[#This Row],[QTY]]</f>
        <v>645</v>
      </c>
      <c r="H321" s="8"/>
    </row>
    <row r="322" spans="1:8" x14ac:dyDescent="0.3">
      <c r="A322" t="s">
        <v>1304</v>
      </c>
      <c r="B322" t="str">
        <f>VLOOKUP(Table3[[#This Row],[kode_brg]],Table2[[kode_brg]:[nama_brg]],2,FALSE)</f>
        <v>TRIPANCA 600ML</v>
      </c>
      <c r="C322" s="8">
        <v>1</v>
      </c>
      <c r="D322" s="8">
        <f>VLOOKUP(Table3[[#This Row],[kode_brg]],Table2[[kode_brg]:[jual]],8,FALSE)</f>
        <v>2000</v>
      </c>
      <c r="E322" s="8">
        <f>Table3[[#This Row],[HARGA]]*Table3[[#This Row],[QTY]]</f>
        <v>2000</v>
      </c>
      <c r="F322" s="8">
        <f>VLOOKUP(Table3[[#This Row],[kode_brg]],Table2[[kode_brg]:[mark_up]],9,FALSE)</f>
        <v>750</v>
      </c>
      <c r="G322" s="8">
        <f>Table3[[#This Row],[MARKUP]]*Table3[[#This Row],[QTY]]</f>
        <v>750</v>
      </c>
      <c r="H322" s="8"/>
    </row>
    <row r="323" spans="1:8" x14ac:dyDescent="0.3">
      <c r="A323" t="s">
        <v>1374</v>
      </c>
      <c r="B323" t="str">
        <f>VLOOKUP(Table3[[#This Row],[kode_brg]],Table2[[kode_brg]:[nama_brg]],2,FALSE)</f>
        <v>SARI ROTI CHOCO BUN 55GR</v>
      </c>
      <c r="C323" s="8">
        <v>1</v>
      </c>
      <c r="D323" s="8">
        <f>VLOOKUP(Table3[[#This Row],[kode_brg]],Table2[[kode_brg]:[jual]],8,FALSE)</f>
        <v>3500</v>
      </c>
      <c r="E323" s="8">
        <f>Table3[[#This Row],[HARGA]]*Table3[[#This Row],[QTY]]</f>
        <v>3500</v>
      </c>
      <c r="F323" s="8">
        <f>VLOOKUP(Table3[[#This Row],[kode_brg]],Table2[[kode_brg]:[mark_up]],9,FALSE)</f>
        <v>350</v>
      </c>
      <c r="G323" s="8">
        <f>Table3[[#This Row],[MARKUP]]*Table3[[#This Row],[QTY]]</f>
        <v>350</v>
      </c>
      <c r="H323" s="8"/>
    </row>
    <row r="324" spans="1:8" x14ac:dyDescent="0.3">
      <c r="A324" t="s">
        <v>68</v>
      </c>
      <c r="B324" t="str">
        <f>VLOOKUP(Table3[[#This Row],[kode_brg]],Table2[[kode_brg]:[nama_brg]],2,FALSE)</f>
        <v>MIO FULLO CHOCOLAT 9G</v>
      </c>
      <c r="C324" s="8">
        <v>1</v>
      </c>
      <c r="D324" s="8">
        <f>VLOOKUP(Table3[[#This Row],[kode_brg]],Table2[[kode_brg]:[jual]],8,FALSE)</f>
        <v>500</v>
      </c>
      <c r="E324" s="8">
        <f>Table3[[#This Row],[HARGA]]*Table3[[#This Row],[QTY]]</f>
        <v>500</v>
      </c>
      <c r="F324" s="8">
        <f>VLOOKUP(Table3[[#This Row],[kode_brg]],Table2[[kode_brg]:[mark_up]],9,FALSE)</f>
        <v>37</v>
      </c>
      <c r="G324" s="8">
        <f>Table3[[#This Row],[MARKUP]]*Table3[[#This Row],[QTY]]</f>
        <v>37</v>
      </c>
      <c r="H324" s="8"/>
    </row>
    <row r="325" spans="1:8" x14ac:dyDescent="0.3">
      <c r="A325" t="s">
        <v>323</v>
      </c>
      <c r="B325" t="str">
        <f>VLOOKUP(Table3[[#This Row],[kode_brg]],Table2[[kode_brg]:[nama_brg]],2,FALSE)</f>
        <v>INDOMIE SOTO MIE 70 GR</v>
      </c>
      <c r="C325" s="8">
        <v>9</v>
      </c>
      <c r="D325" s="8">
        <f>VLOOKUP(Table3[[#This Row],[kode_brg]],Table2[[kode_brg]:[jual]],8,FALSE)</f>
        <v>3300</v>
      </c>
      <c r="E325" s="8">
        <f>Table3[[#This Row],[HARGA]]*Table3[[#This Row],[QTY]]</f>
        <v>29700</v>
      </c>
      <c r="F325" s="8">
        <f>VLOOKUP(Table3[[#This Row],[kode_brg]],Table2[[kode_brg]:[mark_up]],9,FALSE)</f>
        <v>460</v>
      </c>
      <c r="G325" s="8">
        <f>Table3[[#This Row],[MARKUP]]*Table3[[#This Row],[QTY]]</f>
        <v>4140</v>
      </c>
      <c r="H325" s="8"/>
    </row>
    <row r="326" spans="1:8" x14ac:dyDescent="0.3">
      <c r="A326" t="s">
        <v>298</v>
      </c>
      <c r="B326" t="str">
        <f>VLOOKUP(Table3[[#This Row],[kode_brg]],Table2[[kode_brg]:[nama_brg]],2,FALSE)</f>
        <v>NU TEH TARIK</v>
      </c>
      <c r="C326" s="8">
        <v>1</v>
      </c>
      <c r="D326" s="8">
        <f>VLOOKUP(Table3[[#This Row],[kode_brg]],Table2[[kode_brg]:[jual]],8,FALSE)</f>
        <v>7000</v>
      </c>
      <c r="E326" s="8">
        <f>Table3[[#This Row],[HARGA]]*Table3[[#This Row],[QTY]]</f>
        <v>7000</v>
      </c>
      <c r="F326" s="8">
        <f>VLOOKUP(Table3[[#This Row],[kode_brg]],Table2[[kode_brg]:[mark_up]],9,FALSE)</f>
        <v>662</v>
      </c>
      <c r="G326" s="8">
        <f>Table3[[#This Row],[MARKUP]]*Table3[[#This Row],[QTY]]</f>
        <v>662</v>
      </c>
      <c r="H326" s="8"/>
    </row>
    <row r="327" spans="1:8" x14ac:dyDescent="0.3">
      <c r="A327" t="s">
        <v>1406</v>
      </c>
      <c r="B327" t="str">
        <f>VLOOKUP(Table3[[#This Row],[kode_brg]],Table2[[kode_brg]:[nama_brg]],2,FALSE)</f>
        <v>BAKSO KANZLER HOT</v>
      </c>
      <c r="C327" s="8">
        <v>1</v>
      </c>
      <c r="D327" s="8">
        <f>VLOOKUP(Table3[[#This Row],[kode_brg]],Table2[[kode_brg]:[jual]],8,FALSE)</f>
        <v>9000</v>
      </c>
      <c r="E327" s="8">
        <f>Table3[[#This Row],[HARGA]]*Table3[[#This Row],[QTY]]</f>
        <v>9000</v>
      </c>
      <c r="F327" s="8">
        <f>VLOOKUP(Table3[[#This Row],[kode_brg]],Table2[[kode_brg]:[mark_up]],9,FALSE)</f>
        <v>500</v>
      </c>
      <c r="G327" s="8">
        <f>Table3[[#This Row],[MARKUP]]*Table3[[#This Row],[QTY]]</f>
        <v>500</v>
      </c>
      <c r="H327" s="8"/>
    </row>
    <row r="328" spans="1:8" x14ac:dyDescent="0.3">
      <c r="A328" t="s">
        <v>1304</v>
      </c>
      <c r="B328" t="str">
        <f>VLOOKUP(Table3[[#This Row],[kode_brg]],Table2[[kode_brg]:[nama_brg]],2,FALSE)</f>
        <v>TRIPANCA 600ML</v>
      </c>
      <c r="C328" s="8">
        <v>2</v>
      </c>
      <c r="D328" s="8">
        <f>VLOOKUP(Table3[[#This Row],[kode_brg]],Table2[[kode_brg]:[jual]],8,FALSE)</f>
        <v>2000</v>
      </c>
      <c r="E328" s="8">
        <f>Table3[[#This Row],[HARGA]]*Table3[[#This Row],[QTY]]</f>
        <v>4000</v>
      </c>
      <c r="F328" s="8">
        <f>VLOOKUP(Table3[[#This Row],[kode_brg]],Table2[[kode_brg]:[mark_up]],9,FALSE)</f>
        <v>750</v>
      </c>
      <c r="G328" s="8">
        <f>Table3[[#This Row],[MARKUP]]*Table3[[#This Row],[QTY]]</f>
        <v>1500</v>
      </c>
      <c r="H328" s="8"/>
    </row>
    <row r="329" spans="1:8" x14ac:dyDescent="0.3">
      <c r="A329" t="s">
        <v>1348</v>
      </c>
      <c r="B329" t="str">
        <f>VLOOKUP(Table3[[#This Row],[kode_brg]],Table2[[kode_brg]:[nama_brg]],2,FALSE)</f>
        <v>SUSU KEDELAI</v>
      </c>
      <c r="C329" s="8">
        <v>1</v>
      </c>
      <c r="D329" s="8">
        <f>VLOOKUP(Table3[[#This Row],[kode_brg]],Table2[[kode_brg]:[jual]],8,FALSE)</f>
        <v>2000</v>
      </c>
      <c r="E329" s="8">
        <f>Table3[[#This Row],[HARGA]]*Table3[[#This Row],[QTY]]</f>
        <v>2000</v>
      </c>
      <c r="F329" s="8">
        <f>VLOOKUP(Table3[[#This Row],[kode_brg]],Table2[[kode_brg]:[mark_up]],9,FALSE)</f>
        <v>400</v>
      </c>
      <c r="G329" s="8">
        <f>Table3[[#This Row],[MARKUP]]*Table3[[#This Row],[QTY]]</f>
        <v>400</v>
      </c>
      <c r="H329" s="8"/>
    </row>
    <row r="330" spans="1:8" x14ac:dyDescent="0.3">
      <c r="A330" t="s">
        <v>334</v>
      </c>
      <c r="B330" t="str">
        <f>VLOOKUP(Table3[[#This Row],[kode_brg]],Table2[[kode_brg]:[nama_brg]],2,FALSE)</f>
        <v>INDOMIE MI GORENG JUMBO PACK 129G</v>
      </c>
      <c r="C330" s="8">
        <v>4</v>
      </c>
      <c r="D330" s="8">
        <f>VLOOKUP(Table3[[#This Row],[kode_brg]],Table2[[kode_brg]:[jual]],8,FALSE)</f>
        <v>4200</v>
      </c>
      <c r="E330" s="8">
        <f>Table3[[#This Row],[HARGA]]*Table3[[#This Row],[QTY]]</f>
        <v>16800</v>
      </c>
      <c r="F330" s="8">
        <f>VLOOKUP(Table3[[#This Row],[kode_brg]],Table2[[kode_brg]:[mark_up]],9,FALSE)</f>
        <v>450</v>
      </c>
      <c r="G330" s="8">
        <f>Table3[[#This Row],[MARKUP]]*Table3[[#This Row],[QTY]]</f>
        <v>1800</v>
      </c>
      <c r="H330" s="8"/>
    </row>
    <row r="331" spans="1:8" x14ac:dyDescent="0.3">
      <c r="A331" t="s">
        <v>1537</v>
      </c>
      <c r="B331" t="str">
        <f>VLOOKUP(Table3[[#This Row],[kode_brg]],Table2[[kode_brg]:[nama_brg]],2,FALSE)</f>
        <v xml:space="preserve">TEH BOTOL SOSRO 350 ML </v>
      </c>
      <c r="C331" s="8">
        <v>1</v>
      </c>
      <c r="D331" s="8">
        <f>VLOOKUP(Table3[[#This Row],[kode_brg]],Table2[[kode_brg]:[jual]],8,FALSE)</f>
        <v>4000</v>
      </c>
      <c r="E331" s="8">
        <f>Table3[[#This Row],[HARGA]]*Table3[[#This Row],[QTY]]</f>
        <v>4000</v>
      </c>
      <c r="F331" s="8">
        <f>VLOOKUP(Table3[[#This Row],[kode_brg]],Table2[[kode_brg]:[mark_up]],9,FALSE)</f>
        <v>666</v>
      </c>
      <c r="G331" s="8">
        <f>Table3[[#This Row],[MARKUP]]*Table3[[#This Row],[QTY]]</f>
        <v>666</v>
      </c>
      <c r="H331" s="8">
        <f>SUM(E2:E331)</f>
        <v>2872400</v>
      </c>
    </row>
    <row r="332" spans="1:8" x14ac:dyDescent="0.3">
      <c r="A332" t="s">
        <v>74</v>
      </c>
      <c r="B332" t="str">
        <f>VLOOKUP(Table3[[#This Row],[kode_brg]],Table2[[kode_brg]:[nama_brg]],2,FALSE)</f>
        <v>BENG-BENG  20G</v>
      </c>
      <c r="C332" s="8">
        <v>1</v>
      </c>
      <c r="D332" s="8">
        <f>VLOOKUP(Table3[[#This Row],[kode_brg]],Table2[[kode_brg]:[jual]],8,FALSE)</f>
        <v>2000</v>
      </c>
      <c r="E332" s="8">
        <f>Table3[[#This Row],[HARGA]]*Table3[[#This Row],[QTY]]</f>
        <v>2000</v>
      </c>
      <c r="F332" s="8">
        <f>VLOOKUP(Table3[[#This Row],[kode_brg]],Table2[[kode_brg]:[mark_up]],9,FALSE)</f>
        <v>261</v>
      </c>
      <c r="G332" s="8">
        <f>Table3[[#This Row],[MARKUP]]*Table3[[#This Row],[QTY]]</f>
        <v>261</v>
      </c>
      <c r="H332" s="8"/>
    </row>
    <row r="333" spans="1:8" x14ac:dyDescent="0.3">
      <c r="A333" s="15" t="s">
        <v>1304</v>
      </c>
      <c r="B333" t="str">
        <f>VLOOKUP(Table3[[#This Row],[kode_brg]],Table2[[kode_brg]:[nama_brg]],2,FALSE)</f>
        <v>TRIPANCA 600ML</v>
      </c>
      <c r="C333" s="8">
        <v>7</v>
      </c>
      <c r="D333" s="8">
        <f>VLOOKUP(Table3[[#This Row],[kode_brg]],Table2[[kode_brg]:[jual]],8,FALSE)</f>
        <v>2000</v>
      </c>
      <c r="E333" s="8">
        <f>Table3[[#This Row],[HARGA]]*Table3[[#This Row],[QTY]]</f>
        <v>14000</v>
      </c>
      <c r="F333" s="8">
        <f>VLOOKUP(Table3[[#This Row],[kode_brg]],Table2[[kode_brg]:[mark_up]],9,FALSE)</f>
        <v>750</v>
      </c>
      <c r="G333" s="8">
        <f>Table3[[#This Row],[MARKUP]]*Table3[[#This Row],[QTY]]</f>
        <v>5250</v>
      </c>
      <c r="H333" s="8"/>
    </row>
    <row r="334" spans="1:8" x14ac:dyDescent="0.3">
      <c r="A334" s="16" t="s">
        <v>914</v>
      </c>
      <c r="B334" t="str">
        <f>VLOOKUP(Table3[[#This Row],[kode_brg]],Table2[[kode_brg]:[nama_brg]],2,FALSE)</f>
        <v>DUA KELINCI TIC TAC PDS 18 G</v>
      </c>
      <c r="C334" s="8">
        <v>2</v>
      </c>
      <c r="D334" s="8">
        <f>VLOOKUP(Table3[[#This Row],[kode_brg]],Table2[[kode_brg]:[jual]],8,FALSE)</f>
        <v>1000</v>
      </c>
      <c r="E334" s="8">
        <f>Table3[[#This Row],[HARGA]]*Table3[[#This Row],[QTY]]</f>
        <v>2000</v>
      </c>
      <c r="F334" s="8">
        <f>VLOOKUP(Table3[[#This Row],[kode_brg]],Table2[[kode_brg]:[mark_up]],9,FALSE)</f>
        <v>170</v>
      </c>
      <c r="G334" s="8">
        <f>Table3[[#This Row],[MARKUP]]*Table3[[#This Row],[QTY]]</f>
        <v>340</v>
      </c>
      <c r="H334" s="8"/>
    </row>
    <row r="335" spans="1:8" x14ac:dyDescent="0.3">
      <c r="A335" t="s">
        <v>1550</v>
      </c>
      <c r="B335" t="str">
        <f>VLOOKUP(Table3[[#This Row],[kode_brg]],Table2[[kode_brg]:[nama_brg]],2,FALSE)</f>
        <v>TICTAC ORI</v>
      </c>
      <c r="C335" s="8">
        <v>2</v>
      </c>
      <c r="D335" s="8">
        <f>VLOOKUP(Table3[[#This Row],[kode_brg]],Table2[[kode_brg]:[jual]],8,FALSE)</f>
        <v>1000</v>
      </c>
      <c r="E335" s="8">
        <f>Table3[[#This Row],[HARGA]]*Table3[[#This Row],[QTY]]</f>
        <v>2000</v>
      </c>
      <c r="F335" s="8">
        <f>VLOOKUP(Table3[[#This Row],[kode_brg]],Table2[[kode_brg]:[mark_up]],9,FALSE)</f>
        <v>190</v>
      </c>
      <c r="G335" s="8">
        <f>Table3[[#This Row],[MARKUP]]*Table3[[#This Row],[QTY]]</f>
        <v>380</v>
      </c>
      <c r="H335" s="8"/>
    </row>
    <row r="336" spans="1:8" x14ac:dyDescent="0.3">
      <c r="A336" s="15" t="s">
        <v>1436</v>
      </c>
      <c r="B336" t="str">
        <f>VLOOKUP(Table3[[#This Row],[kode_brg]],Table2[[kode_brg]:[nama_brg]],2,FALSE)</f>
        <v>PRISTINE 600ML</v>
      </c>
      <c r="C336" s="8">
        <v>2</v>
      </c>
      <c r="D336" s="8">
        <f>VLOOKUP(Table3[[#This Row],[kode_brg]],Table2[[kode_brg]:[jual]],8,FALSE)</f>
        <v>4500</v>
      </c>
      <c r="E336" s="8">
        <f>Table3[[#This Row],[HARGA]]*Table3[[#This Row],[QTY]]</f>
        <v>9000</v>
      </c>
      <c r="F336" s="8">
        <f>VLOOKUP(Table3[[#This Row],[kode_brg]],Table2[[kode_brg]:[mark_up]],9,FALSE)</f>
        <v>695</v>
      </c>
      <c r="G336" s="8">
        <f>Table3[[#This Row],[MARKUP]]*Table3[[#This Row],[QTY]]</f>
        <v>1390</v>
      </c>
      <c r="H336" s="8"/>
    </row>
    <row r="337" spans="1:8" x14ac:dyDescent="0.3">
      <c r="A337" s="15" t="s">
        <v>162</v>
      </c>
      <c r="B337" t="str">
        <f>VLOOKUP(Table3[[#This Row],[kode_brg]],Table2[[kode_brg]:[nama_brg]],2,FALSE)</f>
        <v>AQUA AIR MNM BOTOL 600ML</v>
      </c>
      <c r="C337" s="8">
        <v>1</v>
      </c>
      <c r="D337" s="8">
        <f>VLOOKUP(Table3[[#This Row],[kode_brg]],Table2[[kode_brg]:[jual]],8,FALSE)</f>
        <v>3000</v>
      </c>
      <c r="E337" s="8">
        <f>Table3[[#This Row],[HARGA]]*Table3[[#This Row],[QTY]]</f>
        <v>3000</v>
      </c>
      <c r="F337" s="8">
        <f>VLOOKUP(Table3[[#This Row],[kode_brg]],Table2[[kode_brg]:[mark_up]],9,FALSE)</f>
        <v>842</v>
      </c>
      <c r="G337" s="8">
        <f>Table3[[#This Row],[MARKUP]]*Table3[[#This Row],[QTY]]</f>
        <v>842</v>
      </c>
      <c r="H337" s="8"/>
    </row>
    <row r="338" spans="1:8" x14ac:dyDescent="0.3">
      <c r="A338" s="15" t="s">
        <v>1532</v>
      </c>
      <c r="B338" t="str">
        <f>VLOOKUP(Table3[[#This Row],[kode_brg]],Table2[[kode_brg]:[nama_brg]],2,FALSE)</f>
        <v>LAURIER MAXI RCG 10</v>
      </c>
      <c r="C338" s="8">
        <v>3</v>
      </c>
      <c r="D338" s="8">
        <f>VLOOKUP(Table3[[#This Row],[kode_brg]],Table2[[kode_brg]:[jual]],8,FALSE)</f>
        <v>1000</v>
      </c>
      <c r="E338" s="8">
        <f>Table3[[#This Row],[HARGA]]*Table3[[#This Row],[QTY]]</f>
        <v>3000</v>
      </c>
      <c r="F338" s="8">
        <f>VLOOKUP(Table3[[#This Row],[kode_brg]],Table2[[kode_brg]:[mark_up]],9,FALSE)</f>
        <v>325</v>
      </c>
      <c r="G338" s="8">
        <f>Table3[[#This Row],[MARKUP]]*Table3[[#This Row],[QTY]]</f>
        <v>975</v>
      </c>
      <c r="H338" s="8"/>
    </row>
    <row r="339" spans="1:8" x14ac:dyDescent="0.3">
      <c r="A339" s="15" t="s">
        <v>719</v>
      </c>
      <c r="B339" t="str">
        <f>VLOOKUP(Table3[[#This Row],[kode_brg]],Table2[[kode_brg]:[nama_brg]],2,FALSE)</f>
        <v>GULA GUNUNG MADU BKS 1 KG</v>
      </c>
      <c r="C339" s="8">
        <v>1</v>
      </c>
      <c r="D339" s="8">
        <f>VLOOKUP(Table3[[#This Row],[kode_brg]],Table2[[kode_brg]:[jual]],8,FALSE)</f>
        <v>15000</v>
      </c>
      <c r="E339" s="8">
        <f>Table3[[#This Row],[HARGA]]*Table3[[#This Row],[QTY]]</f>
        <v>15000</v>
      </c>
      <c r="F339" s="8">
        <f>VLOOKUP(Table3[[#This Row],[kode_brg]],Table2[[kode_brg]:[mark_up]],9,FALSE)</f>
        <v>900</v>
      </c>
      <c r="G339" s="8">
        <f>Table3[[#This Row],[MARKUP]]*Table3[[#This Row],[QTY]]</f>
        <v>900</v>
      </c>
      <c r="H339" s="8"/>
    </row>
    <row r="340" spans="1:8" x14ac:dyDescent="0.3">
      <c r="A340" s="16" t="s">
        <v>136</v>
      </c>
      <c r="B340" t="str">
        <f>VLOOKUP(Table3[[#This Row],[kode_brg]],Table2[[kode_brg]:[nama_brg]],2,FALSE)</f>
        <v>NESCAFE CAPPUCINO RTD CAN 220ML</v>
      </c>
      <c r="C340" s="8">
        <v>1</v>
      </c>
      <c r="D340" s="8">
        <f>VLOOKUP(Table3[[#This Row],[kode_brg]],Table2[[kode_brg]:[jual]],8,FALSE)</f>
        <v>6500</v>
      </c>
      <c r="E340" s="8">
        <f>Table3[[#This Row],[HARGA]]*Table3[[#This Row],[QTY]]</f>
        <v>6500</v>
      </c>
      <c r="F340" s="8">
        <f>VLOOKUP(Table3[[#This Row],[kode_brg]],Table2[[kode_brg]:[mark_up]],9,FALSE)</f>
        <v>1184</v>
      </c>
      <c r="G340" s="8">
        <f>Table3[[#This Row],[MARKUP]]*Table3[[#This Row],[QTY]]</f>
        <v>1184</v>
      </c>
      <c r="H340" s="8"/>
    </row>
    <row r="341" spans="1:8" x14ac:dyDescent="0.3">
      <c r="A341" s="16" t="s">
        <v>271</v>
      </c>
      <c r="B341" t="str">
        <f>VLOOKUP(Table3[[#This Row],[kode_brg]],Table2[[kode_brg]:[nama_brg]],2,FALSE)</f>
        <v>FRESTEA JASMINE 500 ML</v>
      </c>
      <c r="C341" s="8">
        <v>1</v>
      </c>
      <c r="D341" s="8">
        <f>VLOOKUP(Table3[[#This Row],[kode_brg]],Table2[[kode_brg]:[jual]],8,FALSE)</f>
        <v>6000</v>
      </c>
      <c r="E341" s="8">
        <f>Table3[[#This Row],[HARGA]]*Table3[[#This Row],[QTY]]</f>
        <v>6000</v>
      </c>
      <c r="F341" s="8">
        <f>VLOOKUP(Table3[[#This Row],[kode_brg]],Table2[[kode_brg]:[mark_up]],9,FALSE)</f>
        <v>618</v>
      </c>
      <c r="G341" s="8">
        <f>Table3[[#This Row],[MARKUP]]*Table3[[#This Row],[QTY]]</f>
        <v>618</v>
      </c>
      <c r="H341" s="8"/>
    </row>
    <row r="342" spans="1:8" x14ac:dyDescent="0.3">
      <c r="A342" s="16" t="s">
        <v>119</v>
      </c>
      <c r="B342" t="str">
        <f>VLOOKUP(Table3[[#This Row],[kode_brg]],Table2[[kode_brg]:[nama_brg]],2,FALSE)</f>
        <v>GOLDA DOLCE LATTE RTD 200 ML</v>
      </c>
      <c r="C342" s="8">
        <v>1</v>
      </c>
      <c r="D342" s="8">
        <f>VLOOKUP(Table3[[#This Row],[kode_brg]],Table2[[kode_brg]:[jual]],8,FALSE)</f>
        <v>3500</v>
      </c>
      <c r="E342" s="8">
        <f>Table3[[#This Row],[HARGA]]*Table3[[#This Row],[QTY]]</f>
        <v>3500</v>
      </c>
      <c r="F342" s="8">
        <f>VLOOKUP(Table3[[#This Row],[kode_brg]],Table2[[kode_brg]:[mark_up]],9,FALSE)</f>
        <v>725</v>
      </c>
      <c r="G342" s="8">
        <f>Table3[[#This Row],[MARKUP]]*Table3[[#This Row],[QTY]]</f>
        <v>725</v>
      </c>
      <c r="H342" s="8"/>
    </row>
    <row r="343" spans="1:8" x14ac:dyDescent="0.3">
      <c r="A343" s="16" t="s">
        <v>338</v>
      </c>
      <c r="B343" t="str">
        <f>VLOOKUP(Table3[[#This Row],[kode_brg]],Table2[[kode_brg]:[nama_brg]],2,FALSE)</f>
        <v xml:space="preserve">AICE BRON SUGAR BOBA </v>
      </c>
      <c r="C343" s="8">
        <v>2</v>
      </c>
      <c r="D343" s="8">
        <f>VLOOKUP(Table3[[#This Row],[kode_brg]],Table2[[kode_brg]:[jual]],8,FALSE)</f>
        <v>5500</v>
      </c>
      <c r="E343" s="8">
        <f>Table3[[#This Row],[HARGA]]*Table3[[#This Row],[QTY]]</f>
        <v>11000</v>
      </c>
      <c r="F343" s="8">
        <f>VLOOKUP(Table3[[#This Row],[kode_brg]],Table2[[kode_brg]:[mark_up]],9,FALSE)</f>
        <v>700</v>
      </c>
      <c r="G343" s="8">
        <f>Table3[[#This Row],[MARKUP]]*Table3[[#This Row],[QTY]]</f>
        <v>1400</v>
      </c>
      <c r="H343" s="8"/>
    </row>
    <row r="344" spans="1:8" x14ac:dyDescent="0.3">
      <c r="A344" s="15" t="s">
        <v>80</v>
      </c>
      <c r="B344" t="str">
        <f>VLOOKUP(Table3[[#This Row],[kode_brg]],Table2[[kode_brg]:[nama_brg]],2,FALSE)</f>
        <v>0REO SFTCK 12X16</v>
      </c>
      <c r="C344" s="8">
        <v>1</v>
      </c>
      <c r="D344" s="8">
        <f>VLOOKUP(Table3[[#This Row],[kode_brg]],Table2[[kode_brg]:[jual]],8,FALSE)</f>
        <v>2800</v>
      </c>
      <c r="E344" s="8">
        <f>Table3[[#This Row],[HARGA]]*Table3[[#This Row],[QTY]]</f>
        <v>2800</v>
      </c>
      <c r="F344" s="8">
        <f>VLOOKUP(Table3[[#This Row],[kode_brg]],Table2[[kode_brg]:[mark_up]],9,FALSE)</f>
        <v>608</v>
      </c>
      <c r="G344" s="8">
        <f>Table3[[#This Row],[MARKUP]]*Table3[[#This Row],[QTY]]</f>
        <v>608</v>
      </c>
      <c r="H344" s="8"/>
    </row>
    <row r="345" spans="1:8" x14ac:dyDescent="0.3">
      <c r="A345" s="15" t="s">
        <v>166</v>
      </c>
      <c r="B345" t="str">
        <f>VLOOKUP(Table3[[#This Row],[kode_brg]],Table2[[kode_brg]:[nama_brg]],2,FALSE)</f>
        <v>LE MINERALE 1500ML</v>
      </c>
      <c r="C345" s="8">
        <v>1</v>
      </c>
      <c r="D345" s="8">
        <f>VLOOKUP(Table3[[#This Row],[kode_brg]],Table2[[kode_brg]:[jual]],8,FALSE)</f>
        <v>5000</v>
      </c>
      <c r="E345" s="8">
        <f>Table3[[#This Row],[HARGA]]*Table3[[#This Row],[QTY]]</f>
        <v>5000</v>
      </c>
      <c r="F345" s="8">
        <f>VLOOKUP(Table3[[#This Row],[kode_brg]],Table2[[kode_brg]:[mark_up]],9,FALSE)</f>
        <v>583</v>
      </c>
      <c r="G345" s="8">
        <f>Table3[[#This Row],[MARKUP]]*Table3[[#This Row],[QTY]]</f>
        <v>583</v>
      </c>
      <c r="H345" s="8"/>
    </row>
    <row r="346" spans="1:8" x14ac:dyDescent="0.3">
      <c r="A346" s="16" t="s">
        <v>378</v>
      </c>
      <c r="B346" t="str">
        <f>VLOOKUP(Table3[[#This Row],[kode_brg]],Table2[[kode_brg]:[nama_brg]],2,FALSE)</f>
        <v xml:space="preserve">COOL BLUEBERRY 70 GR </v>
      </c>
      <c r="C346" s="8">
        <v>1</v>
      </c>
      <c r="D346" s="8">
        <f>VLOOKUP(Table3[[#This Row],[kode_brg]],Table2[[kode_brg]:[jual]],8,FALSE)</f>
        <v>3000</v>
      </c>
      <c r="E346" s="8">
        <f>Table3[[#This Row],[HARGA]]*Table3[[#This Row],[QTY]]</f>
        <v>3000</v>
      </c>
      <c r="F346" s="8">
        <f>VLOOKUP(Table3[[#This Row],[kode_brg]],Table2[[kode_brg]:[mark_up]],9,FALSE)</f>
        <v>488</v>
      </c>
      <c r="G346" s="8">
        <f>Table3[[#This Row],[MARKUP]]*Table3[[#This Row],[QTY]]</f>
        <v>488</v>
      </c>
      <c r="H346" s="8"/>
    </row>
    <row r="347" spans="1:8" x14ac:dyDescent="0.3">
      <c r="A347" s="15" t="s">
        <v>59</v>
      </c>
      <c r="B347" t="str">
        <f>VLOOKUP(Table3[[#This Row],[kode_brg]],Table2[[kode_brg]:[nama_brg]],2,FALSE)</f>
        <v>CAN 250 ML PET COCA COLA</v>
      </c>
      <c r="C347" s="8">
        <v>1</v>
      </c>
      <c r="D347" s="8">
        <f>VLOOKUP(Table3[[#This Row],[kode_brg]],Table2[[kode_brg]:[jual]],8,FALSE)</f>
        <v>3000</v>
      </c>
      <c r="E347" s="8">
        <f>Table3[[#This Row],[HARGA]]*Table3[[#This Row],[QTY]]</f>
        <v>3000</v>
      </c>
      <c r="F347" s="8">
        <f>VLOOKUP(Table3[[#This Row],[kode_brg]],Table2[[kode_brg]:[mark_up]],9,FALSE)</f>
        <v>250</v>
      </c>
      <c r="G347" s="8">
        <f>Table3[[#This Row],[MARKUP]]*Table3[[#This Row],[QTY]]</f>
        <v>250</v>
      </c>
      <c r="H347" s="8"/>
    </row>
    <row r="348" spans="1:8" x14ac:dyDescent="0.3">
      <c r="A348" s="42" t="s">
        <v>1348</v>
      </c>
      <c r="B348" t="str">
        <f>VLOOKUP(Table3[[#This Row],[kode_brg]],Table2[[kode_brg]:[nama_brg]],2,FALSE)</f>
        <v>SUSU KEDELAI</v>
      </c>
      <c r="C348" s="8">
        <v>2</v>
      </c>
      <c r="D348" s="8">
        <f>VLOOKUP(Table3[[#This Row],[kode_brg]],Table2[[kode_brg]:[jual]],8,FALSE)</f>
        <v>2000</v>
      </c>
      <c r="E348" s="8">
        <f>Table3[[#This Row],[HARGA]]*Table3[[#This Row],[QTY]]</f>
        <v>4000</v>
      </c>
      <c r="F348" s="8">
        <f>VLOOKUP(Table3[[#This Row],[kode_brg]],Table2[[kode_brg]:[mark_up]],9,FALSE)</f>
        <v>400</v>
      </c>
      <c r="G348" s="8">
        <f>Table3[[#This Row],[MARKUP]]*Table3[[#This Row],[QTY]]</f>
        <v>800</v>
      </c>
      <c r="H348" s="8"/>
    </row>
    <row r="349" spans="1:8" x14ac:dyDescent="0.3">
      <c r="A349" s="16" t="s">
        <v>368</v>
      </c>
      <c r="B349" t="str">
        <f>VLOOKUP(Table3[[#This Row],[kode_brg]],Table2[[kode_brg]:[nama_brg]],2,FALSE)</f>
        <v>CRUNCHY CHOCOLATE MALT 75 GR</v>
      </c>
      <c r="C349" s="8">
        <v>1</v>
      </c>
      <c r="D349" s="8">
        <f>VLOOKUP(Table3[[#This Row],[kode_brg]],Table2[[kode_brg]:[jual]],8,FALSE)</f>
        <v>4500</v>
      </c>
      <c r="E349" s="8">
        <f>Table3[[#This Row],[HARGA]]*Table3[[#This Row],[QTY]]</f>
        <v>4500</v>
      </c>
      <c r="F349" s="8">
        <f>VLOOKUP(Table3[[#This Row],[kode_brg]],Table2[[kode_brg]:[mark_up]],9,FALSE)</f>
        <v>500</v>
      </c>
      <c r="G349" s="8">
        <f>Table3[[#This Row],[MARKUP]]*Table3[[#This Row],[QTY]]</f>
        <v>500</v>
      </c>
      <c r="H349" s="8"/>
    </row>
    <row r="350" spans="1:8" x14ac:dyDescent="0.3">
      <c r="A350" s="36" t="s">
        <v>1432</v>
      </c>
      <c r="B350" t="str">
        <f>VLOOKUP(Table3[[#This Row],[kode_brg]],Table2[[kode_brg]:[nama_brg]],2,FALSE)</f>
        <v>AICE BLUEBERRY COOKIES</v>
      </c>
      <c r="C350" s="8">
        <v>1</v>
      </c>
      <c r="D350" s="8">
        <f>VLOOKUP(Table3[[#This Row],[kode_brg]],Table2[[kode_brg]:[jual]],8,FALSE)</f>
        <v>5500</v>
      </c>
      <c r="E350" s="8">
        <f>Table3[[#This Row],[HARGA]]*Table3[[#This Row],[QTY]]</f>
        <v>5500</v>
      </c>
      <c r="F350" s="8">
        <f>VLOOKUP(Table3[[#This Row],[kode_brg]],Table2[[kode_brg]:[mark_up]],9,FALSE)</f>
        <v>700</v>
      </c>
      <c r="G350" s="8">
        <f>Table3[[#This Row],[MARKUP]]*Table3[[#This Row],[QTY]]</f>
        <v>700</v>
      </c>
      <c r="H350" s="8"/>
    </row>
    <row r="351" spans="1:8" x14ac:dyDescent="0.3">
      <c r="A351" s="16" t="s">
        <v>368</v>
      </c>
      <c r="B351" t="str">
        <f>VLOOKUP(Table3[[#This Row],[kode_brg]],Table2[[kode_brg]:[nama_brg]],2,FALSE)</f>
        <v>CRUNCHY CHOCOLATE MALT 75 GR</v>
      </c>
      <c r="C351" s="8">
        <v>1</v>
      </c>
      <c r="D351" s="8">
        <f>VLOOKUP(Table3[[#This Row],[kode_brg]],Table2[[kode_brg]:[jual]],8,FALSE)</f>
        <v>4500</v>
      </c>
      <c r="E351" s="8">
        <f>Table3[[#This Row],[HARGA]]*Table3[[#This Row],[QTY]]</f>
        <v>4500</v>
      </c>
      <c r="F351" s="8">
        <f>VLOOKUP(Table3[[#This Row],[kode_brg]],Table2[[kode_brg]:[mark_up]],9,FALSE)</f>
        <v>500</v>
      </c>
      <c r="G351" s="8">
        <f>Table3[[#This Row],[MARKUP]]*Table3[[#This Row],[QTY]]</f>
        <v>500</v>
      </c>
      <c r="H351" s="8"/>
    </row>
    <row r="352" spans="1:8" x14ac:dyDescent="0.3">
      <c r="A352" s="16" t="s">
        <v>430</v>
      </c>
      <c r="B352" t="str">
        <f>VLOOKUP(Table3[[#This Row],[kode_brg]],Table2[[kode_brg]:[nama_brg]],2,FALSE)</f>
        <v>ULTRA SUSU SLIM CHOCO  250 ML</v>
      </c>
      <c r="C352" s="8">
        <v>1</v>
      </c>
      <c r="D352" s="8">
        <f>VLOOKUP(Table3[[#This Row],[kode_brg]],Table2[[kode_brg]:[jual]],8,FALSE)</f>
        <v>6000</v>
      </c>
      <c r="E352" s="8">
        <f>Table3[[#This Row],[HARGA]]*Table3[[#This Row],[QTY]]</f>
        <v>6000</v>
      </c>
      <c r="F352" s="8">
        <f>VLOOKUP(Table3[[#This Row],[kode_brg]],Table2[[kode_brg]:[mark_up]],9,FALSE)</f>
        <v>757</v>
      </c>
      <c r="G352" s="8">
        <f>Table3[[#This Row],[MARKUP]]*Table3[[#This Row],[QTY]]</f>
        <v>757</v>
      </c>
      <c r="H352" s="8"/>
    </row>
    <row r="353" spans="1:8" x14ac:dyDescent="0.3">
      <c r="A353" s="15" t="s">
        <v>1470</v>
      </c>
      <c r="B353" t="str">
        <f>VLOOKUP(Table3[[#This Row],[kode_brg]],Table2[[kode_brg]:[nama_brg]],2,FALSE)</f>
        <v>TANGO COKLAT 16GR</v>
      </c>
      <c r="C353" s="8">
        <v>1</v>
      </c>
      <c r="D353" s="8">
        <f>VLOOKUP(Table3[[#This Row],[kode_brg]],Table2[[kode_brg]:[jual]],8,FALSE)</f>
        <v>1000</v>
      </c>
      <c r="E353" s="8">
        <f>Table3[[#This Row],[HARGA]]*Table3[[#This Row],[QTY]]</f>
        <v>1000</v>
      </c>
      <c r="F353" s="8">
        <f>VLOOKUP(Table3[[#This Row],[kode_brg]],Table2[[kode_brg]:[mark_up]],9,FALSE)</f>
        <v>150</v>
      </c>
      <c r="G353" s="8">
        <f>Table3[[#This Row],[MARKUP]]*Table3[[#This Row],[QTY]]</f>
        <v>150</v>
      </c>
      <c r="H353" s="8"/>
    </row>
    <row r="354" spans="1:8" x14ac:dyDescent="0.3">
      <c r="A354" s="16" t="s">
        <v>380</v>
      </c>
      <c r="B354" t="str">
        <f>VLOOKUP(Table3[[#This Row],[kode_brg]],Table2[[kode_brg]:[nama_brg]],2,FALSE)</f>
        <v>JOYDAY VANILLA MILK SAKE CUP</v>
      </c>
      <c r="C354" s="8">
        <v>1</v>
      </c>
      <c r="D354" s="8">
        <f>VLOOKUP(Table3[[#This Row],[kode_brg]],Table2[[kode_brg]:[jual]],8,FALSE)</f>
        <v>5000</v>
      </c>
      <c r="E354" s="8">
        <f>Table3[[#This Row],[HARGA]]*Table3[[#This Row],[QTY]]</f>
        <v>5000</v>
      </c>
      <c r="F354" s="8">
        <f>VLOOKUP(Table3[[#This Row],[kode_brg]],Table2[[kode_brg]:[mark_up]],9,FALSE)</f>
        <v>791</v>
      </c>
      <c r="G354" s="8">
        <f>Table3[[#This Row],[MARKUP]]*Table3[[#This Row],[QTY]]</f>
        <v>791</v>
      </c>
      <c r="H354" s="8"/>
    </row>
    <row r="355" spans="1:8" x14ac:dyDescent="0.3">
      <c r="A355" s="16" t="s">
        <v>406</v>
      </c>
      <c r="B355" t="str">
        <f>VLOOKUP(Table3[[#This Row],[kode_brg]],Table2[[kode_brg]:[nama_brg]],2,FALSE)</f>
        <v xml:space="preserve">GREENFIELDS UHT FULL CREAM  125 ML </v>
      </c>
      <c r="C355" s="8">
        <v>1</v>
      </c>
      <c r="D355" s="8">
        <f>VLOOKUP(Table3[[#This Row],[kode_brg]],Table2[[kode_brg]:[jual]],8,FALSE)</f>
        <v>4000</v>
      </c>
      <c r="E355" s="8">
        <f>Table3[[#This Row],[HARGA]]*Table3[[#This Row],[QTY]]</f>
        <v>4000</v>
      </c>
      <c r="F355" s="8">
        <f>VLOOKUP(Table3[[#This Row],[kode_brg]],Table2[[kode_brg]:[mark_up]],9,FALSE)</f>
        <v>750</v>
      </c>
      <c r="G355" s="8">
        <f>Table3[[#This Row],[MARKUP]]*Table3[[#This Row],[QTY]]</f>
        <v>750</v>
      </c>
      <c r="H355" s="8"/>
    </row>
    <row r="356" spans="1:8" x14ac:dyDescent="0.3">
      <c r="A356" s="16" t="s">
        <v>19</v>
      </c>
      <c r="B356" t="str">
        <f>VLOOKUP(Table3[[#This Row],[kode_brg]],Table2[[kode_brg]:[nama_brg]],2,FALSE)</f>
        <v>POCKY CHO SINGLE 12 GR</v>
      </c>
      <c r="C356" s="8">
        <v>1</v>
      </c>
      <c r="D356" s="8">
        <f>VLOOKUP(Table3[[#This Row],[kode_brg]],Table2[[kode_brg]:[jual]],8,FALSE)</f>
        <v>2500</v>
      </c>
      <c r="E356" s="8">
        <f>Table3[[#This Row],[HARGA]]*Table3[[#This Row],[QTY]]</f>
        <v>2500</v>
      </c>
      <c r="F356" s="8">
        <f>VLOOKUP(Table3[[#This Row],[kode_brg]],Table2[[kode_brg]:[mark_up]],9,FALSE)</f>
        <v>577</v>
      </c>
      <c r="G356" s="8">
        <f>Table3[[#This Row],[MARKUP]]*Table3[[#This Row],[QTY]]</f>
        <v>577</v>
      </c>
      <c r="H356" s="8"/>
    </row>
    <row r="357" spans="1:8" x14ac:dyDescent="0.3">
      <c r="A357" s="16" t="s">
        <v>368</v>
      </c>
      <c r="B357" t="str">
        <f>VLOOKUP(Table3[[#This Row],[kode_brg]],Table2[[kode_brg]:[nama_brg]],2,FALSE)</f>
        <v>CRUNCHY CHOCOLATE MALT 75 GR</v>
      </c>
      <c r="C357" s="8">
        <v>1</v>
      </c>
      <c r="D357" s="8">
        <f>VLOOKUP(Table3[[#This Row],[kode_brg]],Table2[[kode_brg]:[jual]],8,FALSE)</f>
        <v>4500</v>
      </c>
      <c r="E357" s="8">
        <f>Table3[[#This Row],[HARGA]]*Table3[[#This Row],[QTY]]</f>
        <v>4500</v>
      </c>
      <c r="F357" s="8">
        <f>VLOOKUP(Table3[[#This Row],[kode_brg]],Table2[[kode_brg]:[mark_up]],9,FALSE)</f>
        <v>500</v>
      </c>
      <c r="G357" s="8">
        <f>Table3[[#This Row],[MARKUP]]*Table3[[#This Row],[QTY]]</f>
        <v>500</v>
      </c>
      <c r="H357" s="8"/>
    </row>
    <row r="358" spans="1:8" x14ac:dyDescent="0.3">
      <c r="A358" s="36" t="s">
        <v>1432</v>
      </c>
      <c r="B358" t="str">
        <f>VLOOKUP(Table3[[#This Row],[kode_brg]],Table2[[kode_brg]:[nama_brg]],2,FALSE)</f>
        <v>AICE BLUEBERRY COOKIES</v>
      </c>
      <c r="C358" s="8">
        <v>4</v>
      </c>
      <c r="D358" s="8">
        <f>VLOOKUP(Table3[[#This Row],[kode_brg]],Table2[[kode_brg]:[jual]],8,FALSE)</f>
        <v>5500</v>
      </c>
      <c r="E358" s="8">
        <f>Table3[[#This Row],[HARGA]]*Table3[[#This Row],[QTY]]</f>
        <v>22000</v>
      </c>
      <c r="F358" s="8">
        <f>VLOOKUP(Table3[[#This Row],[kode_brg]],Table2[[kode_brg]:[mark_up]],9,FALSE)</f>
        <v>700</v>
      </c>
      <c r="G358" s="8">
        <f>Table3[[#This Row],[MARKUP]]*Table3[[#This Row],[QTY]]</f>
        <v>2800</v>
      </c>
      <c r="H358" s="8"/>
    </row>
    <row r="359" spans="1:8" x14ac:dyDescent="0.3">
      <c r="A359" s="16" t="s">
        <v>64</v>
      </c>
      <c r="B359" t="str">
        <f>VLOOKUP(Table3[[#This Row],[kode_brg]],Table2[[kode_brg]:[nama_brg]],2,FALSE)</f>
        <v>DELFI TOP TRIPLE CHOC 9G</v>
      </c>
      <c r="C359" s="8">
        <v>1</v>
      </c>
      <c r="D359" s="8">
        <f>VLOOKUP(Table3[[#This Row],[kode_brg]],Table2[[kode_brg]:[jual]],8,FALSE)</f>
        <v>1000</v>
      </c>
      <c r="E359" s="8">
        <f>Table3[[#This Row],[HARGA]]*Table3[[#This Row],[QTY]]</f>
        <v>1000</v>
      </c>
      <c r="F359" s="8">
        <f>VLOOKUP(Table3[[#This Row],[kode_brg]],Table2[[kode_brg]:[mark_up]],9,FALSE)</f>
        <v>96</v>
      </c>
      <c r="G359" s="8">
        <f>Table3[[#This Row],[MARKUP]]*Table3[[#This Row],[QTY]]</f>
        <v>96</v>
      </c>
      <c r="H359" s="8"/>
    </row>
    <row r="360" spans="1:8" x14ac:dyDescent="0.3">
      <c r="A360" s="16" t="s">
        <v>376</v>
      </c>
      <c r="B360" t="str">
        <f>VLOOKUP(Table3[[#This Row],[kode_brg]],Table2[[kode_brg]:[nama_brg]],2,FALSE)</f>
        <v>COOL PEACH</v>
      </c>
      <c r="C360" s="8">
        <v>1</v>
      </c>
      <c r="D360" s="8">
        <f>VLOOKUP(Table3[[#This Row],[kode_brg]],Table2[[kode_brg]:[jual]],8,FALSE)</f>
        <v>2500</v>
      </c>
      <c r="E360" s="8">
        <f>Table3[[#This Row],[HARGA]]*Table3[[#This Row],[QTY]]</f>
        <v>2500</v>
      </c>
      <c r="F360" s="8">
        <f>VLOOKUP(Table3[[#This Row],[kode_brg]],Table2[[kode_brg]:[mark_up]],9,FALSE)</f>
        <v>820</v>
      </c>
      <c r="G360" s="8">
        <f>Table3[[#This Row],[MARKUP]]*Table3[[#This Row],[QTY]]</f>
        <v>820</v>
      </c>
      <c r="H360" s="8"/>
    </row>
    <row r="361" spans="1:8" x14ac:dyDescent="0.3">
      <c r="A361" s="15" t="s">
        <v>1304</v>
      </c>
      <c r="B361" t="str">
        <f>VLOOKUP(Table3[[#This Row],[kode_brg]],Table2[[kode_brg]:[nama_brg]],2,FALSE)</f>
        <v>TRIPANCA 600ML</v>
      </c>
      <c r="C361" s="8">
        <v>6</v>
      </c>
      <c r="D361" s="8">
        <f>VLOOKUP(Table3[[#This Row],[kode_brg]],Table2[[kode_brg]:[jual]],8,FALSE)</f>
        <v>2000</v>
      </c>
      <c r="E361" s="8">
        <f>Table3[[#This Row],[HARGA]]*Table3[[#This Row],[QTY]]</f>
        <v>12000</v>
      </c>
      <c r="F361" s="8">
        <f>VLOOKUP(Table3[[#This Row],[kode_brg]],Table2[[kode_brg]:[mark_up]],9,FALSE)</f>
        <v>750</v>
      </c>
      <c r="G361" s="8">
        <f>Table3[[#This Row],[MARKUP]]*Table3[[#This Row],[QTY]]</f>
        <v>4500</v>
      </c>
      <c r="H361" s="8"/>
    </row>
    <row r="362" spans="1:8" x14ac:dyDescent="0.3">
      <c r="A362" s="15" t="s">
        <v>1442</v>
      </c>
      <c r="B362" t="str">
        <f>VLOOKUP(Table3[[#This Row],[kode_brg]],Table2[[kode_brg]:[nama_brg]],2,FALSE)</f>
        <v>TOLAK ANGIN 15ML</v>
      </c>
      <c r="C362" s="8">
        <v>1</v>
      </c>
      <c r="D362" s="8">
        <f>VLOOKUP(Table3[[#This Row],[kode_brg]],Table2[[kode_brg]:[jual]],8,FALSE)</f>
        <v>4000</v>
      </c>
      <c r="E362" s="8">
        <f>Table3[[#This Row],[HARGA]]*Table3[[#This Row],[QTY]]</f>
        <v>4000</v>
      </c>
      <c r="F362" s="8">
        <f>VLOOKUP(Table3[[#This Row],[kode_brg]],Table2[[kode_brg]:[mark_up]],9,FALSE)</f>
        <v>667</v>
      </c>
      <c r="G362" s="8">
        <f>Table3[[#This Row],[MARKUP]]*Table3[[#This Row],[QTY]]</f>
        <v>667</v>
      </c>
      <c r="H362" s="8"/>
    </row>
    <row r="363" spans="1:8" x14ac:dyDescent="0.3">
      <c r="A363" s="15" t="s">
        <v>1448</v>
      </c>
      <c r="B363" t="str">
        <f>VLOOKUP(Table3[[#This Row],[kode_brg]],Table2[[kode_brg]:[nama_brg]],2,FALSE)</f>
        <v>TESSA 50S</v>
      </c>
      <c r="C363" s="8">
        <v>1</v>
      </c>
      <c r="D363" s="8">
        <f>VLOOKUP(Table3[[#This Row],[kode_brg]],Table2[[kode_brg]:[jual]],8,FALSE)</f>
        <v>3000</v>
      </c>
      <c r="E363" s="8">
        <f>Table3[[#This Row],[HARGA]]*Table3[[#This Row],[QTY]]</f>
        <v>3000</v>
      </c>
      <c r="F363" s="8">
        <f>VLOOKUP(Table3[[#This Row],[kode_brg]],Table2[[kode_brg]:[mark_up]],9,FALSE)</f>
        <v>1000</v>
      </c>
      <c r="G363" s="8">
        <f>Table3[[#This Row],[MARKUP]]*Table3[[#This Row],[QTY]]</f>
        <v>1000</v>
      </c>
      <c r="H363" s="8"/>
    </row>
    <row r="364" spans="1:8" x14ac:dyDescent="0.3">
      <c r="A364" s="15" t="s">
        <v>563</v>
      </c>
      <c r="B364" t="str">
        <f>VLOOKUP(Table3[[#This Row],[kode_brg]],Table2[[kode_brg]:[nama_brg]],2,FALSE)</f>
        <v xml:space="preserve">WANT WANT RICEPOP 15 </v>
      </c>
      <c r="C364" s="8">
        <v>1</v>
      </c>
      <c r="D364" s="8">
        <f>VLOOKUP(Table3[[#This Row],[kode_brg]],Table2[[kode_brg]:[jual]],8,FALSE)</f>
        <v>2000</v>
      </c>
      <c r="E364" s="8">
        <f>Table3[[#This Row],[HARGA]]*Table3[[#This Row],[QTY]]</f>
        <v>2000</v>
      </c>
      <c r="F364" s="8">
        <f>VLOOKUP(Table3[[#This Row],[kode_brg]],Table2[[kode_brg]:[mark_up]],9,FALSE)</f>
        <v>250</v>
      </c>
      <c r="G364" s="8">
        <f>Table3[[#This Row],[MARKUP]]*Table3[[#This Row],[QTY]]</f>
        <v>250</v>
      </c>
      <c r="H364" s="8"/>
    </row>
    <row r="365" spans="1:8" x14ac:dyDescent="0.3">
      <c r="A365" s="15" t="s">
        <v>559</v>
      </c>
      <c r="B365" t="str">
        <f>VLOOKUP(Table3[[#This Row],[kode_brg]],Table2[[kode_brg]:[nama_brg]],2,FALSE)</f>
        <v>CORNTOZ SAPI PANGGANG SMALL</v>
      </c>
      <c r="C365" s="8">
        <v>1</v>
      </c>
      <c r="D365" s="8">
        <f>VLOOKUP(Table3[[#This Row],[kode_brg]],Table2[[kode_brg]:[jual]],8,FALSE)</f>
        <v>1000</v>
      </c>
      <c r="E365" s="8">
        <f>Table3[[#This Row],[HARGA]]*Table3[[#This Row],[QTY]]</f>
        <v>1000</v>
      </c>
      <c r="F365" s="8">
        <f>VLOOKUP(Table3[[#This Row],[kode_brg]],Table2[[kode_brg]:[mark_up]],9,FALSE)</f>
        <v>142</v>
      </c>
      <c r="G365" s="8">
        <f>Table3[[#This Row],[MARKUP]]*Table3[[#This Row],[QTY]]</f>
        <v>142</v>
      </c>
      <c r="H365" s="8"/>
    </row>
    <row r="366" spans="1:8" x14ac:dyDescent="0.3">
      <c r="A366" s="15" t="s">
        <v>1546</v>
      </c>
      <c r="B366" t="str">
        <f>VLOOKUP(Table3[[#This Row],[kode_brg]],Table2[[kode_brg]:[nama_brg]],2,FALSE)</f>
        <v>NU MILKTEA  330ML</v>
      </c>
      <c r="C366" s="8">
        <v>1</v>
      </c>
      <c r="D366" s="8">
        <f>VLOOKUP(Table3[[#This Row],[kode_brg]],Table2[[kode_brg]:[jual]],8,FALSE)</f>
        <v>7500</v>
      </c>
      <c r="E366" s="8">
        <f>Table3[[#This Row],[HARGA]]*Table3[[#This Row],[QTY]]</f>
        <v>7500</v>
      </c>
      <c r="F366" s="8">
        <f>VLOOKUP(Table3[[#This Row],[kode_brg]],Table2[[kode_brg]:[mark_up]],9,FALSE)</f>
        <v>1162</v>
      </c>
      <c r="G366" s="8">
        <f>Table3[[#This Row],[MARKUP]]*Table3[[#This Row],[QTY]]</f>
        <v>1162</v>
      </c>
      <c r="H366" s="8"/>
    </row>
    <row r="367" spans="1:8" x14ac:dyDescent="0.3">
      <c r="A367" s="16" t="s">
        <v>378</v>
      </c>
      <c r="B367" t="str">
        <f>VLOOKUP(Table3[[#This Row],[kode_brg]],Table2[[kode_brg]:[nama_brg]],2,FALSE)</f>
        <v xml:space="preserve">COOL BLUEBERRY 70 GR </v>
      </c>
      <c r="C367" s="8">
        <v>1</v>
      </c>
      <c r="D367" s="8">
        <f>VLOOKUP(Table3[[#This Row],[kode_brg]],Table2[[kode_brg]:[jual]],8,FALSE)</f>
        <v>3000</v>
      </c>
      <c r="E367" s="8">
        <f>Table3[[#This Row],[HARGA]]*Table3[[#This Row],[QTY]]</f>
        <v>3000</v>
      </c>
      <c r="F367" s="8">
        <f>VLOOKUP(Table3[[#This Row],[kode_brg]],Table2[[kode_brg]:[mark_up]],9,FALSE)</f>
        <v>488</v>
      </c>
      <c r="G367" s="8">
        <f>Table3[[#This Row],[MARKUP]]*Table3[[#This Row],[QTY]]</f>
        <v>488</v>
      </c>
      <c r="H367" s="8"/>
    </row>
    <row r="368" spans="1:8" x14ac:dyDescent="0.3">
      <c r="A368" s="15" t="s">
        <v>156</v>
      </c>
      <c r="B368" t="str">
        <f>VLOOKUP(Table3[[#This Row],[kode_brg]],Table2[[kode_brg]:[nama_brg]],2,FALSE)</f>
        <v>NUTRIBOOST ORANGE 300 ML</v>
      </c>
      <c r="C368" s="8">
        <v>1</v>
      </c>
      <c r="D368" s="8">
        <f>VLOOKUP(Table3[[#This Row],[kode_brg]],Table2[[kode_brg]:[jual]],8,FALSE)</f>
        <v>6500</v>
      </c>
      <c r="E368" s="8">
        <f>Table3[[#This Row],[HARGA]]*Table3[[#This Row],[QTY]]</f>
        <v>6500</v>
      </c>
      <c r="F368" s="8">
        <f>VLOOKUP(Table3[[#This Row],[kode_brg]],Table2[[kode_brg]:[mark_up]],9,FALSE)</f>
        <v>800</v>
      </c>
      <c r="G368" s="8">
        <f>Table3[[#This Row],[MARKUP]]*Table3[[#This Row],[QTY]]</f>
        <v>800</v>
      </c>
      <c r="H368" s="8"/>
    </row>
    <row r="369" spans="1:8" x14ac:dyDescent="0.3">
      <c r="A369" s="15" t="s">
        <v>133</v>
      </c>
      <c r="B369" t="str">
        <f>VLOOKUP(Table3[[#This Row],[kode_brg]],Table2[[kode_brg]:[nama_brg]],2,FALSE)</f>
        <v>CAN 250 ML PET COCA COLA</v>
      </c>
      <c r="C369" s="8">
        <v>1</v>
      </c>
      <c r="D369" s="8">
        <f>VLOOKUP(Table3[[#This Row],[kode_brg]],Table2[[kode_brg]:[jual]],8,FALSE)</f>
        <v>5500</v>
      </c>
      <c r="E369" s="8">
        <f>Table3[[#This Row],[HARGA]]*Table3[[#This Row],[QTY]]</f>
        <v>5500</v>
      </c>
      <c r="F369" s="8">
        <f>VLOOKUP(Table3[[#This Row],[kode_brg]],Table2[[kode_brg]:[mark_up]],9,FALSE)</f>
        <v>916</v>
      </c>
      <c r="G369" s="8">
        <f>Table3[[#This Row],[MARKUP]]*Table3[[#This Row],[QTY]]</f>
        <v>916</v>
      </c>
      <c r="H369" s="8"/>
    </row>
    <row r="370" spans="1:8" x14ac:dyDescent="0.3">
      <c r="A370" s="16" t="s">
        <v>154</v>
      </c>
      <c r="B370" t="str">
        <f>VLOOKUP(Table3[[#This Row],[kode_brg]],Table2[[kode_brg]:[nama_brg]],2,FALSE)</f>
        <v>NOTRIBOST PET 300 ML</v>
      </c>
      <c r="C370" s="8">
        <v>2</v>
      </c>
      <c r="D370" s="8">
        <f>VLOOKUP(Table3[[#This Row],[kode_brg]],Table2[[kode_brg]:[jual]],8,FALSE)</f>
        <v>6500</v>
      </c>
      <c r="E370" s="8">
        <f>Table3[[#This Row],[HARGA]]*Table3[[#This Row],[QTY]]</f>
        <v>13000</v>
      </c>
      <c r="F370" s="8">
        <f>VLOOKUP(Table3[[#This Row],[kode_brg]],Table2[[kode_brg]:[mark_up]],9,FALSE)</f>
        <v>1000</v>
      </c>
      <c r="G370" s="8">
        <f>Table3[[#This Row],[MARKUP]]*Table3[[#This Row],[QTY]]</f>
        <v>2000</v>
      </c>
      <c r="H370" s="8"/>
    </row>
    <row r="371" spans="1:8" x14ac:dyDescent="0.3">
      <c r="A371" s="16" t="s">
        <v>68</v>
      </c>
      <c r="B371" t="str">
        <f>VLOOKUP(Table3[[#This Row],[kode_brg]],Table2[[kode_brg]:[nama_brg]],2,FALSE)</f>
        <v>MIO FULLO CHOCOLAT 9G</v>
      </c>
      <c r="C371" s="8">
        <v>4</v>
      </c>
      <c r="D371" s="8">
        <f>VLOOKUP(Table3[[#This Row],[kode_brg]],Table2[[kode_brg]:[jual]],8,FALSE)</f>
        <v>500</v>
      </c>
      <c r="E371" s="8">
        <f>Table3[[#This Row],[HARGA]]*Table3[[#This Row],[QTY]]</f>
        <v>2000</v>
      </c>
      <c r="F371" s="8">
        <f>VLOOKUP(Table3[[#This Row],[kode_brg]],Table2[[kode_brg]:[mark_up]],9,FALSE)</f>
        <v>37</v>
      </c>
      <c r="G371" s="8">
        <f>Table3[[#This Row],[MARKUP]]*Table3[[#This Row],[QTY]]</f>
        <v>148</v>
      </c>
      <c r="H371" s="8"/>
    </row>
    <row r="372" spans="1:8" x14ac:dyDescent="0.3">
      <c r="A372" s="15" t="s">
        <v>1457</v>
      </c>
      <c r="B372" t="str">
        <f>VLOOKUP(Table3[[#This Row],[kode_brg]],Table2[[kode_brg]:[nama_brg]],2,FALSE)</f>
        <v>KONA GLUE STICK</v>
      </c>
      <c r="C372" s="8">
        <v>5</v>
      </c>
      <c r="D372" s="8">
        <f>VLOOKUP(Table3[[#This Row],[kode_brg]],Table2[[kode_brg]:[jual]],8,FALSE)</f>
        <v>2000</v>
      </c>
      <c r="E372" s="8">
        <f>Table3[[#This Row],[HARGA]]*Table3[[#This Row],[QTY]]</f>
        <v>10000</v>
      </c>
      <c r="F372" s="8">
        <f>VLOOKUP(Table3[[#This Row],[kode_brg]],Table2[[kode_brg]:[mark_up]],9,FALSE)</f>
        <v>500</v>
      </c>
      <c r="G372" s="8">
        <f>Table3[[#This Row],[MARKUP]]*Table3[[#This Row],[QTY]]</f>
        <v>2500</v>
      </c>
      <c r="H372" s="8"/>
    </row>
    <row r="373" spans="1:8" x14ac:dyDescent="0.3">
      <c r="A373" s="16" t="s">
        <v>49</v>
      </c>
      <c r="B373" t="str">
        <f>VLOOKUP(Table3[[#This Row],[kode_brg]],Table2[[kode_brg]:[nama_brg]],2,FALSE)</f>
        <v>CHOKI CHOKI CHOCOCASHEW  11G</v>
      </c>
      <c r="C373" s="8">
        <v>2</v>
      </c>
      <c r="D373" s="8">
        <f>VLOOKUP(Table3[[#This Row],[kode_brg]],Table2[[kode_brg]:[jual]],8,FALSE)</f>
        <v>1000</v>
      </c>
      <c r="E373" s="8">
        <f>Table3[[#This Row],[HARGA]]*Table3[[#This Row],[QTY]]</f>
        <v>2000</v>
      </c>
      <c r="F373" s="8">
        <f>VLOOKUP(Table3[[#This Row],[kode_brg]],Table2[[kode_brg]:[mark_up]],9,FALSE)</f>
        <v>152</v>
      </c>
      <c r="G373" s="8">
        <f>Table3[[#This Row],[MARKUP]]*Table3[[#This Row],[QTY]]</f>
        <v>304</v>
      </c>
      <c r="H373" s="8"/>
    </row>
    <row r="374" spans="1:8" x14ac:dyDescent="0.3">
      <c r="A374" s="15" t="s">
        <v>74</v>
      </c>
      <c r="B374" t="str">
        <f>VLOOKUP(Table3[[#This Row],[kode_brg]],Table2[[kode_brg]:[nama_brg]],2,FALSE)</f>
        <v>BENG-BENG  20G</v>
      </c>
      <c r="C374" s="8">
        <v>3</v>
      </c>
      <c r="D374" s="8">
        <f>VLOOKUP(Table3[[#This Row],[kode_brg]],Table2[[kode_brg]:[jual]],8,FALSE)</f>
        <v>2000</v>
      </c>
      <c r="E374" s="8">
        <f>Table3[[#This Row],[HARGA]]*Table3[[#This Row],[QTY]]</f>
        <v>6000</v>
      </c>
      <c r="F374" s="8">
        <f>VLOOKUP(Table3[[#This Row],[kode_brg]],Table2[[kode_brg]:[mark_up]],9,FALSE)</f>
        <v>261</v>
      </c>
      <c r="G374" s="8">
        <f>Table3[[#This Row],[MARKUP]]*Table3[[#This Row],[QTY]]</f>
        <v>783</v>
      </c>
      <c r="H374" s="8"/>
    </row>
    <row r="375" spans="1:8" x14ac:dyDescent="0.3">
      <c r="A375" s="15" t="s">
        <v>1546</v>
      </c>
      <c r="B375" t="str">
        <f>VLOOKUP(Table3[[#This Row],[kode_brg]],Table2[[kode_brg]:[nama_brg]],2,FALSE)</f>
        <v>NU MILKTEA  330ML</v>
      </c>
      <c r="C375" s="8">
        <v>1</v>
      </c>
      <c r="D375" s="8">
        <f>VLOOKUP(Table3[[#This Row],[kode_brg]],Table2[[kode_brg]:[jual]],8,FALSE)</f>
        <v>7500</v>
      </c>
      <c r="E375" s="8">
        <f>Table3[[#This Row],[HARGA]]*Table3[[#This Row],[QTY]]</f>
        <v>7500</v>
      </c>
      <c r="F375" s="8">
        <f>VLOOKUP(Table3[[#This Row],[kode_brg]],Table2[[kode_brg]:[mark_up]],9,FALSE)</f>
        <v>1162</v>
      </c>
      <c r="G375" s="8">
        <f>Table3[[#This Row],[MARKUP]]*Table3[[#This Row],[QTY]]</f>
        <v>1162</v>
      </c>
      <c r="H375" s="8"/>
    </row>
    <row r="376" spans="1:8" x14ac:dyDescent="0.3">
      <c r="A376" s="16" t="s">
        <v>424</v>
      </c>
      <c r="B376" t="str">
        <f>VLOOKUP(Table3[[#This Row],[kode_brg]],Table2[[kode_brg]:[nama_brg]],2,FALSE)</f>
        <v>ULTRA SUSU SLIM CHOCO 200 ML</v>
      </c>
      <c r="C376" s="8">
        <v>1</v>
      </c>
      <c r="D376" s="8">
        <f>VLOOKUP(Table3[[#This Row],[kode_brg]],Table2[[kode_brg]:[jual]],8,FALSE)</f>
        <v>4500</v>
      </c>
      <c r="E376" s="8">
        <f>Table3[[#This Row],[HARGA]]*Table3[[#This Row],[QTY]]</f>
        <v>4500</v>
      </c>
      <c r="F376" s="8">
        <f>VLOOKUP(Table3[[#This Row],[kode_brg]],Table2[[kode_brg]:[mark_up]],9,FALSE)</f>
        <v>678</v>
      </c>
      <c r="G376" s="8">
        <f>Table3[[#This Row],[MARKUP]]*Table3[[#This Row],[QTY]]</f>
        <v>678</v>
      </c>
      <c r="H376" s="8"/>
    </row>
    <row r="377" spans="1:8" x14ac:dyDescent="0.3">
      <c r="A377" s="16" t="s">
        <v>168</v>
      </c>
      <c r="B377" t="str">
        <f>VLOOKUP(Table3[[#This Row],[kode_brg]],Table2[[kode_brg]:[nama_brg]],2,FALSE)</f>
        <v>LE MINERALE 600ML</v>
      </c>
      <c r="C377" s="8">
        <v>1</v>
      </c>
      <c r="D377" s="8">
        <f>VLOOKUP(Table3[[#This Row],[kode_brg]],Table2[[kode_brg]:[jual]],8,FALSE)</f>
        <v>2500</v>
      </c>
      <c r="E377" s="8">
        <f>Table3[[#This Row],[HARGA]]*Table3[[#This Row],[QTY]]</f>
        <v>2500</v>
      </c>
      <c r="F377" s="8">
        <f>VLOOKUP(Table3[[#This Row],[kode_brg]],Table2[[kode_brg]:[mark_up]],9,FALSE)</f>
        <v>541</v>
      </c>
      <c r="G377" s="8">
        <f>Table3[[#This Row],[MARKUP]]*Table3[[#This Row],[QTY]]</f>
        <v>541</v>
      </c>
      <c r="H377" s="8"/>
    </row>
    <row r="378" spans="1:8" x14ac:dyDescent="0.3">
      <c r="A378" s="15" t="s">
        <v>62</v>
      </c>
      <c r="B378" t="str">
        <f>VLOOKUP(Table3[[#This Row],[kode_brg]],Table2[[kode_brg]:[nama_brg]],2,FALSE)</f>
        <v>DELFI TOP CHOCOLATE 9G</v>
      </c>
      <c r="C378" s="8">
        <v>2</v>
      </c>
      <c r="D378" s="8">
        <f>VLOOKUP(Table3[[#This Row],[kode_brg]],Table2[[kode_brg]:[jual]],8,FALSE)</f>
        <v>1000</v>
      </c>
      <c r="E378" s="8">
        <f>Table3[[#This Row],[HARGA]]*Table3[[#This Row],[QTY]]</f>
        <v>2000</v>
      </c>
      <c r="F378" s="8">
        <f>VLOOKUP(Table3[[#This Row],[kode_brg]],Table2[[kode_brg]:[mark_up]],9,FALSE)</f>
        <v>113</v>
      </c>
      <c r="G378" s="8">
        <f>Table3[[#This Row],[MARKUP]]*Table3[[#This Row],[QTY]]</f>
        <v>226</v>
      </c>
      <c r="H378" s="8"/>
    </row>
    <row r="379" spans="1:8" x14ac:dyDescent="0.3">
      <c r="A379" s="16" t="s">
        <v>418</v>
      </c>
      <c r="B379" t="str">
        <f>VLOOKUP(Table3[[#This Row],[kode_brg]],Table2[[kode_brg]:[nama_brg]],2,FALSE)</f>
        <v>GREENFIELDS STRW MILK 200ML</v>
      </c>
      <c r="C379" s="8">
        <v>1</v>
      </c>
      <c r="D379" s="8">
        <f>VLOOKUP(Table3[[#This Row],[kode_brg]],Table2[[kode_brg]:[jual]],8,FALSE)</f>
        <v>5500</v>
      </c>
      <c r="E379" s="8">
        <f>Table3[[#This Row],[HARGA]]*Table3[[#This Row],[QTY]]</f>
        <v>5500</v>
      </c>
      <c r="F379" s="8">
        <f>VLOOKUP(Table3[[#This Row],[kode_brg]],Table2[[kode_brg]:[mark_up]],9,FALSE)</f>
        <v>759</v>
      </c>
      <c r="G379" s="8">
        <f>Table3[[#This Row],[MARKUP]]*Table3[[#This Row],[QTY]]</f>
        <v>759</v>
      </c>
      <c r="H379" s="8"/>
    </row>
    <row r="380" spans="1:8" x14ac:dyDescent="0.3">
      <c r="A380" s="16" t="s">
        <v>68</v>
      </c>
      <c r="B380" t="str">
        <f>VLOOKUP(Table3[[#This Row],[kode_brg]],Table2[[kode_brg]:[nama_brg]],2,FALSE)</f>
        <v>MIO FULLO CHOCOLAT 9G</v>
      </c>
      <c r="C380" s="8">
        <v>24</v>
      </c>
      <c r="D380" s="8">
        <f>VLOOKUP(Table3[[#This Row],[kode_brg]],Table2[[kode_brg]:[jual]],8,FALSE)</f>
        <v>500</v>
      </c>
      <c r="E380" s="8">
        <f>Table3[[#This Row],[HARGA]]*Table3[[#This Row],[QTY]]</f>
        <v>12000</v>
      </c>
      <c r="F380" s="8">
        <f>VLOOKUP(Table3[[#This Row],[kode_brg]],Table2[[kode_brg]:[mark_up]],9,FALSE)</f>
        <v>37</v>
      </c>
      <c r="G380" s="8">
        <f>Table3[[#This Row],[MARKUP]]*Table3[[#This Row],[QTY]]</f>
        <v>888</v>
      </c>
      <c r="H380" s="8"/>
    </row>
    <row r="381" spans="1:8" x14ac:dyDescent="0.3">
      <c r="A381" s="15" t="s">
        <v>105</v>
      </c>
      <c r="B381" t="str">
        <f>VLOOKUP(Table3[[#This Row],[kode_brg]],Table2[[kode_brg]:[nama_brg]],2,FALSE)</f>
        <v>BEAR BRAND STM 189 ML</v>
      </c>
      <c r="C381" s="8">
        <v>1</v>
      </c>
      <c r="D381" s="8">
        <f>VLOOKUP(Table3[[#This Row],[kode_brg]],Table2[[kode_brg]:[jual]],8,FALSE)</f>
        <v>10000</v>
      </c>
      <c r="E381" s="8">
        <f>Table3[[#This Row],[HARGA]]*Table3[[#This Row],[QTY]]</f>
        <v>10000</v>
      </c>
      <c r="F381" s="8">
        <f>VLOOKUP(Table3[[#This Row],[kode_brg]],Table2[[kode_brg]:[mark_up]],9,FALSE)</f>
        <v>1170</v>
      </c>
      <c r="G381" s="8">
        <f>Table3[[#This Row],[MARKUP]]*Table3[[#This Row],[QTY]]</f>
        <v>1170</v>
      </c>
      <c r="H381" s="8"/>
    </row>
    <row r="382" spans="1:8" x14ac:dyDescent="0.3">
      <c r="A382" s="15" t="s">
        <v>615</v>
      </c>
      <c r="B382" t="str">
        <f>VLOOKUP(Table3[[#This Row],[kode_brg]],Table2[[kode_brg]:[nama_brg]],2,FALSE)</f>
        <v>TISSU MULTI TOILET</v>
      </c>
      <c r="C382" s="8">
        <v>1</v>
      </c>
      <c r="D382" s="8">
        <f>VLOOKUP(Table3[[#This Row],[kode_brg]],Table2[[kode_brg]:[jual]],8,FALSE)</f>
        <v>4000</v>
      </c>
      <c r="E382" s="8">
        <f>Table3[[#This Row],[HARGA]]*Table3[[#This Row],[QTY]]</f>
        <v>4000</v>
      </c>
      <c r="F382" s="8">
        <f>VLOOKUP(Table3[[#This Row],[kode_brg]],Table2[[kode_brg]:[mark_up]],9,FALSE)</f>
        <v>1000</v>
      </c>
      <c r="G382" s="8">
        <f>Table3[[#This Row],[MARKUP]]*Table3[[#This Row],[QTY]]</f>
        <v>1000</v>
      </c>
      <c r="H382" s="8"/>
    </row>
    <row r="383" spans="1:8" x14ac:dyDescent="0.3">
      <c r="A383" s="16" t="s">
        <v>705</v>
      </c>
      <c r="B383" t="str">
        <f>VLOOKUP(Table3[[#This Row],[kode_brg]],Table2[[kode_brg]:[nama_brg]],2,FALSE)</f>
        <v>BATU BATERAI UM 3 BIRU SINGLE</v>
      </c>
      <c r="C383" s="8">
        <v>2</v>
      </c>
      <c r="D383" s="8">
        <f>VLOOKUP(Table3[[#This Row],[kode_brg]],Table2[[kode_brg]:[jual]],8,FALSE)</f>
        <v>3000</v>
      </c>
      <c r="E383" s="8">
        <f>Table3[[#This Row],[HARGA]]*Table3[[#This Row],[QTY]]</f>
        <v>6000</v>
      </c>
      <c r="F383" s="8">
        <f>VLOOKUP(Table3[[#This Row],[kode_brg]],Table2[[kode_brg]:[mark_up]],9,FALSE)</f>
        <v>891</v>
      </c>
      <c r="G383" s="8">
        <f>Table3[[#This Row],[MARKUP]]*Table3[[#This Row],[QTY]]</f>
        <v>1782</v>
      </c>
      <c r="H383" s="8"/>
    </row>
    <row r="384" spans="1:8" x14ac:dyDescent="0.3">
      <c r="A384" s="16" t="s">
        <v>378</v>
      </c>
      <c r="B384" t="str">
        <f>VLOOKUP(Table3[[#This Row],[kode_brg]],Table2[[kode_brg]:[nama_brg]],2,FALSE)</f>
        <v xml:space="preserve">COOL BLUEBERRY 70 GR </v>
      </c>
      <c r="C384" s="8">
        <v>1</v>
      </c>
      <c r="D384" s="8">
        <f>VLOOKUP(Table3[[#This Row],[kode_brg]],Table2[[kode_brg]:[jual]],8,FALSE)</f>
        <v>3000</v>
      </c>
      <c r="E384" s="8">
        <f>Table3[[#This Row],[HARGA]]*Table3[[#This Row],[QTY]]</f>
        <v>3000</v>
      </c>
      <c r="F384" s="8">
        <f>VLOOKUP(Table3[[#This Row],[kode_brg]],Table2[[kode_brg]:[mark_up]],9,FALSE)</f>
        <v>488</v>
      </c>
      <c r="G384" s="8">
        <f>Table3[[#This Row],[MARKUP]]*Table3[[#This Row],[QTY]]</f>
        <v>488</v>
      </c>
      <c r="H384" s="8"/>
    </row>
    <row r="385" spans="1:8" x14ac:dyDescent="0.3">
      <c r="A385" s="16" t="s">
        <v>422</v>
      </c>
      <c r="B385" t="str">
        <f>VLOOKUP(Table3[[#This Row],[kode_brg]],Table2[[kode_brg]:[nama_brg]],2,FALSE)</f>
        <v>ULTRA SUSU SLIM STRAW 250 ML</v>
      </c>
      <c r="C385" s="8">
        <v>1</v>
      </c>
      <c r="D385" s="8">
        <f>VLOOKUP(Table3[[#This Row],[kode_brg]],Table2[[kode_brg]:[jual]],8,FALSE)</f>
        <v>5500</v>
      </c>
      <c r="E385" s="8">
        <f>Table3[[#This Row],[HARGA]]*Table3[[#This Row],[QTY]]</f>
        <v>5500</v>
      </c>
      <c r="F385" s="8">
        <f>VLOOKUP(Table3[[#This Row],[kode_brg]],Table2[[kode_brg]:[mark_up]],9,FALSE)</f>
        <v>645</v>
      </c>
      <c r="G385" s="8">
        <f>Table3[[#This Row],[MARKUP]]*Table3[[#This Row],[QTY]]</f>
        <v>645</v>
      </c>
      <c r="H385" s="8"/>
    </row>
    <row r="386" spans="1:8" x14ac:dyDescent="0.3">
      <c r="A386" s="15" t="s">
        <v>196</v>
      </c>
      <c r="B386" t="str">
        <f>VLOOKUP(Table3[[#This Row],[kode_brg]],Table2[[kode_brg]:[nama_brg]],2,FALSE)</f>
        <v>ABC SAMBAL ASLI 135ML</v>
      </c>
      <c r="C386" s="8">
        <v>1</v>
      </c>
      <c r="D386" s="8">
        <f>VLOOKUP(Table3[[#This Row],[kode_brg]],Table2[[kode_brg]:[jual]],8,FALSE)</f>
        <v>7800</v>
      </c>
      <c r="E386" s="8">
        <f>Table3[[#This Row],[HARGA]]*Table3[[#This Row],[QTY]]</f>
        <v>7800</v>
      </c>
      <c r="F386" s="8">
        <f>VLOOKUP(Table3[[#This Row],[kode_brg]],Table2[[kode_brg]:[mark_up]],9,FALSE)</f>
        <v>775</v>
      </c>
      <c r="G386" s="8">
        <f>Table3[[#This Row],[MARKUP]]*Table3[[#This Row],[QTY]]</f>
        <v>775</v>
      </c>
      <c r="H386" s="8"/>
    </row>
    <row r="387" spans="1:8" x14ac:dyDescent="0.3">
      <c r="A387" s="15" t="s">
        <v>166</v>
      </c>
      <c r="B387" t="str">
        <f>VLOOKUP(Table3[[#This Row],[kode_brg]],Table2[[kode_brg]:[nama_brg]],2,FALSE)</f>
        <v>LE MINERALE 1500ML</v>
      </c>
      <c r="C387" s="8">
        <v>1</v>
      </c>
      <c r="D387" s="8">
        <f>VLOOKUP(Table3[[#This Row],[kode_brg]],Table2[[kode_brg]:[jual]],8,FALSE)</f>
        <v>5000</v>
      </c>
      <c r="E387" s="8">
        <f>Table3[[#This Row],[HARGA]]*Table3[[#This Row],[QTY]]</f>
        <v>5000</v>
      </c>
      <c r="F387" s="8">
        <f>VLOOKUP(Table3[[#This Row],[kode_brg]],Table2[[kode_brg]:[mark_up]],9,FALSE)</f>
        <v>583</v>
      </c>
      <c r="G387" s="8">
        <f>Table3[[#This Row],[MARKUP]]*Table3[[#This Row],[QTY]]</f>
        <v>583</v>
      </c>
      <c r="H387" s="8"/>
    </row>
    <row r="388" spans="1:8" x14ac:dyDescent="0.3">
      <c r="A388" s="15" t="s">
        <v>80</v>
      </c>
      <c r="B388" t="str">
        <f>VLOOKUP(Table3[[#This Row],[kode_brg]],Table2[[kode_brg]:[nama_brg]],2,FALSE)</f>
        <v>0REO SFTCK 12X16</v>
      </c>
      <c r="C388" s="8">
        <v>2</v>
      </c>
      <c r="D388" s="8">
        <f>VLOOKUP(Table3[[#This Row],[kode_brg]],Table2[[kode_brg]:[jual]],8,FALSE)</f>
        <v>2800</v>
      </c>
      <c r="E388" s="8">
        <f>Table3[[#This Row],[HARGA]]*Table3[[#This Row],[QTY]]</f>
        <v>5600</v>
      </c>
      <c r="F388" s="8">
        <f>VLOOKUP(Table3[[#This Row],[kode_brg]],Table2[[kode_brg]:[mark_up]],9,FALSE)</f>
        <v>608</v>
      </c>
      <c r="G388" s="8">
        <f>Table3[[#This Row],[MARKUP]]*Table3[[#This Row],[QTY]]</f>
        <v>1216</v>
      </c>
      <c r="H388" s="8"/>
    </row>
    <row r="389" spans="1:8" x14ac:dyDescent="0.3">
      <c r="A389" s="16" t="s">
        <v>49</v>
      </c>
      <c r="B389" t="str">
        <f>VLOOKUP(Table3[[#This Row],[kode_brg]],Table2[[kode_brg]:[nama_brg]],2,FALSE)</f>
        <v>CHOKI CHOKI CHOCOCASHEW  11G</v>
      </c>
      <c r="C389" s="8">
        <v>2</v>
      </c>
      <c r="D389" s="8">
        <f>VLOOKUP(Table3[[#This Row],[kode_brg]],Table2[[kode_brg]:[jual]],8,FALSE)</f>
        <v>1000</v>
      </c>
      <c r="E389" s="8">
        <f>Table3[[#This Row],[HARGA]]*Table3[[#This Row],[QTY]]</f>
        <v>2000</v>
      </c>
      <c r="F389" s="8">
        <f>VLOOKUP(Table3[[#This Row],[kode_brg]],Table2[[kode_brg]:[mark_up]],9,FALSE)</f>
        <v>152</v>
      </c>
      <c r="G389" s="8">
        <f>Table3[[#This Row],[MARKUP]]*Table3[[#This Row],[QTY]]</f>
        <v>304</v>
      </c>
      <c r="H389" s="8"/>
    </row>
    <row r="390" spans="1:8" x14ac:dyDescent="0.3">
      <c r="A390" s="37" t="s">
        <v>1551</v>
      </c>
      <c r="B390" t="str">
        <f>VLOOKUP(Table3[[#This Row],[kode_brg]],Table2[[kode_brg]:[nama_brg]],2,FALSE)</f>
        <v>ASTOR SINGLES</v>
      </c>
      <c r="C390" s="8">
        <v>2</v>
      </c>
      <c r="D390" s="8">
        <f>VLOOKUP(Table3[[#This Row],[kode_brg]],Table2[[kode_brg]:[jual]],8,FALSE)</f>
        <v>1500</v>
      </c>
      <c r="E390" s="8">
        <f>Table3[[#This Row],[HARGA]]*Table3[[#This Row],[QTY]]</f>
        <v>3000</v>
      </c>
      <c r="F390" s="8">
        <f>VLOOKUP(Table3[[#This Row],[kode_brg]],Table2[[kode_brg]:[mark_up]],9,FALSE)</f>
        <v>566</v>
      </c>
      <c r="G390" s="8">
        <f>Table3[[#This Row],[MARKUP]]*Table3[[#This Row],[QTY]]</f>
        <v>1132</v>
      </c>
      <c r="H390" s="8"/>
    </row>
    <row r="391" spans="1:8" x14ac:dyDescent="0.3">
      <c r="A391" s="16" t="s">
        <v>115</v>
      </c>
      <c r="B391" t="str">
        <f>VLOOKUP(Table3[[#This Row],[kode_brg]],Table2[[kode_brg]:[nama_brg]],2,FALSE)</f>
        <v>LARUTAN CAP KAKI 3 STRAW 320ML</v>
      </c>
      <c r="C391" s="8">
        <v>1</v>
      </c>
      <c r="D391" s="8">
        <f>VLOOKUP(Table3[[#This Row],[kode_brg]],Table2[[kode_brg]:[jual]],8,FALSE)</f>
        <v>6200</v>
      </c>
      <c r="E391" s="8">
        <f>Table3[[#This Row],[HARGA]]*Table3[[#This Row],[QTY]]</f>
        <v>6200</v>
      </c>
      <c r="F391" s="8">
        <f>VLOOKUP(Table3[[#This Row],[kode_brg]],Table2[[kode_brg]:[mark_up]],9,FALSE)</f>
        <v>513</v>
      </c>
      <c r="G391" s="8">
        <f>Table3[[#This Row],[MARKUP]]*Table3[[#This Row],[QTY]]</f>
        <v>513</v>
      </c>
      <c r="H391" s="8"/>
    </row>
    <row r="392" spans="1:8" x14ac:dyDescent="0.3">
      <c r="A392" s="15" t="s">
        <v>57</v>
      </c>
      <c r="B392" t="str">
        <f>VLOOKUP(Table3[[#This Row],[kode_brg]],Table2[[kode_brg]:[nama_brg]],2,FALSE)</f>
        <v xml:space="preserve">Sprite 250 ML </v>
      </c>
      <c r="C392" s="8">
        <v>1</v>
      </c>
      <c r="D392" s="8">
        <f>VLOOKUP(Table3[[#This Row],[kode_brg]],Table2[[kode_brg]:[jual]],8,FALSE)</f>
        <v>3500</v>
      </c>
      <c r="E392" s="8">
        <f>Table3[[#This Row],[HARGA]]*Table3[[#This Row],[QTY]]</f>
        <v>3500</v>
      </c>
      <c r="F392" s="8">
        <f>VLOOKUP(Table3[[#This Row],[kode_brg]],Table2[[kode_brg]:[mark_up]],9,FALSE)</f>
        <v>750</v>
      </c>
      <c r="G392" s="8">
        <f>Table3[[#This Row],[MARKUP]]*Table3[[#This Row],[QTY]]</f>
        <v>750</v>
      </c>
      <c r="H392" s="8"/>
    </row>
    <row r="393" spans="1:8" x14ac:dyDescent="0.3">
      <c r="A393" s="15" t="s">
        <v>3</v>
      </c>
      <c r="B393" t="str">
        <f>VLOOKUP(Table3[[#This Row],[kode_brg]],Table2[[kode_brg]:[nama_brg]],2,FALSE)</f>
        <v>LAURIER S.CARE RLX NIGHT 30CM 8</v>
      </c>
      <c r="C393" s="8">
        <v>1</v>
      </c>
      <c r="D393" s="8">
        <f>VLOOKUP(Table3[[#This Row],[kode_brg]],Table2[[kode_brg]:[jual]],8,FALSE)</f>
        <v>9500</v>
      </c>
      <c r="E393" s="8">
        <f>Table3[[#This Row],[HARGA]]*Table3[[#This Row],[QTY]]</f>
        <v>9500</v>
      </c>
      <c r="F393" s="8">
        <f>VLOOKUP(Table3[[#This Row],[kode_brg]],Table2[[kode_brg]:[mark_up]],9,FALSE)</f>
        <v>800</v>
      </c>
      <c r="G393" s="8">
        <f>Table3[[#This Row],[MARKUP]]*Table3[[#This Row],[QTY]]</f>
        <v>800</v>
      </c>
      <c r="H393" s="8"/>
    </row>
    <row r="394" spans="1:8" x14ac:dyDescent="0.3">
      <c r="A394" s="15" t="s">
        <v>162</v>
      </c>
      <c r="B394" t="str">
        <f>VLOOKUP(Table3[[#This Row],[kode_brg]],Table2[[kode_brg]:[nama_brg]],2,FALSE)</f>
        <v>AQUA AIR MNM BOTOL 600ML</v>
      </c>
      <c r="C394" s="8">
        <v>3</v>
      </c>
      <c r="D394" s="8">
        <f>VLOOKUP(Table3[[#This Row],[kode_brg]],Table2[[kode_brg]:[jual]],8,FALSE)</f>
        <v>3000</v>
      </c>
      <c r="E394" s="8">
        <f>Table3[[#This Row],[HARGA]]*Table3[[#This Row],[QTY]]</f>
        <v>9000</v>
      </c>
      <c r="F394" s="8">
        <f>VLOOKUP(Table3[[#This Row],[kode_brg]],Table2[[kode_brg]:[mark_up]],9,FALSE)</f>
        <v>842</v>
      </c>
      <c r="G394" s="8">
        <f>Table3[[#This Row],[MARKUP]]*Table3[[#This Row],[QTY]]</f>
        <v>2526</v>
      </c>
      <c r="H394" s="8"/>
    </row>
    <row r="395" spans="1:8" x14ac:dyDescent="0.3">
      <c r="A395" s="16" t="s">
        <v>524</v>
      </c>
      <c r="B395" t="str">
        <f>VLOOKUP(Table3[[#This Row],[kode_brg]],Table2[[kode_brg]:[nama_brg]],2,FALSE)</f>
        <v>SEDAP MIE CUP KARI SPC 81 GR</v>
      </c>
      <c r="C395" s="8">
        <v>2</v>
      </c>
      <c r="D395" s="8">
        <f>VLOOKUP(Table3[[#This Row],[kode_brg]],Table2[[kode_brg]:[jual]],8,FALSE)</f>
        <v>5000</v>
      </c>
      <c r="E395" s="8">
        <f>Table3[[#This Row],[HARGA]]*Table3[[#This Row],[QTY]]</f>
        <v>10000</v>
      </c>
      <c r="F395" s="8">
        <f>VLOOKUP(Table3[[#This Row],[kode_brg]],Table2[[kode_brg]:[mark_up]],9,FALSE)</f>
        <v>900</v>
      </c>
      <c r="G395" s="8">
        <f>Table3[[#This Row],[MARKUP]]*Table3[[#This Row],[QTY]]</f>
        <v>1800</v>
      </c>
      <c r="H395" s="8"/>
    </row>
    <row r="396" spans="1:8" x14ac:dyDescent="0.3">
      <c r="A396" s="16" t="s">
        <v>90</v>
      </c>
      <c r="B396" t="str">
        <f>VLOOKUP(Table3[[#This Row],[kode_brg]],Table2[[kode_brg]:[nama_brg]],2,FALSE)</f>
        <v>RAISA FACIAL TISSUE 200 S BANDED</v>
      </c>
      <c r="C396" s="8">
        <v>1</v>
      </c>
      <c r="D396" s="8">
        <f>VLOOKUP(Table3[[#This Row],[kode_brg]],Table2[[kode_brg]:[jual]],8,FALSE)</f>
        <v>22000</v>
      </c>
      <c r="E396" s="8">
        <f>Table3[[#This Row],[HARGA]]*Table3[[#This Row],[QTY]]</f>
        <v>22000</v>
      </c>
      <c r="F396" s="8">
        <f>VLOOKUP(Table3[[#This Row],[kode_brg]],Table2[[kode_brg]:[mark_up]],9,FALSE)</f>
        <v>2100</v>
      </c>
      <c r="G396" s="8">
        <f>Table3[[#This Row],[MARKUP]]*Table3[[#This Row],[QTY]]</f>
        <v>2100</v>
      </c>
      <c r="H396" s="8"/>
    </row>
    <row r="397" spans="1:8" x14ac:dyDescent="0.3">
      <c r="A397" s="15" t="s">
        <v>1304</v>
      </c>
      <c r="B397" t="str">
        <f>VLOOKUP(Table3[[#This Row],[kode_brg]],Table2[[kode_brg]:[nama_brg]],2,FALSE)</f>
        <v>TRIPANCA 600ML</v>
      </c>
      <c r="C397" s="8">
        <v>1</v>
      </c>
      <c r="D397" s="8">
        <f>VLOOKUP(Table3[[#This Row],[kode_brg]],Table2[[kode_brg]:[jual]],8,FALSE)</f>
        <v>2000</v>
      </c>
      <c r="E397" s="8">
        <f>Table3[[#This Row],[HARGA]]*Table3[[#This Row],[QTY]]</f>
        <v>2000</v>
      </c>
      <c r="F397" s="8">
        <f>VLOOKUP(Table3[[#This Row],[kode_brg]],Table2[[kode_brg]:[mark_up]],9,FALSE)</f>
        <v>750</v>
      </c>
      <c r="G397" s="8">
        <f>Table3[[#This Row],[MARKUP]]*Table3[[#This Row],[QTY]]</f>
        <v>750</v>
      </c>
      <c r="H397" s="8"/>
    </row>
    <row r="398" spans="1:8" x14ac:dyDescent="0.3">
      <c r="A398" s="15" t="s">
        <v>1542</v>
      </c>
      <c r="B398" t="str">
        <f>VLOOKUP(Table3[[#This Row],[kode_brg]],Table2[[kode_brg]:[nama_brg]],2,FALSE)</f>
        <v>NU GREENTEA ORIGINAL 450 ML</v>
      </c>
      <c r="C398" s="8">
        <v>1</v>
      </c>
      <c r="D398" s="8">
        <f>VLOOKUP(Table3[[#This Row],[kode_brg]],Table2[[kode_brg]:[jual]],8,FALSE)</f>
        <v>5500</v>
      </c>
      <c r="E398" s="8">
        <f>Table3[[#This Row],[HARGA]]*Table3[[#This Row],[QTY]]</f>
        <v>5500</v>
      </c>
      <c r="F398" s="8">
        <f>VLOOKUP(Table3[[#This Row],[kode_brg]],Table2[[kode_brg]:[mark_up]],9,FALSE)</f>
        <v>241</v>
      </c>
      <c r="G398" s="8">
        <f>Table3[[#This Row],[MARKUP]]*Table3[[#This Row],[QTY]]</f>
        <v>241</v>
      </c>
      <c r="H398" s="8"/>
    </row>
    <row r="399" spans="1:8" x14ac:dyDescent="0.3">
      <c r="A399" s="15" t="s">
        <v>1436</v>
      </c>
      <c r="B399" t="str">
        <f>VLOOKUP(Table3[[#This Row],[kode_brg]],Table2[[kode_brg]:[nama_brg]],2,FALSE)</f>
        <v>PRISTINE 600ML</v>
      </c>
      <c r="C399" s="8">
        <v>1</v>
      </c>
      <c r="D399" s="8">
        <f>VLOOKUP(Table3[[#This Row],[kode_brg]],Table2[[kode_brg]:[jual]],8,FALSE)</f>
        <v>4500</v>
      </c>
      <c r="E399" s="8">
        <f>Table3[[#This Row],[HARGA]]*Table3[[#This Row],[QTY]]</f>
        <v>4500</v>
      </c>
      <c r="F399" s="8">
        <f>VLOOKUP(Table3[[#This Row],[kode_brg]],Table2[[kode_brg]:[mark_up]],9,FALSE)</f>
        <v>695</v>
      </c>
      <c r="G399" s="8">
        <f>Table3[[#This Row],[MARKUP]]*Table3[[#This Row],[QTY]]</f>
        <v>695</v>
      </c>
      <c r="H399" s="8"/>
    </row>
    <row r="400" spans="1:8" x14ac:dyDescent="0.3">
      <c r="A400" s="15" t="s">
        <v>162</v>
      </c>
      <c r="B400" t="str">
        <f>VLOOKUP(Table3[[#This Row],[kode_brg]],Table2[[kode_brg]:[nama_brg]],2,FALSE)</f>
        <v>AQUA AIR MNM BOTOL 600ML</v>
      </c>
      <c r="C400" s="8">
        <v>1</v>
      </c>
      <c r="D400" s="8">
        <f>VLOOKUP(Table3[[#This Row],[kode_brg]],Table2[[kode_brg]:[jual]],8,FALSE)</f>
        <v>3000</v>
      </c>
      <c r="E400" s="8">
        <f>Table3[[#This Row],[HARGA]]*Table3[[#This Row],[QTY]]</f>
        <v>3000</v>
      </c>
      <c r="F400" s="8">
        <f>VLOOKUP(Table3[[#This Row],[kode_brg]],Table2[[kode_brg]:[mark_up]],9,FALSE)</f>
        <v>842</v>
      </c>
      <c r="G400" s="8">
        <f>Table3[[#This Row],[MARKUP]]*Table3[[#This Row],[QTY]]</f>
        <v>842</v>
      </c>
      <c r="H400" s="8"/>
    </row>
    <row r="401" spans="1:8" x14ac:dyDescent="0.3">
      <c r="A401" s="22" t="s">
        <v>717</v>
      </c>
      <c r="B401" t="str">
        <f>VLOOKUP(Table3[[#This Row],[kode_brg]],Table2[[kode_brg]:[nama_brg]],2,FALSE)</f>
        <v>SOSIS KENZELER  HOT</v>
      </c>
      <c r="C401" s="8">
        <v>1</v>
      </c>
      <c r="D401" s="8">
        <f>VLOOKUP(Table3[[#This Row],[kode_brg]],Table2[[kode_brg]:[jual]],8,FALSE)</f>
        <v>9000</v>
      </c>
      <c r="E401" s="8">
        <f>Table3[[#This Row],[HARGA]]*Table3[[#This Row],[QTY]]</f>
        <v>9000</v>
      </c>
      <c r="F401" s="8">
        <f>VLOOKUP(Table3[[#This Row],[kode_brg]],Table2[[kode_brg]:[mark_up]],9,FALSE)</f>
        <v>500</v>
      </c>
      <c r="G401" s="8">
        <f>Table3[[#This Row],[MARKUP]]*Table3[[#This Row],[QTY]]</f>
        <v>500</v>
      </c>
      <c r="H401" s="8"/>
    </row>
    <row r="402" spans="1:8" x14ac:dyDescent="0.3">
      <c r="A402" s="16" t="s">
        <v>368</v>
      </c>
      <c r="B402" t="str">
        <f>VLOOKUP(Table3[[#This Row],[kode_brg]],Table2[[kode_brg]:[nama_brg]],2,FALSE)</f>
        <v>CRUNCHY CHOCOLATE MALT 75 GR</v>
      </c>
      <c r="C402" s="8">
        <v>1</v>
      </c>
      <c r="D402" s="8">
        <f>VLOOKUP(Table3[[#This Row],[kode_brg]],Table2[[kode_brg]:[jual]],8,FALSE)</f>
        <v>4500</v>
      </c>
      <c r="E402" s="8">
        <f>Table3[[#This Row],[HARGA]]*Table3[[#This Row],[QTY]]</f>
        <v>4500</v>
      </c>
      <c r="F402" s="8">
        <f>VLOOKUP(Table3[[#This Row],[kode_brg]],Table2[[kode_brg]:[mark_up]],9,FALSE)</f>
        <v>500</v>
      </c>
      <c r="G402" s="8">
        <f>Table3[[#This Row],[MARKUP]]*Table3[[#This Row],[QTY]]</f>
        <v>500</v>
      </c>
      <c r="H402" s="8"/>
    </row>
    <row r="403" spans="1:8" x14ac:dyDescent="0.3">
      <c r="A403" s="36" t="s">
        <v>1432</v>
      </c>
      <c r="B403" t="str">
        <f>VLOOKUP(Table3[[#This Row],[kode_brg]],Table2[[kode_brg]:[nama_brg]],2,FALSE)</f>
        <v>AICE BLUEBERRY COOKIES</v>
      </c>
      <c r="C403" s="8">
        <v>1</v>
      </c>
      <c r="D403" s="8">
        <f>VLOOKUP(Table3[[#This Row],[kode_brg]],Table2[[kode_brg]:[jual]],8,FALSE)</f>
        <v>5500</v>
      </c>
      <c r="E403" s="8">
        <f>Table3[[#This Row],[HARGA]]*Table3[[#This Row],[QTY]]</f>
        <v>5500</v>
      </c>
      <c r="F403" s="8">
        <f>VLOOKUP(Table3[[#This Row],[kode_brg]],Table2[[kode_brg]:[mark_up]],9,FALSE)</f>
        <v>700</v>
      </c>
      <c r="G403" s="8">
        <f>Table3[[#This Row],[MARKUP]]*Table3[[#This Row],[QTY]]</f>
        <v>700</v>
      </c>
      <c r="H403" s="8"/>
    </row>
    <row r="404" spans="1:8" x14ac:dyDescent="0.3">
      <c r="A404" s="16" t="s">
        <v>430</v>
      </c>
      <c r="B404" t="str">
        <f>VLOOKUP(Table3[[#This Row],[kode_brg]],Table2[[kode_brg]:[nama_brg]],2,FALSE)</f>
        <v>ULTRA SUSU SLIM CHOCO  250 ML</v>
      </c>
      <c r="C404" s="8">
        <v>1</v>
      </c>
      <c r="D404" s="8">
        <f>VLOOKUP(Table3[[#This Row],[kode_brg]],Table2[[kode_brg]:[jual]],8,FALSE)</f>
        <v>6000</v>
      </c>
      <c r="E404" s="8">
        <f>Table3[[#This Row],[HARGA]]*Table3[[#This Row],[QTY]]</f>
        <v>6000</v>
      </c>
      <c r="F404" s="8">
        <f>VLOOKUP(Table3[[#This Row],[kode_brg]],Table2[[kode_brg]:[mark_up]],9,FALSE)</f>
        <v>757</v>
      </c>
      <c r="G404" s="8">
        <f>Table3[[#This Row],[MARKUP]]*Table3[[#This Row],[QTY]]</f>
        <v>757</v>
      </c>
      <c r="H404" s="8"/>
    </row>
    <row r="405" spans="1:8" x14ac:dyDescent="0.3">
      <c r="A405" s="44" t="s">
        <v>1527</v>
      </c>
      <c r="B405" t="str">
        <f>VLOOKUP(Table3[[#This Row],[kode_brg]],Table2[[kode_brg]:[nama_brg]],2,FALSE)</f>
        <v>KERIPIK KACA</v>
      </c>
      <c r="C405" s="8">
        <v>1</v>
      </c>
      <c r="D405" s="8">
        <f>VLOOKUP(Table3[[#This Row],[kode_brg]],Table2[[kode_brg]:[jual]],8,FALSE)</f>
        <v>10000</v>
      </c>
      <c r="E405" s="8">
        <f>Table3[[#This Row],[HARGA]]*Table3[[#This Row],[QTY]]</f>
        <v>10000</v>
      </c>
      <c r="F405" s="8">
        <f>VLOOKUP(Table3[[#This Row],[kode_brg]],Table2[[kode_brg]:[mark_up]],9,FALSE)</f>
        <v>500</v>
      </c>
      <c r="G405" s="8">
        <f>Table3[[#This Row],[MARKUP]]*Table3[[#This Row],[QTY]]</f>
        <v>500</v>
      </c>
      <c r="H405" s="8"/>
    </row>
    <row r="406" spans="1:8" x14ac:dyDescent="0.3">
      <c r="A406" s="15" t="s">
        <v>292</v>
      </c>
      <c r="B406" t="str">
        <f>VLOOKUP(Table3[[#This Row],[kode_brg]],Table2[[kode_brg]:[nama_brg]],2,FALSE)</f>
        <v>NU GREENTEA HONEY 450 ML</v>
      </c>
      <c r="C406" s="8">
        <v>1</v>
      </c>
      <c r="D406" s="8">
        <f>VLOOKUP(Table3[[#This Row],[kode_brg]],Table2[[kode_brg]:[jual]],8,FALSE)</f>
        <v>5500</v>
      </c>
      <c r="E406" s="8">
        <f>Table3[[#This Row],[HARGA]]*Table3[[#This Row],[QTY]]</f>
        <v>5500</v>
      </c>
      <c r="F406" s="8">
        <f>VLOOKUP(Table3[[#This Row],[kode_brg]],Table2[[kode_brg]:[mark_up]],9,FALSE)</f>
        <v>620</v>
      </c>
      <c r="G406" s="8">
        <f>Table3[[#This Row],[MARKUP]]*Table3[[#This Row],[QTY]]</f>
        <v>620</v>
      </c>
      <c r="H406" s="8"/>
    </row>
    <row r="407" spans="1:8" x14ac:dyDescent="0.3">
      <c r="A407" s="15" t="s">
        <v>1304</v>
      </c>
      <c r="B407" t="str">
        <f>VLOOKUP(Table3[[#This Row],[kode_brg]],Table2[[kode_brg]:[nama_brg]],2,FALSE)</f>
        <v>TRIPANCA 600ML</v>
      </c>
      <c r="C407" s="8">
        <v>1</v>
      </c>
      <c r="D407" s="8">
        <f>VLOOKUP(Table3[[#This Row],[kode_brg]],Table2[[kode_brg]:[jual]],8,FALSE)</f>
        <v>2000</v>
      </c>
      <c r="E407" s="8">
        <f>Table3[[#This Row],[HARGA]]*Table3[[#This Row],[QTY]]</f>
        <v>2000</v>
      </c>
      <c r="F407" s="8">
        <f>VLOOKUP(Table3[[#This Row],[kode_brg]],Table2[[kode_brg]:[mark_up]],9,FALSE)</f>
        <v>750</v>
      </c>
      <c r="G407" s="8">
        <f>Table3[[#This Row],[MARKUP]]*Table3[[#This Row],[QTY]]</f>
        <v>750</v>
      </c>
      <c r="H407" s="8"/>
    </row>
    <row r="408" spans="1:8" x14ac:dyDescent="0.3">
      <c r="A408" s="15" t="s">
        <v>667</v>
      </c>
      <c r="B408" t="str">
        <f>VLOOKUP(Table3[[#This Row],[kode_brg]],Table2[[kode_brg]:[nama_brg]],2,FALSE)</f>
        <v>DF TREASURE ALMOND 36GR</v>
      </c>
      <c r="C408" s="8">
        <v>1</v>
      </c>
      <c r="D408" s="8">
        <f>VLOOKUP(Table3[[#This Row],[kode_brg]],Table2[[kode_brg]:[jual]],8,FALSE)</f>
        <v>7500</v>
      </c>
      <c r="E408" s="8">
        <f>Table3[[#This Row],[HARGA]]*Table3[[#This Row],[QTY]]</f>
        <v>7500</v>
      </c>
      <c r="F408" s="8">
        <f>VLOOKUP(Table3[[#This Row],[kode_brg]],Table2[[kode_brg]:[mark_up]],9,FALSE)</f>
        <v>1097</v>
      </c>
      <c r="G408" s="8">
        <f>Table3[[#This Row],[MARKUP]]*Table3[[#This Row],[QTY]]</f>
        <v>1097</v>
      </c>
      <c r="H408" s="8"/>
    </row>
    <row r="409" spans="1:8" x14ac:dyDescent="0.3">
      <c r="A409" s="16" t="s">
        <v>68</v>
      </c>
      <c r="B409" t="str">
        <f>VLOOKUP(Table3[[#This Row],[kode_brg]],Table2[[kode_brg]:[nama_brg]],2,FALSE)</f>
        <v>MIO FULLO CHOCOLAT 9G</v>
      </c>
      <c r="C409" s="8">
        <v>1</v>
      </c>
      <c r="D409" s="8">
        <f>VLOOKUP(Table3[[#This Row],[kode_brg]],Table2[[kode_brg]:[jual]],8,FALSE)</f>
        <v>500</v>
      </c>
      <c r="E409" s="8">
        <f>Table3[[#This Row],[HARGA]]*Table3[[#This Row],[QTY]]</f>
        <v>500</v>
      </c>
      <c r="F409" s="8">
        <f>VLOOKUP(Table3[[#This Row],[kode_brg]],Table2[[kode_brg]:[mark_up]],9,FALSE)</f>
        <v>37</v>
      </c>
      <c r="G409" s="8">
        <f>Table3[[#This Row],[MARKUP]]*Table3[[#This Row],[QTY]]</f>
        <v>37</v>
      </c>
      <c r="H409" s="8"/>
    </row>
    <row r="410" spans="1:8" x14ac:dyDescent="0.3">
      <c r="A410" s="15" t="s">
        <v>1304</v>
      </c>
      <c r="B410" t="str">
        <f>VLOOKUP(Table3[[#This Row],[kode_brg]],Table2[[kode_brg]:[nama_brg]],2,FALSE)</f>
        <v>TRIPANCA 600ML</v>
      </c>
      <c r="C410" s="8">
        <v>1</v>
      </c>
      <c r="D410" s="8">
        <f>VLOOKUP(Table3[[#This Row],[kode_brg]],Table2[[kode_brg]:[jual]],8,FALSE)</f>
        <v>2000</v>
      </c>
      <c r="E410" s="8">
        <f>Table3[[#This Row],[HARGA]]*Table3[[#This Row],[QTY]]</f>
        <v>2000</v>
      </c>
      <c r="F410" s="8">
        <f>VLOOKUP(Table3[[#This Row],[kode_brg]],Table2[[kode_brg]:[mark_up]],9,FALSE)</f>
        <v>750</v>
      </c>
      <c r="G410" s="8">
        <f>Table3[[#This Row],[MARKUP]]*Table3[[#This Row],[QTY]]</f>
        <v>750</v>
      </c>
      <c r="H410" s="8"/>
    </row>
    <row r="411" spans="1:8" x14ac:dyDescent="0.3">
      <c r="A411" s="16" t="s">
        <v>68</v>
      </c>
      <c r="B411" t="str">
        <f>VLOOKUP(Table3[[#This Row],[kode_brg]],Table2[[kode_brg]:[nama_brg]],2,FALSE)</f>
        <v>MIO FULLO CHOCOLAT 9G</v>
      </c>
      <c r="C411" s="8">
        <v>2</v>
      </c>
      <c r="D411" s="8">
        <f>VLOOKUP(Table3[[#This Row],[kode_brg]],Table2[[kode_brg]:[jual]],8,FALSE)</f>
        <v>500</v>
      </c>
      <c r="E411" s="8">
        <f>Table3[[#This Row],[HARGA]]*Table3[[#This Row],[QTY]]</f>
        <v>1000</v>
      </c>
      <c r="F411" s="8">
        <f>VLOOKUP(Table3[[#This Row],[kode_brg]],Table2[[kode_brg]:[mark_up]],9,FALSE)</f>
        <v>37</v>
      </c>
      <c r="G411" s="8">
        <f>Table3[[#This Row],[MARKUP]]*Table3[[#This Row],[QTY]]</f>
        <v>74</v>
      </c>
      <c r="H411" s="8"/>
    </row>
    <row r="412" spans="1:8" x14ac:dyDescent="0.3">
      <c r="A412" s="15" t="s">
        <v>166</v>
      </c>
      <c r="B412" t="str">
        <f>VLOOKUP(Table3[[#This Row],[kode_brg]],Table2[[kode_brg]:[nama_brg]],2,FALSE)</f>
        <v>LE MINERALE 1500ML</v>
      </c>
      <c r="C412" s="8">
        <v>1</v>
      </c>
      <c r="D412" s="8">
        <f>VLOOKUP(Table3[[#This Row],[kode_brg]],Table2[[kode_brg]:[jual]],8,FALSE)</f>
        <v>5000</v>
      </c>
      <c r="E412" s="8">
        <f>Table3[[#This Row],[HARGA]]*Table3[[#This Row],[QTY]]</f>
        <v>5000</v>
      </c>
      <c r="F412" s="8">
        <f>VLOOKUP(Table3[[#This Row],[kode_brg]],Table2[[kode_brg]:[mark_up]],9,FALSE)</f>
        <v>583</v>
      </c>
      <c r="G412" s="8">
        <f>Table3[[#This Row],[MARKUP]]*Table3[[#This Row],[QTY]]</f>
        <v>583</v>
      </c>
      <c r="H412" s="8"/>
    </row>
    <row r="413" spans="1:8" x14ac:dyDescent="0.3">
      <c r="A413" s="15" t="s">
        <v>1304</v>
      </c>
      <c r="B413" t="str">
        <f>VLOOKUP(Table3[[#This Row],[kode_brg]],Table2[[kode_brg]:[nama_brg]],2,FALSE)</f>
        <v>TRIPANCA 600ML</v>
      </c>
      <c r="C413" s="8">
        <v>1</v>
      </c>
      <c r="D413" s="8">
        <f>VLOOKUP(Table3[[#This Row],[kode_brg]],Table2[[kode_brg]:[jual]],8,FALSE)</f>
        <v>2000</v>
      </c>
      <c r="E413" s="8">
        <f>Table3[[#This Row],[HARGA]]*Table3[[#This Row],[QTY]]</f>
        <v>2000</v>
      </c>
      <c r="F413" s="8">
        <f>VLOOKUP(Table3[[#This Row],[kode_brg]],Table2[[kode_brg]:[mark_up]],9,FALSE)</f>
        <v>750</v>
      </c>
      <c r="G413" s="8">
        <f>Table3[[#This Row],[MARKUP]]*Table3[[#This Row],[QTY]]</f>
        <v>750</v>
      </c>
      <c r="H413" s="8"/>
    </row>
    <row r="414" spans="1:8" x14ac:dyDescent="0.3">
      <c r="A414" s="15" t="s">
        <v>1545</v>
      </c>
      <c r="B414" t="str">
        <f>VLOOKUP(Table3[[#This Row],[kode_brg]],Table2[[kode_brg]:[nama_brg]],2,FALSE)</f>
        <v>NU GREENTEA YOGURT 450 ML</v>
      </c>
      <c r="C414" s="8">
        <v>1</v>
      </c>
      <c r="D414" s="8">
        <f>VLOOKUP(Table3[[#This Row],[kode_brg]],Table2[[kode_brg]:[jual]],8,FALSE)</f>
        <v>5500</v>
      </c>
      <c r="E414" s="8">
        <f>Table3[[#This Row],[HARGA]]*Table3[[#This Row],[QTY]]</f>
        <v>5500</v>
      </c>
      <c r="F414" s="8">
        <f>VLOOKUP(Table3[[#This Row],[kode_brg]],Table2[[kode_brg]:[mark_up]],9,FALSE)</f>
        <v>625</v>
      </c>
      <c r="G414" s="8">
        <f>Table3[[#This Row],[MARKUP]]*Table3[[#This Row],[QTY]]</f>
        <v>625</v>
      </c>
      <c r="H414" s="8"/>
    </row>
    <row r="415" spans="1:8" x14ac:dyDescent="0.3">
      <c r="A415" s="16" t="s">
        <v>27</v>
      </c>
      <c r="B415" t="str">
        <f>VLOOKUP(Table3[[#This Row],[kode_brg]],Table2[[kode_brg]:[nama_brg]],2,FALSE)</f>
        <v>POCKY STRAWBERRY STICK 45GR</v>
      </c>
      <c r="C415" s="8">
        <v>1</v>
      </c>
      <c r="D415" s="8">
        <f>VLOOKUP(Table3[[#This Row],[kode_brg]],Table2[[kode_brg]:[jual]],8,FALSE)</f>
        <v>8000</v>
      </c>
      <c r="E415" s="8">
        <f>Table3[[#This Row],[HARGA]]*Table3[[#This Row],[QTY]]</f>
        <v>8000</v>
      </c>
      <c r="F415" s="8">
        <f>VLOOKUP(Table3[[#This Row],[kode_brg]],Table2[[kode_brg]:[mark_up]],9,FALSE)</f>
        <v>1392</v>
      </c>
      <c r="G415" s="8">
        <f>Table3[[#This Row],[MARKUP]]*Table3[[#This Row],[QTY]]</f>
        <v>1392</v>
      </c>
      <c r="H415" s="8"/>
    </row>
    <row r="416" spans="1:8" x14ac:dyDescent="0.3">
      <c r="A416" s="15" t="s">
        <v>1304</v>
      </c>
      <c r="B416" t="str">
        <f>VLOOKUP(Table3[[#This Row],[kode_brg]],Table2[[kode_brg]:[nama_brg]],2,FALSE)</f>
        <v>TRIPANCA 600ML</v>
      </c>
      <c r="C416" s="8">
        <v>2</v>
      </c>
      <c r="D416" s="8">
        <f>VLOOKUP(Table3[[#This Row],[kode_brg]],Table2[[kode_brg]:[jual]],8,FALSE)</f>
        <v>2000</v>
      </c>
      <c r="E416" s="8">
        <f>Table3[[#This Row],[HARGA]]*Table3[[#This Row],[QTY]]</f>
        <v>4000</v>
      </c>
      <c r="F416" s="8">
        <f>VLOOKUP(Table3[[#This Row],[kode_brg]],Table2[[kode_brg]:[mark_up]],9,FALSE)</f>
        <v>750</v>
      </c>
      <c r="G416" s="8">
        <f>Table3[[#This Row],[MARKUP]]*Table3[[#This Row],[QTY]]</f>
        <v>1500</v>
      </c>
      <c r="H416" s="8"/>
    </row>
    <row r="417" spans="1:8" x14ac:dyDescent="0.3">
      <c r="A417" s="16" t="s">
        <v>68</v>
      </c>
      <c r="B417" t="str">
        <f>VLOOKUP(Table3[[#This Row],[kode_brg]],Table2[[kode_brg]:[nama_brg]],2,FALSE)</f>
        <v>MIO FULLO CHOCOLAT 9G</v>
      </c>
      <c r="C417" s="8">
        <v>1</v>
      </c>
      <c r="D417" s="8">
        <f>VLOOKUP(Table3[[#This Row],[kode_brg]],Table2[[kode_brg]:[jual]],8,FALSE)</f>
        <v>500</v>
      </c>
      <c r="E417" s="8">
        <f>Table3[[#This Row],[HARGA]]*Table3[[#This Row],[QTY]]</f>
        <v>500</v>
      </c>
      <c r="F417" s="8">
        <f>VLOOKUP(Table3[[#This Row],[kode_brg]],Table2[[kode_brg]:[mark_up]],9,FALSE)</f>
        <v>37</v>
      </c>
      <c r="G417" s="8">
        <f>Table3[[#This Row],[MARKUP]]*Table3[[#This Row],[QTY]]</f>
        <v>37</v>
      </c>
      <c r="H417" s="8"/>
    </row>
    <row r="418" spans="1:8" x14ac:dyDescent="0.3">
      <c r="A418" s="16" t="s">
        <v>828</v>
      </c>
      <c r="B418" t="str">
        <f>VLOOKUP(Table3[[#This Row],[kode_brg]],Table2[[kode_brg]:[nama_brg]],2,FALSE)</f>
        <v>CUCU RICE CRISPIES</v>
      </c>
      <c r="C418" s="8">
        <v>1</v>
      </c>
      <c r="D418" s="8">
        <f>VLOOKUP(Table3[[#This Row],[kode_brg]],Table2[[kode_brg]:[jual]],8,FALSE)</f>
        <v>1000</v>
      </c>
      <c r="E418" s="8">
        <f>Table3[[#This Row],[HARGA]]*Table3[[#This Row],[QTY]]</f>
        <v>1000</v>
      </c>
      <c r="F418" s="8">
        <f>VLOOKUP(Table3[[#This Row],[kode_brg]],Table2[[kode_brg]:[mark_up]],9,FALSE)</f>
        <v>113</v>
      </c>
      <c r="G418" s="8">
        <f>Table3[[#This Row],[MARKUP]]*Table3[[#This Row],[QTY]]</f>
        <v>113</v>
      </c>
      <c r="H418" s="8"/>
    </row>
    <row r="419" spans="1:8" x14ac:dyDescent="0.3">
      <c r="A419" s="15" t="s">
        <v>1304</v>
      </c>
      <c r="B419" t="str">
        <f>VLOOKUP(Table3[[#This Row],[kode_brg]],Table2[[kode_brg]:[nama_brg]],2,FALSE)</f>
        <v>TRIPANCA 600ML</v>
      </c>
      <c r="C419" s="8">
        <v>5</v>
      </c>
      <c r="D419" s="8">
        <f>VLOOKUP(Table3[[#This Row],[kode_brg]],Table2[[kode_brg]:[jual]],8,FALSE)</f>
        <v>2000</v>
      </c>
      <c r="E419" s="8">
        <f>Table3[[#This Row],[HARGA]]*Table3[[#This Row],[QTY]]</f>
        <v>10000</v>
      </c>
      <c r="F419" s="8">
        <f>VLOOKUP(Table3[[#This Row],[kode_brg]],Table2[[kode_brg]:[mark_up]],9,FALSE)</f>
        <v>750</v>
      </c>
      <c r="G419" s="8">
        <f>Table3[[#This Row],[MARKUP]]*Table3[[#This Row],[QTY]]</f>
        <v>3750</v>
      </c>
      <c r="H419" s="8"/>
    </row>
    <row r="420" spans="1:8" x14ac:dyDescent="0.3">
      <c r="A420" s="16" t="s">
        <v>168</v>
      </c>
      <c r="B420" t="str">
        <f>VLOOKUP(Table3[[#This Row],[kode_brg]],Table2[[kode_brg]:[nama_brg]],2,FALSE)</f>
        <v>LE MINERALE 600ML</v>
      </c>
      <c r="C420" s="8">
        <v>1</v>
      </c>
      <c r="D420" s="8">
        <f>VLOOKUP(Table3[[#This Row],[kode_brg]],Table2[[kode_brg]:[jual]],8,FALSE)</f>
        <v>2500</v>
      </c>
      <c r="E420" s="8">
        <f>Table3[[#This Row],[HARGA]]*Table3[[#This Row],[QTY]]</f>
        <v>2500</v>
      </c>
      <c r="F420" s="8">
        <f>VLOOKUP(Table3[[#This Row],[kode_brg]],Table2[[kode_brg]:[mark_up]],9,FALSE)</f>
        <v>541</v>
      </c>
      <c r="G420" s="8">
        <f>Table3[[#This Row],[MARKUP]]*Table3[[#This Row],[QTY]]</f>
        <v>541</v>
      </c>
      <c r="H420" s="8"/>
    </row>
    <row r="421" spans="1:8" x14ac:dyDescent="0.3">
      <c r="A421" s="15" t="s">
        <v>1304</v>
      </c>
      <c r="B421" t="str">
        <f>VLOOKUP(Table3[[#This Row],[kode_brg]],Table2[[kode_brg]:[nama_brg]],2,FALSE)</f>
        <v>TRIPANCA 600ML</v>
      </c>
      <c r="C421" s="8">
        <v>2</v>
      </c>
      <c r="D421" s="8">
        <f>VLOOKUP(Table3[[#This Row],[kode_brg]],Table2[[kode_brg]:[jual]],8,FALSE)</f>
        <v>2000</v>
      </c>
      <c r="E421" s="8">
        <f>Table3[[#This Row],[HARGA]]*Table3[[#This Row],[QTY]]</f>
        <v>4000</v>
      </c>
      <c r="F421" s="8">
        <f>VLOOKUP(Table3[[#This Row],[kode_brg]],Table2[[kode_brg]:[mark_up]],9,FALSE)</f>
        <v>750</v>
      </c>
      <c r="G421" s="8">
        <f>Table3[[#This Row],[MARKUP]]*Table3[[#This Row],[QTY]]</f>
        <v>1500</v>
      </c>
      <c r="H421" s="8"/>
    </row>
    <row r="422" spans="1:8" x14ac:dyDescent="0.3">
      <c r="A422" s="36" t="s">
        <v>1426</v>
      </c>
      <c r="B422" t="str">
        <f>VLOOKUP(Table3[[#This Row],[kode_brg]],Table2[[kode_brg]:[nama_brg]],2,FALSE)</f>
        <v>KAOS KAKI HITAM SMA</v>
      </c>
      <c r="C422" s="8">
        <v>1</v>
      </c>
      <c r="D422" s="8">
        <f>VLOOKUP(Table3[[#This Row],[kode_brg]],Table2[[kode_brg]:[jual]],8,FALSE)</f>
        <v>5000</v>
      </c>
      <c r="E422" s="8">
        <f>Table3[[#This Row],[HARGA]]*Table3[[#This Row],[QTY]]</f>
        <v>5000</v>
      </c>
      <c r="F422" s="8">
        <f>VLOOKUP(Table3[[#This Row],[kode_brg]],Table2[[kode_brg]:[mark_up]],9,FALSE)</f>
        <v>2200</v>
      </c>
      <c r="G422" s="8">
        <f>Table3[[#This Row],[MARKUP]]*Table3[[#This Row],[QTY]]</f>
        <v>2200</v>
      </c>
      <c r="H422" s="8"/>
    </row>
    <row r="423" spans="1:8" x14ac:dyDescent="0.3">
      <c r="A423" s="42" t="s">
        <v>1348</v>
      </c>
      <c r="B423" t="str">
        <f>VLOOKUP(Table3[[#This Row],[kode_brg]],Table2[[kode_brg]:[nama_brg]],2,FALSE)</f>
        <v>SUSU KEDELAI</v>
      </c>
      <c r="C423" s="8">
        <v>2</v>
      </c>
      <c r="D423" s="8">
        <f>VLOOKUP(Table3[[#This Row],[kode_brg]],Table2[[kode_brg]:[jual]],8,FALSE)</f>
        <v>2000</v>
      </c>
      <c r="E423" s="8">
        <f>Table3[[#This Row],[HARGA]]*Table3[[#This Row],[QTY]]</f>
        <v>4000</v>
      </c>
      <c r="F423" s="8">
        <f>VLOOKUP(Table3[[#This Row],[kode_brg]],Table2[[kode_brg]:[mark_up]],9,FALSE)</f>
        <v>400</v>
      </c>
      <c r="G423" s="8">
        <f>Table3[[#This Row],[MARKUP]]*Table3[[#This Row],[QTY]]</f>
        <v>800</v>
      </c>
      <c r="H423" s="8"/>
    </row>
    <row r="424" spans="1:8" x14ac:dyDescent="0.3">
      <c r="A424" s="15" t="s">
        <v>162</v>
      </c>
      <c r="B424" t="str">
        <f>VLOOKUP(Table3[[#This Row],[kode_brg]],Table2[[kode_brg]:[nama_brg]],2,FALSE)</f>
        <v>AQUA AIR MNM BOTOL 600ML</v>
      </c>
      <c r="C424" s="8">
        <v>1</v>
      </c>
      <c r="D424" s="8">
        <f>VLOOKUP(Table3[[#This Row],[kode_brg]],Table2[[kode_brg]:[jual]],8,FALSE)</f>
        <v>3000</v>
      </c>
      <c r="E424" s="8">
        <f>Table3[[#This Row],[HARGA]]*Table3[[#This Row],[QTY]]</f>
        <v>3000</v>
      </c>
      <c r="F424" s="8">
        <f>VLOOKUP(Table3[[#This Row],[kode_brg]],Table2[[kode_brg]:[mark_up]],9,FALSE)</f>
        <v>842</v>
      </c>
      <c r="G424" s="8">
        <f>Table3[[#This Row],[MARKUP]]*Table3[[#This Row],[QTY]]</f>
        <v>842</v>
      </c>
      <c r="H424" s="8"/>
    </row>
    <row r="425" spans="1:8" x14ac:dyDescent="0.3">
      <c r="A425" s="16" t="s">
        <v>168</v>
      </c>
      <c r="B425" t="str">
        <f>VLOOKUP(Table3[[#This Row],[kode_brg]],Table2[[kode_brg]:[nama_brg]],2,FALSE)</f>
        <v>LE MINERALE 600ML</v>
      </c>
      <c r="C425" s="8">
        <v>1</v>
      </c>
      <c r="D425" s="8">
        <f>VLOOKUP(Table3[[#This Row],[kode_brg]],Table2[[kode_brg]:[jual]],8,FALSE)</f>
        <v>2500</v>
      </c>
      <c r="E425" s="8">
        <f>Table3[[#This Row],[HARGA]]*Table3[[#This Row],[QTY]]</f>
        <v>2500</v>
      </c>
      <c r="F425" s="8">
        <f>VLOOKUP(Table3[[#This Row],[kode_brg]],Table2[[kode_brg]:[mark_up]],9,FALSE)</f>
        <v>541</v>
      </c>
      <c r="G425" s="8">
        <f>Table3[[#This Row],[MARKUP]]*Table3[[#This Row],[QTY]]</f>
        <v>541</v>
      </c>
      <c r="H425" s="8"/>
    </row>
    <row r="426" spans="1:8" x14ac:dyDescent="0.3">
      <c r="A426" s="42" t="s">
        <v>1348</v>
      </c>
      <c r="B426" t="str">
        <f>VLOOKUP(Table3[[#This Row],[kode_brg]],Table2[[kode_brg]:[nama_brg]],2,FALSE)</f>
        <v>SUSU KEDELAI</v>
      </c>
      <c r="C426" s="8">
        <v>1</v>
      </c>
      <c r="D426" s="8">
        <f>VLOOKUP(Table3[[#This Row],[kode_brg]],Table2[[kode_brg]:[jual]],8,FALSE)</f>
        <v>2000</v>
      </c>
      <c r="E426" s="8">
        <f>Table3[[#This Row],[HARGA]]*Table3[[#This Row],[QTY]]</f>
        <v>2000</v>
      </c>
      <c r="F426" s="8">
        <f>VLOOKUP(Table3[[#This Row],[kode_brg]],Table2[[kode_brg]:[mark_up]],9,FALSE)</f>
        <v>400</v>
      </c>
      <c r="G426" s="8">
        <f>Table3[[#This Row],[MARKUP]]*Table3[[#This Row],[QTY]]</f>
        <v>400</v>
      </c>
      <c r="H426" s="8"/>
    </row>
    <row r="427" spans="1:8" x14ac:dyDescent="0.3">
      <c r="A427" s="15" t="s">
        <v>432</v>
      </c>
      <c r="B427" t="str">
        <f>VLOOKUP(Table3[[#This Row],[kode_brg]],Table2[[kode_brg]:[nama_brg]],2,FALSE)</f>
        <v>GREENFIELDS CHO MILK 200ML</v>
      </c>
      <c r="C427" s="8">
        <v>1</v>
      </c>
      <c r="D427" s="8">
        <f>VLOOKUP(Table3[[#This Row],[kode_brg]],Table2[[kode_brg]:[jual]],8,FALSE)</f>
        <v>7000</v>
      </c>
      <c r="E427" s="8">
        <f>Table3[[#This Row],[HARGA]]*Table3[[#This Row],[QTY]]</f>
        <v>7000</v>
      </c>
      <c r="F427" s="8">
        <f>VLOOKUP(Table3[[#This Row],[kode_brg]],Table2[[kode_brg]:[mark_up]],9,FALSE)</f>
        <v>1000</v>
      </c>
      <c r="G427" s="8">
        <f>Table3[[#This Row],[MARKUP]]*Table3[[#This Row],[QTY]]</f>
        <v>1000</v>
      </c>
      <c r="H427" s="8"/>
    </row>
    <row r="428" spans="1:8" x14ac:dyDescent="0.3">
      <c r="A428" s="16" t="s">
        <v>267</v>
      </c>
      <c r="B428" t="str">
        <f>VLOOKUP(Table3[[#This Row],[kode_brg]],Table2[[kode_brg]:[nama_brg]],2,FALSE)</f>
        <v>FRESTEA GREEN TEA HONEY 350 ML</v>
      </c>
      <c r="C428" s="8">
        <v>1</v>
      </c>
      <c r="D428" s="8">
        <f>VLOOKUP(Table3[[#This Row],[kode_brg]],Table2[[kode_brg]:[jual]],8,FALSE)</f>
        <v>4000</v>
      </c>
      <c r="E428" s="8">
        <f>Table3[[#This Row],[HARGA]]*Table3[[#This Row],[QTY]]</f>
        <v>4000</v>
      </c>
      <c r="F428" s="8">
        <f>VLOOKUP(Table3[[#This Row],[kode_brg]],Table2[[kode_brg]:[mark_up]],9,FALSE)</f>
        <v>914</v>
      </c>
      <c r="G428" s="8">
        <f>Table3[[#This Row],[MARKUP]]*Table3[[#This Row],[QTY]]</f>
        <v>914</v>
      </c>
      <c r="H428" s="8"/>
    </row>
    <row r="429" spans="1:8" x14ac:dyDescent="0.3">
      <c r="A429" s="16" t="s">
        <v>705</v>
      </c>
      <c r="B429" t="str">
        <f>VLOOKUP(Table3[[#This Row],[kode_brg]],Table2[[kode_brg]:[nama_brg]],2,FALSE)</f>
        <v>BATU BATERAI UM 3 BIRU SINGLE</v>
      </c>
      <c r="C429" s="8">
        <v>1</v>
      </c>
      <c r="D429" s="8">
        <f>VLOOKUP(Table3[[#This Row],[kode_brg]],Table2[[kode_brg]:[jual]],8,FALSE)</f>
        <v>3000</v>
      </c>
      <c r="E429" s="8">
        <f>Table3[[#This Row],[HARGA]]*Table3[[#This Row],[QTY]]</f>
        <v>3000</v>
      </c>
      <c r="F429" s="8">
        <f>VLOOKUP(Table3[[#This Row],[kode_brg]],Table2[[kode_brg]:[mark_up]],9,FALSE)</f>
        <v>891</v>
      </c>
      <c r="G429" s="8">
        <f>Table3[[#This Row],[MARKUP]]*Table3[[#This Row],[QTY]]</f>
        <v>891</v>
      </c>
      <c r="H429" s="8"/>
    </row>
    <row r="430" spans="1:8" x14ac:dyDescent="0.3">
      <c r="A430" s="16" t="s">
        <v>422</v>
      </c>
      <c r="B430" t="str">
        <f>VLOOKUP(Table3[[#This Row],[kode_brg]],Table2[[kode_brg]:[nama_brg]],2,FALSE)</f>
        <v>ULTRA SUSU SLIM STRAW 250 ML</v>
      </c>
      <c r="C430" s="8">
        <v>1</v>
      </c>
      <c r="D430" s="8">
        <f>VLOOKUP(Table3[[#This Row],[kode_brg]],Table2[[kode_brg]:[jual]],8,FALSE)</f>
        <v>5500</v>
      </c>
      <c r="E430" s="8">
        <f>Table3[[#This Row],[HARGA]]*Table3[[#This Row],[QTY]]</f>
        <v>5500</v>
      </c>
      <c r="F430" s="8">
        <f>VLOOKUP(Table3[[#This Row],[kode_brg]],Table2[[kode_brg]:[mark_up]],9,FALSE)</f>
        <v>645</v>
      </c>
      <c r="G430" s="8">
        <f>Table3[[#This Row],[MARKUP]]*Table3[[#This Row],[QTY]]</f>
        <v>645</v>
      </c>
      <c r="H430" s="8"/>
    </row>
    <row r="431" spans="1:8" x14ac:dyDescent="0.3">
      <c r="A431" s="15" t="s">
        <v>80</v>
      </c>
      <c r="B431" t="str">
        <f>VLOOKUP(Table3[[#This Row],[kode_brg]],Table2[[kode_brg]:[nama_brg]],2,FALSE)</f>
        <v>0REO SFTCK 12X16</v>
      </c>
      <c r="C431" s="8">
        <v>1</v>
      </c>
      <c r="D431" s="8">
        <f>VLOOKUP(Table3[[#This Row],[kode_brg]],Table2[[kode_brg]:[jual]],8,FALSE)</f>
        <v>2800</v>
      </c>
      <c r="E431" s="8">
        <f>Table3[[#This Row],[HARGA]]*Table3[[#This Row],[QTY]]</f>
        <v>2800</v>
      </c>
      <c r="F431" s="8">
        <f>VLOOKUP(Table3[[#This Row],[kode_brg]],Table2[[kode_brg]:[mark_up]],9,FALSE)</f>
        <v>608</v>
      </c>
      <c r="G431" s="8">
        <f>Table3[[#This Row],[MARKUP]]*Table3[[#This Row],[QTY]]</f>
        <v>608</v>
      </c>
      <c r="H431" s="8"/>
    </row>
    <row r="432" spans="1:8" x14ac:dyDescent="0.3">
      <c r="A432" s="15" t="s">
        <v>45</v>
      </c>
      <c r="B432" t="str">
        <f>VLOOKUP(Table3[[#This Row],[kode_brg]],Table2[[kode_brg]:[nama_brg]],2,FALSE)</f>
        <v>ROMA SUPERSTAR CKLT 16G</v>
      </c>
      <c r="C432" s="8">
        <v>1</v>
      </c>
      <c r="D432" s="8">
        <f>VLOOKUP(Table3[[#This Row],[kode_brg]],Table2[[kode_brg]:[jual]],8,FALSE)</f>
        <v>1000</v>
      </c>
      <c r="E432" s="8">
        <f>Table3[[#This Row],[HARGA]]*Table3[[#This Row],[QTY]]</f>
        <v>1000</v>
      </c>
      <c r="F432" s="8">
        <f>VLOOKUP(Table3[[#This Row],[kode_brg]],Table2[[kode_brg]:[mark_up]],9,FALSE)</f>
        <v>133</v>
      </c>
      <c r="G432" s="8">
        <f>Table3[[#This Row],[MARKUP]]*Table3[[#This Row],[QTY]]</f>
        <v>133</v>
      </c>
      <c r="H432" s="8"/>
    </row>
    <row r="433" spans="1:8" x14ac:dyDescent="0.3">
      <c r="A433" s="15" t="s">
        <v>549</v>
      </c>
      <c r="B433" t="str">
        <f>VLOOKUP(Table3[[#This Row],[kode_brg]],Table2[[kode_brg]:[nama_brg]],2,FALSE)</f>
        <v>TWISTER THIN Vanila  20 G</v>
      </c>
      <c r="C433" s="8">
        <v>1</v>
      </c>
      <c r="D433" s="8">
        <f>VLOOKUP(Table3[[#This Row],[kode_brg]],Table2[[kode_brg]:[jual]],8,FALSE)</f>
        <v>2000</v>
      </c>
      <c r="E433" s="8">
        <f>Table3[[#This Row],[HARGA]]*Table3[[#This Row],[QTY]]</f>
        <v>2000</v>
      </c>
      <c r="F433" s="8">
        <f>VLOOKUP(Table3[[#This Row],[kode_brg]],Table2[[kode_brg]:[mark_up]],9,FALSE)</f>
        <v>410</v>
      </c>
      <c r="G433" s="8">
        <f>Table3[[#This Row],[MARKUP]]*Table3[[#This Row],[QTY]]</f>
        <v>410</v>
      </c>
      <c r="H433" s="8"/>
    </row>
    <row r="434" spans="1:8" x14ac:dyDescent="0.3">
      <c r="A434" s="16" t="s">
        <v>168</v>
      </c>
      <c r="B434" t="str">
        <f>VLOOKUP(Table3[[#This Row],[kode_brg]],Table2[[kode_brg]:[nama_brg]],2,FALSE)</f>
        <v>LE MINERALE 600ML</v>
      </c>
      <c r="C434" s="8">
        <v>2</v>
      </c>
      <c r="D434" s="8">
        <f>VLOOKUP(Table3[[#This Row],[kode_brg]],Table2[[kode_brg]:[jual]],8,FALSE)</f>
        <v>2500</v>
      </c>
      <c r="E434" s="8">
        <f>Table3[[#This Row],[HARGA]]*Table3[[#This Row],[QTY]]</f>
        <v>5000</v>
      </c>
      <c r="F434" s="8">
        <f>VLOOKUP(Table3[[#This Row],[kode_brg]],Table2[[kode_brg]:[mark_up]],9,FALSE)</f>
        <v>541</v>
      </c>
      <c r="G434" s="8">
        <f>Table3[[#This Row],[MARKUP]]*Table3[[#This Row],[QTY]]</f>
        <v>1082</v>
      </c>
      <c r="H434" s="8"/>
    </row>
    <row r="435" spans="1:8" x14ac:dyDescent="0.3">
      <c r="A435" s="15" t="s">
        <v>1544</v>
      </c>
      <c r="B435" t="str">
        <f>VLOOKUP(Table3[[#This Row],[kode_brg]],Table2[[kode_brg]:[nama_brg]],2,FALSE)</f>
        <v>NU GREENTEAGULA BATU 450 ML</v>
      </c>
      <c r="C435" s="8">
        <v>1</v>
      </c>
      <c r="D435" s="8">
        <f>VLOOKUP(Table3[[#This Row],[kode_brg]],Table2[[kode_brg]:[jual]],8,FALSE)</f>
        <v>5500</v>
      </c>
      <c r="E435" s="8">
        <f>Table3[[#This Row],[HARGA]]*Table3[[#This Row],[QTY]]</f>
        <v>5500</v>
      </c>
      <c r="F435" s="8">
        <f>VLOOKUP(Table3[[#This Row],[kode_brg]],Table2[[kode_brg]:[mark_up]],9,FALSE)</f>
        <v>611</v>
      </c>
      <c r="G435" s="8">
        <f>Table3[[#This Row],[MARKUP]]*Table3[[#This Row],[QTY]]</f>
        <v>611</v>
      </c>
      <c r="H435" s="8"/>
    </row>
    <row r="436" spans="1:8" x14ac:dyDescent="0.3">
      <c r="A436" s="15" t="s">
        <v>1304</v>
      </c>
      <c r="B436" t="str">
        <f>VLOOKUP(Table3[[#This Row],[kode_brg]],Table2[[kode_brg]:[nama_brg]],2,FALSE)</f>
        <v>TRIPANCA 600ML</v>
      </c>
      <c r="C436" s="8">
        <v>1</v>
      </c>
      <c r="D436" s="8">
        <f>VLOOKUP(Table3[[#This Row],[kode_brg]],Table2[[kode_brg]:[jual]],8,FALSE)</f>
        <v>2000</v>
      </c>
      <c r="E436" s="8">
        <f>Table3[[#This Row],[HARGA]]*Table3[[#This Row],[QTY]]</f>
        <v>2000</v>
      </c>
      <c r="F436" s="8">
        <f>VLOOKUP(Table3[[#This Row],[kode_brg]],Table2[[kode_brg]:[mark_up]],9,FALSE)</f>
        <v>750</v>
      </c>
      <c r="G436" s="8">
        <f>Table3[[#This Row],[MARKUP]]*Table3[[#This Row],[QTY]]</f>
        <v>750</v>
      </c>
      <c r="H436" s="8"/>
    </row>
    <row r="437" spans="1:8" x14ac:dyDescent="0.3">
      <c r="A437" s="15" t="s">
        <v>1532</v>
      </c>
      <c r="B437" t="str">
        <f>VLOOKUP(Table3[[#This Row],[kode_brg]],Table2[[kode_brg]:[nama_brg]],2,FALSE)</f>
        <v>LAURIER MAXI RCG 10</v>
      </c>
      <c r="C437" s="8">
        <v>2</v>
      </c>
      <c r="D437" s="8">
        <f>VLOOKUP(Table3[[#This Row],[kode_brg]],Table2[[kode_brg]:[jual]],8,FALSE)</f>
        <v>1000</v>
      </c>
      <c r="E437" s="8">
        <f>Table3[[#This Row],[HARGA]]*Table3[[#This Row],[QTY]]</f>
        <v>2000</v>
      </c>
      <c r="F437" s="8">
        <f>VLOOKUP(Table3[[#This Row],[kode_brg]],Table2[[kode_brg]:[mark_up]],9,FALSE)</f>
        <v>325</v>
      </c>
      <c r="G437" s="8">
        <f>Table3[[#This Row],[MARKUP]]*Table3[[#This Row],[QTY]]</f>
        <v>650</v>
      </c>
      <c r="H437" s="8"/>
    </row>
    <row r="438" spans="1:8" x14ac:dyDescent="0.3">
      <c r="A438" s="42" t="s">
        <v>1348</v>
      </c>
      <c r="B438" t="str">
        <f>VLOOKUP(Table3[[#This Row],[kode_brg]],Table2[[kode_brg]:[nama_brg]],2,FALSE)</f>
        <v>SUSU KEDELAI</v>
      </c>
      <c r="C438" s="8">
        <v>1</v>
      </c>
      <c r="D438" s="8">
        <f>VLOOKUP(Table3[[#This Row],[kode_brg]],Table2[[kode_brg]:[jual]],8,FALSE)</f>
        <v>2000</v>
      </c>
      <c r="E438" s="8">
        <f>Table3[[#This Row],[HARGA]]*Table3[[#This Row],[QTY]]</f>
        <v>2000</v>
      </c>
      <c r="F438" s="8">
        <f>VLOOKUP(Table3[[#This Row],[kode_brg]],Table2[[kode_brg]:[mark_up]],9,FALSE)</f>
        <v>400</v>
      </c>
      <c r="G438" s="8">
        <f>Table3[[#This Row],[MARKUP]]*Table3[[#This Row],[QTY]]</f>
        <v>400</v>
      </c>
      <c r="H438" s="8"/>
    </row>
    <row r="439" spans="1:8" x14ac:dyDescent="0.3">
      <c r="A439" s="15" t="s">
        <v>571</v>
      </c>
      <c r="B439" t="str">
        <f>VLOOKUP(Table3[[#This Row],[kode_brg]],Table2[[kode_brg]:[nama_brg]],2,FALSE)</f>
        <v>QTELA TEMPE CABE RAWIT 55GR</v>
      </c>
      <c r="C439" s="8">
        <v>1</v>
      </c>
      <c r="D439" s="8">
        <f>VLOOKUP(Table3[[#This Row],[kode_brg]],Table2[[kode_brg]:[jual]],8,FALSE)</f>
        <v>7000</v>
      </c>
      <c r="E439" s="8">
        <f>Table3[[#This Row],[HARGA]]*Table3[[#This Row],[QTY]]</f>
        <v>7000</v>
      </c>
      <c r="F439" s="8">
        <f>VLOOKUP(Table3[[#This Row],[kode_brg]],Table2[[kode_brg]:[mark_up]],9,FALSE)</f>
        <v>400</v>
      </c>
      <c r="G439" s="8">
        <f>Table3[[#This Row],[MARKUP]]*Table3[[#This Row],[QTY]]</f>
        <v>400</v>
      </c>
      <c r="H439" s="8"/>
    </row>
    <row r="440" spans="1:8" x14ac:dyDescent="0.3">
      <c r="A440" s="15" t="s">
        <v>162</v>
      </c>
      <c r="B440" t="str">
        <f>VLOOKUP(Table3[[#This Row],[kode_brg]],Table2[[kode_brg]:[nama_brg]],2,FALSE)</f>
        <v>AQUA AIR MNM BOTOL 600ML</v>
      </c>
      <c r="C440" s="8">
        <v>3</v>
      </c>
      <c r="D440" s="8">
        <f>VLOOKUP(Table3[[#This Row],[kode_brg]],Table2[[kode_brg]:[jual]],8,FALSE)</f>
        <v>3000</v>
      </c>
      <c r="E440" s="8">
        <f>Table3[[#This Row],[HARGA]]*Table3[[#This Row],[QTY]]</f>
        <v>9000</v>
      </c>
      <c r="F440" s="8">
        <f>VLOOKUP(Table3[[#This Row],[kode_brg]],Table2[[kode_brg]:[mark_up]],9,FALSE)</f>
        <v>842</v>
      </c>
      <c r="G440" s="8">
        <f>Table3[[#This Row],[MARKUP]]*Table3[[#This Row],[QTY]]</f>
        <v>2526</v>
      </c>
      <c r="H440" s="8"/>
    </row>
    <row r="441" spans="1:8" x14ac:dyDescent="0.3">
      <c r="A441" s="16" t="s">
        <v>168</v>
      </c>
      <c r="B441" t="str">
        <f>VLOOKUP(Table3[[#This Row],[kode_brg]],Table2[[kode_brg]:[nama_brg]],2,FALSE)</f>
        <v>LE MINERALE 600ML</v>
      </c>
      <c r="C441" s="8">
        <v>1</v>
      </c>
      <c r="D441" s="8">
        <f>VLOOKUP(Table3[[#This Row],[kode_brg]],Table2[[kode_brg]:[jual]],8,FALSE)</f>
        <v>2500</v>
      </c>
      <c r="E441" s="8">
        <f>Table3[[#This Row],[HARGA]]*Table3[[#This Row],[QTY]]</f>
        <v>2500</v>
      </c>
      <c r="F441" s="8">
        <f>VLOOKUP(Table3[[#This Row],[kode_brg]],Table2[[kode_brg]:[mark_up]],9,FALSE)</f>
        <v>541</v>
      </c>
      <c r="G441" s="8">
        <f>Table3[[#This Row],[MARKUP]]*Table3[[#This Row],[QTY]]</f>
        <v>541</v>
      </c>
      <c r="H441" s="8"/>
    </row>
    <row r="442" spans="1:8" x14ac:dyDescent="0.3">
      <c r="A442" s="15" t="s">
        <v>571</v>
      </c>
      <c r="B442" t="str">
        <f>VLOOKUP(Table3[[#This Row],[kode_brg]],Table2[[kode_brg]:[nama_brg]],2,FALSE)</f>
        <v>QTELA TEMPE CABE RAWIT 55GR</v>
      </c>
      <c r="C442" s="8">
        <v>1</v>
      </c>
      <c r="D442" s="8">
        <f>VLOOKUP(Table3[[#This Row],[kode_brg]],Table2[[kode_brg]:[jual]],8,FALSE)</f>
        <v>7000</v>
      </c>
      <c r="E442" s="8">
        <f>Table3[[#This Row],[HARGA]]*Table3[[#This Row],[QTY]]</f>
        <v>7000</v>
      </c>
      <c r="F442" s="8">
        <f>VLOOKUP(Table3[[#This Row],[kode_brg]],Table2[[kode_brg]:[mark_up]],9,FALSE)</f>
        <v>400</v>
      </c>
      <c r="G442" s="8">
        <f>Table3[[#This Row],[MARKUP]]*Table3[[#This Row],[QTY]]</f>
        <v>400</v>
      </c>
      <c r="H442" s="8"/>
    </row>
    <row r="443" spans="1:8" x14ac:dyDescent="0.3">
      <c r="A443" s="16" t="s">
        <v>914</v>
      </c>
      <c r="B443" t="str">
        <f>VLOOKUP(Table3[[#This Row],[kode_brg]],Table2[[kode_brg]:[nama_brg]],2,FALSE)</f>
        <v>DUA KELINCI TIC TAC PDS 18 G</v>
      </c>
      <c r="C443" s="8">
        <v>2</v>
      </c>
      <c r="D443" s="8">
        <f>VLOOKUP(Table3[[#This Row],[kode_brg]],Table2[[kode_brg]:[jual]],8,FALSE)</f>
        <v>1000</v>
      </c>
      <c r="E443" s="8">
        <f>Table3[[#This Row],[HARGA]]*Table3[[#This Row],[QTY]]</f>
        <v>2000</v>
      </c>
      <c r="F443" s="8">
        <f>VLOOKUP(Table3[[#This Row],[kode_brg]],Table2[[kode_brg]:[mark_up]],9,FALSE)</f>
        <v>170</v>
      </c>
      <c r="G443" s="8">
        <f>Table3[[#This Row],[MARKUP]]*Table3[[#This Row],[QTY]]</f>
        <v>340</v>
      </c>
      <c r="H443" s="8"/>
    </row>
    <row r="444" spans="1:8" x14ac:dyDescent="0.3">
      <c r="A444" s="16" t="s">
        <v>68</v>
      </c>
      <c r="B444" t="str">
        <f>VLOOKUP(Table3[[#This Row],[kode_brg]],Table2[[kode_brg]:[nama_brg]],2,FALSE)</f>
        <v>MIO FULLO CHOCOLAT 9G</v>
      </c>
      <c r="C444" s="8">
        <v>2</v>
      </c>
      <c r="D444" s="8">
        <f>VLOOKUP(Table3[[#This Row],[kode_brg]],Table2[[kode_brg]:[jual]],8,FALSE)</f>
        <v>500</v>
      </c>
      <c r="E444" s="8">
        <f>Table3[[#This Row],[HARGA]]*Table3[[#This Row],[QTY]]</f>
        <v>1000</v>
      </c>
      <c r="F444" s="8">
        <f>VLOOKUP(Table3[[#This Row],[kode_brg]],Table2[[kode_brg]:[mark_up]],9,FALSE)</f>
        <v>37</v>
      </c>
      <c r="G444" s="8">
        <f>Table3[[#This Row],[MARKUP]]*Table3[[#This Row],[QTY]]</f>
        <v>74</v>
      </c>
      <c r="H444" s="8"/>
    </row>
    <row r="445" spans="1:8" x14ac:dyDescent="0.3">
      <c r="A445" s="15" t="s">
        <v>62</v>
      </c>
      <c r="B445" t="str">
        <f>VLOOKUP(Table3[[#This Row],[kode_brg]],Table2[[kode_brg]:[nama_brg]],2,FALSE)</f>
        <v>DELFI TOP CHOCOLATE 9G</v>
      </c>
      <c r="C445" s="8">
        <v>1</v>
      </c>
      <c r="D445" s="8">
        <f>VLOOKUP(Table3[[#This Row],[kode_brg]],Table2[[kode_brg]:[jual]],8,FALSE)</f>
        <v>1000</v>
      </c>
      <c r="E445" s="8">
        <f>Table3[[#This Row],[HARGA]]*Table3[[#This Row],[QTY]]</f>
        <v>1000</v>
      </c>
      <c r="F445" s="8">
        <f>VLOOKUP(Table3[[#This Row],[kode_brg]],Table2[[kode_brg]:[mark_up]],9,FALSE)</f>
        <v>113</v>
      </c>
      <c r="G445" s="8">
        <f>Table3[[#This Row],[MARKUP]]*Table3[[#This Row],[QTY]]</f>
        <v>113</v>
      </c>
      <c r="H445" s="8"/>
    </row>
    <row r="446" spans="1:8" x14ac:dyDescent="0.3">
      <c r="A446" s="15" t="s">
        <v>1304</v>
      </c>
      <c r="B446" t="str">
        <f>VLOOKUP(Table3[[#This Row],[kode_brg]],Table2[[kode_brg]:[nama_brg]],2,FALSE)</f>
        <v>TRIPANCA 600ML</v>
      </c>
      <c r="C446" s="8">
        <v>1</v>
      </c>
      <c r="D446" s="8">
        <f>VLOOKUP(Table3[[#This Row],[kode_brg]],Table2[[kode_brg]:[jual]],8,FALSE)</f>
        <v>2000</v>
      </c>
      <c r="E446" s="8">
        <f>Table3[[#This Row],[HARGA]]*Table3[[#This Row],[QTY]]</f>
        <v>2000</v>
      </c>
      <c r="F446" s="8">
        <f>VLOOKUP(Table3[[#This Row],[kode_brg]],Table2[[kode_brg]:[mark_up]],9,FALSE)</f>
        <v>750</v>
      </c>
      <c r="G446" s="8">
        <f>Table3[[#This Row],[MARKUP]]*Table3[[#This Row],[QTY]]</f>
        <v>750</v>
      </c>
      <c r="H446" s="8"/>
    </row>
    <row r="447" spans="1:8" x14ac:dyDescent="0.3">
      <c r="A447" s="16" t="s">
        <v>168</v>
      </c>
      <c r="B447" t="str">
        <f>VLOOKUP(Table3[[#This Row],[kode_brg]],Table2[[kode_brg]:[nama_brg]],2,FALSE)</f>
        <v>LE MINERALE 600ML</v>
      </c>
      <c r="C447" s="8">
        <v>1</v>
      </c>
      <c r="D447" s="8">
        <f>VLOOKUP(Table3[[#This Row],[kode_brg]],Table2[[kode_brg]:[jual]],8,FALSE)</f>
        <v>2500</v>
      </c>
      <c r="E447" s="8">
        <f>Table3[[#This Row],[HARGA]]*Table3[[#This Row],[QTY]]</f>
        <v>2500</v>
      </c>
      <c r="F447" s="8">
        <f>VLOOKUP(Table3[[#This Row],[kode_brg]],Table2[[kode_brg]:[mark_up]],9,FALSE)</f>
        <v>541</v>
      </c>
      <c r="G447" s="8">
        <f>Table3[[#This Row],[MARKUP]]*Table3[[#This Row],[QTY]]</f>
        <v>541</v>
      </c>
      <c r="H447" s="8"/>
    </row>
    <row r="448" spans="1:8" x14ac:dyDescent="0.3">
      <c r="A448" s="41" t="s">
        <v>1332</v>
      </c>
      <c r="B448" t="str">
        <f>VLOOKUP(Table3[[#This Row],[kode_brg]],Table2[[kode_brg]:[nama_brg]],2,FALSE)</f>
        <v>CHUPACHUPS BABOL COLA 12GR</v>
      </c>
      <c r="C448" s="8">
        <v>2</v>
      </c>
      <c r="D448" s="8">
        <f>VLOOKUP(Table3[[#This Row],[kode_brg]],Table2[[kode_brg]:[jual]],8,FALSE)</f>
        <v>2000</v>
      </c>
      <c r="E448" s="8">
        <f>Table3[[#This Row],[HARGA]]*Table3[[#This Row],[QTY]]</f>
        <v>4000</v>
      </c>
      <c r="F448" s="8">
        <f>VLOOKUP(Table3[[#This Row],[kode_brg]],Table2[[kode_brg]:[mark_up]],9,FALSE)</f>
        <v>541</v>
      </c>
      <c r="G448" s="8">
        <f>Table3[[#This Row],[MARKUP]]*Table3[[#This Row],[QTY]]</f>
        <v>1082</v>
      </c>
      <c r="H448" s="8"/>
    </row>
    <row r="449" spans="1:8" x14ac:dyDescent="0.3">
      <c r="A449" s="16" t="s">
        <v>350</v>
      </c>
      <c r="B449" t="str">
        <f>VLOOKUP(Table3[[#This Row],[kode_brg]],Table2[[kode_brg]:[nama_brg]],2,FALSE)</f>
        <v>AICE MOCHI DURIAN</v>
      </c>
      <c r="C449" s="8">
        <v>1</v>
      </c>
      <c r="D449" s="8">
        <f>VLOOKUP(Table3[[#This Row],[kode_brg]],Table2[[kode_brg]:[jual]],8,FALSE)</f>
        <v>3000</v>
      </c>
      <c r="E449" s="8">
        <f>Table3[[#This Row],[HARGA]]*Table3[[#This Row],[QTY]]</f>
        <v>3000</v>
      </c>
      <c r="F449" s="8">
        <f>VLOOKUP(Table3[[#This Row],[kode_brg]],Table2[[kode_brg]:[mark_up]],9,FALSE)</f>
        <v>687</v>
      </c>
      <c r="G449" s="8">
        <f>Table3[[#This Row],[MARKUP]]*Table3[[#This Row],[QTY]]</f>
        <v>687</v>
      </c>
      <c r="H449" s="8"/>
    </row>
    <row r="450" spans="1:8" x14ac:dyDescent="0.3">
      <c r="A450" s="16" t="s">
        <v>168</v>
      </c>
      <c r="B450" t="str">
        <f>VLOOKUP(Table3[[#This Row],[kode_brg]],Table2[[kode_brg]:[nama_brg]],2,FALSE)</f>
        <v>LE MINERALE 600ML</v>
      </c>
      <c r="C450" s="8">
        <v>1</v>
      </c>
      <c r="D450" s="8">
        <f>VLOOKUP(Table3[[#This Row],[kode_brg]],Table2[[kode_brg]:[jual]],8,FALSE)</f>
        <v>2500</v>
      </c>
      <c r="E450" s="8">
        <f>Table3[[#This Row],[HARGA]]*Table3[[#This Row],[QTY]]</f>
        <v>2500</v>
      </c>
      <c r="F450" s="8">
        <f>VLOOKUP(Table3[[#This Row],[kode_brg]],Table2[[kode_brg]:[mark_up]],9,FALSE)</f>
        <v>541</v>
      </c>
      <c r="G450" s="8">
        <f>Table3[[#This Row],[MARKUP]]*Table3[[#This Row],[QTY]]</f>
        <v>541</v>
      </c>
      <c r="H450" s="8"/>
    </row>
    <row r="451" spans="1:8" x14ac:dyDescent="0.3">
      <c r="A451" s="15" t="s">
        <v>162</v>
      </c>
      <c r="B451" t="str">
        <f>VLOOKUP(Table3[[#This Row],[kode_brg]],Table2[[kode_brg]:[nama_brg]],2,FALSE)</f>
        <v>AQUA AIR MNM BOTOL 600ML</v>
      </c>
      <c r="C451" s="8">
        <v>1</v>
      </c>
      <c r="D451" s="8">
        <f>VLOOKUP(Table3[[#This Row],[kode_brg]],Table2[[kode_brg]:[jual]],8,FALSE)</f>
        <v>3000</v>
      </c>
      <c r="E451" s="8">
        <f>Table3[[#This Row],[HARGA]]*Table3[[#This Row],[QTY]]</f>
        <v>3000</v>
      </c>
      <c r="F451" s="8">
        <f>VLOOKUP(Table3[[#This Row],[kode_brg]],Table2[[kode_brg]:[mark_up]],9,FALSE)</f>
        <v>842</v>
      </c>
      <c r="G451" s="8">
        <f>Table3[[#This Row],[MARKUP]]*Table3[[#This Row],[QTY]]</f>
        <v>842</v>
      </c>
      <c r="H451" s="8"/>
    </row>
    <row r="452" spans="1:8" x14ac:dyDescent="0.3">
      <c r="A452" s="16" t="s">
        <v>168</v>
      </c>
      <c r="B452" t="str">
        <f>VLOOKUP(Table3[[#This Row],[kode_brg]],Table2[[kode_brg]:[nama_brg]],2,FALSE)</f>
        <v>LE MINERALE 600ML</v>
      </c>
      <c r="C452" s="8">
        <v>1</v>
      </c>
      <c r="D452" s="8">
        <f>VLOOKUP(Table3[[#This Row],[kode_brg]],Table2[[kode_brg]:[jual]],8,FALSE)</f>
        <v>2500</v>
      </c>
      <c r="E452" s="8">
        <f>Table3[[#This Row],[HARGA]]*Table3[[#This Row],[QTY]]</f>
        <v>2500</v>
      </c>
      <c r="F452" s="8">
        <f>VLOOKUP(Table3[[#This Row],[kode_brg]],Table2[[kode_brg]:[mark_up]],9,FALSE)</f>
        <v>541</v>
      </c>
      <c r="G452" s="8">
        <f>Table3[[#This Row],[MARKUP]]*Table3[[#This Row],[QTY]]</f>
        <v>541</v>
      </c>
      <c r="H452" s="8"/>
    </row>
    <row r="453" spans="1:8" x14ac:dyDescent="0.3">
      <c r="A453" s="15" t="s">
        <v>76</v>
      </c>
      <c r="B453" t="str">
        <f>VLOOKUP(Table3[[#This Row],[kode_brg]],Table2[[kode_brg]:[nama_brg]],2,FALSE)</f>
        <v>BENG-BENG MAXX 32</v>
      </c>
      <c r="C453" s="8">
        <v>1</v>
      </c>
      <c r="D453" s="8">
        <f>VLOOKUP(Table3[[#This Row],[kode_brg]],Table2[[kode_brg]:[jual]],8,FALSE)</f>
        <v>4000</v>
      </c>
      <c r="E453" s="8">
        <f>Table3[[#This Row],[HARGA]]*Table3[[#This Row],[QTY]]</f>
        <v>4000</v>
      </c>
      <c r="F453" s="8">
        <f>VLOOKUP(Table3[[#This Row],[kode_brg]],Table2[[kode_brg]:[mark_up]],9,FALSE)</f>
        <v>525</v>
      </c>
      <c r="G453" s="8">
        <f>Table3[[#This Row],[MARKUP]]*Table3[[#This Row],[QTY]]</f>
        <v>525</v>
      </c>
      <c r="H453" s="8"/>
    </row>
    <row r="454" spans="1:8" x14ac:dyDescent="0.3">
      <c r="A454" s="16" t="s">
        <v>904</v>
      </c>
      <c r="B454" t="str">
        <f>VLOOKUP(Table3[[#This Row],[kode_brg]],Table2[[kode_brg]:[nama_brg]],2,FALSE)</f>
        <v>OISHI SUKI SUKI 60GRM</v>
      </c>
      <c r="C454" s="8">
        <v>1</v>
      </c>
      <c r="D454" s="8">
        <f>VLOOKUP(Table3[[#This Row],[kode_brg]],Table2[[kode_brg]:[jual]],8,FALSE)</f>
        <v>7000</v>
      </c>
      <c r="E454" s="8">
        <f>Table3[[#This Row],[HARGA]]*Table3[[#This Row],[QTY]]</f>
        <v>7000</v>
      </c>
      <c r="F454" s="8">
        <f>VLOOKUP(Table3[[#This Row],[kode_brg]],Table2[[kode_brg]:[mark_up]],9,FALSE)</f>
        <v>700</v>
      </c>
      <c r="G454" s="8">
        <f>Table3[[#This Row],[MARKUP]]*Table3[[#This Row],[QTY]]</f>
        <v>700</v>
      </c>
      <c r="H454" s="8"/>
    </row>
    <row r="455" spans="1:8" x14ac:dyDescent="0.3">
      <c r="A455" s="15" t="s">
        <v>563</v>
      </c>
      <c r="B455" t="str">
        <f>VLOOKUP(Table3[[#This Row],[kode_brg]],Table2[[kode_brg]:[nama_brg]],2,FALSE)</f>
        <v xml:space="preserve">WANT WANT RICEPOP 15 </v>
      </c>
      <c r="C455" s="8">
        <v>1</v>
      </c>
      <c r="D455" s="8">
        <f>VLOOKUP(Table3[[#This Row],[kode_brg]],Table2[[kode_brg]:[jual]],8,FALSE)</f>
        <v>2000</v>
      </c>
      <c r="E455" s="8">
        <f>Table3[[#This Row],[HARGA]]*Table3[[#This Row],[QTY]]</f>
        <v>2000</v>
      </c>
      <c r="F455" s="8">
        <f>VLOOKUP(Table3[[#This Row],[kode_brg]],Table2[[kode_brg]:[mark_up]],9,FALSE)</f>
        <v>250</v>
      </c>
      <c r="G455" s="8">
        <f>Table3[[#This Row],[MARKUP]]*Table3[[#This Row],[QTY]]</f>
        <v>250</v>
      </c>
      <c r="H455" s="8"/>
    </row>
    <row r="456" spans="1:8" x14ac:dyDescent="0.3">
      <c r="A456" s="37" t="s">
        <v>1289</v>
      </c>
      <c r="B456" t="str">
        <f>VLOOKUP(Table3[[#This Row],[kode_brg]],Table2[[kode_brg]:[nama_brg]],2,FALSE)</f>
        <v>TRIPANCA 1.5LT</v>
      </c>
      <c r="C456" s="8">
        <v>1</v>
      </c>
      <c r="D456" s="8">
        <f>VLOOKUP(Table3[[#This Row],[kode_brg]],Table2[[kode_brg]:[jual]],8,FALSE)</f>
        <v>4500</v>
      </c>
      <c r="E456" s="8">
        <f>Table3[[#This Row],[HARGA]]*Table3[[#This Row],[QTY]]</f>
        <v>4500</v>
      </c>
      <c r="F456" s="8">
        <f>VLOOKUP(Table3[[#This Row],[kode_brg]],Table2[[kode_brg]:[mark_up]],9,FALSE)</f>
        <v>2000</v>
      </c>
      <c r="G456" s="8">
        <f>Table3[[#This Row],[MARKUP]]*Table3[[#This Row],[QTY]]</f>
        <v>2000</v>
      </c>
      <c r="H456" s="8"/>
    </row>
    <row r="457" spans="1:8" x14ac:dyDescent="0.3">
      <c r="A457" s="15" t="s">
        <v>166</v>
      </c>
      <c r="B457" t="str">
        <f>VLOOKUP(Table3[[#This Row],[kode_brg]],Table2[[kode_brg]:[nama_brg]],2,FALSE)</f>
        <v>LE MINERALE 1500ML</v>
      </c>
      <c r="C457" s="8">
        <v>1</v>
      </c>
      <c r="D457" s="8">
        <f>VLOOKUP(Table3[[#This Row],[kode_brg]],Table2[[kode_brg]:[jual]],8,FALSE)</f>
        <v>5000</v>
      </c>
      <c r="E457" s="8">
        <f>Table3[[#This Row],[HARGA]]*Table3[[#This Row],[QTY]]</f>
        <v>5000</v>
      </c>
      <c r="F457" s="8">
        <f>VLOOKUP(Table3[[#This Row],[kode_brg]],Table2[[kode_brg]:[mark_up]],9,FALSE)</f>
        <v>583</v>
      </c>
      <c r="G457" s="8">
        <f>Table3[[#This Row],[MARKUP]]*Table3[[#This Row],[QTY]]</f>
        <v>583</v>
      </c>
      <c r="H457" s="8"/>
    </row>
    <row r="458" spans="1:8" x14ac:dyDescent="0.3">
      <c r="A458" s="16" t="s">
        <v>265</v>
      </c>
      <c r="B458" t="str">
        <f>VLOOKUP(Table3[[#This Row],[kode_brg]],Table2[[kode_brg]:[nama_brg]],2,FALSE)</f>
        <v>FRESTEA APEL 500 ML</v>
      </c>
      <c r="C458" s="8">
        <v>1</v>
      </c>
      <c r="D458" s="8">
        <f>VLOOKUP(Table3[[#This Row],[kode_brg]],Table2[[kode_brg]:[jual]],8,FALSE)</f>
        <v>5500</v>
      </c>
      <c r="E458" s="8">
        <f>Table3[[#This Row],[HARGA]]*Table3[[#This Row],[QTY]]</f>
        <v>5500</v>
      </c>
      <c r="F458" s="8">
        <f>VLOOKUP(Table3[[#This Row],[kode_brg]],Table2[[kode_brg]:[mark_up]],9,FALSE)</f>
        <v>1250</v>
      </c>
      <c r="G458" s="8">
        <f>Table3[[#This Row],[MARKUP]]*Table3[[#This Row],[QTY]]</f>
        <v>1250</v>
      </c>
      <c r="H458" s="8"/>
    </row>
    <row r="459" spans="1:8" x14ac:dyDescent="0.3">
      <c r="A459" s="15" t="s">
        <v>1406</v>
      </c>
      <c r="B459" t="str">
        <f>VLOOKUP(Table3[[#This Row],[kode_brg]],Table2[[kode_brg]:[nama_brg]],2,FALSE)</f>
        <v>BAKSO KANZLER HOT</v>
      </c>
      <c r="C459" s="8">
        <v>2</v>
      </c>
      <c r="D459" s="8">
        <f>VLOOKUP(Table3[[#This Row],[kode_brg]],Table2[[kode_brg]:[jual]],8,FALSE)</f>
        <v>9000</v>
      </c>
      <c r="E459" s="8">
        <f>Table3[[#This Row],[HARGA]]*Table3[[#This Row],[QTY]]</f>
        <v>18000</v>
      </c>
      <c r="F459" s="8">
        <f>VLOOKUP(Table3[[#This Row],[kode_brg]],Table2[[kode_brg]:[mark_up]],9,FALSE)</f>
        <v>500</v>
      </c>
      <c r="G459" s="8">
        <f>Table3[[#This Row],[MARKUP]]*Table3[[#This Row],[QTY]]</f>
        <v>1000</v>
      </c>
      <c r="H459" s="8"/>
    </row>
    <row r="460" spans="1:8" x14ac:dyDescent="0.3">
      <c r="A460" s="22" t="s">
        <v>717</v>
      </c>
      <c r="B460" t="str">
        <f>VLOOKUP(Table3[[#This Row],[kode_brg]],Table2[[kode_brg]:[nama_brg]],2,FALSE)</f>
        <v>SOSIS KENZELER  HOT</v>
      </c>
      <c r="C460" s="8">
        <v>1</v>
      </c>
      <c r="D460" s="8">
        <f>VLOOKUP(Table3[[#This Row],[kode_brg]],Table2[[kode_brg]:[jual]],8,FALSE)</f>
        <v>9000</v>
      </c>
      <c r="E460" s="8">
        <f>Table3[[#This Row],[HARGA]]*Table3[[#This Row],[QTY]]</f>
        <v>9000</v>
      </c>
      <c r="F460" s="8">
        <f>VLOOKUP(Table3[[#This Row],[kode_brg]],Table2[[kode_brg]:[mark_up]],9,FALSE)</f>
        <v>500</v>
      </c>
      <c r="G460" s="8">
        <f>Table3[[#This Row],[MARKUP]]*Table3[[#This Row],[QTY]]</f>
        <v>500</v>
      </c>
      <c r="H460" s="8"/>
    </row>
    <row r="461" spans="1:8" x14ac:dyDescent="0.3">
      <c r="A461" s="36" t="s">
        <v>1296</v>
      </c>
      <c r="B461" t="str">
        <f>VLOOKUP(Table3[[#This Row],[kode_brg]],Table2[[kode_brg]:[nama_brg]],2,FALSE)</f>
        <v>SOSIS GOCHUJANG</v>
      </c>
      <c r="C461" s="8">
        <v>1</v>
      </c>
      <c r="D461" s="8">
        <f>VLOOKUP(Table3[[#This Row],[kode_brg]],Table2[[kode_brg]:[jual]],8,FALSE)</f>
        <v>9000</v>
      </c>
      <c r="E461" s="8">
        <f>Table3[[#This Row],[HARGA]]*Table3[[#This Row],[QTY]]</f>
        <v>9000</v>
      </c>
      <c r="F461" s="8">
        <f>VLOOKUP(Table3[[#This Row],[kode_brg]],Table2[[kode_brg]:[mark_up]],9,FALSE)</f>
        <v>500</v>
      </c>
      <c r="G461" s="8">
        <f>Table3[[#This Row],[MARKUP]]*Table3[[#This Row],[QTY]]</f>
        <v>500</v>
      </c>
      <c r="H461" s="8"/>
    </row>
    <row r="462" spans="1:8" x14ac:dyDescent="0.3">
      <c r="A462" s="22" t="s">
        <v>717</v>
      </c>
      <c r="B462" t="str">
        <f>VLOOKUP(Table3[[#This Row],[kode_brg]],Table2[[kode_brg]:[nama_brg]],2,FALSE)</f>
        <v>SOSIS KENZELER  HOT</v>
      </c>
      <c r="C462" s="8">
        <v>1</v>
      </c>
      <c r="D462" s="8">
        <f>VLOOKUP(Table3[[#This Row],[kode_brg]],Table2[[kode_brg]:[jual]],8,FALSE)</f>
        <v>9000</v>
      </c>
      <c r="E462" s="8">
        <f>Table3[[#This Row],[HARGA]]*Table3[[#This Row],[QTY]]</f>
        <v>9000</v>
      </c>
      <c r="F462" s="8">
        <f>VLOOKUP(Table3[[#This Row],[kode_brg]],Table2[[kode_brg]:[mark_up]],9,FALSE)</f>
        <v>500</v>
      </c>
      <c r="G462" s="8">
        <f>Table3[[#This Row],[MARKUP]]*Table3[[#This Row],[QTY]]</f>
        <v>500</v>
      </c>
      <c r="H462" s="8"/>
    </row>
    <row r="463" spans="1:8" x14ac:dyDescent="0.3">
      <c r="A463" s="15" t="s">
        <v>1406</v>
      </c>
      <c r="B463" t="str">
        <f>VLOOKUP(Table3[[#This Row],[kode_brg]],Table2[[kode_brg]:[nama_brg]],2,FALSE)</f>
        <v>BAKSO KANZLER HOT</v>
      </c>
      <c r="C463" s="8">
        <v>1</v>
      </c>
      <c r="D463" s="8">
        <f>VLOOKUP(Table3[[#This Row],[kode_brg]],Table2[[kode_brg]:[jual]],8,FALSE)</f>
        <v>9000</v>
      </c>
      <c r="E463" s="8">
        <f>Table3[[#This Row],[HARGA]]*Table3[[#This Row],[QTY]]</f>
        <v>9000</v>
      </c>
      <c r="F463" s="8">
        <f>VLOOKUP(Table3[[#This Row],[kode_brg]],Table2[[kode_brg]:[mark_up]],9,FALSE)</f>
        <v>500</v>
      </c>
      <c r="G463" s="8">
        <f>Table3[[#This Row],[MARKUP]]*Table3[[#This Row],[QTY]]</f>
        <v>500</v>
      </c>
      <c r="H463" s="8"/>
    </row>
    <row r="464" spans="1:8" x14ac:dyDescent="0.3">
      <c r="A464" s="16" t="s">
        <v>908</v>
      </c>
      <c r="B464" t="str">
        <f>VLOOKUP(Table3[[#This Row],[kode_brg]],Table2[[kode_brg]:[nama_brg]],2,FALSE)</f>
        <v>PIATTOS MYSTERY 68GR</v>
      </c>
      <c r="C464" s="8">
        <v>1</v>
      </c>
      <c r="D464" s="8">
        <f>VLOOKUP(Table3[[#This Row],[kode_brg]],Table2[[kode_brg]:[jual]],8,FALSE)</f>
        <v>9000</v>
      </c>
      <c r="E464" s="8">
        <f>Table3[[#This Row],[HARGA]]*Table3[[#This Row],[QTY]]</f>
        <v>9000</v>
      </c>
      <c r="F464" s="8">
        <f>VLOOKUP(Table3[[#This Row],[kode_brg]],Table2[[kode_brg]:[mark_up]],9,FALSE)</f>
        <v>725</v>
      </c>
      <c r="G464" s="8">
        <f>Table3[[#This Row],[MARKUP]]*Table3[[#This Row],[QTY]]</f>
        <v>725</v>
      </c>
      <c r="H464" s="8"/>
    </row>
    <row r="465" spans="1:8" x14ac:dyDescent="0.3">
      <c r="A465" s="16" t="s">
        <v>125</v>
      </c>
      <c r="B465" t="str">
        <f>VLOOKUP(Table3[[#This Row],[kode_brg]],Table2[[kode_brg]:[nama_brg]],2,FALSE)</f>
        <v>GOOD DAY MOCACINO COFFEE 250ML</v>
      </c>
      <c r="C465" s="8">
        <v>1</v>
      </c>
      <c r="D465" s="8">
        <f>VLOOKUP(Table3[[#This Row],[kode_brg]],Table2[[kode_brg]:[jual]],8,FALSE)</f>
        <v>5500</v>
      </c>
      <c r="E465" s="8">
        <f>Table3[[#This Row],[HARGA]]*Table3[[#This Row],[QTY]]</f>
        <v>5500</v>
      </c>
      <c r="F465" s="8">
        <f>VLOOKUP(Table3[[#This Row],[kode_brg]],Table2[[kode_brg]:[mark_up]],9,FALSE)</f>
        <v>475</v>
      </c>
      <c r="G465" s="8">
        <f>Table3[[#This Row],[MARKUP]]*Table3[[#This Row],[QTY]]</f>
        <v>475</v>
      </c>
      <c r="H465" s="8"/>
    </row>
    <row r="466" spans="1:8" x14ac:dyDescent="0.3">
      <c r="A466" s="15" t="s">
        <v>575</v>
      </c>
      <c r="B466" t="str">
        <f>VLOOKUP(Table3[[#This Row],[kode_brg]],Table2[[kode_brg]:[nama_brg]],2,FALSE)</f>
        <v>Cola Candy 125 Gr</v>
      </c>
      <c r="C466" s="8">
        <v>1</v>
      </c>
      <c r="D466" s="8">
        <f>VLOOKUP(Table3[[#This Row],[kode_brg]],Table2[[kode_brg]:[jual]],8,FALSE)</f>
        <v>11000</v>
      </c>
      <c r="E466" s="8">
        <f>Table3[[#This Row],[HARGA]]*Table3[[#This Row],[QTY]]</f>
        <v>11000</v>
      </c>
      <c r="F466" s="8">
        <f>VLOOKUP(Table3[[#This Row],[kode_brg]],Table2[[kode_brg]:[mark_up]],9,FALSE)</f>
        <v>1100</v>
      </c>
      <c r="G466" s="8">
        <f>Table3[[#This Row],[MARKUP]]*Table3[[#This Row],[QTY]]</f>
        <v>1100</v>
      </c>
      <c r="H466" s="8"/>
    </row>
    <row r="467" spans="1:8" x14ac:dyDescent="0.3">
      <c r="A467" s="16" t="s">
        <v>422</v>
      </c>
      <c r="B467" t="str">
        <f>VLOOKUP(Table3[[#This Row],[kode_brg]],Table2[[kode_brg]:[nama_brg]],2,FALSE)</f>
        <v>ULTRA SUSU SLIM STRAW 250 ML</v>
      </c>
      <c r="C467" s="8">
        <v>1</v>
      </c>
      <c r="D467" s="8">
        <f>VLOOKUP(Table3[[#This Row],[kode_brg]],Table2[[kode_brg]:[jual]],8,FALSE)</f>
        <v>5500</v>
      </c>
      <c r="E467" s="8">
        <f>Table3[[#This Row],[HARGA]]*Table3[[#This Row],[QTY]]</f>
        <v>5500</v>
      </c>
      <c r="F467" s="8">
        <f>VLOOKUP(Table3[[#This Row],[kode_brg]],Table2[[kode_brg]:[mark_up]],9,FALSE)</f>
        <v>645</v>
      </c>
      <c r="G467" s="8">
        <f>Table3[[#This Row],[MARKUP]]*Table3[[#This Row],[QTY]]</f>
        <v>645</v>
      </c>
      <c r="H467" s="8"/>
    </row>
    <row r="468" spans="1:8" x14ac:dyDescent="0.3">
      <c r="A468" s="16" t="s">
        <v>265</v>
      </c>
      <c r="B468" t="str">
        <f>VLOOKUP(Table3[[#This Row],[kode_brg]],Table2[[kode_brg]:[nama_brg]],2,FALSE)</f>
        <v>FRESTEA APEL 500 ML</v>
      </c>
      <c r="C468" s="8">
        <v>1</v>
      </c>
      <c r="D468" s="8">
        <f>VLOOKUP(Table3[[#This Row],[kode_brg]],Table2[[kode_brg]:[jual]],8,FALSE)</f>
        <v>5500</v>
      </c>
      <c r="E468" s="8">
        <f>Table3[[#This Row],[HARGA]]*Table3[[#This Row],[QTY]]</f>
        <v>5500</v>
      </c>
      <c r="F468" s="8">
        <f>VLOOKUP(Table3[[#This Row],[kode_brg]],Table2[[kode_brg]:[mark_up]],9,FALSE)</f>
        <v>1250</v>
      </c>
      <c r="G468" s="8">
        <f>Table3[[#This Row],[MARKUP]]*Table3[[#This Row],[QTY]]</f>
        <v>1250</v>
      </c>
      <c r="H468" s="8"/>
    </row>
    <row r="469" spans="1:8" x14ac:dyDescent="0.3">
      <c r="A469" s="16" t="s">
        <v>115</v>
      </c>
      <c r="B469" t="str">
        <f>VLOOKUP(Table3[[#This Row],[kode_brg]],Table2[[kode_brg]:[nama_brg]],2,FALSE)</f>
        <v>LARUTAN CAP KAKI 3 STRAW 320ML</v>
      </c>
      <c r="C469" s="8">
        <v>1</v>
      </c>
      <c r="D469" s="8">
        <f>VLOOKUP(Table3[[#This Row],[kode_brg]],Table2[[kode_brg]:[jual]],8,FALSE)</f>
        <v>6200</v>
      </c>
      <c r="E469" s="8">
        <f>Table3[[#This Row],[HARGA]]*Table3[[#This Row],[QTY]]</f>
        <v>6200</v>
      </c>
      <c r="F469" s="8">
        <f>VLOOKUP(Table3[[#This Row],[kode_brg]],Table2[[kode_brg]:[mark_up]],9,FALSE)</f>
        <v>513</v>
      </c>
      <c r="G469" s="8">
        <f>Table3[[#This Row],[MARKUP]]*Table3[[#This Row],[QTY]]</f>
        <v>513</v>
      </c>
      <c r="H469" s="8"/>
    </row>
    <row r="470" spans="1:8" x14ac:dyDescent="0.3">
      <c r="A470" s="16" t="s">
        <v>168</v>
      </c>
      <c r="B470" t="str">
        <f>VLOOKUP(Table3[[#This Row],[kode_brg]],Table2[[kode_brg]:[nama_brg]],2,FALSE)</f>
        <v>LE MINERALE 600ML</v>
      </c>
      <c r="C470" s="8">
        <v>2</v>
      </c>
      <c r="D470" s="8">
        <f>VLOOKUP(Table3[[#This Row],[kode_brg]],Table2[[kode_brg]:[jual]],8,FALSE)</f>
        <v>2500</v>
      </c>
      <c r="E470" s="8">
        <f>Table3[[#This Row],[HARGA]]*Table3[[#This Row],[QTY]]</f>
        <v>5000</v>
      </c>
      <c r="F470" s="8">
        <f>VLOOKUP(Table3[[#This Row],[kode_brg]],Table2[[kode_brg]:[mark_up]],9,FALSE)</f>
        <v>541</v>
      </c>
      <c r="G470" s="8">
        <f>Table3[[#This Row],[MARKUP]]*Table3[[#This Row],[QTY]]</f>
        <v>1082</v>
      </c>
      <c r="H470" s="8"/>
    </row>
    <row r="471" spans="1:8" x14ac:dyDescent="0.3">
      <c r="A471" s="15" t="s">
        <v>1304</v>
      </c>
      <c r="B471" t="str">
        <f>VLOOKUP(Table3[[#This Row],[kode_brg]],Table2[[kode_brg]:[nama_brg]],2,FALSE)</f>
        <v>TRIPANCA 600ML</v>
      </c>
      <c r="C471" s="8">
        <v>2</v>
      </c>
      <c r="D471" s="8">
        <f>VLOOKUP(Table3[[#This Row],[kode_brg]],Table2[[kode_brg]:[jual]],8,FALSE)</f>
        <v>2000</v>
      </c>
      <c r="E471" s="8">
        <f>Table3[[#This Row],[HARGA]]*Table3[[#This Row],[QTY]]</f>
        <v>4000</v>
      </c>
      <c r="F471" s="8">
        <f>VLOOKUP(Table3[[#This Row],[kode_brg]],Table2[[kode_brg]:[mark_up]],9,FALSE)</f>
        <v>750</v>
      </c>
      <c r="G471" s="8">
        <f>Table3[[#This Row],[MARKUP]]*Table3[[#This Row],[QTY]]</f>
        <v>1500</v>
      </c>
      <c r="H471" s="8"/>
    </row>
    <row r="472" spans="1:8" x14ac:dyDescent="0.3">
      <c r="A472" s="41" t="s">
        <v>1328</v>
      </c>
      <c r="B472" t="str">
        <f>VLOOKUP(Table3[[#This Row],[kode_brg]],Table2[[kode_brg]:[nama_brg]],2,FALSE)</f>
        <v>CHUPA CHUPS 9GR</v>
      </c>
      <c r="C472" s="8">
        <v>2</v>
      </c>
      <c r="D472" s="8">
        <f>VLOOKUP(Table3[[#This Row],[kode_brg]],Table2[[kode_brg]:[jual]],8,FALSE)</f>
        <v>1000</v>
      </c>
      <c r="E472" s="8">
        <f>Table3[[#This Row],[HARGA]]*Table3[[#This Row],[QTY]]</f>
        <v>2000</v>
      </c>
      <c r="F472" s="8">
        <f>VLOOKUP(Table3[[#This Row],[kode_brg]],Table2[[kode_brg]:[mark_up]],9,FALSE)</f>
        <v>166</v>
      </c>
      <c r="G472" s="8">
        <f>Table3[[#This Row],[MARKUP]]*Table3[[#This Row],[QTY]]</f>
        <v>332</v>
      </c>
      <c r="H472" s="8"/>
    </row>
    <row r="473" spans="1:8" x14ac:dyDescent="0.3">
      <c r="A473" s="16" t="s">
        <v>68</v>
      </c>
      <c r="B473" t="str">
        <f>VLOOKUP(Table3[[#This Row],[kode_brg]],Table2[[kode_brg]:[nama_brg]],2,FALSE)</f>
        <v>MIO FULLO CHOCOLAT 9G</v>
      </c>
      <c r="C473" s="8">
        <v>1</v>
      </c>
      <c r="D473" s="8">
        <f>VLOOKUP(Table3[[#This Row],[kode_brg]],Table2[[kode_brg]:[jual]],8,FALSE)</f>
        <v>500</v>
      </c>
      <c r="E473" s="8">
        <f>Table3[[#This Row],[HARGA]]*Table3[[#This Row],[QTY]]</f>
        <v>500</v>
      </c>
      <c r="F473" s="8">
        <f>VLOOKUP(Table3[[#This Row],[kode_brg]],Table2[[kode_brg]:[mark_up]],9,FALSE)</f>
        <v>37</v>
      </c>
      <c r="G473" s="8">
        <f>Table3[[#This Row],[MARKUP]]*Table3[[#This Row],[QTY]]</f>
        <v>37</v>
      </c>
      <c r="H473" s="8"/>
    </row>
    <row r="474" spans="1:8" x14ac:dyDescent="0.3">
      <c r="A474" s="15" t="s">
        <v>166</v>
      </c>
      <c r="B474" t="str">
        <f>VLOOKUP(Table3[[#This Row],[kode_brg]],Table2[[kode_brg]:[nama_brg]],2,FALSE)</f>
        <v>LE MINERALE 1500ML</v>
      </c>
      <c r="C474" s="8">
        <v>1</v>
      </c>
      <c r="D474" s="8">
        <f>VLOOKUP(Table3[[#This Row],[kode_brg]],Table2[[kode_brg]:[jual]],8,FALSE)</f>
        <v>5000</v>
      </c>
      <c r="E474" s="8">
        <f>Table3[[#This Row],[HARGA]]*Table3[[#This Row],[QTY]]</f>
        <v>5000</v>
      </c>
      <c r="F474" s="8">
        <f>VLOOKUP(Table3[[#This Row],[kode_brg]],Table2[[kode_brg]:[mark_up]],9,FALSE)</f>
        <v>583</v>
      </c>
      <c r="G474" s="8">
        <f>Table3[[#This Row],[MARKUP]]*Table3[[#This Row],[QTY]]</f>
        <v>583</v>
      </c>
      <c r="H474" s="8"/>
    </row>
    <row r="475" spans="1:8" x14ac:dyDescent="0.3">
      <c r="A475" s="41" t="s">
        <v>1326</v>
      </c>
      <c r="B475" t="str">
        <f>VLOOKUP(Table3[[#This Row],[kode_brg]],Table2[[kode_brg]:[nama_brg]],2,FALSE)</f>
        <v>MENTOS FRUIT 29GR</v>
      </c>
      <c r="C475" s="8">
        <v>1</v>
      </c>
      <c r="D475" s="8">
        <f>VLOOKUP(Table3[[#This Row],[kode_brg]],Table2[[kode_brg]:[jual]],8,FALSE)</f>
        <v>2500</v>
      </c>
      <c r="E475" s="8">
        <f>Table3[[#This Row],[HARGA]]*Table3[[#This Row],[QTY]]</f>
        <v>2500</v>
      </c>
      <c r="F475" s="8">
        <f>VLOOKUP(Table3[[#This Row],[kode_brg]],Table2[[kode_brg]:[mark_up]],9,FALSE)</f>
        <v>142</v>
      </c>
      <c r="G475" s="8">
        <f>Table3[[#This Row],[MARKUP]]*Table3[[#This Row],[QTY]]</f>
        <v>142</v>
      </c>
      <c r="H475" s="8"/>
    </row>
    <row r="476" spans="1:8" x14ac:dyDescent="0.3">
      <c r="A476" s="16" t="s">
        <v>430</v>
      </c>
      <c r="B476" t="str">
        <f>VLOOKUP(Table3[[#This Row],[kode_brg]],Table2[[kode_brg]:[nama_brg]],2,FALSE)</f>
        <v>ULTRA SUSU SLIM CHOCO  250 ML</v>
      </c>
      <c r="C476" s="8">
        <v>1</v>
      </c>
      <c r="D476" s="8">
        <f>VLOOKUP(Table3[[#This Row],[kode_brg]],Table2[[kode_brg]:[jual]],8,FALSE)</f>
        <v>6000</v>
      </c>
      <c r="E476" s="8">
        <f>Table3[[#This Row],[HARGA]]*Table3[[#This Row],[QTY]]</f>
        <v>6000</v>
      </c>
      <c r="F476" s="8">
        <f>VLOOKUP(Table3[[#This Row],[kode_brg]],Table2[[kode_brg]:[mark_up]],9,FALSE)</f>
        <v>757</v>
      </c>
      <c r="G476" s="8">
        <f>Table3[[#This Row],[MARKUP]]*Table3[[#This Row],[QTY]]</f>
        <v>757</v>
      </c>
      <c r="H476" s="8"/>
    </row>
    <row r="477" spans="1:8" x14ac:dyDescent="0.3">
      <c r="A477" s="16" t="s">
        <v>1414</v>
      </c>
      <c r="B477" t="str">
        <f>VLOOKUP(Table3[[#This Row],[kode_brg]],Table2[[kode_brg]:[nama_brg]],2,FALSE)</f>
        <v>A&amp;W SARSAPARILA 250ML</v>
      </c>
      <c r="C477" s="8">
        <v>1</v>
      </c>
      <c r="D477" s="8">
        <f>VLOOKUP(Table3[[#This Row],[kode_brg]],Table2[[kode_brg]:[jual]],8,FALSE)</f>
        <v>6500</v>
      </c>
      <c r="E477" s="8">
        <f>Table3[[#This Row],[HARGA]]*Table3[[#This Row],[QTY]]</f>
        <v>6500</v>
      </c>
      <c r="F477" s="8">
        <f>VLOOKUP(Table3[[#This Row],[kode_brg]],Table2[[kode_brg]:[mark_up]],9,FALSE)</f>
        <v>1500</v>
      </c>
      <c r="G477" s="8">
        <f>Table3[[#This Row],[MARKUP]]*Table3[[#This Row],[QTY]]</f>
        <v>1500</v>
      </c>
      <c r="H477" s="8"/>
    </row>
    <row r="478" spans="1:8" x14ac:dyDescent="0.3">
      <c r="A478" s="15" t="s">
        <v>162</v>
      </c>
      <c r="B478" t="str">
        <f>VLOOKUP(Table3[[#This Row],[kode_brg]],Table2[[kode_brg]:[nama_brg]],2,FALSE)</f>
        <v>AQUA AIR MNM BOTOL 600ML</v>
      </c>
      <c r="C478" s="8">
        <v>1</v>
      </c>
      <c r="D478" s="8">
        <f>VLOOKUP(Table3[[#This Row],[kode_brg]],Table2[[kode_brg]:[jual]],8,FALSE)</f>
        <v>3000</v>
      </c>
      <c r="E478" s="8">
        <f>Table3[[#This Row],[HARGA]]*Table3[[#This Row],[QTY]]</f>
        <v>3000</v>
      </c>
      <c r="F478" s="8">
        <f>VLOOKUP(Table3[[#This Row],[kode_brg]],Table2[[kode_brg]:[mark_up]],9,FALSE)</f>
        <v>842</v>
      </c>
      <c r="G478" s="8">
        <f>Table3[[#This Row],[MARKUP]]*Table3[[#This Row],[QTY]]</f>
        <v>842</v>
      </c>
      <c r="H478" s="8"/>
    </row>
    <row r="479" spans="1:8" x14ac:dyDescent="0.3">
      <c r="A479" s="16" t="s">
        <v>168</v>
      </c>
      <c r="B479" t="str">
        <f>VLOOKUP(Table3[[#This Row],[kode_brg]],Table2[[kode_brg]:[nama_brg]],2,FALSE)</f>
        <v>LE MINERALE 600ML</v>
      </c>
      <c r="C479" s="8">
        <v>1</v>
      </c>
      <c r="D479" s="8">
        <f>VLOOKUP(Table3[[#This Row],[kode_brg]],Table2[[kode_brg]:[jual]],8,FALSE)</f>
        <v>2500</v>
      </c>
      <c r="E479" s="8">
        <f>Table3[[#This Row],[HARGA]]*Table3[[#This Row],[QTY]]</f>
        <v>2500</v>
      </c>
      <c r="F479" s="8">
        <f>VLOOKUP(Table3[[#This Row],[kode_brg]],Table2[[kode_brg]:[mark_up]],9,FALSE)</f>
        <v>541</v>
      </c>
      <c r="G479" s="8">
        <f>Table3[[#This Row],[MARKUP]]*Table3[[#This Row],[QTY]]</f>
        <v>541</v>
      </c>
      <c r="H479" s="8"/>
    </row>
    <row r="480" spans="1:8" x14ac:dyDescent="0.3">
      <c r="A480" s="15" t="s">
        <v>162</v>
      </c>
      <c r="B480" t="str">
        <f>VLOOKUP(Table3[[#This Row],[kode_brg]],Table2[[kode_brg]:[nama_brg]],2,FALSE)</f>
        <v>AQUA AIR MNM BOTOL 600ML</v>
      </c>
      <c r="C480" s="8">
        <v>1</v>
      </c>
      <c r="D480" s="8">
        <f>VLOOKUP(Table3[[#This Row],[kode_brg]],Table2[[kode_brg]:[jual]],8,FALSE)</f>
        <v>3000</v>
      </c>
      <c r="E480" s="8">
        <f>Table3[[#This Row],[HARGA]]*Table3[[#This Row],[QTY]]</f>
        <v>3000</v>
      </c>
      <c r="F480" s="8">
        <f>VLOOKUP(Table3[[#This Row],[kode_brg]],Table2[[kode_brg]:[mark_up]],9,FALSE)</f>
        <v>842</v>
      </c>
      <c r="G480" s="8">
        <f>Table3[[#This Row],[MARKUP]]*Table3[[#This Row],[QTY]]</f>
        <v>842</v>
      </c>
      <c r="H480" s="8"/>
    </row>
    <row r="481" spans="1:8" x14ac:dyDescent="0.3">
      <c r="A481" s="15" t="s">
        <v>1378</v>
      </c>
      <c r="B481" t="str">
        <f>VLOOKUP(Table3[[#This Row],[kode_brg]],Table2[[kode_brg]:[nama_brg]],2,FALSE)</f>
        <v>SARI ROTI SANDWICH KRIM KEJU 46GR</v>
      </c>
      <c r="C481" s="8">
        <v>1</v>
      </c>
      <c r="D481" s="8">
        <f>VLOOKUP(Table3[[#This Row],[kode_brg]],Table2[[kode_brg]:[jual]],8,FALSE)</f>
        <v>6000</v>
      </c>
      <c r="E481" s="8">
        <f>Table3[[#This Row],[HARGA]]*Table3[[#This Row],[QTY]]</f>
        <v>6000</v>
      </c>
      <c r="F481" s="8">
        <f>VLOOKUP(Table3[[#This Row],[kode_brg]],Table2[[kode_brg]:[mark_up]],9,FALSE)</f>
        <v>600</v>
      </c>
      <c r="G481" s="8">
        <f>Table3[[#This Row],[MARKUP]]*Table3[[#This Row],[QTY]]</f>
        <v>600</v>
      </c>
      <c r="H481" s="8"/>
    </row>
    <row r="482" spans="1:8" x14ac:dyDescent="0.3">
      <c r="A482" s="16" t="s">
        <v>27</v>
      </c>
      <c r="B482" t="str">
        <f>VLOOKUP(Table3[[#This Row],[kode_brg]],Table2[[kode_brg]:[nama_brg]],2,FALSE)</f>
        <v>POCKY STRAWBERRY STICK 45GR</v>
      </c>
      <c r="C482" s="8">
        <v>1</v>
      </c>
      <c r="D482" s="8">
        <f>VLOOKUP(Table3[[#This Row],[kode_brg]],Table2[[kode_brg]:[jual]],8,FALSE)</f>
        <v>8000</v>
      </c>
      <c r="E482" s="8">
        <f>Table3[[#This Row],[HARGA]]*Table3[[#This Row],[QTY]]</f>
        <v>8000</v>
      </c>
      <c r="F482" s="8">
        <f>VLOOKUP(Table3[[#This Row],[kode_brg]],Table2[[kode_brg]:[mark_up]],9,FALSE)</f>
        <v>1392</v>
      </c>
      <c r="G482" s="8">
        <f>Table3[[#This Row],[MARKUP]]*Table3[[#This Row],[QTY]]</f>
        <v>1392</v>
      </c>
      <c r="H482" s="8"/>
    </row>
    <row r="483" spans="1:8" x14ac:dyDescent="0.3">
      <c r="A483" s="15" t="s">
        <v>105</v>
      </c>
      <c r="B483" t="str">
        <f>VLOOKUP(Table3[[#This Row],[kode_brg]],Table2[[kode_brg]:[nama_brg]],2,FALSE)</f>
        <v>BEAR BRAND STM 189 ML</v>
      </c>
      <c r="C483" s="8">
        <v>1</v>
      </c>
      <c r="D483" s="8">
        <f>VLOOKUP(Table3[[#This Row],[kode_brg]],Table2[[kode_brg]:[jual]],8,FALSE)</f>
        <v>10000</v>
      </c>
      <c r="E483" s="8">
        <f>Table3[[#This Row],[HARGA]]*Table3[[#This Row],[QTY]]</f>
        <v>10000</v>
      </c>
      <c r="F483" s="8">
        <f>VLOOKUP(Table3[[#This Row],[kode_brg]],Table2[[kode_brg]:[mark_up]],9,FALSE)</f>
        <v>1170</v>
      </c>
      <c r="G483" s="8">
        <f>Table3[[#This Row],[MARKUP]]*Table3[[#This Row],[QTY]]</f>
        <v>1170</v>
      </c>
      <c r="H483" s="8"/>
    </row>
    <row r="484" spans="1:8" x14ac:dyDescent="0.3">
      <c r="A484" s="16" t="s">
        <v>117</v>
      </c>
      <c r="B484" t="str">
        <f>VLOOKUP(Table3[[#This Row],[kode_brg]],Table2[[kode_brg]:[nama_brg]],2,FALSE)</f>
        <v>NESTLE GOODNES KURMA ROYALE</v>
      </c>
      <c r="C484" s="8">
        <v>1</v>
      </c>
      <c r="D484" s="8">
        <f>VLOOKUP(Table3[[#This Row],[kode_brg]],Table2[[kode_brg]:[jual]],8,FALSE)</f>
        <v>10000</v>
      </c>
      <c r="E484" s="8">
        <f>Table3[[#This Row],[HARGA]]*Table3[[#This Row],[QTY]]</f>
        <v>10000</v>
      </c>
      <c r="F484" s="8">
        <f>VLOOKUP(Table3[[#This Row],[kode_brg]],Table2[[kode_brg]:[mark_up]],9,FALSE)</f>
        <v>1500</v>
      </c>
      <c r="G484" s="8">
        <f>Table3[[#This Row],[MARKUP]]*Table3[[#This Row],[QTY]]</f>
        <v>1500</v>
      </c>
      <c r="H484" s="8"/>
    </row>
    <row r="485" spans="1:8" x14ac:dyDescent="0.3">
      <c r="A485" s="15" t="s">
        <v>142</v>
      </c>
      <c r="B485" t="str">
        <f>VLOOKUP(Table3[[#This Row],[kode_brg]],Table2[[kode_brg]:[nama_brg]],2,FALSE)</f>
        <v>NESCAFE ICE BLACK 220 ML</v>
      </c>
      <c r="C485" s="8">
        <v>1</v>
      </c>
      <c r="D485" s="8">
        <f>VLOOKUP(Table3[[#This Row],[kode_brg]],Table2[[kode_brg]:[jual]],8,FALSE)</f>
        <v>6500</v>
      </c>
      <c r="E485" s="8">
        <f>Table3[[#This Row],[HARGA]]*Table3[[#This Row],[QTY]]</f>
        <v>6500</v>
      </c>
      <c r="F485" s="8">
        <f>VLOOKUP(Table3[[#This Row],[kode_brg]],Table2[[kode_brg]:[mark_up]],9,FALSE)</f>
        <v>1184</v>
      </c>
      <c r="G485" s="8">
        <f>Table3[[#This Row],[MARKUP]]*Table3[[#This Row],[QTY]]</f>
        <v>1184</v>
      </c>
      <c r="H485" s="8"/>
    </row>
    <row r="486" spans="1:8" x14ac:dyDescent="0.3">
      <c r="A486" s="15" t="s">
        <v>1508</v>
      </c>
      <c r="B486" t="str">
        <f>VLOOKUP(Table3[[#This Row],[kode_brg]],Table2[[kode_brg]:[nama_brg]],2,FALSE)</f>
        <v>JOYDAY MILKY CHOCOLATE 43GR</v>
      </c>
      <c r="C486" s="8">
        <v>1</v>
      </c>
      <c r="D486" s="8">
        <f>VLOOKUP(Table3[[#This Row],[kode_brg]],Table2[[kode_brg]:[jual]],8,FALSE)</f>
        <v>3000</v>
      </c>
      <c r="E486" s="8">
        <f>Table3[[#This Row],[HARGA]]*Table3[[#This Row],[QTY]]</f>
        <v>3000</v>
      </c>
      <c r="F486" s="8">
        <f>VLOOKUP(Table3[[#This Row],[kode_brg]],Table2[[kode_brg]:[mark_up]],9,FALSE)</f>
        <v>560</v>
      </c>
      <c r="G486" s="8">
        <f>Table3[[#This Row],[MARKUP]]*Table3[[#This Row],[QTY]]</f>
        <v>560</v>
      </c>
      <c r="H486" s="8"/>
    </row>
    <row r="487" spans="1:8" x14ac:dyDescent="0.3">
      <c r="A487" s="19" t="s">
        <v>906</v>
      </c>
      <c r="B487" t="str">
        <f>VLOOKUP(Table3[[#This Row],[kode_brg]],Table2[[kode_brg]:[nama_brg]],2,FALSE)</f>
        <v>BAR-BAR 80G(10X8G)</v>
      </c>
      <c r="C487" s="8">
        <v>1</v>
      </c>
      <c r="D487" s="8">
        <f>VLOOKUP(Table3[[#This Row],[kode_brg]],Table2[[kode_brg]:[jual]],8,FALSE)</f>
        <v>13000</v>
      </c>
      <c r="E487" s="8">
        <f>Table3[[#This Row],[HARGA]]*Table3[[#This Row],[QTY]]</f>
        <v>13000</v>
      </c>
      <c r="F487" s="8">
        <f>VLOOKUP(Table3[[#This Row],[kode_brg]],Table2[[kode_brg]:[mark_up]],9,FALSE)</f>
        <v>720</v>
      </c>
      <c r="G487" s="8">
        <f>Table3[[#This Row],[MARKUP]]*Table3[[#This Row],[QTY]]</f>
        <v>720</v>
      </c>
      <c r="H487" s="8"/>
    </row>
    <row r="488" spans="1:8" x14ac:dyDescent="0.3">
      <c r="A488" s="15" t="s">
        <v>1368</v>
      </c>
      <c r="B488" t="str">
        <f>VLOOKUP(Table3[[#This Row],[kode_brg]],Table2[[kode_brg]:[nama_brg]],2,FALSE)</f>
        <v>SPRITE 390ML</v>
      </c>
      <c r="C488" s="8">
        <v>1</v>
      </c>
      <c r="D488" s="8">
        <f>VLOOKUP(Table3[[#This Row],[kode_brg]],Table2[[kode_brg]:[jual]],8,FALSE)</f>
        <v>5500</v>
      </c>
      <c r="E488" s="8">
        <f>Table3[[#This Row],[HARGA]]*Table3[[#This Row],[QTY]]</f>
        <v>5500</v>
      </c>
      <c r="F488" s="8">
        <f>VLOOKUP(Table3[[#This Row],[kode_brg]],Table2[[kode_brg]:[mark_up]],9,FALSE)</f>
        <v>884</v>
      </c>
      <c r="G488" s="8">
        <f>Table3[[#This Row],[MARKUP]]*Table3[[#This Row],[QTY]]</f>
        <v>884</v>
      </c>
      <c r="H488" s="8"/>
    </row>
    <row r="489" spans="1:8" x14ac:dyDescent="0.3">
      <c r="A489" s="16" t="s">
        <v>168</v>
      </c>
      <c r="B489" t="str">
        <f>VLOOKUP(Table3[[#This Row],[kode_brg]],Table2[[kode_brg]:[nama_brg]],2,FALSE)</f>
        <v>LE MINERALE 600ML</v>
      </c>
      <c r="C489" s="8">
        <v>1</v>
      </c>
      <c r="D489" s="8">
        <f>VLOOKUP(Table3[[#This Row],[kode_brg]],Table2[[kode_brg]:[jual]],8,FALSE)</f>
        <v>2500</v>
      </c>
      <c r="E489" s="8">
        <f>Table3[[#This Row],[HARGA]]*Table3[[#This Row],[QTY]]</f>
        <v>2500</v>
      </c>
      <c r="F489" s="8">
        <f>VLOOKUP(Table3[[#This Row],[kode_brg]],Table2[[kode_brg]:[mark_up]],9,FALSE)</f>
        <v>541</v>
      </c>
      <c r="G489" s="8">
        <f>Table3[[#This Row],[MARKUP]]*Table3[[#This Row],[QTY]]</f>
        <v>541</v>
      </c>
      <c r="H489" s="8"/>
    </row>
    <row r="490" spans="1:8" x14ac:dyDescent="0.3">
      <c r="A490" s="16" t="s">
        <v>131</v>
      </c>
      <c r="B490" t="str">
        <f>VLOOKUP(Table3[[#This Row],[kode_brg]],Table2[[kode_brg]:[nama_brg]],2,FALSE)</f>
        <v>KAPAL API WHITE COFFE 200ML</v>
      </c>
      <c r="C490" s="8">
        <v>1</v>
      </c>
      <c r="D490" s="8">
        <f>VLOOKUP(Table3[[#This Row],[kode_brg]],Table2[[kode_brg]:[jual]],8,FALSE)</f>
        <v>5000</v>
      </c>
      <c r="E490" s="8">
        <f>Table3[[#This Row],[HARGA]]*Table3[[#This Row],[QTY]]</f>
        <v>5000</v>
      </c>
      <c r="F490" s="8">
        <f>VLOOKUP(Table3[[#This Row],[kode_brg]],Table2[[kode_brg]:[mark_up]],9,FALSE)</f>
        <v>875</v>
      </c>
      <c r="G490" s="8">
        <f>Table3[[#This Row],[MARKUP]]*Table3[[#This Row],[QTY]]</f>
        <v>875</v>
      </c>
      <c r="H490" s="8"/>
    </row>
    <row r="491" spans="1:8" x14ac:dyDescent="0.3">
      <c r="A491" s="16" t="s">
        <v>434</v>
      </c>
      <c r="B491" t="str">
        <f>VLOOKUP(Table3[[#This Row],[kode_brg]],Table2[[kode_brg]:[nama_brg]],2,FALSE)</f>
        <v>MILO ACTIV-GO UHT 180ML</v>
      </c>
      <c r="C491" s="8">
        <v>1</v>
      </c>
      <c r="D491" s="8">
        <f>VLOOKUP(Table3[[#This Row],[kode_brg]],Table2[[kode_brg]:[jual]],8,FALSE)</f>
        <v>4500</v>
      </c>
      <c r="E491" s="8">
        <f>Table3[[#This Row],[HARGA]]*Table3[[#This Row],[QTY]]</f>
        <v>4500</v>
      </c>
      <c r="F491" s="8">
        <f>VLOOKUP(Table3[[#This Row],[kode_brg]],Table2[[kode_brg]:[mark_up]],9,FALSE)</f>
        <v>600</v>
      </c>
      <c r="G491" s="8">
        <f>Table3[[#This Row],[MARKUP]]*Table3[[#This Row],[QTY]]</f>
        <v>600</v>
      </c>
      <c r="H491" s="8"/>
    </row>
    <row r="492" spans="1:8" x14ac:dyDescent="0.3">
      <c r="A492" s="36" t="s">
        <v>1354</v>
      </c>
      <c r="B492" t="str">
        <f>VLOOKUP(Table3[[#This Row],[kode_brg]],Table2[[kode_brg]:[nama_brg]],2,FALSE)</f>
        <v>BAR-BAR KECIL 80GR</v>
      </c>
      <c r="C492" s="8">
        <v>2</v>
      </c>
      <c r="D492" s="8">
        <f>VLOOKUP(Table3[[#This Row],[kode_brg]],Table2[[kode_brg]:[jual]],8,FALSE)</f>
        <v>1500</v>
      </c>
      <c r="E492" s="8">
        <f>Table3[[#This Row],[HARGA]]*Table3[[#This Row],[QTY]]</f>
        <v>3000</v>
      </c>
      <c r="F492" s="8">
        <f>VLOOKUP(Table3[[#This Row],[kode_brg]],Table2[[kode_brg]:[mark_up]],9,FALSE)</f>
        <v>350</v>
      </c>
      <c r="G492" s="8">
        <f>Table3[[#This Row],[MARKUP]]*Table3[[#This Row],[QTY]]</f>
        <v>700</v>
      </c>
      <c r="H492" s="8"/>
    </row>
    <row r="493" spans="1:8" x14ac:dyDescent="0.3">
      <c r="A493" s="15" t="s">
        <v>62</v>
      </c>
      <c r="B493" t="str">
        <f>VLOOKUP(Table3[[#This Row],[kode_brg]],Table2[[kode_brg]:[nama_brg]],2,FALSE)</f>
        <v>DELFI TOP CHOCOLATE 9G</v>
      </c>
      <c r="C493" s="8">
        <v>2</v>
      </c>
      <c r="D493" s="8">
        <f>VLOOKUP(Table3[[#This Row],[kode_brg]],Table2[[kode_brg]:[jual]],8,FALSE)</f>
        <v>1000</v>
      </c>
      <c r="E493" s="8">
        <f>Table3[[#This Row],[HARGA]]*Table3[[#This Row],[QTY]]</f>
        <v>2000</v>
      </c>
      <c r="F493" s="8">
        <f>VLOOKUP(Table3[[#This Row],[kode_brg]],Table2[[kode_brg]:[mark_up]],9,FALSE)</f>
        <v>113</v>
      </c>
      <c r="G493" s="8">
        <f>Table3[[#This Row],[MARKUP]]*Table3[[#This Row],[QTY]]</f>
        <v>226</v>
      </c>
      <c r="H493" s="8"/>
    </row>
    <row r="494" spans="1:8" x14ac:dyDescent="0.3">
      <c r="A494" s="15" t="s">
        <v>162</v>
      </c>
      <c r="B494" t="str">
        <f>VLOOKUP(Table3[[#This Row],[kode_brg]],Table2[[kode_brg]:[nama_brg]],2,FALSE)</f>
        <v>AQUA AIR MNM BOTOL 600ML</v>
      </c>
      <c r="C494" s="8">
        <v>1</v>
      </c>
      <c r="D494" s="8">
        <f>VLOOKUP(Table3[[#This Row],[kode_brg]],Table2[[kode_brg]:[jual]],8,FALSE)</f>
        <v>3000</v>
      </c>
      <c r="E494" s="8">
        <f>Table3[[#This Row],[HARGA]]*Table3[[#This Row],[QTY]]</f>
        <v>3000</v>
      </c>
      <c r="F494" s="8">
        <f>VLOOKUP(Table3[[#This Row],[kode_brg]],Table2[[kode_brg]:[mark_up]],9,FALSE)</f>
        <v>842</v>
      </c>
      <c r="G494" s="8">
        <f>Table3[[#This Row],[MARKUP]]*Table3[[#This Row],[QTY]]</f>
        <v>842</v>
      </c>
      <c r="H494" s="8"/>
    </row>
    <row r="495" spans="1:8" x14ac:dyDescent="0.3">
      <c r="A495" s="16" t="s">
        <v>378</v>
      </c>
      <c r="B495" t="str">
        <f>VLOOKUP(Table3[[#This Row],[kode_brg]],Table2[[kode_brg]:[nama_brg]],2,FALSE)</f>
        <v xml:space="preserve">COOL BLUEBERRY 70 GR </v>
      </c>
      <c r="C495" s="8">
        <v>2</v>
      </c>
      <c r="D495" s="8">
        <f>VLOOKUP(Table3[[#This Row],[kode_brg]],Table2[[kode_brg]:[jual]],8,FALSE)</f>
        <v>3000</v>
      </c>
      <c r="E495" s="8">
        <f>Table3[[#This Row],[HARGA]]*Table3[[#This Row],[QTY]]</f>
        <v>6000</v>
      </c>
      <c r="F495" s="8">
        <f>VLOOKUP(Table3[[#This Row],[kode_brg]],Table2[[kode_brg]:[mark_up]],9,FALSE)</f>
        <v>488</v>
      </c>
      <c r="G495" s="8">
        <f>Table3[[#This Row],[MARKUP]]*Table3[[#This Row],[QTY]]</f>
        <v>976</v>
      </c>
      <c r="H495" s="8"/>
    </row>
    <row r="496" spans="1:8" x14ac:dyDescent="0.3">
      <c r="A496" s="16" t="s">
        <v>138</v>
      </c>
      <c r="B496" t="str">
        <f>VLOOKUP(Table3[[#This Row],[kode_brg]],Table2[[kode_brg]:[nama_brg]],2,FALSE)</f>
        <v>NESCAFE CARAMEL MACCHIATO 24x220 ML N2 ID</v>
      </c>
      <c r="C496" s="8">
        <v>1</v>
      </c>
      <c r="D496" s="8">
        <f>VLOOKUP(Table3[[#This Row],[kode_brg]],Table2[[kode_brg]:[jual]],8,FALSE)</f>
        <v>6500</v>
      </c>
      <c r="E496" s="8">
        <f>Table3[[#This Row],[HARGA]]*Table3[[#This Row],[QTY]]</f>
        <v>6500</v>
      </c>
      <c r="F496" s="8">
        <f>VLOOKUP(Table3[[#This Row],[kode_brg]],Table2[[kode_brg]:[mark_up]],9,FALSE)</f>
        <v>1184</v>
      </c>
      <c r="G496" s="8">
        <f>Table3[[#This Row],[MARKUP]]*Table3[[#This Row],[QTY]]</f>
        <v>1184</v>
      </c>
      <c r="H496" s="8"/>
    </row>
    <row r="497" spans="1:8" x14ac:dyDescent="0.3">
      <c r="A497" s="16" t="s">
        <v>350</v>
      </c>
      <c r="B497" t="str">
        <f>VLOOKUP(Table3[[#This Row],[kode_brg]],Table2[[kode_brg]:[nama_brg]],2,FALSE)</f>
        <v>AICE MOCHI DURIAN</v>
      </c>
      <c r="C497" s="8">
        <v>1</v>
      </c>
      <c r="D497" s="8">
        <f>VLOOKUP(Table3[[#This Row],[kode_brg]],Table2[[kode_brg]:[jual]],8,FALSE)</f>
        <v>3000</v>
      </c>
      <c r="E497" s="8">
        <f>Table3[[#This Row],[HARGA]]*Table3[[#This Row],[QTY]]</f>
        <v>3000</v>
      </c>
      <c r="F497" s="8">
        <f>VLOOKUP(Table3[[#This Row],[kode_brg]],Table2[[kode_brg]:[mark_up]],9,FALSE)</f>
        <v>687</v>
      </c>
      <c r="G497" s="8">
        <f>Table3[[#This Row],[MARKUP]]*Table3[[#This Row],[QTY]]</f>
        <v>687</v>
      </c>
      <c r="H497" s="8"/>
    </row>
    <row r="498" spans="1:8" x14ac:dyDescent="0.3">
      <c r="A498" s="15" t="s">
        <v>76</v>
      </c>
      <c r="B498" t="str">
        <f>VLOOKUP(Table3[[#This Row],[kode_brg]],Table2[[kode_brg]:[nama_brg]],2,FALSE)</f>
        <v>BENG-BENG MAXX 32</v>
      </c>
      <c r="C498" s="8">
        <v>1</v>
      </c>
      <c r="D498" s="8">
        <f>VLOOKUP(Table3[[#This Row],[kode_brg]],Table2[[kode_brg]:[jual]],8,FALSE)</f>
        <v>4000</v>
      </c>
      <c r="E498" s="8">
        <f>Table3[[#This Row],[HARGA]]*Table3[[#This Row],[QTY]]</f>
        <v>4000</v>
      </c>
      <c r="F498" s="8">
        <f>VLOOKUP(Table3[[#This Row],[kode_brg]],Table2[[kode_brg]:[mark_up]],9,FALSE)</f>
        <v>525</v>
      </c>
      <c r="G498" s="8">
        <f>Table3[[#This Row],[MARKUP]]*Table3[[#This Row],[QTY]]</f>
        <v>525</v>
      </c>
      <c r="H498" s="8"/>
    </row>
    <row r="499" spans="1:8" x14ac:dyDescent="0.3">
      <c r="A499" s="16" t="s">
        <v>368</v>
      </c>
      <c r="B499" t="str">
        <f>VLOOKUP(Table3[[#This Row],[kode_brg]],Table2[[kode_brg]:[nama_brg]],2,FALSE)</f>
        <v>CRUNCHY CHOCOLATE MALT 75 GR</v>
      </c>
      <c r="C499" s="8">
        <v>1</v>
      </c>
      <c r="D499" s="8">
        <f>VLOOKUP(Table3[[#This Row],[kode_brg]],Table2[[kode_brg]:[jual]],8,FALSE)</f>
        <v>4500</v>
      </c>
      <c r="E499" s="8">
        <f>Table3[[#This Row],[HARGA]]*Table3[[#This Row],[QTY]]</f>
        <v>4500</v>
      </c>
      <c r="F499" s="8">
        <f>VLOOKUP(Table3[[#This Row],[kode_brg]],Table2[[kode_brg]:[mark_up]],9,FALSE)</f>
        <v>500</v>
      </c>
      <c r="G499" s="8">
        <f>Table3[[#This Row],[MARKUP]]*Table3[[#This Row],[QTY]]</f>
        <v>500</v>
      </c>
      <c r="H499" s="8"/>
    </row>
    <row r="500" spans="1:8" x14ac:dyDescent="0.3">
      <c r="A500" s="15" t="s">
        <v>1304</v>
      </c>
      <c r="B500" t="str">
        <f>VLOOKUP(Table3[[#This Row],[kode_brg]],Table2[[kode_brg]:[nama_brg]],2,FALSE)</f>
        <v>TRIPANCA 600ML</v>
      </c>
      <c r="C500" s="8">
        <v>1</v>
      </c>
      <c r="D500" s="8">
        <f>VLOOKUP(Table3[[#This Row],[kode_brg]],Table2[[kode_brg]:[jual]],8,FALSE)</f>
        <v>2000</v>
      </c>
      <c r="E500" s="8">
        <f>Table3[[#This Row],[HARGA]]*Table3[[#This Row],[QTY]]</f>
        <v>2000</v>
      </c>
      <c r="F500" s="8">
        <f>VLOOKUP(Table3[[#This Row],[kode_brg]],Table2[[kode_brg]:[mark_up]],9,FALSE)</f>
        <v>750</v>
      </c>
      <c r="G500" s="8">
        <f>Table3[[#This Row],[MARKUP]]*Table3[[#This Row],[QTY]]</f>
        <v>750</v>
      </c>
      <c r="H500" s="8"/>
    </row>
    <row r="501" spans="1:8" x14ac:dyDescent="0.3">
      <c r="A501" s="16" t="s">
        <v>386</v>
      </c>
      <c r="B501" t="str">
        <f>VLOOKUP(Table3[[#This Row],[kode_brg]],Table2[[kode_brg]:[nama_brg]],2,FALSE)</f>
        <v>JOYDAY CHOCO BERRY</v>
      </c>
      <c r="C501" s="8">
        <v>1</v>
      </c>
      <c r="D501" s="8">
        <f>VLOOKUP(Table3[[#This Row],[kode_brg]],Table2[[kode_brg]:[jual]],8,FALSE)</f>
        <v>2300</v>
      </c>
      <c r="E501" s="8">
        <f>Table3[[#This Row],[HARGA]]*Table3[[#This Row],[QTY]]</f>
        <v>2300</v>
      </c>
      <c r="F501" s="8">
        <f>VLOOKUP(Table3[[#This Row],[kode_brg]],Table2[[kode_brg]:[mark_up]],9,FALSE)</f>
        <v>500</v>
      </c>
      <c r="G501" s="8">
        <f>Table3[[#This Row],[MARKUP]]*Table3[[#This Row],[QTY]]</f>
        <v>500</v>
      </c>
      <c r="H501" s="8"/>
    </row>
    <row r="502" spans="1:8" x14ac:dyDescent="0.3">
      <c r="A502" s="41" t="s">
        <v>1324</v>
      </c>
      <c r="B502" t="str">
        <f>VLOOKUP(Table3[[#This Row],[kode_brg]],Table2[[kode_brg]:[nama_brg]],2,FALSE)</f>
        <v>BIG BABOL TUTTIFRUTTI 20GR</v>
      </c>
      <c r="C502" s="8">
        <v>1</v>
      </c>
      <c r="D502" s="8">
        <f>VLOOKUP(Table3[[#This Row],[kode_brg]],Table2[[kode_brg]:[jual]],8,FALSE)</f>
        <v>2500</v>
      </c>
      <c r="E502" s="8">
        <f>Table3[[#This Row],[HARGA]]*Table3[[#This Row],[QTY]]</f>
        <v>2500</v>
      </c>
      <c r="F502" s="8">
        <f>VLOOKUP(Table3[[#This Row],[kode_brg]],Table2[[kode_brg]:[mark_up]],9,FALSE)</f>
        <v>500</v>
      </c>
      <c r="G502" s="8">
        <f>Table3[[#This Row],[MARKUP]]*Table3[[#This Row],[QTY]]</f>
        <v>500</v>
      </c>
      <c r="H502" s="8"/>
    </row>
    <row r="503" spans="1:8" x14ac:dyDescent="0.3">
      <c r="A503" s="41" t="s">
        <v>1434</v>
      </c>
      <c r="B503" t="str">
        <f>VLOOKUP(Table3[[#This Row],[kode_brg]],Table2[[kode_brg]:[nama_brg]],2,FALSE)</f>
        <v>AICE CHOCO MALT</v>
      </c>
      <c r="C503" s="8">
        <v>1</v>
      </c>
      <c r="D503" s="8">
        <f>VLOOKUP(Table3[[#This Row],[kode_brg]],Table2[[kode_brg]:[jual]],8,FALSE)</f>
        <v>2000</v>
      </c>
      <c r="E503" s="8">
        <f>Table3[[#This Row],[HARGA]]*Table3[[#This Row],[QTY]]</f>
        <v>2000</v>
      </c>
      <c r="F503" s="8">
        <f>VLOOKUP(Table3[[#This Row],[kode_brg]],Table2[[kode_brg]:[mark_up]],9,FALSE)</f>
        <v>400</v>
      </c>
      <c r="G503" s="8">
        <f>Table3[[#This Row],[MARKUP]]*Table3[[#This Row],[QTY]]</f>
        <v>400</v>
      </c>
      <c r="H503" s="8"/>
    </row>
    <row r="504" spans="1:8" x14ac:dyDescent="0.3">
      <c r="A504" s="16" t="s">
        <v>1402</v>
      </c>
      <c r="B504" t="str">
        <f>VLOOKUP(Table3[[#This Row],[kode_brg]],Table2[[kode_brg]:[nama_brg]],2,FALSE)</f>
        <v>ISOLASI KECIL BENING</v>
      </c>
      <c r="C504" s="41">
        <v>1</v>
      </c>
      <c r="D504" s="8">
        <f>VLOOKUP(Table3[[#This Row],[kode_brg]],Table2[[kode_brg]:[jual]],8,FALSE)</f>
        <v>1000</v>
      </c>
      <c r="E504" s="8">
        <f>Table3[[#This Row],[HARGA]]*Table3[[#This Row],[QTY]]</f>
        <v>1000</v>
      </c>
      <c r="F504" s="8">
        <f>VLOOKUP(Table3[[#This Row],[kode_brg]],Table2[[kode_brg]:[mark_up]],9,FALSE)</f>
        <v>563</v>
      </c>
      <c r="G504" s="8">
        <f>Table3[[#This Row],[MARKUP]]*Table3[[#This Row],[QTY]]</f>
        <v>563</v>
      </c>
      <c r="H504" s="8"/>
    </row>
    <row r="505" spans="1:8" x14ac:dyDescent="0.3">
      <c r="A505" s="15" t="s">
        <v>1406</v>
      </c>
      <c r="B505" t="str">
        <f>VLOOKUP(Table3[[#This Row],[kode_brg]],Table2[[kode_brg]:[nama_brg]],2,FALSE)</f>
        <v>BAKSO KANZLER HOT</v>
      </c>
      <c r="C505" s="8">
        <v>1</v>
      </c>
      <c r="D505" s="8">
        <f>VLOOKUP(Table3[[#This Row],[kode_brg]],Table2[[kode_brg]:[jual]],8,FALSE)</f>
        <v>9000</v>
      </c>
      <c r="E505" s="8">
        <f>Table3[[#This Row],[HARGA]]*Table3[[#This Row],[QTY]]</f>
        <v>9000</v>
      </c>
      <c r="F505" s="8">
        <f>VLOOKUP(Table3[[#This Row],[kode_brg]],Table2[[kode_brg]:[mark_up]],9,FALSE)</f>
        <v>500</v>
      </c>
      <c r="G505" s="8">
        <f>Table3[[#This Row],[MARKUP]]*Table3[[#This Row],[QTY]]</f>
        <v>500</v>
      </c>
      <c r="H505" s="8"/>
    </row>
    <row r="506" spans="1:8" x14ac:dyDescent="0.3">
      <c r="A506" s="16" t="s">
        <v>368</v>
      </c>
      <c r="B506" t="str">
        <f>VLOOKUP(Table3[[#This Row],[kode_brg]],Table2[[kode_brg]:[nama_brg]],2,FALSE)</f>
        <v>CRUNCHY CHOCOLATE MALT 75 GR</v>
      </c>
      <c r="C506" s="8">
        <v>2</v>
      </c>
      <c r="D506" s="8">
        <f>VLOOKUP(Table3[[#This Row],[kode_brg]],Table2[[kode_brg]:[jual]],8,FALSE)</f>
        <v>4500</v>
      </c>
      <c r="E506" s="8">
        <f>Table3[[#This Row],[HARGA]]*Table3[[#This Row],[QTY]]</f>
        <v>9000</v>
      </c>
      <c r="F506" s="8">
        <f>VLOOKUP(Table3[[#This Row],[kode_brg]],Table2[[kode_brg]:[mark_up]],9,FALSE)</f>
        <v>500</v>
      </c>
      <c r="G506" s="8">
        <f>Table3[[#This Row],[MARKUP]]*Table3[[#This Row],[QTY]]</f>
        <v>1000</v>
      </c>
      <c r="H506" s="8"/>
    </row>
    <row r="507" spans="1:8" x14ac:dyDescent="0.3">
      <c r="A507" s="15" t="s">
        <v>76</v>
      </c>
      <c r="B507" t="str">
        <f>VLOOKUP(Table3[[#This Row],[kode_brg]],Table2[[kode_brg]:[nama_brg]],2,FALSE)</f>
        <v>BENG-BENG MAXX 32</v>
      </c>
      <c r="C507" s="8">
        <v>1</v>
      </c>
      <c r="D507" s="8">
        <f>VLOOKUP(Table3[[#This Row],[kode_brg]],Table2[[kode_brg]:[jual]],8,FALSE)</f>
        <v>4000</v>
      </c>
      <c r="E507" s="8">
        <f>Table3[[#This Row],[HARGA]]*Table3[[#This Row],[QTY]]</f>
        <v>4000</v>
      </c>
      <c r="F507" s="8">
        <f>VLOOKUP(Table3[[#This Row],[kode_brg]],Table2[[kode_brg]:[mark_up]],9,FALSE)</f>
        <v>525</v>
      </c>
      <c r="G507" s="8">
        <f>Table3[[#This Row],[MARKUP]]*Table3[[#This Row],[QTY]]</f>
        <v>525</v>
      </c>
      <c r="H507" s="8"/>
    </row>
    <row r="508" spans="1:8" x14ac:dyDescent="0.3">
      <c r="A508" s="15" t="s">
        <v>1532</v>
      </c>
      <c r="B508" t="str">
        <f>VLOOKUP(Table3[[#This Row],[kode_brg]],Table2[[kode_brg]:[nama_brg]],2,FALSE)</f>
        <v>LAURIER MAXI RCG 10</v>
      </c>
      <c r="C508" s="8">
        <v>2</v>
      </c>
      <c r="D508" s="8">
        <f>VLOOKUP(Table3[[#This Row],[kode_brg]],Table2[[kode_brg]:[jual]],8,FALSE)</f>
        <v>1000</v>
      </c>
      <c r="E508" s="8">
        <f>Table3[[#This Row],[HARGA]]*Table3[[#This Row],[QTY]]</f>
        <v>2000</v>
      </c>
      <c r="F508" s="8">
        <f>VLOOKUP(Table3[[#This Row],[kode_brg]],Table2[[kode_brg]:[mark_up]],9,FALSE)</f>
        <v>325</v>
      </c>
      <c r="G508" s="8">
        <f>Table3[[#This Row],[MARKUP]]*Table3[[#This Row],[QTY]]</f>
        <v>650</v>
      </c>
      <c r="H508" s="8"/>
    </row>
    <row r="509" spans="1:8" x14ac:dyDescent="0.3">
      <c r="A509" s="41" t="s">
        <v>1324</v>
      </c>
      <c r="B509" t="str">
        <f>VLOOKUP(Table3[[#This Row],[kode_brg]],Table2[[kode_brg]:[nama_brg]],2,FALSE)</f>
        <v>BIG BABOL TUTTIFRUTTI 20GR</v>
      </c>
      <c r="C509" s="8">
        <v>1</v>
      </c>
      <c r="D509" s="8">
        <f>VLOOKUP(Table3[[#This Row],[kode_brg]],Table2[[kode_brg]:[jual]],8,FALSE)</f>
        <v>2500</v>
      </c>
      <c r="E509" s="8">
        <f>Table3[[#This Row],[HARGA]]*Table3[[#This Row],[QTY]]</f>
        <v>2500</v>
      </c>
      <c r="F509" s="8">
        <f>VLOOKUP(Table3[[#This Row],[kode_brg]],Table2[[kode_brg]:[mark_up]],9,FALSE)</f>
        <v>500</v>
      </c>
      <c r="G509" s="8">
        <f>Table3[[#This Row],[MARKUP]]*Table3[[#This Row],[QTY]]</f>
        <v>500</v>
      </c>
      <c r="H509" s="8"/>
    </row>
    <row r="510" spans="1:8" x14ac:dyDescent="0.3">
      <c r="A510" s="16" t="s">
        <v>68</v>
      </c>
      <c r="B510" t="str">
        <f>VLOOKUP(Table3[[#This Row],[kode_brg]],Table2[[kode_brg]:[nama_brg]],2,FALSE)</f>
        <v>MIO FULLO CHOCOLAT 9G</v>
      </c>
      <c r="C510" s="8">
        <v>1</v>
      </c>
      <c r="D510" s="8">
        <f>VLOOKUP(Table3[[#This Row],[kode_brg]],Table2[[kode_brg]:[jual]],8,FALSE)</f>
        <v>500</v>
      </c>
      <c r="E510" s="8">
        <f>Table3[[#This Row],[HARGA]]*Table3[[#This Row],[QTY]]</f>
        <v>500</v>
      </c>
      <c r="F510" s="8">
        <f>VLOOKUP(Table3[[#This Row],[kode_brg]],Table2[[kode_brg]:[mark_up]],9,FALSE)</f>
        <v>37</v>
      </c>
      <c r="G510" s="8">
        <f>Table3[[#This Row],[MARKUP]]*Table3[[#This Row],[QTY]]</f>
        <v>37</v>
      </c>
      <c r="H510" s="8"/>
    </row>
    <row r="511" spans="1:8" x14ac:dyDescent="0.3">
      <c r="A511" s="41" t="s">
        <v>1358</v>
      </c>
      <c r="B511" t="str">
        <f>VLOOKUP(Table3[[#This Row],[kode_brg]],Table2[[kode_brg]:[nama_brg]],2,FALSE)</f>
        <v>FRESTEA MELATI 350 ML</v>
      </c>
      <c r="C511" s="8">
        <v>1</v>
      </c>
      <c r="D511" s="8">
        <f>VLOOKUP(Table3[[#This Row],[kode_brg]],Table2[[kode_brg]:[jual]],8,FALSE)</f>
        <v>4000</v>
      </c>
      <c r="E511" s="8">
        <f>Table3[[#This Row],[HARGA]]*Table3[[#This Row],[QTY]]</f>
        <v>4000</v>
      </c>
      <c r="F511" s="8">
        <f>VLOOKUP(Table3[[#This Row],[kode_brg]],Table2[[kode_brg]:[mark_up]],9,FALSE)</f>
        <v>914</v>
      </c>
      <c r="G511" s="8">
        <f>Table3[[#This Row],[MARKUP]]*Table3[[#This Row],[QTY]]</f>
        <v>914</v>
      </c>
      <c r="H511" s="8"/>
    </row>
    <row r="512" spans="1:8" x14ac:dyDescent="0.3">
      <c r="A512" s="15" t="s">
        <v>777</v>
      </c>
      <c r="B512" t="str">
        <f>VLOOKUP(Table3[[#This Row],[kode_brg]],Table2[[kode_brg]:[nama_brg]],2,FALSE)</f>
        <v xml:space="preserve">MINYAK GORENG RIZKY 1000 ML </v>
      </c>
      <c r="C512" s="8">
        <v>1</v>
      </c>
      <c r="D512" s="8">
        <f>VLOOKUP(Table3[[#This Row],[kode_brg]],Table2[[kode_brg]:[jual]],8,FALSE)</f>
        <v>15500</v>
      </c>
      <c r="E512" s="8">
        <f>Table3[[#This Row],[HARGA]]*Table3[[#This Row],[QTY]]</f>
        <v>15500</v>
      </c>
      <c r="F512" s="8">
        <f>VLOOKUP(Table3[[#This Row],[kode_brg]],Table2[[kode_brg]:[mark_up]],9,FALSE)</f>
        <v>1083</v>
      </c>
      <c r="G512" s="8">
        <f>Table3[[#This Row],[MARKUP]]*Table3[[#This Row],[QTY]]</f>
        <v>1083</v>
      </c>
      <c r="H512" s="8"/>
    </row>
    <row r="513" spans="1:8" x14ac:dyDescent="0.3">
      <c r="A513" s="16" t="s">
        <v>1402</v>
      </c>
      <c r="B513" t="str">
        <f>VLOOKUP(Table3[[#This Row],[kode_brg]],Table2[[kode_brg]:[nama_brg]],2,FALSE)</f>
        <v>ISOLASI KECIL BENING</v>
      </c>
      <c r="C513" s="8">
        <v>2</v>
      </c>
      <c r="D513" s="8">
        <f>VLOOKUP(Table3[[#This Row],[kode_brg]],Table2[[kode_brg]:[jual]],8,FALSE)</f>
        <v>1000</v>
      </c>
      <c r="E513" s="8">
        <f>Table3[[#This Row],[HARGA]]*Table3[[#This Row],[QTY]]</f>
        <v>2000</v>
      </c>
      <c r="F513" s="8">
        <f>VLOOKUP(Table3[[#This Row],[kode_brg]],Table2[[kode_brg]:[mark_up]],9,FALSE)</f>
        <v>563</v>
      </c>
      <c r="G513" s="8">
        <f>Table3[[#This Row],[MARKUP]]*Table3[[#This Row],[QTY]]</f>
        <v>1126</v>
      </c>
      <c r="H513" s="8"/>
    </row>
    <row r="514" spans="1:8" x14ac:dyDescent="0.3">
      <c r="A514" s="16" t="s">
        <v>168</v>
      </c>
      <c r="B514" t="str">
        <f>VLOOKUP(Table3[[#This Row],[kode_brg]],Table2[[kode_brg]:[nama_brg]],2,FALSE)</f>
        <v>LE MINERALE 600ML</v>
      </c>
      <c r="C514" s="8">
        <v>1</v>
      </c>
      <c r="D514" s="8">
        <f>VLOOKUP(Table3[[#This Row],[kode_brg]],Table2[[kode_brg]:[jual]],8,FALSE)</f>
        <v>2500</v>
      </c>
      <c r="E514" s="8">
        <f>Table3[[#This Row],[HARGA]]*Table3[[#This Row],[QTY]]</f>
        <v>2500</v>
      </c>
      <c r="F514" s="8">
        <f>VLOOKUP(Table3[[#This Row],[kode_brg]],Table2[[kode_brg]:[mark_up]],9,FALSE)</f>
        <v>541</v>
      </c>
      <c r="G514" s="8">
        <f>Table3[[#This Row],[MARKUP]]*Table3[[#This Row],[QTY]]</f>
        <v>541</v>
      </c>
      <c r="H514" s="8"/>
    </row>
    <row r="515" spans="1:8" x14ac:dyDescent="0.3">
      <c r="A515" s="15" t="s">
        <v>571</v>
      </c>
      <c r="B515" t="str">
        <f>VLOOKUP(Table3[[#This Row],[kode_brg]],Table2[[kode_brg]:[nama_brg]],2,FALSE)</f>
        <v>QTELA TEMPE CABE RAWIT 55GR</v>
      </c>
      <c r="C515" s="8">
        <v>1</v>
      </c>
      <c r="D515" s="8">
        <f>VLOOKUP(Table3[[#This Row],[kode_brg]],Table2[[kode_brg]:[jual]],8,FALSE)</f>
        <v>7000</v>
      </c>
      <c r="E515" s="8">
        <f>Table3[[#This Row],[HARGA]]*Table3[[#This Row],[QTY]]</f>
        <v>7000</v>
      </c>
      <c r="F515" s="8">
        <f>VLOOKUP(Table3[[#This Row],[kode_brg]],Table2[[kode_brg]:[mark_up]],9,FALSE)</f>
        <v>400</v>
      </c>
      <c r="G515" s="8">
        <f>Table3[[#This Row],[MARKUP]]*Table3[[#This Row],[QTY]]</f>
        <v>400</v>
      </c>
      <c r="H515" s="8"/>
    </row>
    <row r="516" spans="1:8" x14ac:dyDescent="0.3">
      <c r="A516" s="16" t="s">
        <v>665</v>
      </c>
      <c r="B516" t="str">
        <f>VLOOKUP(Table3[[#This Row],[kode_brg]],Table2[[kode_brg]:[nama_brg]],2,FALSE)</f>
        <v>SQ CHUNKY JAR CASHEW 30 GR</v>
      </c>
      <c r="C516" s="8">
        <v>1</v>
      </c>
      <c r="D516" s="8">
        <f>VLOOKUP(Table3[[#This Row],[kode_brg]],Table2[[kode_brg]:[jual]],8,FALSE)</f>
        <v>9000</v>
      </c>
      <c r="E516" s="8">
        <f>Table3[[#This Row],[HARGA]]*Table3[[#This Row],[QTY]]</f>
        <v>9000</v>
      </c>
      <c r="F516" s="8">
        <f>VLOOKUP(Table3[[#This Row],[kode_brg]],Table2[[kode_brg]:[mark_up]],9,FALSE)</f>
        <v>1025</v>
      </c>
      <c r="G516" s="8">
        <f>Table3[[#This Row],[MARKUP]]*Table3[[#This Row],[QTY]]</f>
        <v>1025</v>
      </c>
      <c r="H516" s="8"/>
    </row>
    <row r="517" spans="1:8" x14ac:dyDescent="0.3">
      <c r="A517" s="16" t="s">
        <v>828</v>
      </c>
      <c r="B517" t="str">
        <f>VLOOKUP(Table3[[#This Row],[kode_brg]],Table2[[kode_brg]:[nama_brg]],2,FALSE)</f>
        <v>CUCU RICE CRISPIES</v>
      </c>
      <c r="C517" s="8">
        <v>1</v>
      </c>
      <c r="D517" s="8">
        <f>VLOOKUP(Table3[[#This Row],[kode_brg]],Table2[[kode_brg]:[jual]],8,FALSE)</f>
        <v>1000</v>
      </c>
      <c r="E517" s="8">
        <f>Table3[[#This Row],[HARGA]]*Table3[[#This Row],[QTY]]</f>
        <v>1000</v>
      </c>
      <c r="F517" s="8">
        <f>VLOOKUP(Table3[[#This Row],[kode_brg]],Table2[[kode_brg]:[mark_up]],9,FALSE)</f>
        <v>113</v>
      </c>
      <c r="G517" s="8">
        <f>Table3[[#This Row],[MARKUP]]*Table3[[#This Row],[QTY]]</f>
        <v>113</v>
      </c>
      <c r="H517" s="8"/>
    </row>
    <row r="518" spans="1:8" x14ac:dyDescent="0.3">
      <c r="A518" s="15" t="s">
        <v>390</v>
      </c>
      <c r="B518" t="str">
        <f>VLOOKUP(Table3[[#This Row],[kode_brg]],Table2[[kode_brg]:[nama_brg]],2,FALSE)</f>
        <v>JOYDAY COOL WATER MELON</v>
      </c>
      <c r="C518" s="8">
        <v>4</v>
      </c>
      <c r="D518" s="8">
        <f>VLOOKUP(Table3[[#This Row],[kode_brg]],Table2[[kode_brg]:[jual]],8,FALSE)</f>
        <v>2000</v>
      </c>
      <c r="E518" s="8">
        <f>Table3[[#This Row],[HARGA]]*Table3[[#This Row],[QTY]]</f>
        <v>8000</v>
      </c>
      <c r="F518" s="8">
        <f>VLOOKUP(Table3[[#This Row],[kode_brg]],Table2[[kode_brg]:[mark_up]],9,FALSE)</f>
        <v>320</v>
      </c>
      <c r="G518" s="8">
        <f>Table3[[#This Row],[MARKUP]]*Table3[[#This Row],[QTY]]</f>
        <v>1280</v>
      </c>
      <c r="H518" s="8"/>
    </row>
    <row r="519" spans="1:8" x14ac:dyDescent="0.3">
      <c r="A519" s="16" t="s">
        <v>168</v>
      </c>
      <c r="B519" t="str">
        <f>VLOOKUP(Table3[[#This Row],[kode_brg]],Table2[[kode_brg]:[nama_brg]],2,FALSE)</f>
        <v>LE MINERALE 600ML</v>
      </c>
      <c r="C519" s="8">
        <v>2</v>
      </c>
      <c r="D519" s="8">
        <f>VLOOKUP(Table3[[#This Row],[kode_brg]],Table2[[kode_brg]:[jual]],8,FALSE)</f>
        <v>2500</v>
      </c>
      <c r="E519" s="8">
        <f>Table3[[#This Row],[HARGA]]*Table3[[#This Row],[QTY]]</f>
        <v>5000</v>
      </c>
      <c r="F519" s="8">
        <f>VLOOKUP(Table3[[#This Row],[kode_brg]],Table2[[kode_brg]:[mark_up]],9,FALSE)</f>
        <v>541</v>
      </c>
      <c r="G519" s="8">
        <f>Table3[[#This Row],[MARKUP]]*Table3[[#This Row],[QTY]]</f>
        <v>1082</v>
      </c>
      <c r="H519" s="8"/>
    </row>
    <row r="520" spans="1:8" x14ac:dyDescent="0.3">
      <c r="A520" s="15" t="s">
        <v>160</v>
      </c>
      <c r="B520" t="str">
        <f>VLOOKUP(Table3[[#This Row],[kode_brg]],Table2[[kode_brg]:[nama_brg]],2,FALSE)</f>
        <v>AQUA AIR MNM BOTOL 330 ML</v>
      </c>
      <c r="C520" s="8">
        <v>1</v>
      </c>
      <c r="D520" s="8">
        <f>VLOOKUP(Table3[[#This Row],[kode_brg]],Table2[[kode_brg]:[jual]],8,FALSE)</f>
        <v>2000</v>
      </c>
      <c r="E520" s="8">
        <f>Table3[[#This Row],[HARGA]]*Table3[[#This Row],[QTY]]</f>
        <v>2000</v>
      </c>
      <c r="F520" s="8">
        <f>VLOOKUP(Table3[[#This Row],[kode_brg]],Table2[[kode_brg]:[mark_up]],9,FALSE)</f>
        <v>125</v>
      </c>
      <c r="G520" s="8">
        <f>Table3[[#This Row],[MARKUP]]*Table3[[#This Row],[QTY]]</f>
        <v>125</v>
      </c>
      <c r="H520" s="8"/>
    </row>
    <row r="521" spans="1:8" x14ac:dyDescent="0.3">
      <c r="A521" s="15" t="s">
        <v>164</v>
      </c>
      <c r="B521" t="str">
        <f>VLOOKUP(Table3[[#This Row],[kode_brg]],Table2[[kode_brg]:[nama_brg]],2,FALSE)</f>
        <v>AQUA AIR MNM  BTL 1500 ML</v>
      </c>
      <c r="C521" s="8">
        <v>1</v>
      </c>
      <c r="D521" s="8">
        <f>VLOOKUP(Table3[[#This Row],[kode_brg]],Table2[[kode_brg]:[jual]],8,FALSE)</f>
        <v>6000</v>
      </c>
      <c r="E521" s="8">
        <f>Table3[[#This Row],[HARGA]]*Table3[[#This Row],[QTY]]</f>
        <v>6000</v>
      </c>
      <c r="F521" s="8">
        <f>VLOOKUP(Table3[[#This Row],[kode_brg]],Table2[[kode_brg]:[mark_up]],9,FALSE)</f>
        <v>900</v>
      </c>
      <c r="G521" s="8">
        <f>Table3[[#This Row],[MARKUP]]*Table3[[#This Row],[QTY]]</f>
        <v>900</v>
      </c>
      <c r="H521" s="8"/>
    </row>
    <row r="522" spans="1:8" x14ac:dyDescent="0.3">
      <c r="A522" s="15" t="s">
        <v>354</v>
      </c>
      <c r="B522" t="str">
        <f>VLOOKUP(Table3[[#This Row],[kode_brg]],Table2[[kode_brg]:[nama_brg]],2,FALSE)</f>
        <v>AICE MOCHI VANILA</v>
      </c>
      <c r="C522" s="8">
        <v>1</v>
      </c>
      <c r="D522" s="8">
        <f>VLOOKUP(Table3[[#This Row],[kode_brg]],Table2[[kode_brg]:[jual]],8,FALSE)</f>
        <v>3000</v>
      </c>
      <c r="E522" s="8">
        <f>Table3[[#This Row],[HARGA]]*Table3[[#This Row],[QTY]]</f>
        <v>3000</v>
      </c>
      <c r="F522" s="8">
        <f>VLOOKUP(Table3[[#This Row],[kode_brg]],Table2[[kode_brg]:[mark_up]],9,FALSE)</f>
        <v>701</v>
      </c>
      <c r="G522" s="8">
        <f>Table3[[#This Row],[MARKUP]]*Table3[[#This Row],[QTY]]</f>
        <v>701</v>
      </c>
      <c r="H522" s="8"/>
    </row>
    <row r="523" spans="1:8" x14ac:dyDescent="0.3">
      <c r="A523" s="37" t="s">
        <v>1289</v>
      </c>
      <c r="B523" t="str">
        <f>VLOOKUP(Table3[[#This Row],[kode_brg]],Table2[[kode_brg]:[nama_brg]],2,FALSE)</f>
        <v>TRIPANCA 1.5LT</v>
      </c>
      <c r="C523" s="8">
        <v>2</v>
      </c>
      <c r="D523" s="8">
        <f>VLOOKUP(Table3[[#This Row],[kode_brg]],Table2[[kode_brg]:[jual]],8,FALSE)</f>
        <v>4500</v>
      </c>
      <c r="E523" s="8">
        <f>Table3[[#This Row],[HARGA]]*Table3[[#This Row],[QTY]]</f>
        <v>9000</v>
      </c>
      <c r="F523" s="8">
        <f>VLOOKUP(Table3[[#This Row],[kode_brg]],Table2[[kode_brg]:[mark_up]],9,FALSE)</f>
        <v>2000</v>
      </c>
      <c r="G523" s="8">
        <f>Table3[[#This Row],[MARKUP]]*Table3[[#This Row],[QTY]]</f>
        <v>4000</v>
      </c>
      <c r="H523" s="8"/>
    </row>
    <row r="524" spans="1:8" x14ac:dyDescent="0.3">
      <c r="A524" s="15" t="s">
        <v>390</v>
      </c>
      <c r="B524" t="str">
        <f>VLOOKUP(Table3[[#This Row],[kode_brg]],Table2[[kode_brg]:[nama_brg]],2,FALSE)</f>
        <v>JOYDAY COOL WATER MELON</v>
      </c>
      <c r="C524" s="8">
        <v>1</v>
      </c>
      <c r="D524" s="8">
        <f>VLOOKUP(Table3[[#This Row],[kode_brg]],Table2[[kode_brg]:[jual]],8,FALSE)</f>
        <v>2000</v>
      </c>
      <c r="E524" s="8">
        <f>Table3[[#This Row],[HARGA]]*Table3[[#This Row],[QTY]]</f>
        <v>2000</v>
      </c>
      <c r="F524" s="8">
        <f>VLOOKUP(Table3[[#This Row],[kode_brg]],Table2[[kode_brg]:[mark_up]],9,FALSE)</f>
        <v>320</v>
      </c>
      <c r="G524" s="8">
        <f>Table3[[#This Row],[MARKUP]]*Table3[[#This Row],[QTY]]</f>
        <v>320</v>
      </c>
      <c r="H524" s="8"/>
    </row>
    <row r="525" spans="1:8" x14ac:dyDescent="0.3">
      <c r="A525" s="16" t="s">
        <v>378</v>
      </c>
      <c r="B525" t="str">
        <f>VLOOKUP(Table3[[#This Row],[kode_brg]],Table2[[kode_brg]:[nama_brg]],2,FALSE)</f>
        <v xml:space="preserve">COOL BLUEBERRY 70 GR </v>
      </c>
      <c r="C525" s="8">
        <v>1</v>
      </c>
      <c r="D525" s="8">
        <f>VLOOKUP(Table3[[#This Row],[kode_brg]],Table2[[kode_brg]:[jual]],8,FALSE)</f>
        <v>3000</v>
      </c>
      <c r="E525" s="8">
        <f>Table3[[#This Row],[HARGA]]*Table3[[#This Row],[QTY]]</f>
        <v>3000</v>
      </c>
      <c r="F525" s="8">
        <f>VLOOKUP(Table3[[#This Row],[kode_brg]],Table2[[kode_brg]:[mark_up]],9,FALSE)</f>
        <v>488</v>
      </c>
      <c r="G525" s="8">
        <f>Table3[[#This Row],[MARKUP]]*Table3[[#This Row],[QTY]]</f>
        <v>488</v>
      </c>
      <c r="H525" s="8"/>
    </row>
    <row r="526" spans="1:8" x14ac:dyDescent="0.3">
      <c r="A526" s="16" t="s">
        <v>168</v>
      </c>
      <c r="B526" t="str">
        <f>VLOOKUP(Table3[[#This Row],[kode_brg]],Table2[[kode_brg]:[nama_brg]],2,FALSE)</f>
        <v>LE MINERALE 600ML</v>
      </c>
      <c r="C526" s="8">
        <v>1</v>
      </c>
      <c r="D526" s="8">
        <f>VLOOKUP(Table3[[#This Row],[kode_brg]],Table2[[kode_brg]:[jual]],8,FALSE)</f>
        <v>2500</v>
      </c>
      <c r="E526" s="8">
        <f>Table3[[#This Row],[HARGA]]*Table3[[#This Row],[QTY]]</f>
        <v>2500</v>
      </c>
      <c r="F526" s="8">
        <f>VLOOKUP(Table3[[#This Row],[kode_brg]],Table2[[kode_brg]:[mark_up]],9,FALSE)</f>
        <v>541</v>
      </c>
      <c r="G526" s="8">
        <f>Table3[[#This Row],[MARKUP]]*Table3[[#This Row],[QTY]]</f>
        <v>541</v>
      </c>
      <c r="H526" s="8"/>
    </row>
    <row r="527" spans="1:8" x14ac:dyDescent="0.3">
      <c r="A527" s="16" t="s">
        <v>168</v>
      </c>
      <c r="B527" t="str">
        <f>VLOOKUP(Table3[[#This Row],[kode_brg]],Table2[[kode_brg]:[nama_brg]],2,FALSE)</f>
        <v>LE MINERALE 600ML</v>
      </c>
      <c r="C527" s="8">
        <v>1</v>
      </c>
      <c r="D527" s="8">
        <f>VLOOKUP(Table3[[#This Row],[kode_brg]],Table2[[kode_brg]:[jual]],8,FALSE)</f>
        <v>2500</v>
      </c>
      <c r="E527" s="8">
        <f>Table3[[#This Row],[HARGA]]*Table3[[#This Row],[QTY]]</f>
        <v>2500</v>
      </c>
      <c r="F527" s="8">
        <f>VLOOKUP(Table3[[#This Row],[kode_brg]],Table2[[kode_brg]:[mark_up]],9,FALSE)</f>
        <v>541</v>
      </c>
      <c r="G527" s="8">
        <f>Table3[[#This Row],[MARKUP]]*Table3[[#This Row],[QTY]]</f>
        <v>541</v>
      </c>
      <c r="H527" s="8"/>
    </row>
    <row r="528" spans="1:8" x14ac:dyDescent="0.3">
      <c r="A528" s="15" t="s">
        <v>1508</v>
      </c>
      <c r="B528" t="str">
        <f>VLOOKUP(Table3[[#This Row],[kode_brg]],Table2[[kode_brg]:[nama_brg]],2,FALSE)</f>
        <v>JOYDAY MILKY CHOCOLATE 43GR</v>
      </c>
      <c r="C528" s="8">
        <v>1</v>
      </c>
      <c r="D528" s="8">
        <f>VLOOKUP(Table3[[#This Row],[kode_brg]],Table2[[kode_brg]:[jual]],8,FALSE)</f>
        <v>3000</v>
      </c>
      <c r="E528" s="8">
        <f>Table3[[#This Row],[HARGA]]*Table3[[#This Row],[QTY]]</f>
        <v>3000</v>
      </c>
      <c r="F528" s="8">
        <f>VLOOKUP(Table3[[#This Row],[kode_brg]],Table2[[kode_brg]:[mark_up]],9,FALSE)</f>
        <v>560</v>
      </c>
      <c r="G528" s="8">
        <f>Table3[[#This Row],[MARKUP]]*Table3[[#This Row],[QTY]]</f>
        <v>560</v>
      </c>
      <c r="H528" s="8"/>
    </row>
    <row r="529" spans="1:8" x14ac:dyDescent="0.3">
      <c r="A529" s="15" t="s">
        <v>1508</v>
      </c>
      <c r="B529" t="str">
        <f>VLOOKUP(Table3[[#This Row],[kode_brg]],Table2[[kode_brg]:[nama_brg]],2,FALSE)</f>
        <v>JOYDAY MILKY CHOCOLATE 43GR</v>
      </c>
      <c r="C529" s="8">
        <v>2</v>
      </c>
      <c r="D529" s="8">
        <f>VLOOKUP(Table3[[#This Row],[kode_brg]],Table2[[kode_brg]:[jual]],8,FALSE)</f>
        <v>3000</v>
      </c>
      <c r="E529" s="8">
        <f>Table3[[#This Row],[HARGA]]*Table3[[#This Row],[QTY]]</f>
        <v>6000</v>
      </c>
      <c r="F529" s="8">
        <f>VLOOKUP(Table3[[#This Row],[kode_brg]],Table2[[kode_brg]:[mark_up]],9,FALSE)</f>
        <v>560</v>
      </c>
      <c r="G529" s="8">
        <f>Table3[[#This Row],[MARKUP]]*Table3[[#This Row],[QTY]]</f>
        <v>1120</v>
      </c>
      <c r="H529" s="8"/>
    </row>
    <row r="530" spans="1:8" x14ac:dyDescent="0.3">
      <c r="A530" s="15" t="s">
        <v>354</v>
      </c>
      <c r="B530" t="str">
        <f>VLOOKUP(Table3[[#This Row],[kode_brg]],Table2[[kode_brg]:[nama_brg]],2,FALSE)</f>
        <v>AICE MOCHI VANILA</v>
      </c>
      <c r="C530" s="8">
        <v>1</v>
      </c>
      <c r="D530" s="8">
        <f>VLOOKUP(Table3[[#This Row],[kode_brg]],Table2[[kode_brg]:[jual]],8,FALSE)</f>
        <v>3000</v>
      </c>
      <c r="E530" s="8">
        <f>Table3[[#This Row],[HARGA]]*Table3[[#This Row],[QTY]]</f>
        <v>3000</v>
      </c>
      <c r="F530" s="8">
        <f>VLOOKUP(Table3[[#This Row],[kode_brg]],Table2[[kode_brg]:[mark_up]],9,FALSE)</f>
        <v>701</v>
      </c>
      <c r="G530" s="8">
        <f>Table3[[#This Row],[MARKUP]]*Table3[[#This Row],[QTY]]</f>
        <v>701</v>
      </c>
      <c r="H530" s="8"/>
    </row>
    <row r="531" spans="1:8" x14ac:dyDescent="0.3">
      <c r="A531" s="41" t="s">
        <v>1366</v>
      </c>
      <c r="B531" t="str">
        <f>VLOOKUP(Table3[[#This Row],[kode_brg]],Table2[[kode_brg]:[nama_brg]],2,FALSE)</f>
        <v>PULPEN GEL JOYKO</v>
      </c>
      <c r="C531" s="8">
        <v>1</v>
      </c>
      <c r="D531" s="8">
        <f>VLOOKUP(Table3[[#This Row],[kode_brg]],Table2[[kode_brg]:[jual]],8,FALSE)</f>
        <v>3000</v>
      </c>
      <c r="E531" s="8">
        <f>Table3[[#This Row],[HARGA]]*Table3[[#This Row],[QTY]]</f>
        <v>3000</v>
      </c>
      <c r="F531" s="8">
        <f>VLOOKUP(Table3[[#This Row],[kode_brg]],Table2[[kode_brg]:[mark_up]],9,FALSE)</f>
        <v>1509</v>
      </c>
      <c r="G531" s="8">
        <f>Table3[[#This Row],[MARKUP]]*Table3[[#This Row],[QTY]]</f>
        <v>1509</v>
      </c>
      <c r="H531" s="8"/>
    </row>
    <row r="532" spans="1:8" x14ac:dyDescent="0.3">
      <c r="A532" s="16" t="s">
        <v>368</v>
      </c>
      <c r="B532" t="str">
        <f>VLOOKUP(Table3[[#This Row],[kode_brg]],Table2[[kode_brg]:[nama_brg]],2,FALSE)</f>
        <v>CRUNCHY CHOCOLATE MALT 75 GR</v>
      </c>
      <c r="C532" s="8">
        <v>1</v>
      </c>
      <c r="D532" s="8">
        <f>VLOOKUP(Table3[[#This Row],[kode_brg]],Table2[[kode_brg]:[jual]],8,FALSE)</f>
        <v>4500</v>
      </c>
      <c r="E532" s="8">
        <f>Table3[[#This Row],[HARGA]]*Table3[[#This Row],[QTY]]</f>
        <v>4500</v>
      </c>
      <c r="F532" s="8">
        <f>VLOOKUP(Table3[[#This Row],[kode_brg]],Table2[[kode_brg]:[mark_up]],9,FALSE)</f>
        <v>500</v>
      </c>
      <c r="G532" s="8">
        <f>Table3[[#This Row],[MARKUP]]*Table3[[#This Row],[QTY]]</f>
        <v>500</v>
      </c>
      <c r="H532" s="8"/>
    </row>
    <row r="533" spans="1:8" x14ac:dyDescent="0.3">
      <c r="A533" s="28" t="s">
        <v>717</v>
      </c>
      <c r="B533" t="str">
        <f>VLOOKUP(Table3[[#This Row],[kode_brg]],Table2[[kode_brg]:[nama_brg]],2,FALSE)</f>
        <v>SOSIS KENZELER  HOT</v>
      </c>
      <c r="C533" s="8">
        <v>1</v>
      </c>
      <c r="D533" s="8">
        <f>VLOOKUP(Table3[[#This Row],[kode_brg]],Table2[[kode_brg]:[jual]],8,FALSE)</f>
        <v>9000</v>
      </c>
      <c r="E533" s="8">
        <f>Table3[[#This Row],[HARGA]]*Table3[[#This Row],[QTY]]</f>
        <v>9000</v>
      </c>
      <c r="F533" s="8">
        <f>VLOOKUP(Table3[[#This Row],[kode_brg]],Table2[[kode_brg]:[mark_up]],9,FALSE)</f>
        <v>500</v>
      </c>
      <c r="G533" s="8">
        <f>Table3[[#This Row],[MARKUP]]*Table3[[#This Row],[QTY]]</f>
        <v>500</v>
      </c>
      <c r="H533" s="8"/>
    </row>
    <row r="534" spans="1:8" x14ac:dyDescent="0.3">
      <c r="A534" s="16" t="s">
        <v>136</v>
      </c>
      <c r="B534" t="str">
        <f>VLOOKUP(Table3[[#This Row],[kode_brg]],Table2[[kode_brg]:[nama_brg]],2,FALSE)</f>
        <v>NESCAFE CAPPUCINO RTD CAN 220ML</v>
      </c>
      <c r="C534" s="8">
        <v>1</v>
      </c>
      <c r="D534" s="8">
        <f>VLOOKUP(Table3[[#This Row],[kode_brg]],Table2[[kode_brg]:[jual]],8,FALSE)</f>
        <v>6500</v>
      </c>
      <c r="E534" s="8">
        <f>Table3[[#This Row],[HARGA]]*Table3[[#This Row],[QTY]]</f>
        <v>6500</v>
      </c>
      <c r="F534" s="8">
        <f>VLOOKUP(Table3[[#This Row],[kode_brg]],Table2[[kode_brg]:[mark_up]],9,FALSE)</f>
        <v>1184</v>
      </c>
      <c r="G534" s="8">
        <f>Table3[[#This Row],[MARKUP]]*Table3[[#This Row],[QTY]]</f>
        <v>1184</v>
      </c>
      <c r="H534" s="8"/>
    </row>
    <row r="535" spans="1:8" x14ac:dyDescent="0.3">
      <c r="A535" s="16" t="s">
        <v>98</v>
      </c>
      <c r="B535" t="str">
        <f>VLOOKUP(Table3[[#This Row],[kode_brg]],Table2[[kode_brg]:[nama_brg]],2,FALSE)</f>
        <v>MITU BABY WIPES SOFT CARE BLUE 40'S BOGOF</v>
      </c>
      <c r="C535" s="8">
        <v>1</v>
      </c>
      <c r="D535" s="8">
        <f>VLOOKUP(Table3[[#This Row],[kode_brg]],Table2[[kode_brg]:[jual]],8,FALSE)</f>
        <v>16500</v>
      </c>
      <c r="E535" s="8">
        <f>Table3[[#This Row],[HARGA]]*Table3[[#This Row],[QTY]]</f>
        <v>16500</v>
      </c>
      <c r="F535" s="8">
        <f>VLOOKUP(Table3[[#This Row],[kode_brg]],Table2[[kode_brg]:[mark_up]],9,FALSE)</f>
        <v>1750</v>
      </c>
      <c r="G535" s="8">
        <f>Table3[[#This Row],[MARKUP]]*Table3[[#This Row],[QTY]]</f>
        <v>1750</v>
      </c>
      <c r="H535" s="8"/>
    </row>
    <row r="536" spans="1:8" x14ac:dyDescent="0.3">
      <c r="A536" s="16" t="s">
        <v>384</v>
      </c>
      <c r="B536" t="str">
        <f>VLOOKUP(Table3[[#This Row],[kode_brg]],Table2[[kode_brg]:[nama_brg]],2,FALSE)</f>
        <v>JOYDAY CHOCO CRUNCH</v>
      </c>
      <c r="C536" s="8">
        <v>1</v>
      </c>
      <c r="D536" s="8">
        <f>VLOOKUP(Table3[[#This Row],[kode_brg]],Table2[[kode_brg]:[jual]],8,FALSE)</f>
        <v>3000</v>
      </c>
      <c r="E536" s="8">
        <f>Table3[[#This Row],[HARGA]]*Table3[[#This Row],[QTY]]</f>
        <v>3000</v>
      </c>
      <c r="F536" s="8">
        <f>VLOOKUP(Table3[[#This Row],[kode_brg]],Table2[[kode_brg]:[mark_up]],9,FALSE)</f>
        <v>350</v>
      </c>
      <c r="G536" s="8">
        <f>Table3[[#This Row],[MARKUP]]*Table3[[#This Row],[QTY]]</f>
        <v>350</v>
      </c>
      <c r="H536" s="8"/>
    </row>
    <row r="537" spans="1:8" x14ac:dyDescent="0.3">
      <c r="A537" s="15" t="s">
        <v>80</v>
      </c>
      <c r="B537" t="str">
        <f>VLOOKUP(Table3[[#This Row],[kode_brg]],Table2[[kode_brg]:[nama_brg]],2,FALSE)</f>
        <v>0REO SFTCK 12X16</v>
      </c>
      <c r="C537" s="8">
        <v>1</v>
      </c>
      <c r="D537" s="8">
        <f>VLOOKUP(Table3[[#This Row],[kode_brg]],Table2[[kode_brg]:[jual]],8,FALSE)</f>
        <v>2800</v>
      </c>
      <c r="E537" s="8">
        <f>Table3[[#This Row],[HARGA]]*Table3[[#This Row],[QTY]]</f>
        <v>2800</v>
      </c>
      <c r="F537" s="8">
        <f>VLOOKUP(Table3[[#This Row],[kode_brg]],Table2[[kode_brg]:[mark_up]],9,FALSE)</f>
        <v>608</v>
      </c>
      <c r="G537" s="8">
        <f>Table3[[#This Row],[MARKUP]]*Table3[[#This Row],[QTY]]</f>
        <v>608</v>
      </c>
      <c r="H537" s="8"/>
    </row>
    <row r="538" spans="1:8" x14ac:dyDescent="0.3">
      <c r="A538" s="16" t="s">
        <v>154</v>
      </c>
      <c r="B538" t="str">
        <f>VLOOKUP(Table3[[#This Row],[kode_brg]],Table2[[kode_brg]:[nama_brg]],2,FALSE)</f>
        <v>NOTRIBOST PET 300 ML</v>
      </c>
      <c r="C538" s="8">
        <v>1</v>
      </c>
      <c r="D538" s="8">
        <f>VLOOKUP(Table3[[#This Row],[kode_brg]],Table2[[kode_brg]:[jual]],8,FALSE)</f>
        <v>6500</v>
      </c>
      <c r="E538" s="8">
        <f>Table3[[#This Row],[HARGA]]*Table3[[#This Row],[QTY]]</f>
        <v>6500</v>
      </c>
      <c r="F538" s="8">
        <f>VLOOKUP(Table3[[#This Row],[kode_brg]],Table2[[kode_brg]:[mark_up]],9,FALSE)</f>
        <v>1000</v>
      </c>
      <c r="G538" s="8">
        <f>Table3[[#This Row],[MARKUP]]*Table3[[#This Row],[QTY]]</f>
        <v>1000</v>
      </c>
      <c r="H538" s="8"/>
    </row>
    <row r="539" spans="1:8" x14ac:dyDescent="0.3">
      <c r="A539" s="16" t="s">
        <v>1414</v>
      </c>
      <c r="B539" t="str">
        <f>VLOOKUP(Table3[[#This Row],[kode_brg]],Table2[[kode_brg]:[nama_brg]],2,FALSE)</f>
        <v>A&amp;W SARSAPARILA 250ML</v>
      </c>
      <c r="C539" s="8">
        <v>1</v>
      </c>
      <c r="D539" s="8">
        <f>VLOOKUP(Table3[[#This Row],[kode_brg]],Table2[[kode_brg]:[jual]],8,FALSE)</f>
        <v>6500</v>
      </c>
      <c r="E539" s="8">
        <f>Table3[[#This Row],[HARGA]]*Table3[[#This Row],[QTY]]</f>
        <v>6500</v>
      </c>
      <c r="F539" s="8">
        <f>VLOOKUP(Table3[[#This Row],[kode_brg]],Table2[[kode_brg]:[mark_up]],9,FALSE)</f>
        <v>1500</v>
      </c>
      <c r="G539" s="8">
        <f>Table3[[#This Row],[MARKUP]]*Table3[[#This Row],[QTY]]</f>
        <v>1500</v>
      </c>
      <c r="H539" s="8"/>
    </row>
    <row r="540" spans="1:8" x14ac:dyDescent="0.3">
      <c r="A540" s="41" t="s">
        <v>1322</v>
      </c>
      <c r="B540" t="str">
        <f>VLOOKUP(Table3[[#This Row],[kode_brg]],Table2[[kode_brg]:[nama_brg]],2,FALSE)</f>
        <v>BIG BABOL BLUEBERRY 20GR</v>
      </c>
      <c r="C540" s="8">
        <v>1</v>
      </c>
      <c r="D540" s="8">
        <f>VLOOKUP(Table3[[#This Row],[kode_brg]],Table2[[kode_brg]:[jual]],8,FALSE)</f>
        <v>2500</v>
      </c>
      <c r="E540" s="8">
        <f>Table3[[#This Row],[HARGA]]*Table3[[#This Row],[QTY]]</f>
        <v>2500</v>
      </c>
      <c r="F540" s="8">
        <f>VLOOKUP(Table3[[#This Row],[kode_brg]],Table2[[kode_brg]:[mark_up]],9,FALSE)</f>
        <v>500</v>
      </c>
      <c r="G540" s="8">
        <f>Table3[[#This Row],[MARKUP]]*Table3[[#This Row],[QTY]]</f>
        <v>500</v>
      </c>
      <c r="H540" s="8"/>
    </row>
    <row r="541" spans="1:8" x14ac:dyDescent="0.3">
      <c r="A541" s="15" t="s">
        <v>1508</v>
      </c>
      <c r="B541" t="str">
        <f>VLOOKUP(Table3[[#This Row],[kode_brg]],Table2[[kode_brg]:[nama_brg]],2,FALSE)</f>
        <v>JOYDAY MILKY CHOCOLATE 43GR</v>
      </c>
      <c r="C541" s="8">
        <v>1</v>
      </c>
      <c r="D541" s="8">
        <f>VLOOKUP(Table3[[#This Row],[kode_brg]],Table2[[kode_brg]:[jual]],8,FALSE)</f>
        <v>3000</v>
      </c>
      <c r="E541" s="8">
        <f>Table3[[#This Row],[HARGA]]*Table3[[#This Row],[QTY]]</f>
        <v>3000</v>
      </c>
      <c r="F541" s="8">
        <f>VLOOKUP(Table3[[#This Row],[kode_brg]],Table2[[kode_brg]:[mark_up]],9,FALSE)</f>
        <v>560</v>
      </c>
      <c r="G541" s="8">
        <f>Table3[[#This Row],[MARKUP]]*Table3[[#This Row],[QTY]]</f>
        <v>560</v>
      </c>
      <c r="H541" s="8"/>
    </row>
    <row r="542" spans="1:8" x14ac:dyDescent="0.3">
      <c r="A542" s="15" t="s">
        <v>1304</v>
      </c>
      <c r="B542" t="str">
        <f>VLOOKUP(Table3[[#This Row],[kode_brg]],Table2[[kode_brg]:[nama_brg]],2,FALSE)</f>
        <v>TRIPANCA 600ML</v>
      </c>
      <c r="C542" s="8">
        <v>2</v>
      </c>
      <c r="D542" s="8">
        <f>VLOOKUP(Table3[[#This Row],[kode_brg]],Table2[[kode_brg]:[jual]],8,FALSE)</f>
        <v>2000</v>
      </c>
      <c r="E542" s="8">
        <f>Table3[[#This Row],[HARGA]]*Table3[[#This Row],[QTY]]</f>
        <v>4000</v>
      </c>
      <c r="F542" s="8">
        <f>VLOOKUP(Table3[[#This Row],[kode_brg]],Table2[[kode_brg]:[mark_up]],9,FALSE)</f>
        <v>750</v>
      </c>
      <c r="G542" s="8">
        <f>Table3[[#This Row],[MARKUP]]*Table3[[#This Row],[QTY]]</f>
        <v>1500</v>
      </c>
      <c r="H542" s="8"/>
    </row>
    <row r="543" spans="1:8" x14ac:dyDescent="0.3">
      <c r="A543" s="16" t="s">
        <v>430</v>
      </c>
      <c r="B543" t="str">
        <f>VLOOKUP(Table3[[#This Row],[kode_brg]],Table2[[kode_brg]:[nama_brg]],2,FALSE)</f>
        <v>ULTRA SUSU SLIM CHOCO  250 ML</v>
      </c>
      <c r="C543" s="8">
        <v>1</v>
      </c>
      <c r="D543" s="8">
        <f>VLOOKUP(Table3[[#This Row],[kode_brg]],Table2[[kode_brg]:[jual]],8,FALSE)</f>
        <v>6000</v>
      </c>
      <c r="E543" s="8">
        <f>Table3[[#This Row],[HARGA]]*Table3[[#This Row],[QTY]]</f>
        <v>6000</v>
      </c>
      <c r="F543" s="8">
        <f>VLOOKUP(Table3[[#This Row],[kode_brg]],Table2[[kode_brg]:[mark_up]],9,FALSE)</f>
        <v>757</v>
      </c>
      <c r="G543" s="8">
        <f>Table3[[#This Row],[MARKUP]]*Table3[[#This Row],[QTY]]</f>
        <v>757</v>
      </c>
      <c r="H543" s="8"/>
    </row>
    <row r="544" spans="1:8" x14ac:dyDescent="0.3">
      <c r="A544" s="15" t="s">
        <v>1304</v>
      </c>
      <c r="B544" t="str">
        <f>VLOOKUP(Table3[[#This Row],[kode_brg]],Table2[[kode_brg]:[nama_brg]],2,FALSE)</f>
        <v>TRIPANCA 600ML</v>
      </c>
      <c r="C544" s="8">
        <v>1</v>
      </c>
      <c r="D544" s="8">
        <f>VLOOKUP(Table3[[#This Row],[kode_brg]],Table2[[kode_brg]:[jual]],8,FALSE)</f>
        <v>2000</v>
      </c>
      <c r="E544" s="8">
        <f>Table3[[#This Row],[HARGA]]*Table3[[#This Row],[QTY]]</f>
        <v>2000</v>
      </c>
      <c r="F544" s="8">
        <f>VLOOKUP(Table3[[#This Row],[kode_brg]],Table2[[kode_brg]:[mark_up]],9,FALSE)</f>
        <v>750</v>
      </c>
      <c r="G544" s="8">
        <f>Table3[[#This Row],[MARKUP]]*Table3[[#This Row],[QTY]]</f>
        <v>750</v>
      </c>
      <c r="H544" s="8"/>
    </row>
    <row r="545" spans="1:8" x14ac:dyDescent="0.3">
      <c r="A545" s="16" t="s">
        <v>663</v>
      </c>
      <c r="B545" t="str">
        <f>VLOOKUP(Table3[[#This Row],[kode_brg]],Table2[[kode_brg]:[nama_brg]],2,FALSE)</f>
        <v>TEH BOTOL SOSRO  KOTAK 200 ML</v>
      </c>
      <c r="C545" s="8">
        <v>1</v>
      </c>
      <c r="D545" s="8">
        <f>VLOOKUP(Table3[[#This Row],[kode_brg]],Table2[[kode_brg]:[jual]],8,FALSE)</f>
        <v>3500</v>
      </c>
      <c r="E545" s="8">
        <f>Table3[[#This Row],[HARGA]]*Table3[[#This Row],[QTY]]</f>
        <v>3500</v>
      </c>
      <c r="F545" s="8">
        <f>VLOOKUP(Table3[[#This Row],[kode_brg]],Table2[[kode_brg]:[mark_up]],9,FALSE)</f>
        <v>1100</v>
      </c>
      <c r="G545" s="8">
        <f>Table3[[#This Row],[MARKUP]]*Table3[[#This Row],[QTY]]</f>
        <v>1100</v>
      </c>
      <c r="H545" s="8"/>
    </row>
    <row r="546" spans="1:8" x14ac:dyDescent="0.3">
      <c r="A546" s="16" t="s">
        <v>430</v>
      </c>
      <c r="B546" t="str">
        <f>VLOOKUP(Table3[[#This Row],[kode_brg]],Table2[[kode_brg]:[nama_brg]],2,FALSE)</f>
        <v>ULTRA SUSU SLIM CHOCO  250 ML</v>
      </c>
      <c r="C546" s="8">
        <v>1</v>
      </c>
      <c r="D546" s="8">
        <f>VLOOKUP(Table3[[#This Row],[kode_brg]],Table2[[kode_brg]:[jual]],8,FALSE)</f>
        <v>6000</v>
      </c>
      <c r="E546" s="8">
        <f>Table3[[#This Row],[HARGA]]*Table3[[#This Row],[QTY]]</f>
        <v>6000</v>
      </c>
      <c r="F546" s="8">
        <f>VLOOKUP(Table3[[#This Row],[kode_brg]],Table2[[kode_brg]:[mark_up]],9,FALSE)</f>
        <v>757</v>
      </c>
      <c r="G546" s="8">
        <f>Table3[[#This Row],[MARKUP]]*Table3[[#This Row],[QTY]]</f>
        <v>757</v>
      </c>
      <c r="H546" s="8"/>
    </row>
    <row r="547" spans="1:8" x14ac:dyDescent="0.3">
      <c r="A547" s="15" t="s">
        <v>74</v>
      </c>
      <c r="B547" t="str">
        <f>VLOOKUP(Table3[[#This Row],[kode_brg]],Table2[[kode_brg]:[nama_brg]],2,FALSE)</f>
        <v>BENG-BENG  20G</v>
      </c>
      <c r="C547" s="8">
        <v>1</v>
      </c>
      <c r="D547" s="8">
        <f>VLOOKUP(Table3[[#This Row],[kode_brg]],Table2[[kode_brg]:[jual]],8,FALSE)</f>
        <v>2000</v>
      </c>
      <c r="E547" s="8">
        <f>Table3[[#This Row],[HARGA]]*Table3[[#This Row],[QTY]]</f>
        <v>2000</v>
      </c>
      <c r="F547" s="8">
        <f>VLOOKUP(Table3[[#This Row],[kode_brg]],Table2[[kode_brg]:[mark_up]],9,FALSE)</f>
        <v>261</v>
      </c>
      <c r="G547" s="8">
        <f>Table3[[#This Row],[MARKUP]]*Table3[[#This Row],[QTY]]</f>
        <v>261</v>
      </c>
      <c r="H547" s="8"/>
    </row>
    <row r="548" spans="1:8" x14ac:dyDescent="0.3">
      <c r="A548" s="15" t="s">
        <v>162</v>
      </c>
      <c r="B548" t="str">
        <f>VLOOKUP(Table3[[#This Row],[kode_brg]],Table2[[kode_brg]:[nama_brg]],2,FALSE)</f>
        <v>AQUA AIR MNM BOTOL 600ML</v>
      </c>
      <c r="C548" s="8">
        <v>1</v>
      </c>
      <c r="D548" s="8">
        <f>VLOOKUP(Table3[[#This Row],[kode_brg]],Table2[[kode_brg]:[jual]],8,FALSE)</f>
        <v>3000</v>
      </c>
      <c r="E548" s="8">
        <f>Table3[[#This Row],[HARGA]]*Table3[[#This Row],[QTY]]</f>
        <v>3000</v>
      </c>
      <c r="F548" s="8">
        <f>VLOOKUP(Table3[[#This Row],[kode_brg]],Table2[[kode_brg]:[mark_up]],9,FALSE)</f>
        <v>842</v>
      </c>
      <c r="G548" s="8">
        <f>Table3[[#This Row],[MARKUP]]*Table3[[#This Row],[QTY]]</f>
        <v>842</v>
      </c>
      <c r="H548" s="8"/>
    </row>
    <row r="549" spans="1:8" x14ac:dyDescent="0.3">
      <c r="A549" s="37" t="s">
        <v>1289</v>
      </c>
      <c r="B549" t="str">
        <f>VLOOKUP(Table3[[#This Row],[kode_brg]],Table2[[kode_brg]:[nama_brg]],2,FALSE)</f>
        <v>TRIPANCA 1.5LT</v>
      </c>
      <c r="C549" s="8">
        <v>2</v>
      </c>
      <c r="D549" s="8">
        <f>VLOOKUP(Table3[[#This Row],[kode_brg]],Table2[[kode_brg]:[jual]],8,FALSE)</f>
        <v>4500</v>
      </c>
      <c r="E549" s="8">
        <f>Table3[[#This Row],[HARGA]]*Table3[[#This Row],[QTY]]</f>
        <v>9000</v>
      </c>
      <c r="F549" s="8">
        <f>VLOOKUP(Table3[[#This Row],[kode_brg]],Table2[[kode_brg]:[mark_up]],9,FALSE)</f>
        <v>2000</v>
      </c>
      <c r="G549" s="8">
        <f>Table3[[#This Row],[MARKUP]]*Table3[[#This Row],[QTY]]</f>
        <v>4000</v>
      </c>
      <c r="H549" s="8"/>
    </row>
    <row r="550" spans="1:8" x14ac:dyDescent="0.3">
      <c r="A550" s="41" t="s">
        <v>1336</v>
      </c>
      <c r="B550" t="str">
        <f>VLOOKUP(Table3[[#This Row],[kode_brg]],Table2[[kode_brg]:[nama_brg]],2,FALSE)</f>
        <v>ULTRAMILK FULL CREAM 200ML</v>
      </c>
      <c r="C550" s="8">
        <v>1</v>
      </c>
      <c r="D550" s="8">
        <f>VLOOKUP(Table3[[#This Row],[kode_brg]],Table2[[kode_brg]:[jual]],8,FALSE)</f>
        <v>5500</v>
      </c>
      <c r="E550" s="8">
        <f>Table3[[#This Row],[HARGA]]*Table3[[#This Row],[QTY]]</f>
        <v>5500</v>
      </c>
      <c r="F550" s="8">
        <f>VLOOKUP(Table3[[#This Row],[kode_brg]],Table2[[kode_brg]:[mark_up]],9,FALSE)</f>
        <v>1070</v>
      </c>
      <c r="G550" s="8">
        <f>Table3[[#This Row],[MARKUP]]*Table3[[#This Row],[QTY]]</f>
        <v>1070</v>
      </c>
      <c r="H550" s="8"/>
    </row>
    <row r="551" spans="1:8" x14ac:dyDescent="0.3">
      <c r="A551" s="15" t="s">
        <v>1304</v>
      </c>
      <c r="B551" t="str">
        <f>VLOOKUP(Table3[[#This Row],[kode_brg]],Table2[[kode_brg]:[nama_brg]],2,FALSE)</f>
        <v>TRIPANCA 600ML</v>
      </c>
      <c r="C551" s="8">
        <v>1</v>
      </c>
      <c r="D551" s="8">
        <f>VLOOKUP(Table3[[#This Row],[kode_brg]],Table2[[kode_brg]:[jual]],8,FALSE)</f>
        <v>2000</v>
      </c>
      <c r="E551" s="8">
        <f>Table3[[#This Row],[HARGA]]*Table3[[#This Row],[QTY]]</f>
        <v>2000</v>
      </c>
      <c r="F551" s="8">
        <f>VLOOKUP(Table3[[#This Row],[kode_brg]],Table2[[kode_brg]:[mark_up]],9,FALSE)</f>
        <v>750</v>
      </c>
      <c r="G551" s="8">
        <f>Table3[[#This Row],[MARKUP]]*Table3[[#This Row],[QTY]]</f>
        <v>750</v>
      </c>
      <c r="H551" s="8"/>
    </row>
    <row r="552" spans="1:8" x14ac:dyDescent="0.3">
      <c r="A552" s="16" t="s">
        <v>651</v>
      </c>
      <c r="B552" t="str">
        <f>VLOOKUP(Table3[[#This Row],[kode_brg]],Table2[[kode_brg]:[nama_brg]],2,FALSE)</f>
        <v xml:space="preserve">FRUIT TEA KOTAK  APEL 250 ML </v>
      </c>
      <c r="C552" s="8">
        <v>1</v>
      </c>
      <c r="D552" s="8">
        <f>VLOOKUP(Table3[[#This Row],[kode_brg]],Table2[[kode_brg]:[jual]],8,FALSE)</f>
        <v>3500</v>
      </c>
      <c r="E552" s="8">
        <f>Table3[[#This Row],[HARGA]]*Table3[[#This Row],[QTY]]</f>
        <v>3500</v>
      </c>
      <c r="F552" s="8">
        <f>VLOOKUP(Table3[[#This Row],[kode_brg]],Table2[[kode_brg]:[mark_up]],9,FALSE)</f>
        <v>1145</v>
      </c>
      <c r="G552" s="8">
        <f>Table3[[#This Row],[MARKUP]]*Table3[[#This Row],[QTY]]</f>
        <v>1145</v>
      </c>
      <c r="H552" s="8"/>
    </row>
    <row r="553" spans="1:8" x14ac:dyDescent="0.3">
      <c r="A553" s="15" t="s">
        <v>354</v>
      </c>
      <c r="B553" t="str">
        <f>VLOOKUP(Table3[[#This Row],[kode_brg]],Table2[[kode_brg]:[nama_brg]],2,FALSE)</f>
        <v>AICE MOCHI VANILA</v>
      </c>
      <c r="C553" s="8">
        <v>1</v>
      </c>
      <c r="D553" s="8">
        <f>VLOOKUP(Table3[[#This Row],[kode_brg]],Table2[[kode_brg]:[jual]],8,FALSE)</f>
        <v>3000</v>
      </c>
      <c r="E553" s="8">
        <f>Table3[[#This Row],[HARGA]]*Table3[[#This Row],[QTY]]</f>
        <v>3000</v>
      </c>
      <c r="F553" s="8">
        <f>VLOOKUP(Table3[[#This Row],[kode_brg]],Table2[[kode_brg]:[mark_up]],9,FALSE)</f>
        <v>701</v>
      </c>
      <c r="G553" s="8">
        <f>Table3[[#This Row],[MARKUP]]*Table3[[#This Row],[QTY]]</f>
        <v>701</v>
      </c>
      <c r="H553" s="8"/>
    </row>
    <row r="554" spans="1:8" x14ac:dyDescent="0.3">
      <c r="A554" s="16" t="s">
        <v>378</v>
      </c>
      <c r="B554" t="str">
        <f>VLOOKUP(Table3[[#This Row],[kode_brg]],Table2[[kode_brg]:[nama_brg]],2,FALSE)</f>
        <v xml:space="preserve">COOL BLUEBERRY 70 GR </v>
      </c>
      <c r="C554" s="8">
        <v>1</v>
      </c>
      <c r="D554" s="8">
        <f>VLOOKUP(Table3[[#This Row],[kode_brg]],Table2[[kode_brg]:[jual]],8,FALSE)</f>
        <v>3000</v>
      </c>
      <c r="E554" s="8">
        <f>Table3[[#This Row],[HARGA]]*Table3[[#This Row],[QTY]]</f>
        <v>3000</v>
      </c>
      <c r="F554" s="8">
        <f>VLOOKUP(Table3[[#This Row],[kode_brg]],Table2[[kode_brg]:[mark_up]],9,FALSE)</f>
        <v>488</v>
      </c>
      <c r="G554" s="8">
        <f>Table3[[#This Row],[MARKUP]]*Table3[[#This Row],[QTY]]</f>
        <v>488</v>
      </c>
      <c r="H554" s="8"/>
    </row>
    <row r="555" spans="1:8" x14ac:dyDescent="0.3">
      <c r="A555" s="15" t="s">
        <v>1508</v>
      </c>
      <c r="B555" t="str">
        <f>VLOOKUP(Table3[[#This Row],[kode_brg]],Table2[[kode_brg]:[nama_brg]],2,FALSE)</f>
        <v>JOYDAY MILKY CHOCOLATE 43GR</v>
      </c>
      <c r="C555" s="8">
        <v>1</v>
      </c>
      <c r="D555" s="8">
        <f>VLOOKUP(Table3[[#This Row],[kode_brg]],Table2[[kode_brg]:[jual]],8,FALSE)</f>
        <v>3000</v>
      </c>
      <c r="E555" s="8">
        <f>Table3[[#This Row],[HARGA]]*Table3[[#This Row],[QTY]]</f>
        <v>3000</v>
      </c>
      <c r="F555" s="8">
        <f>VLOOKUP(Table3[[#This Row],[kode_brg]],Table2[[kode_brg]:[mark_up]],9,FALSE)</f>
        <v>560</v>
      </c>
      <c r="G555" s="8">
        <f>Table3[[#This Row],[MARKUP]]*Table3[[#This Row],[QTY]]</f>
        <v>560</v>
      </c>
      <c r="H555" s="8"/>
    </row>
    <row r="556" spans="1:8" x14ac:dyDescent="0.3">
      <c r="A556" s="36" t="s">
        <v>1432</v>
      </c>
      <c r="B556" t="str">
        <f>VLOOKUP(Table3[[#This Row],[kode_brg]],Table2[[kode_brg]:[nama_brg]],2,FALSE)</f>
        <v>AICE BLUEBERRY COOKIES</v>
      </c>
      <c r="C556" s="8">
        <v>1</v>
      </c>
      <c r="D556" s="8">
        <f>VLOOKUP(Table3[[#This Row],[kode_brg]],Table2[[kode_brg]:[jual]],8,FALSE)</f>
        <v>5500</v>
      </c>
      <c r="E556" s="8">
        <f>Table3[[#This Row],[HARGA]]*Table3[[#This Row],[QTY]]</f>
        <v>5500</v>
      </c>
      <c r="F556" s="8">
        <f>VLOOKUP(Table3[[#This Row],[kode_brg]],Table2[[kode_brg]:[mark_up]],9,FALSE)</f>
        <v>700</v>
      </c>
      <c r="G556" s="8">
        <f>Table3[[#This Row],[MARKUP]]*Table3[[#This Row],[QTY]]</f>
        <v>700</v>
      </c>
      <c r="H556" s="8"/>
    </row>
    <row r="557" spans="1:8" x14ac:dyDescent="0.3">
      <c r="A557" s="15" t="s">
        <v>74</v>
      </c>
      <c r="B557" t="str">
        <f>VLOOKUP(Table3[[#This Row],[kode_brg]],Table2[[kode_brg]:[nama_brg]],2,FALSE)</f>
        <v>BENG-BENG  20G</v>
      </c>
      <c r="C557" s="8">
        <v>1</v>
      </c>
      <c r="D557" s="8">
        <f>VLOOKUP(Table3[[#This Row],[kode_brg]],Table2[[kode_brg]:[jual]],8,FALSE)</f>
        <v>2000</v>
      </c>
      <c r="E557" s="8">
        <f>Table3[[#This Row],[HARGA]]*Table3[[#This Row],[QTY]]</f>
        <v>2000</v>
      </c>
      <c r="F557" s="8">
        <f>VLOOKUP(Table3[[#This Row],[kode_brg]],Table2[[kode_brg]:[mark_up]],9,FALSE)</f>
        <v>261</v>
      </c>
      <c r="G557" s="8">
        <f>Table3[[#This Row],[MARKUP]]*Table3[[#This Row],[QTY]]</f>
        <v>261</v>
      </c>
      <c r="H557" s="8"/>
    </row>
    <row r="558" spans="1:8" x14ac:dyDescent="0.3">
      <c r="A558" s="15" t="s">
        <v>1304</v>
      </c>
      <c r="B558" t="str">
        <f>VLOOKUP(Table3[[#This Row],[kode_brg]],Table2[[kode_brg]:[nama_brg]],2,FALSE)</f>
        <v>TRIPANCA 600ML</v>
      </c>
      <c r="C558" s="8">
        <v>2</v>
      </c>
      <c r="D558" s="8">
        <f>VLOOKUP(Table3[[#This Row],[kode_brg]],Table2[[kode_brg]:[jual]],8,FALSE)</f>
        <v>2000</v>
      </c>
      <c r="E558" s="8">
        <f>Table3[[#This Row],[HARGA]]*Table3[[#This Row],[QTY]]</f>
        <v>4000</v>
      </c>
      <c r="F558" s="8">
        <f>VLOOKUP(Table3[[#This Row],[kode_brg]],Table2[[kode_brg]:[mark_up]],9,FALSE)</f>
        <v>750</v>
      </c>
      <c r="G558" s="8">
        <f>Table3[[#This Row],[MARKUP]]*Table3[[#This Row],[QTY]]</f>
        <v>1500</v>
      </c>
      <c r="H558" s="8"/>
    </row>
    <row r="559" spans="1:8" x14ac:dyDescent="0.3">
      <c r="A559" s="16" t="s">
        <v>168</v>
      </c>
      <c r="B559" t="str">
        <f>VLOOKUP(Table3[[#This Row],[kode_brg]],Table2[[kode_brg]:[nama_brg]],2,FALSE)</f>
        <v>LE MINERALE 600ML</v>
      </c>
      <c r="C559" s="8">
        <v>1</v>
      </c>
      <c r="D559" s="8">
        <f>VLOOKUP(Table3[[#This Row],[kode_brg]],Table2[[kode_brg]:[jual]],8,FALSE)</f>
        <v>2500</v>
      </c>
      <c r="E559" s="8">
        <f>Table3[[#This Row],[HARGA]]*Table3[[#This Row],[QTY]]</f>
        <v>2500</v>
      </c>
      <c r="F559" s="8">
        <f>VLOOKUP(Table3[[#This Row],[kode_brg]],Table2[[kode_brg]:[mark_up]],9,FALSE)</f>
        <v>541</v>
      </c>
      <c r="G559" s="8">
        <f>Table3[[#This Row],[MARKUP]]*Table3[[#This Row],[QTY]]</f>
        <v>541</v>
      </c>
      <c r="H559" s="8"/>
    </row>
    <row r="560" spans="1:8" x14ac:dyDescent="0.3">
      <c r="A560" s="15" t="s">
        <v>74</v>
      </c>
      <c r="B560" t="str">
        <f>VLOOKUP(Table3[[#This Row],[kode_brg]],Table2[[kode_brg]:[nama_brg]],2,FALSE)</f>
        <v>BENG-BENG  20G</v>
      </c>
      <c r="C560" s="8">
        <v>1</v>
      </c>
      <c r="D560" s="8">
        <f>VLOOKUP(Table3[[#This Row],[kode_brg]],Table2[[kode_brg]:[jual]],8,FALSE)</f>
        <v>2000</v>
      </c>
      <c r="E560" s="8">
        <f>Table3[[#This Row],[HARGA]]*Table3[[#This Row],[QTY]]</f>
        <v>2000</v>
      </c>
      <c r="F560" s="8">
        <f>VLOOKUP(Table3[[#This Row],[kode_brg]],Table2[[kode_brg]:[mark_up]],9,FALSE)</f>
        <v>261</v>
      </c>
      <c r="G560" s="8">
        <f>Table3[[#This Row],[MARKUP]]*Table3[[#This Row],[QTY]]</f>
        <v>261</v>
      </c>
      <c r="H560" s="8"/>
    </row>
    <row r="561" spans="1:8" x14ac:dyDescent="0.3">
      <c r="A561" s="16" t="s">
        <v>422</v>
      </c>
      <c r="B561" t="str">
        <f>VLOOKUP(Table3[[#This Row],[kode_brg]],Table2[[kode_brg]:[nama_brg]],2,FALSE)</f>
        <v>ULTRA SUSU SLIM STRAW 250 ML</v>
      </c>
      <c r="C561" s="8">
        <v>1</v>
      </c>
      <c r="D561" s="8">
        <f>VLOOKUP(Table3[[#This Row],[kode_brg]],Table2[[kode_brg]:[jual]],8,FALSE)</f>
        <v>5500</v>
      </c>
      <c r="E561" s="8">
        <f>Table3[[#This Row],[HARGA]]*Table3[[#This Row],[QTY]]</f>
        <v>5500</v>
      </c>
      <c r="F561" s="8">
        <f>VLOOKUP(Table3[[#This Row],[kode_brg]],Table2[[kode_brg]:[mark_up]],9,FALSE)</f>
        <v>645</v>
      </c>
      <c r="G561" s="8">
        <f>Table3[[#This Row],[MARKUP]]*Table3[[#This Row],[QTY]]</f>
        <v>645</v>
      </c>
      <c r="H561" s="8"/>
    </row>
    <row r="562" spans="1:8" x14ac:dyDescent="0.3">
      <c r="A562" s="15" t="s">
        <v>1304</v>
      </c>
      <c r="B562" t="str">
        <f>VLOOKUP(Table3[[#This Row],[kode_brg]],Table2[[kode_brg]:[nama_brg]],2,FALSE)</f>
        <v>TRIPANCA 600ML</v>
      </c>
      <c r="C562" s="8">
        <v>1</v>
      </c>
      <c r="D562" s="8">
        <f>VLOOKUP(Table3[[#This Row],[kode_brg]],Table2[[kode_brg]:[jual]],8,FALSE)</f>
        <v>2000</v>
      </c>
      <c r="E562" s="8">
        <f>Table3[[#This Row],[HARGA]]*Table3[[#This Row],[QTY]]</f>
        <v>2000</v>
      </c>
      <c r="F562" s="8">
        <f>VLOOKUP(Table3[[#This Row],[kode_brg]],Table2[[kode_brg]:[mark_up]],9,FALSE)</f>
        <v>750</v>
      </c>
      <c r="G562" s="8">
        <f>Table3[[#This Row],[MARKUP]]*Table3[[#This Row],[QTY]]</f>
        <v>750</v>
      </c>
      <c r="H562" s="8"/>
    </row>
    <row r="563" spans="1:8" x14ac:dyDescent="0.3">
      <c r="A563" s="16" t="s">
        <v>368</v>
      </c>
      <c r="B563" t="str">
        <f>VLOOKUP(Table3[[#This Row],[kode_brg]],Table2[[kode_brg]:[nama_brg]],2,FALSE)</f>
        <v>CRUNCHY CHOCOLATE MALT 75 GR</v>
      </c>
      <c r="C563" s="8">
        <v>1</v>
      </c>
      <c r="D563" s="8">
        <f>VLOOKUP(Table3[[#This Row],[kode_brg]],Table2[[kode_brg]:[jual]],8,FALSE)</f>
        <v>4500</v>
      </c>
      <c r="E563" s="8">
        <f>Table3[[#This Row],[HARGA]]*Table3[[#This Row],[QTY]]</f>
        <v>4500</v>
      </c>
      <c r="F563" s="8">
        <f>VLOOKUP(Table3[[#This Row],[kode_brg]],Table2[[kode_brg]:[mark_up]],9,FALSE)</f>
        <v>500</v>
      </c>
      <c r="G563" s="8">
        <f>Table3[[#This Row],[MARKUP]]*Table3[[#This Row],[QTY]]</f>
        <v>500</v>
      </c>
      <c r="H563" s="8"/>
    </row>
    <row r="564" spans="1:8" x14ac:dyDescent="0.3">
      <c r="A564" s="15" t="s">
        <v>1304</v>
      </c>
      <c r="B564" t="str">
        <f>VLOOKUP(Table3[[#This Row],[kode_brg]],Table2[[kode_brg]:[nama_brg]],2,FALSE)</f>
        <v>TRIPANCA 600ML</v>
      </c>
      <c r="C564" s="8">
        <v>1</v>
      </c>
      <c r="D564" s="8">
        <f>VLOOKUP(Table3[[#This Row],[kode_brg]],Table2[[kode_brg]:[jual]],8,FALSE)</f>
        <v>2000</v>
      </c>
      <c r="E564" s="8">
        <f>Table3[[#This Row],[HARGA]]*Table3[[#This Row],[QTY]]</f>
        <v>2000</v>
      </c>
      <c r="F564" s="8">
        <f>VLOOKUP(Table3[[#This Row],[kode_brg]],Table2[[kode_brg]:[mark_up]],9,FALSE)</f>
        <v>750</v>
      </c>
      <c r="G564" s="8">
        <f>Table3[[#This Row],[MARKUP]]*Table3[[#This Row],[QTY]]</f>
        <v>750</v>
      </c>
      <c r="H564" s="8"/>
    </row>
    <row r="565" spans="1:8" x14ac:dyDescent="0.3">
      <c r="A565" s="16" t="s">
        <v>528</v>
      </c>
      <c r="B565" t="str">
        <f>VLOOKUP(Table3[[#This Row],[kode_brg]],Table2[[kode_brg]:[nama_brg]],2,FALSE)</f>
        <v>3 AYAM MIE TELOR MERAH 200GR</v>
      </c>
      <c r="C565" s="8">
        <v>1</v>
      </c>
      <c r="D565" s="8">
        <f>VLOOKUP(Table3[[#This Row],[kode_brg]],Table2[[kode_brg]:[jual]],8,FALSE)</f>
        <v>5000</v>
      </c>
      <c r="E565" s="8">
        <f>Table3[[#This Row],[HARGA]]*Table3[[#This Row],[QTY]]</f>
        <v>5000</v>
      </c>
      <c r="F565" s="8">
        <f>VLOOKUP(Table3[[#This Row],[kode_brg]],Table2[[kode_brg]:[mark_up]],9,FALSE)</f>
        <v>600</v>
      </c>
      <c r="G565" s="8">
        <f>Table3[[#This Row],[MARKUP]]*Table3[[#This Row],[QTY]]</f>
        <v>600</v>
      </c>
      <c r="H565" s="8"/>
    </row>
    <row r="566" spans="1:8" x14ac:dyDescent="0.3">
      <c r="A566" s="16" t="s">
        <v>68</v>
      </c>
      <c r="B566" t="str">
        <f>VLOOKUP(Table3[[#This Row],[kode_brg]],Table2[[kode_brg]:[nama_brg]],2,FALSE)</f>
        <v>MIO FULLO CHOCOLAT 9G</v>
      </c>
      <c r="C566" s="8">
        <v>1</v>
      </c>
      <c r="D566" s="8">
        <f>VLOOKUP(Table3[[#This Row],[kode_brg]],Table2[[kode_brg]:[jual]],8,FALSE)</f>
        <v>500</v>
      </c>
      <c r="E566" s="8">
        <f>Table3[[#This Row],[HARGA]]*Table3[[#This Row],[QTY]]</f>
        <v>500</v>
      </c>
      <c r="F566" s="8">
        <f>VLOOKUP(Table3[[#This Row],[kode_brg]],Table2[[kode_brg]:[mark_up]],9,FALSE)</f>
        <v>37</v>
      </c>
      <c r="G566" s="8">
        <f>Table3[[#This Row],[MARKUP]]*Table3[[#This Row],[QTY]]</f>
        <v>37</v>
      </c>
      <c r="H566" s="8"/>
    </row>
    <row r="567" spans="1:8" x14ac:dyDescent="0.3">
      <c r="A567" s="15" t="s">
        <v>1304</v>
      </c>
      <c r="B567" t="str">
        <f>VLOOKUP(Table3[[#This Row],[kode_brg]],Table2[[kode_brg]:[nama_brg]],2,FALSE)</f>
        <v>TRIPANCA 600ML</v>
      </c>
      <c r="C567" s="8">
        <v>1</v>
      </c>
      <c r="D567" s="8">
        <f>VLOOKUP(Table3[[#This Row],[kode_brg]],Table2[[kode_brg]:[jual]],8,FALSE)</f>
        <v>2000</v>
      </c>
      <c r="E567" s="8">
        <f>Table3[[#This Row],[HARGA]]*Table3[[#This Row],[QTY]]</f>
        <v>2000</v>
      </c>
      <c r="F567" s="8">
        <f>VLOOKUP(Table3[[#This Row],[kode_brg]],Table2[[kode_brg]:[mark_up]],9,FALSE)</f>
        <v>750</v>
      </c>
      <c r="G567" s="8">
        <f>Table3[[#This Row],[MARKUP]]*Table3[[#This Row],[QTY]]</f>
        <v>750</v>
      </c>
      <c r="H567" s="8"/>
    </row>
    <row r="568" spans="1:8" x14ac:dyDescent="0.3">
      <c r="A568" s="16" t="s">
        <v>828</v>
      </c>
      <c r="B568" t="str">
        <f>VLOOKUP(Table3[[#This Row],[kode_brg]],Table2[[kode_brg]:[nama_brg]],2,FALSE)</f>
        <v>CUCU RICE CRISPIES</v>
      </c>
      <c r="C568" s="8">
        <v>1</v>
      </c>
      <c r="D568" s="8">
        <f>VLOOKUP(Table3[[#This Row],[kode_brg]],Table2[[kode_brg]:[jual]],8,FALSE)</f>
        <v>1000</v>
      </c>
      <c r="E568" s="8">
        <f>Table3[[#This Row],[HARGA]]*Table3[[#This Row],[QTY]]</f>
        <v>1000</v>
      </c>
      <c r="F568" s="8">
        <f>VLOOKUP(Table3[[#This Row],[kode_brg]],Table2[[kode_brg]:[mark_up]],9,FALSE)</f>
        <v>113</v>
      </c>
      <c r="G568" s="8">
        <f>Table3[[#This Row],[MARKUP]]*Table3[[#This Row],[QTY]]</f>
        <v>113</v>
      </c>
      <c r="H568" s="8"/>
    </row>
    <row r="569" spans="1:8" x14ac:dyDescent="0.3">
      <c r="A569" s="16" t="s">
        <v>168</v>
      </c>
      <c r="B569" t="str">
        <f>VLOOKUP(Table3[[#This Row],[kode_brg]],Table2[[kode_brg]:[nama_brg]],2,FALSE)</f>
        <v>LE MINERALE 600ML</v>
      </c>
      <c r="C569" s="8">
        <v>1</v>
      </c>
      <c r="D569" s="8">
        <f>VLOOKUP(Table3[[#This Row],[kode_brg]],Table2[[kode_brg]:[jual]],8,FALSE)</f>
        <v>2500</v>
      </c>
      <c r="E569" s="8">
        <f>Table3[[#This Row],[HARGA]]*Table3[[#This Row],[QTY]]</f>
        <v>2500</v>
      </c>
      <c r="F569" s="8">
        <f>VLOOKUP(Table3[[#This Row],[kode_brg]],Table2[[kode_brg]:[mark_up]],9,FALSE)</f>
        <v>541</v>
      </c>
      <c r="G569" s="8">
        <f>Table3[[#This Row],[MARKUP]]*Table3[[#This Row],[QTY]]</f>
        <v>541</v>
      </c>
      <c r="H569" s="8"/>
    </row>
    <row r="570" spans="1:8" x14ac:dyDescent="0.3">
      <c r="A570" s="15" t="s">
        <v>1406</v>
      </c>
      <c r="B570" t="str">
        <f>VLOOKUP(Table3[[#This Row],[kode_brg]],Table2[[kode_brg]:[nama_brg]],2,FALSE)</f>
        <v>BAKSO KANZLER HOT</v>
      </c>
      <c r="C570" s="8">
        <v>2</v>
      </c>
      <c r="D570" s="8">
        <f>VLOOKUP(Table3[[#This Row],[kode_brg]],Table2[[kode_brg]:[jual]],8,FALSE)</f>
        <v>9000</v>
      </c>
      <c r="E570" s="8">
        <f>Table3[[#This Row],[HARGA]]*Table3[[#This Row],[QTY]]</f>
        <v>18000</v>
      </c>
      <c r="F570" s="8">
        <f>VLOOKUP(Table3[[#This Row],[kode_brg]],Table2[[kode_brg]:[mark_up]],9,FALSE)</f>
        <v>500</v>
      </c>
      <c r="G570" s="8">
        <f>Table3[[#This Row],[MARKUP]]*Table3[[#This Row],[QTY]]</f>
        <v>1000</v>
      </c>
      <c r="H570" s="8"/>
    </row>
    <row r="571" spans="1:8" x14ac:dyDescent="0.3">
      <c r="A571" s="15" t="s">
        <v>1532</v>
      </c>
      <c r="B571" t="str">
        <f>VLOOKUP(Table3[[#This Row],[kode_brg]],Table2[[kode_brg]:[nama_brg]],2,FALSE)</f>
        <v>LAURIER MAXI RCG 10</v>
      </c>
      <c r="C571" s="8">
        <v>1</v>
      </c>
      <c r="D571" s="8">
        <f>VLOOKUP(Table3[[#This Row],[kode_brg]],Table2[[kode_brg]:[jual]],8,FALSE)</f>
        <v>1000</v>
      </c>
      <c r="E571" s="8">
        <f>Table3[[#This Row],[HARGA]]*Table3[[#This Row],[QTY]]</f>
        <v>1000</v>
      </c>
      <c r="F571" s="8">
        <f>VLOOKUP(Table3[[#This Row],[kode_brg]],Table2[[kode_brg]:[mark_up]],9,FALSE)</f>
        <v>325</v>
      </c>
      <c r="G571" s="8">
        <f>Table3[[#This Row],[MARKUP]]*Table3[[#This Row],[QTY]]</f>
        <v>325</v>
      </c>
      <c r="H571" s="8"/>
    </row>
    <row r="572" spans="1:8" x14ac:dyDescent="0.3">
      <c r="A572" s="15" t="s">
        <v>1304</v>
      </c>
      <c r="B572" t="str">
        <f>VLOOKUP(Table3[[#This Row],[kode_brg]],Table2[[kode_brg]:[nama_brg]],2,FALSE)</f>
        <v>TRIPANCA 600ML</v>
      </c>
      <c r="C572" s="8">
        <v>1</v>
      </c>
      <c r="D572" s="8">
        <f>VLOOKUP(Table3[[#This Row],[kode_brg]],Table2[[kode_brg]:[jual]],8,FALSE)</f>
        <v>2000</v>
      </c>
      <c r="E572" s="8">
        <f>Table3[[#This Row],[HARGA]]*Table3[[#This Row],[QTY]]</f>
        <v>2000</v>
      </c>
      <c r="F572" s="8">
        <f>VLOOKUP(Table3[[#This Row],[kode_brg]],Table2[[kode_brg]:[mark_up]],9,FALSE)</f>
        <v>750</v>
      </c>
      <c r="G572" s="8">
        <f>Table3[[#This Row],[MARKUP]]*Table3[[#This Row],[QTY]]</f>
        <v>750</v>
      </c>
      <c r="H572" s="8"/>
    </row>
    <row r="573" spans="1:8" x14ac:dyDescent="0.3">
      <c r="A573" s="24" t="s">
        <v>787</v>
      </c>
      <c r="B573" t="str">
        <f>VLOOKUP(Table3[[#This Row],[kode_brg]],Table2[[kode_brg]:[nama_brg]],2,FALSE)</f>
        <v>MILO ACTIV-GO SICH 22 GR</v>
      </c>
      <c r="C573" s="8">
        <v>1</v>
      </c>
      <c r="D573" s="8">
        <f>VLOOKUP(Table3[[#This Row],[kode_brg]],Table2[[kode_brg]:[jual]],8,FALSE)</f>
        <v>20000</v>
      </c>
      <c r="E573" s="8">
        <f>Table3[[#This Row],[HARGA]]*Table3[[#This Row],[QTY]]</f>
        <v>20000</v>
      </c>
      <c r="F573" s="8">
        <f>VLOOKUP(Table3[[#This Row],[kode_brg]],Table2[[kode_brg]:[mark_up]],9,FALSE)</f>
        <v>1373</v>
      </c>
      <c r="G573" s="8">
        <f>Table3[[#This Row],[MARKUP]]*Table3[[#This Row],[QTY]]</f>
        <v>1373</v>
      </c>
      <c r="H573" s="8"/>
    </row>
    <row r="574" spans="1:8" x14ac:dyDescent="0.3">
      <c r="A574" s="16" t="s">
        <v>1114</v>
      </c>
      <c r="B574" t="str">
        <f>VLOOKUP(Table3[[#This Row],[kode_brg]],Table2[[kode_brg]:[nama_brg]],2,FALSE)</f>
        <v>FORMULA PG ACTION 190 GR</v>
      </c>
      <c r="C574" s="8">
        <v>1</v>
      </c>
      <c r="D574" s="8">
        <f>VLOOKUP(Table3[[#This Row],[kode_brg]],Table2[[kode_brg]:[jual]],8,FALSE)</f>
        <v>11000</v>
      </c>
      <c r="E574" s="8">
        <f>Table3[[#This Row],[HARGA]]*Table3[[#This Row],[QTY]]</f>
        <v>11000</v>
      </c>
      <c r="F574" s="8">
        <f>VLOOKUP(Table3[[#This Row],[kode_brg]],Table2[[kode_brg]:[mark_up]],9,FALSE)</f>
        <v>1200</v>
      </c>
      <c r="G574" s="8">
        <f>Table3[[#This Row],[MARKUP]]*Table3[[#This Row],[QTY]]</f>
        <v>1200</v>
      </c>
      <c r="H574" s="8"/>
    </row>
    <row r="575" spans="1:8" x14ac:dyDescent="0.3">
      <c r="A575" s="19" t="s">
        <v>1504</v>
      </c>
      <c r="B575" t="str">
        <f>VLOOKUP(Table3[[#This Row],[kode_brg]],Table2[[kode_brg]:[nama_brg]],2,FALSE)</f>
        <v>PANTENE SAMPO LONG BLACK 70ML</v>
      </c>
      <c r="C575" s="8">
        <v>1</v>
      </c>
      <c r="D575" s="8">
        <f>VLOOKUP(Table3[[#This Row],[kode_brg]],Table2[[kode_brg]:[jual]],8,FALSE)</f>
        <v>15000</v>
      </c>
      <c r="E575" s="8">
        <f>Table3[[#This Row],[HARGA]]*Table3[[#This Row],[QTY]]</f>
        <v>15000</v>
      </c>
      <c r="F575" s="8">
        <f>VLOOKUP(Table3[[#This Row],[kode_brg]],Table2[[kode_brg]:[mark_up]],9,FALSE)</f>
        <v>1100</v>
      </c>
      <c r="G575" s="8">
        <f>Table3[[#This Row],[MARKUP]]*Table3[[#This Row],[QTY]]</f>
        <v>1100</v>
      </c>
      <c r="H575" s="8"/>
    </row>
    <row r="576" spans="1:8" x14ac:dyDescent="0.3">
      <c r="A576" s="36" t="s">
        <v>1287</v>
      </c>
      <c r="B576" t="str">
        <f>VLOOKUP(Table3[[#This Row],[kode_brg]],Table2[[kode_brg]:[nama_brg]],2,FALSE)</f>
        <v xml:space="preserve">SPON KAWAT </v>
      </c>
      <c r="C576" s="8">
        <v>1</v>
      </c>
      <c r="D576" s="8">
        <f>VLOOKUP(Table3[[#This Row],[kode_brg]],Table2[[kode_brg]:[jual]],8,FALSE)</f>
        <v>5500</v>
      </c>
      <c r="E576" s="8">
        <f>Table3[[#This Row],[HARGA]]*Table3[[#This Row],[QTY]]</f>
        <v>5500</v>
      </c>
      <c r="F576" s="8">
        <f>VLOOKUP(Table3[[#This Row],[kode_brg]],Table2[[kode_brg]:[mark_up]],9,FALSE)</f>
        <v>500</v>
      </c>
      <c r="G576" s="8">
        <f>Table3[[#This Row],[MARKUP]]*Table3[[#This Row],[QTY]]</f>
        <v>500</v>
      </c>
      <c r="H576" s="8"/>
    </row>
    <row r="577" spans="1:8" x14ac:dyDescent="0.3">
      <c r="A577" s="15" t="s">
        <v>1148</v>
      </c>
      <c r="B577" t="str">
        <f>VLOOKUP(Table3[[#This Row],[kode_brg]],Table2[[kode_brg]:[nama_brg]],2,FALSE)</f>
        <v>SPON JARING</v>
      </c>
      <c r="C577" s="8">
        <v>1</v>
      </c>
      <c r="D577" s="8">
        <f>VLOOKUP(Table3[[#This Row],[kode_brg]],Table2[[kode_brg]:[jual]],8,FALSE)</f>
        <v>5000</v>
      </c>
      <c r="E577" s="8">
        <f>Table3[[#This Row],[HARGA]]*Table3[[#This Row],[QTY]]</f>
        <v>5000</v>
      </c>
      <c r="F577" s="8">
        <f>VLOOKUP(Table3[[#This Row],[kode_brg]],Table2[[kode_brg]:[mark_up]],9,FALSE)</f>
        <v>463</v>
      </c>
      <c r="G577" s="8">
        <f>Table3[[#This Row],[MARKUP]]*Table3[[#This Row],[QTY]]</f>
        <v>463</v>
      </c>
      <c r="H577" s="8"/>
    </row>
    <row r="578" spans="1:8" x14ac:dyDescent="0.3">
      <c r="A578" s="15" t="s">
        <v>743</v>
      </c>
      <c r="B578" t="str">
        <f>VLOOKUP(Table3[[#This Row],[kode_brg]],Table2[[kode_brg]:[nama_brg]],2,FALSE)</f>
        <v>AGAR AGAR BOLA DUNIA</v>
      </c>
      <c r="C578" s="8">
        <v>2</v>
      </c>
      <c r="D578" s="8">
        <f>VLOOKUP(Table3[[#This Row],[kode_brg]],Table2[[kode_brg]:[jual]],8,FALSE)</f>
        <v>5000</v>
      </c>
      <c r="E578" s="8">
        <f>Table3[[#This Row],[HARGA]]*Table3[[#This Row],[QTY]]</f>
        <v>10000</v>
      </c>
      <c r="F578" s="8">
        <f>VLOOKUP(Table3[[#This Row],[kode_brg]],Table2[[kode_brg]:[mark_up]],9,FALSE)</f>
        <v>806</v>
      </c>
      <c r="G578" s="8">
        <f>Table3[[#This Row],[MARKUP]]*Table3[[#This Row],[QTY]]</f>
        <v>1612</v>
      </c>
      <c r="H578" s="8"/>
    </row>
    <row r="579" spans="1:8" x14ac:dyDescent="0.3">
      <c r="A579" s="15" t="s">
        <v>739</v>
      </c>
      <c r="B579" t="str">
        <f>VLOOKUP(Table3[[#This Row],[kode_brg]],Table2[[kode_brg]:[nama_brg]],2,FALSE)</f>
        <v xml:space="preserve">NUTRIGEL RASA JAMBU BIJI 15 GR </v>
      </c>
      <c r="C579" s="8">
        <v>2</v>
      </c>
      <c r="D579" s="8">
        <f>VLOOKUP(Table3[[#This Row],[kode_brg]],Table2[[kode_brg]:[jual]],8,FALSE)</f>
        <v>6000</v>
      </c>
      <c r="E579" s="8">
        <f>Table3[[#This Row],[HARGA]]*Table3[[#This Row],[QTY]]</f>
        <v>12000</v>
      </c>
      <c r="F579" s="8">
        <f>VLOOKUP(Table3[[#This Row],[kode_brg]],Table2[[kode_brg]:[mark_up]],9,FALSE)</f>
        <v>750</v>
      </c>
      <c r="G579" s="8">
        <f>Table3[[#This Row],[MARKUP]]*Table3[[#This Row],[QTY]]</f>
        <v>1500</v>
      </c>
      <c r="H579" s="8"/>
    </row>
    <row r="580" spans="1:8" x14ac:dyDescent="0.3">
      <c r="A580" s="37" t="s">
        <v>1551</v>
      </c>
      <c r="B580" t="str">
        <f>VLOOKUP(Table3[[#This Row],[kode_brg]],Table2[[kode_brg]:[nama_brg]],2,FALSE)</f>
        <v>ASTOR SINGLES</v>
      </c>
      <c r="C580" s="8">
        <v>2</v>
      </c>
      <c r="D580" s="8">
        <f>VLOOKUP(Table3[[#This Row],[kode_brg]],Table2[[kode_brg]:[jual]],8,FALSE)</f>
        <v>1500</v>
      </c>
      <c r="E580" s="8">
        <f>Table3[[#This Row],[HARGA]]*Table3[[#This Row],[QTY]]</f>
        <v>3000</v>
      </c>
      <c r="F580" s="8">
        <f>VLOOKUP(Table3[[#This Row],[kode_brg]],Table2[[kode_brg]:[mark_up]],9,FALSE)</f>
        <v>566</v>
      </c>
      <c r="G580" s="8">
        <f>Table3[[#This Row],[MARKUP]]*Table3[[#This Row],[QTY]]</f>
        <v>1132</v>
      </c>
      <c r="H580" s="8"/>
    </row>
    <row r="581" spans="1:8" x14ac:dyDescent="0.3">
      <c r="A581" s="15" t="s">
        <v>74</v>
      </c>
      <c r="B581" t="str">
        <f>VLOOKUP(Table3[[#This Row],[kode_brg]],Table2[[kode_brg]:[nama_brg]],2,FALSE)</f>
        <v>BENG-BENG  20G</v>
      </c>
      <c r="C581" s="8">
        <v>2</v>
      </c>
      <c r="D581" s="8">
        <f>VLOOKUP(Table3[[#This Row],[kode_brg]],Table2[[kode_brg]:[jual]],8,FALSE)</f>
        <v>2000</v>
      </c>
      <c r="E581" s="8">
        <f>Table3[[#This Row],[HARGA]]*Table3[[#This Row],[QTY]]</f>
        <v>4000</v>
      </c>
      <c r="F581" s="8">
        <f>VLOOKUP(Table3[[#This Row],[kode_brg]],Table2[[kode_brg]:[mark_up]],9,FALSE)</f>
        <v>261</v>
      </c>
      <c r="G581" s="8">
        <f>Table3[[#This Row],[MARKUP]]*Table3[[#This Row],[QTY]]</f>
        <v>522</v>
      </c>
      <c r="H581" s="8"/>
    </row>
    <row r="582" spans="1:8" x14ac:dyDescent="0.3">
      <c r="A582" s="16" t="s">
        <v>29</v>
      </c>
      <c r="B582" t="str">
        <f>VLOOKUP(Table3[[#This Row],[kode_brg]],Table2[[kode_brg]:[nama_brg]],2,FALSE)</f>
        <v>POCKY STRAW SINGLE 12 GR</v>
      </c>
      <c r="C582" s="8">
        <v>2</v>
      </c>
      <c r="D582" s="8">
        <f>VLOOKUP(Table3[[#This Row],[kode_brg]],Table2[[kode_brg]:[jual]],8,FALSE)</f>
        <v>2500</v>
      </c>
      <c r="E582" s="8">
        <f>Table3[[#This Row],[HARGA]]*Table3[[#This Row],[QTY]]</f>
        <v>5000</v>
      </c>
      <c r="F582" s="8">
        <f>VLOOKUP(Table3[[#This Row],[kode_brg]],Table2[[kode_brg]:[mark_up]],9,FALSE)</f>
        <v>576</v>
      </c>
      <c r="G582" s="8">
        <f>Table3[[#This Row],[MARKUP]]*Table3[[#This Row],[QTY]]</f>
        <v>1152</v>
      </c>
      <c r="H582" s="8"/>
    </row>
    <row r="583" spans="1:8" x14ac:dyDescent="0.3">
      <c r="A583" s="44" t="s">
        <v>1525</v>
      </c>
      <c r="B583" t="str">
        <f>VLOOKUP(Table3[[#This Row],[kode_brg]],Table2[[kode_brg]:[nama_brg]],2,FALSE)</f>
        <v>BASRENG 6RB</v>
      </c>
      <c r="C583" s="8">
        <v>1</v>
      </c>
      <c r="D583" s="8">
        <f>VLOOKUP(Table3[[#This Row],[kode_brg]],Table2[[kode_brg]:[jual]],8,FALSE)</f>
        <v>6000</v>
      </c>
      <c r="E583" s="8">
        <f>Table3[[#This Row],[HARGA]]*Table3[[#This Row],[QTY]]</f>
        <v>6000</v>
      </c>
      <c r="F583" s="8">
        <f>VLOOKUP(Table3[[#This Row],[kode_brg]],Table2[[kode_brg]:[mark_up]],9,FALSE)</f>
        <v>500</v>
      </c>
      <c r="G583" s="8">
        <f>Table3[[#This Row],[MARKUP]]*Table3[[#This Row],[QTY]]</f>
        <v>500</v>
      </c>
      <c r="H583" s="8"/>
    </row>
    <row r="584" spans="1:8" x14ac:dyDescent="0.3">
      <c r="A584" s="16" t="s">
        <v>168</v>
      </c>
      <c r="B584" t="str">
        <f>VLOOKUP(Table3[[#This Row],[kode_brg]],Table2[[kode_brg]:[nama_brg]],2,FALSE)</f>
        <v>LE MINERALE 600ML</v>
      </c>
      <c r="C584" s="8">
        <v>3</v>
      </c>
      <c r="D584" s="8">
        <f>VLOOKUP(Table3[[#This Row],[kode_brg]],Table2[[kode_brg]:[jual]],8,FALSE)</f>
        <v>2500</v>
      </c>
      <c r="E584" s="8">
        <f>Table3[[#This Row],[HARGA]]*Table3[[#This Row],[QTY]]</f>
        <v>7500</v>
      </c>
      <c r="F584" s="8">
        <f>VLOOKUP(Table3[[#This Row],[kode_brg]],Table2[[kode_brg]:[mark_up]],9,FALSE)</f>
        <v>541</v>
      </c>
      <c r="G584" s="8">
        <f>Table3[[#This Row],[MARKUP]]*Table3[[#This Row],[QTY]]</f>
        <v>1623</v>
      </c>
      <c r="H584" s="8"/>
    </row>
    <row r="585" spans="1:8" x14ac:dyDescent="0.3">
      <c r="A585" s="16" t="s">
        <v>305</v>
      </c>
      <c r="B585" t="str">
        <f>VLOOKUP(Table3[[#This Row],[kode_brg]],Table2[[kode_brg]:[nama_brg]],2,FALSE)</f>
        <v>KUACI REBO GREEN TEA 70G</v>
      </c>
      <c r="C585" s="8">
        <v>1</v>
      </c>
      <c r="D585" s="8">
        <f>VLOOKUP(Table3[[#This Row],[kode_brg]],Table2[[kode_brg]:[jual]],8,FALSE)</f>
        <v>14000</v>
      </c>
      <c r="E585" s="8">
        <f>Table3[[#This Row],[HARGA]]*Table3[[#This Row],[QTY]]</f>
        <v>14000</v>
      </c>
      <c r="F585" s="8">
        <f>VLOOKUP(Table3[[#This Row],[kode_brg]],Table2[[kode_brg]:[mark_up]],9,FALSE)</f>
        <v>1000</v>
      </c>
      <c r="G585" s="8">
        <f>Table3[[#This Row],[MARKUP]]*Table3[[#This Row],[QTY]]</f>
        <v>1000</v>
      </c>
      <c r="H585" s="8"/>
    </row>
    <row r="586" spans="1:8" x14ac:dyDescent="0.3">
      <c r="A586" s="2" t="s">
        <v>35</v>
      </c>
      <c r="B586" t="str">
        <f>VLOOKUP(Table3[[#This Row],[kode_brg]],Table2[[kode_brg]:[nama_brg]],2,FALSE)</f>
        <v>HATARI CREAM CRACKERS 260 G</v>
      </c>
      <c r="C586" s="8">
        <v>1</v>
      </c>
      <c r="D586" s="8">
        <f>VLOOKUP(Table3[[#This Row],[kode_brg]],Table2[[kode_brg]:[jual]],8,FALSE)</f>
        <v>8200</v>
      </c>
      <c r="E586" s="8">
        <f>Table3[[#This Row],[HARGA]]*Table3[[#This Row],[QTY]]</f>
        <v>8200</v>
      </c>
      <c r="F586" s="8">
        <f>VLOOKUP(Table3[[#This Row],[kode_brg]],Table2[[kode_brg]:[mark_up]],9,FALSE)</f>
        <v>600</v>
      </c>
      <c r="G586" s="8">
        <f>Table3[[#This Row],[MARKUP]]*Table3[[#This Row],[QTY]]</f>
        <v>600</v>
      </c>
      <c r="H586" s="8"/>
    </row>
    <row r="587" spans="1:8" x14ac:dyDescent="0.3">
      <c r="A587" s="15" t="s">
        <v>559</v>
      </c>
      <c r="B587" t="str">
        <f>VLOOKUP(Table3[[#This Row],[kode_brg]],Table2[[kode_brg]:[nama_brg]],2,FALSE)</f>
        <v>CORNTOZ SAPI PANGGANG SMALL</v>
      </c>
      <c r="C587" s="8">
        <v>1</v>
      </c>
      <c r="D587" s="8">
        <f>VLOOKUP(Table3[[#This Row],[kode_brg]],Table2[[kode_brg]:[jual]],8,FALSE)</f>
        <v>1000</v>
      </c>
      <c r="E587" s="8">
        <f>Table3[[#This Row],[HARGA]]*Table3[[#This Row],[QTY]]</f>
        <v>1000</v>
      </c>
      <c r="F587" s="8">
        <f>VLOOKUP(Table3[[#This Row],[kode_brg]],Table2[[kode_brg]:[mark_up]],9,FALSE)</f>
        <v>142</v>
      </c>
      <c r="G587" s="8">
        <f>Table3[[#This Row],[MARKUP]]*Table3[[#This Row],[QTY]]</f>
        <v>142</v>
      </c>
      <c r="H587" s="8"/>
    </row>
    <row r="588" spans="1:8" x14ac:dyDescent="0.3">
      <c r="A588" s="16" t="s">
        <v>408</v>
      </c>
      <c r="B588" t="str">
        <f>VLOOKUP(Table3[[#This Row],[kode_brg]],Table2[[kode_brg]:[nama_brg]],2,FALSE)</f>
        <v>ULTRA MILK COKLAT 125 ML</v>
      </c>
      <c r="C588" s="8">
        <v>1</v>
      </c>
      <c r="D588" s="8">
        <f>VLOOKUP(Table3[[#This Row],[kode_brg]],Table2[[kode_brg]:[jual]],8,FALSE)</f>
        <v>3500</v>
      </c>
      <c r="E588" s="8">
        <f>Table3[[#This Row],[HARGA]]*Table3[[#This Row],[QTY]]</f>
        <v>3500</v>
      </c>
      <c r="F588" s="8">
        <f>VLOOKUP(Table3[[#This Row],[kode_brg]],Table2[[kode_brg]:[mark_up]],9,FALSE)</f>
        <v>866</v>
      </c>
      <c r="G588" s="8">
        <f>Table3[[#This Row],[MARKUP]]*Table3[[#This Row],[QTY]]</f>
        <v>866</v>
      </c>
      <c r="H588" s="8"/>
    </row>
    <row r="589" spans="1:8" x14ac:dyDescent="0.3">
      <c r="A589" s="15" t="s">
        <v>1470</v>
      </c>
      <c r="B589" t="str">
        <f>VLOOKUP(Table3[[#This Row],[kode_brg]],Table2[[kode_brg]:[nama_brg]],2,FALSE)</f>
        <v>TANGO COKLAT 16GR</v>
      </c>
      <c r="C589" s="8">
        <v>1</v>
      </c>
      <c r="D589" s="8">
        <f>VLOOKUP(Table3[[#This Row],[kode_brg]],Table2[[kode_brg]:[jual]],8,FALSE)</f>
        <v>1000</v>
      </c>
      <c r="E589" s="8">
        <f>Table3[[#This Row],[HARGA]]*Table3[[#This Row],[QTY]]</f>
        <v>1000</v>
      </c>
      <c r="F589" s="8">
        <f>VLOOKUP(Table3[[#This Row],[kode_brg]],Table2[[kode_brg]:[mark_up]],9,FALSE)</f>
        <v>150</v>
      </c>
      <c r="G589" s="8">
        <f>Table3[[#This Row],[MARKUP]]*Table3[[#This Row],[QTY]]</f>
        <v>150</v>
      </c>
      <c r="H589" s="8"/>
    </row>
    <row r="590" spans="1:8" x14ac:dyDescent="0.3">
      <c r="A590" s="16" t="s">
        <v>19</v>
      </c>
      <c r="B590" t="str">
        <f>VLOOKUP(Table3[[#This Row],[kode_brg]],Table2[[kode_brg]:[nama_brg]],2,FALSE)</f>
        <v>POCKY CHO SINGLE 12 GR</v>
      </c>
      <c r="C590" s="8">
        <v>1</v>
      </c>
      <c r="D590" s="8">
        <f>VLOOKUP(Table3[[#This Row],[kode_brg]],Table2[[kode_brg]:[jual]],8,FALSE)</f>
        <v>2500</v>
      </c>
      <c r="E590" s="8">
        <f>Table3[[#This Row],[HARGA]]*Table3[[#This Row],[QTY]]</f>
        <v>2500</v>
      </c>
      <c r="F590" s="8">
        <f>VLOOKUP(Table3[[#This Row],[kode_brg]],Table2[[kode_brg]:[mark_up]],9,FALSE)</f>
        <v>577</v>
      </c>
      <c r="G590" s="8">
        <f>Table3[[#This Row],[MARKUP]]*Table3[[#This Row],[QTY]]</f>
        <v>577</v>
      </c>
      <c r="H590" s="8"/>
    </row>
    <row r="591" spans="1:8" x14ac:dyDescent="0.3">
      <c r="A591" s="15" t="s">
        <v>569</v>
      </c>
      <c r="B591" t="str">
        <f>VLOOKUP(Table3[[#This Row],[kode_brg]],Table2[[kode_brg]:[nama_brg]],2,FALSE)</f>
        <v>QTELA KERIPIK TEMPE ORIG 55 G</v>
      </c>
      <c r="C591" s="8">
        <v>1</v>
      </c>
      <c r="D591" s="8">
        <f>VLOOKUP(Table3[[#This Row],[kode_brg]],Table2[[kode_brg]:[jual]],8,FALSE)</f>
        <v>6000</v>
      </c>
      <c r="E591" s="8">
        <f>Table3[[#This Row],[HARGA]]*Table3[[#This Row],[QTY]]</f>
        <v>6000</v>
      </c>
      <c r="F591" s="8">
        <f>VLOOKUP(Table3[[#This Row],[kode_brg]],Table2[[kode_brg]:[mark_up]],9,FALSE)</f>
        <v>700</v>
      </c>
      <c r="G591" s="8">
        <f>Table3[[#This Row],[MARKUP]]*Table3[[#This Row],[QTY]]</f>
        <v>700</v>
      </c>
      <c r="H591" s="8"/>
    </row>
    <row r="592" spans="1:8" x14ac:dyDescent="0.3">
      <c r="A592" s="16" t="s">
        <v>384</v>
      </c>
      <c r="B592" t="str">
        <f>VLOOKUP(Table3[[#This Row],[kode_brg]],Table2[[kode_brg]:[nama_brg]],2,FALSE)</f>
        <v>JOYDAY CHOCO CRUNCH</v>
      </c>
      <c r="C592" s="8">
        <v>1</v>
      </c>
      <c r="D592" s="8">
        <f>VLOOKUP(Table3[[#This Row],[kode_brg]],Table2[[kode_brg]:[jual]],8,FALSE)</f>
        <v>3000</v>
      </c>
      <c r="E592" s="8">
        <f>Table3[[#This Row],[HARGA]]*Table3[[#This Row],[QTY]]</f>
        <v>3000</v>
      </c>
      <c r="F592" s="8">
        <f>VLOOKUP(Table3[[#This Row],[kode_brg]],Table2[[kode_brg]:[mark_up]],9,FALSE)</f>
        <v>350</v>
      </c>
      <c r="G592" s="8">
        <f>Table3[[#This Row],[MARKUP]]*Table3[[#This Row],[QTY]]</f>
        <v>350</v>
      </c>
      <c r="H592" s="8">
        <f>SUM(E587:E592)</f>
        <v>17000</v>
      </c>
    </row>
    <row r="593" spans="1:8" x14ac:dyDescent="0.3">
      <c r="A593" s="42" t="s">
        <v>1348</v>
      </c>
      <c r="B593" t="str">
        <f>VLOOKUP(Table3[[#This Row],[kode_brg]],Table2[[kode_brg]:[nama_brg]],2,FALSE)</f>
        <v>SUSU KEDELAI</v>
      </c>
      <c r="C593" s="8">
        <v>1</v>
      </c>
      <c r="D593" s="8">
        <f>VLOOKUP(Table3[[#This Row],[kode_brg]],Table2[[kode_brg]:[jual]],8,FALSE)</f>
        <v>2000</v>
      </c>
      <c r="E593" s="8">
        <f>Table3[[#This Row],[HARGA]]*Table3[[#This Row],[QTY]]</f>
        <v>2000</v>
      </c>
      <c r="F593" s="8">
        <f>VLOOKUP(Table3[[#This Row],[kode_brg]],Table2[[kode_brg]:[mark_up]],9,FALSE)</f>
        <v>400</v>
      </c>
      <c r="G593" s="8">
        <f>Table3[[#This Row],[MARKUP]]*Table3[[#This Row],[QTY]]</f>
        <v>400</v>
      </c>
      <c r="H593" s="8"/>
    </row>
    <row r="594" spans="1:8" x14ac:dyDescent="0.3">
      <c r="A594" s="15" t="s">
        <v>1304</v>
      </c>
      <c r="B594" t="str">
        <f>VLOOKUP(Table3[[#This Row],[kode_brg]],Table2[[kode_brg]:[nama_brg]],2,FALSE)</f>
        <v>TRIPANCA 600ML</v>
      </c>
      <c r="C594" s="8">
        <v>1</v>
      </c>
      <c r="D594" s="8">
        <f>VLOOKUP(Table3[[#This Row],[kode_brg]],Table2[[kode_brg]:[jual]],8,FALSE)</f>
        <v>2000</v>
      </c>
      <c r="E594" s="8">
        <f>Table3[[#This Row],[HARGA]]*Table3[[#This Row],[QTY]]</f>
        <v>2000</v>
      </c>
      <c r="F594" s="8">
        <f>VLOOKUP(Table3[[#This Row],[kode_brg]],Table2[[kode_brg]:[mark_up]],9,FALSE)</f>
        <v>750</v>
      </c>
      <c r="G594" s="8">
        <f>Table3[[#This Row],[MARKUP]]*Table3[[#This Row],[QTY]]</f>
        <v>750</v>
      </c>
      <c r="H594" s="8"/>
    </row>
    <row r="595" spans="1:8" x14ac:dyDescent="0.3">
      <c r="A595" s="41" t="s">
        <v>1328</v>
      </c>
      <c r="B595" t="str">
        <f>VLOOKUP(Table3[[#This Row],[kode_brg]],Table2[[kode_brg]:[nama_brg]],2,FALSE)</f>
        <v>CHUPA CHUPS 9GR</v>
      </c>
      <c r="C595" s="8">
        <v>1</v>
      </c>
      <c r="D595" s="8">
        <f>VLOOKUP(Table3[[#This Row],[kode_brg]],Table2[[kode_brg]:[jual]],8,FALSE)</f>
        <v>1000</v>
      </c>
      <c r="E595" s="8">
        <f>Table3[[#This Row],[HARGA]]*Table3[[#This Row],[QTY]]</f>
        <v>1000</v>
      </c>
      <c r="F595" s="8">
        <f>VLOOKUP(Table3[[#This Row],[kode_brg]],Table2[[kode_brg]:[mark_up]],9,FALSE)</f>
        <v>166</v>
      </c>
      <c r="G595" s="8">
        <f>Table3[[#This Row],[MARKUP]]*Table3[[#This Row],[QTY]]</f>
        <v>166</v>
      </c>
      <c r="H595" s="8"/>
    </row>
    <row r="596" spans="1:8" x14ac:dyDescent="0.3">
      <c r="A596" s="16" t="s">
        <v>916</v>
      </c>
      <c r="B596" t="str">
        <f>VLOOKUP(Table3[[#This Row],[kode_brg]],Table2[[kode_brg]:[nama_brg]],2,FALSE)</f>
        <v>CUCU CHOCO MALLOW 20 GR</v>
      </c>
      <c r="C596" s="8">
        <v>1</v>
      </c>
      <c r="D596" s="8">
        <f>VLOOKUP(Table3[[#This Row],[kode_brg]],Table2[[kode_brg]:[jual]],8,FALSE)</f>
        <v>2000</v>
      </c>
      <c r="E596" s="8">
        <f>Table3[[#This Row],[HARGA]]*Table3[[#This Row],[QTY]]</f>
        <v>2000</v>
      </c>
      <c r="F596" s="8">
        <f>VLOOKUP(Table3[[#This Row],[kode_brg]],Table2[[kode_brg]:[mark_up]],9,FALSE)</f>
        <v>125</v>
      </c>
      <c r="G596" s="8">
        <f>Table3[[#This Row],[MARKUP]]*Table3[[#This Row],[QTY]]</f>
        <v>125</v>
      </c>
      <c r="H596" s="8"/>
    </row>
    <row r="597" spans="1:8" x14ac:dyDescent="0.3">
      <c r="A597" s="16" t="s">
        <v>70</v>
      </c>
      <c r="B597" t="str">
        <f>VLOOKUP(Table3[[#This Row],[kode_brg]],Table2[[kode_brg]:[nama_brg]],2,FALSE)</f>
        <v>GERY CHOCOLATOS 8.5G</v>
      </c>
      <c r="C597" s="8">
        <v>24</v>
      </c>
      <c r="D597" s="8">
        <f>VLOOKUP(Table3[[#This Row],[kode_brg]],Table2[[kode_brg]:[jual]],8,FALSE)</f>
        <v>500</v>
      </c>
      <c r="E597" s="8">
        <f>Table3[[#This Row],[HARGA]]*Table3[[#This Row],[QTY]]</f>
        <v>12000</v>
      </c>
      <c r="F597" s="8">
        <f>VLOOKUP(Table3[[#This Row],[kode_brg]],Table2[[kode_brg]:[mark_up]],9,FALSE)</f>
        <v>100</v>
      </c>
      <c r="G597" s="8">
        <f>Table3[[#This Row],[MARKUP]]*Table3[[#This Row],[QTY]]</f>
        <v>2400</v>
      </c>
      <c r="H597" s="8"/>
    </row>
    <row r="598" spans="1:8" x14ac:dyDescent="0.3">
      <c r="A598" s="16" t="s">
        <v>70</v>
      </c>
      <c r="B598" t="str">
        <f>VLOOKUP(Table3[[#This Row],[kode_brg]],Table2[[kode_brg]:[nama_brg]],2,FALSE)</f>
        <v>GERY CHOCOLATOS 8.5G</v>
      </c>
      <c r="C598" s="8">
        <v>2</v>
      </c>
      <c r="D598" s="8">
        <f>VLOOKUP(Table3[[#This Row],[kode_brg]],Table2[[kode_brg]:[jual]],8,FALSE)</f>
        <v>500</v>
      </c>
      <c r="E598" s="8">
        <f>Table3[[#This Row],[HARGA]]*Table3[[#This Row],[QTY]]</f>
        <v>1000</v>
      </c>
      <c r="F598" s="8">
        <f>VLOOKUP(Table3[[#This Row],[kode_brg]],Table2[[kode_brg]:[mark_up]],9,FALSE)</f>
        <v>100</v>
      </c>
      <c r="G598" s="8">
        <f>Table3[[#This Row],[MARKUP]]*Table3[[#This Row],[QTY]]</f>
        <v>200</v>
      </c>
      <c r="H598" s="8"/>
    </row>
    <row r="599" spans="1:8" x14ac:dyDescent="0.3">
      <c r="A599" s="15" t="s">
        <v>1472</v>
      </c>
      <c r="B599" t="str">
        <f>VLOOKUP(Table3[[#This Row],[kode_brg]],Table2[[kode_brg]:[nama_brg]],2,FALSE)</f>
        <v>TANGO MILKY CHOCOLATE 16GR</v>
      </c>
      <c r="C599" s="8">
        <v>1</v>
      </c>
      <c r="D599" s="8">
        <f>VLOOKUP(Table3[[#This Row],[kode_brg]],Table2[[kode_brg]:[jual]],8,FALSE)</f>
        <v>1000</v>
      </c>
      <c r="E599" s="8">
        <f>Table3[[#This Row],[HARGA]]*Table3[[#This Row],[QTY]]</f>
        <v>1000</v>
      </c>
      <c r="F599" s="8">
        <f>VLOOKUP(Table3[[#This Row],[kode_brg]],Table2[[kode_brg]:[mark_up]],9,FALSE)</f>
        <v>150</v>
      </c>
      <c r="G599" s="8">
        <f>Table3[[#This Row],[MARKUP]]*Table3[[#This Row],[QTY]]</f>
        <v>150</v>
      </c>
      <c r="H599" s="8"/>
    </row>
    <row r="600" spans="1:8" x14ac:dyDescent="0.3">
      <c r="A600" s="15" t="s">
        <v>1304</v>
      </c>
      <c r="B600" t="str">
        <f>VLOOKUP(Table3[[#This Row],[kode_brg]],Table2[[kode_brg]:[nama_brg]],2,FALSE)</f>
        <v>TRIPANCA 600ML</v>
      </c>
      <c r="C600" s="8">
        <v>1</v>
      </c>
      <c r="D600" s="8">
        <f>VLOOKUP(Table3[[#This Row],[kode_brg]],Table2[[kode_brg]:[jual]],8,FALSE)</f>
        <v>2000</v>
      </c>
      <c r="E600" s="8">
        <f>Table3[[#This Row],[HARGA]]*Table3[[#This Row],[QTY]]</f>
        <v>2000</v>
      </c>
      <c r="F600" s="8">
        <f>VLOOKUP(Table3[[#This Row],[kode_brg]],Table2[[kode_brg]:[mark_up]],9,FALSE)</f>
        <v>750</v>
      </c>
      <c r="G600" s="8">
        <f>Table3[[#This Row],[MARKUP]]*Table3[[#This Row],[QTY]]</f>
        <v>750</v>
      </c>
      <c r="H600" s="8"/>
    </row>
    <row r="601" spans="1:8" x14ac:dyDescent="0.3">
      <c r="A601" s="16" t="s">
        <v>53</v>
      </c>
      <c r="B601" t="str">
        <f>VLOOKUP(Table3[[#This Row],[kode_brg]],Table2[[kode_brg]:[nama_brg]],2,FALSE)</f>
        <v>FANTA STRAWBERRY PET 390 ML</v>
      </c>
      <c r="C601" s="8">
        <v>1</v>
      </c>
      <c r="D601" s="8">
        <f>VLOOKUP(Table3[[#This Row],[kode_brg]],Table2[[kode_brg]:[jual]],8,FALSE)</f>
        <v>5500</v>
      </c>
      <c r="E601" s="8">
        <f>Table3[[#This Row],[HARGA]]*Table3[[#This Row],[QTY]]</f>
        <v>5500</v>
      </c>
      <c r="F601" s="8">
        <f>VLOOKUP(Table3[[#This Row],[kode_brg]],Table2[[kode_brg]:[mark_up]],9,FALSE)</f>
        <v>1125</v>
      </c>
      <c r="G601" s="8">
        <f>Table3[[#This Row],[MARKUP]]*Table3[[#This Row],[QTY]]</f>
        <v>1125</v>
      </c>
      <c r="H601" s="8"/>
    </row>
    <row r="602" spans="1:8" x14ac:dyDescent="0.3">
      <c r="A602" s="15" t="s">
        <v>1406</v>
      </c>
      <c r="B602" t="str">
        <f>VLOOKUP(Table3[[#This Row],[kode_brg]],Table2[[kode_brg]:[nama_brg]],2,FALSE)</f>
        <v>BAKSO KANZLER HOT</v>
      </c>
      <c r="C602" s="8">
        <v>2</v>
      </c>
      <c r="D602" s="8">
        <f>VLOOKUP(Table3[[#This Row],[kode_brg]],Table2[[kode_brg]:[jual]],8,FALSE)</f>
        <v>9000</v>
      </c>
      <c r="E602" s="8">
        <f>Table3[[#This Row],[HARGA]]*Table3[[#This Row],[QTY]]</f>
        <v>18000</v>
      </c>
      <c r="F602" s="8">
        <f>VLOOKUP(Table3[[#This Row],[kode_brg]],Table2[[kode_brg]:[mark_up]],9,FALSE)</f>
        <v>500</v>
      </c>
      <c r="G602" s="8">
        <f>Table3[[#This Row],[MARKUP]]*Table3[[#This Row],[QTY]]</f>
        <v>1000</v>
      </c>
      <c r="H602" s="8"/>
    </row>
    <row r="603" spans="1:8" x14ac:dyDescent="0.3">
      <c r="A603" s="16" t="s">
        <v>386</v>
      </c>
      <c r="B603" t="str">
        <f>VLOOKUP(Table3[[#This Row],[kode_brg]],Table2[[kode_brg]:[nama_brg]],2,FALSE)</f>
        <v>JOYDAY CHOCO BERRY</v>
      </c>
      <c r="C603" s="8">
        <v>11</v>
      </c>
      <c r="D603" s="8">
        <f>VLOOKUP(Table3[[#This Row],[kode_brg]],Table2[[kode_brg]:[jual]],8,FALSE)</f>
        <v>2300</v>
      </c>
      <c r="E603" s="8">
        <f>Table3[[#This Row],[HARGA]]*Table3[[#This Row],[QTY]]</f>
        <v>25300</v>
      </c>
      <c r="F603" s="8">
        <f>VLOOKUP(Table3[[#This Row],[kode_brg]],Table2[[kode_brg]:[mark_up]],9,FALSE)</f>
        <v>500</v>
      </c>
      <c r="G603" s="8">
        <f>Table3[[#This Row],[MARKUP]]*Table3[[#This Row],[QTY]]</f>
        <v>5500</v>
      </c>
      <c r="H603" s="8"/>
    </row>
    <row r="604" spans="1:8" x14ac:dyDescent="0.3">
      <c r="A604" s="16" t="s">
        <v>376</v>
      </c>
      <c r="B604" t="str">
        <f>VLOOKUP(Table3[[#This Row],[kode_brg]],Table2[[kode_brg]:[nama_brg]],2,FALSE)</f>
        <v>COOL PEACH</v>
      </c>
      <c r="C604" s="8">
        <v>9</v>
      </c>
      <c r="D604" s="8">
        <f>VLOOKUP(Table3[[#This Row],[kode_brg]],Table2[[kode_brg]:[jual]],8,FALSE)</f>
        <v>2500</v>
      </c>
      <c r="E604" s="8">
        <f>Table3[[#This Row],[HARGA]]*Table3[[#This Row],[QTY]]</f>
        <v>22500</v>
      </c>
      <c r="F604" s="8">
        <f>VLOOKUP(Table3[[#This Row],[kode_brg]],Table2[[kode_brg]:[mark_up]],9,FALSE)</f>
        <v>820</v>
      </c>
      <c r="G604" s="8">
        <f>Table3[[#This Row],[MARKUP]]*Table3[[#This Row],[QTY]]</f>
        <v>7380</v>
      </c>
      <c r="H604" s="8"/>
    </row>
    <row r="605" spans="1:8" x14ac:dyDescent="0.3">
      <c r="A605" s="16" t="s">
        <v>390</v>
      </c>
      <c r="B605" t="str">
        <f>VLOOKUP(Table3[[#This Row],[kode_brg]],Table2[[kode_brg]:[nama_brg]],2,FALSE)</f>
        <v>JOYDAY COOL WATER MELON</v>
      </c>
      <c r="C605" s="8">
        <v>1</v>
      </c>
      <c r="D605" s="8">
        <f>VLOOKUP(Table3[[#This Row],[kode_brg]],Table2[[kode_brg]:[jual]],8,FALSE)</f>
        <v>2000</v>
      </c>
      <c r="E605" s="8">
        <f>Table3[[#This Row],[HARGA]]*Table3[[#This Row],[QTY]]</f>
        <v>2000</v>
      </c>
      <c r="F605" s="8">
        <f>VLOOKUP(Table3[[#This Row],[kode_brg]],Table2[[kode_brg]:[mark_up]],9,FALSE)</f>
        <v>320</v>
      </c>
      <c r="G605" s="8">
        <f>Table3[[#This Row],[MARKUP]]*Table3[[#This Row],[QTY]]</f>
        <v>320</v>
      </c>
      <c r="H605" s="8"/>
    </row>
    <row r="606" spans="1:8" x14ac:dyDescent="0.3">
      <c r="A606" s="16" t="s">
        <v>140</v>
      </c>
      <c r="B606" t="str">
        <f>VLOOKUP(Table3[[#This Row],[kode_brg]],Table2[[kode_brg]:[nama_brg]],2,FALSE)</f>
        <v>NESCAFE LATTE RTD CAN 220ML</v>
      </c>
      <c r="C606" s="8">
        <v>1</v>
      </c>
      <c r="D606" s="8">
        <f>VLOOKUP(Table3[[#This Row],[kode_brg]],Table2[[kode_brg]:[jual]],8,FALSE)</f>
        <v>6500</v>
      </c>
      <c r="E606" s="8">
        <f>Table3[[#This Row],[HARGA]]*Table3[[#This Row],[QTY]]</f>
        <v>6500</v>
      </c>
      <c r="F606" s="8">
        <f>VLOOKUP(Table3[[#This Row],[kode_brg]],Table2[[kode_brg]:[mark_up]],9,FALSE)</f>
        <v>1184</v>
      </c>
      <c r="G606" s="8">
        <f>Table3[[#This Row],[MARKUP]]*Table3[[#This Row],[QTY]]</f>
        <v>1184</v>
      </c>
      <c r="H606" s="8"/>
    </row>
    <row r="607" spans="1:8" x14ac:dyDescent="0.3">
      <c r="A607" s="16" t="s">
        <v>49</v>
      </c>
      <c r="B607" t="str">
        <f>VLOOKUP(Table3[[#This Row],[kode_brg]],Table2[[kode_brg]:[nama_brg]],2,FALSE)</f>
        <v>CHOKI CHOKI CHOCOCASHEW  11G</v>
      </c>
      <c r="C607" s="8">
        <v>1</v>
      </c>
      <c r="D607" s="8">
        <f>VLOOKUP(Table3[[#This Row],[kode_brg]],Table2[[kode_brg]:[jual]],8,FALSE)</f>
        <v>1000</v>
      </c>
      <c r="E607" s="8">
        <f>Table3[[#This Row],[HARGA]]*Table3[[#This Row],[QTY]]</f>
        <v>1000</v>
      </c>
      <c r="F607" s="8">
        <f>VLOOKUP(Table3[[#This Row],[kode_brg]],Table2[[kode_brg]:[mark_up]],9,FALSE)</f>
        <v>152</v>
      </c>
      <c r="G607" s="8">
        <f>Table3[[#This Row],[MARKUP]]*Table3[[#This Row],[QTY]]</f>
        <v>152</v>
      </c>
      <c r="H607" s="8"/>
    </row>
    <row r="608" spans="1:8" x14ac:dyDescent="0.3">
      <c r="A608" s="16" t="s">
        <v>70</v>
      </c>
      <c r="B608" t="str">
        <f>VLOOKUP(Table3[[#This Row],[kode_brg]],Table2[[kode_brg]:[nama_brg]],2,FALSE)</f>
        <v>GERY CHOCOLATOS 8.5G</v>
      </c>
      <c r="C608" s="8">
        <v>3</v>
      </c>
      <c r="D608" s="8">
        <f>VLOOKUP(Table3[[#This Row],[kode_brg]],Table2[[kode_brg]:[jual]],8,FALSE)</f>
        <v>500</v>
      </c>
      <c r="E608" s="8">
        <f>Table3[[#This Row],[HARGA]]*Table3[[#This Row],[QTY]]</f>
        <v>1500</v>
      </c>
      <c r="F608" s="8">
        <f>VLOOKUP(Table3[[#This Row],[kode_brg]],Table2[[kode_brg]:[mark_up]],9,FALSE)</f>
        <v>100</v>
      </c>
      <c r="G608" s="8">
        <f>Table3[[#This Row],[MARKUP]]*Table3[[#This Row],[QTY]]</f>
        <v>300</v>
      </c>
      <c r="H608" s="8"/>
    </row>
    <row r="609" spans="1:8" x14ac:dyDescent="0.3">
      <c r="A609" s="16" t="s">
        <v>168</v>
      </c>
      <c r="B609" t="str">
        <f>VLOOKUP(Table3[[#This Row],[kode_brg]],Table2[[kode_brg]:[nama_brg]],2,FALSE)</f>
        <v>LE MINERALE 600ML</v>
      </c>
      <c r="C609" s="8">
        <v>1</v>
      </c>
      <c r="D609" s="8">
        <f>VLOOKUP(Table3[[#This Row],[kode_brg]],Table2[[kode_brg]:[jual]],8,FALSE)</f>
        <v>2500</v>
      </c>
      <c r="E609" s="8">
        <f>Table3[[#This Row],[HARGA]]*Table3[[#This Row],[QTY]]</f>
        <v>2500</v>
      </c>
      <c r="F609" s="8">
        <f>VLOOKUP(Table3[[#This Row],[kode_brg]],Table2[[kode_brg]:[mark_up]],9,FALSE)</f>
        <v>541</v>
      </c>
      <c r="G609" s="8">
        <f>Table3[[#This Row],[MARKUP]]*Table3[[#This Row],[QTY]]</f>
        <v>541</v>
      </c>
      <c r="H609" s="8"/>
    </row>
    <row r="610" spans="1:8" x14ac:dyDescent="0.3">
      <c r="A610" s="16" t="s">
        <v>265</v>
      </c>
      <c r="B610" t="str">
        <f>VLOOKUP(Table3[[#This Row],[kode_brg]],Table2[[kode_brg]:[nama_brg]],2,FALSE)</f>
        <v>FRESTEA APEL 500 ML</v>
      </c>
      <c r="C610" s="8">
        <v>1</v>
      </c>
      <c r="D610" s="8">
        <f>VLOOKUP(Table3[[#This Row],[kode_brg]],Table2[[kode_brg]:[jual]],8,FALSE)</f>
        <v>5500</v>
      </c>
      <c r="E610" s="8">
        <f>Table3[[#This Row],[HARGA]]*Table3[[#This Row],[QTY]]</f>
        <v>5500</v>
      </c>
      <c r="F610" s="8">
        <f>VLOOKUP(Table3[[#This Row],[kode_brg]],Table2[[kode_brg]:[mark_up]],9,FALSE)</f>
        <v>1250</v>
      </c>
      <c r="G610" s="8">
        <f>Table3[[#This Row],[MARKUP]]*Table3[[#This Row],[QTY]]</f>
        <v>1250</v>
      </c>
      <c r="H610" s="8"/>
    </row>
    <row r="611" spans="1:8" x14ac:dyDescent="0.3">
      <c r="A611" s="16" t="s">
        <v>168</v>
      </c>
      <c r="B611" t="str">
        <f>VLOOKUP(Table3[[#This Row],[kode_brg]],Table2[[kode_brg]:[nama_brg]],2,FALSE)</f>
        <v>LE MINERALE 600ML</v>
      </c>
      <c r="C611" s="8">
        <v>1</v>
      </c>
      <c r="D611" s="8">
        <f>VLOOKUP(Table3[[#This Row],[kode_brg]],Table2[[kode_brg]:[jual]],8,FALSE)</f>
        <v>2500</v>
      </c>
      <c r="E611" s="8">
        <f>Table3[[#This Row],[HARGA]]*Table3[[#This Row],[QTY]]</f>
        <v>2500</v>
      </c>
      <c r="F611" s="8">
        <f>VLOOKUP(Table3[[#This Row],[kode_brg]],Table2[[kode_brg]:[mark_up]],9,FALSE)</f>
        <v>541</v>
      </c>
      <c r="G611" s="8">
        <f>Table3[[#This Row],[MARKUP]]*Table3[[#This Row],[QTY]]</f>
        <v>541</v>
      </c>
      <c r="H611" s="8"/>
    </row>
    <row r="612" spans="1:8" x14ac:dyDescent="0.3">
      <c r="A612" s="16" t="s">
        <v>70</v>
      </c>
      <c r="B612" t="str">
        <f>VLOOKUP(Table3[[#This Row],[kode_brg]],Table2[[kode_brg]:[nama_brg]],2,FALSE)</f>
        <v>GERY CHOCOLATOS 8.5G</v>
      </c>
      <c r="C612" s="8">
        <v>4</v>
      </c>
      <c r="D612" s="8">
        <f>VLOOKUP(Table3[[#This Row],[kode_brg]],Table2[[kode_brg]:[jual]],8,FALSE)</f>
        <v>500</v>
      </c>
      <c r="E612" s="8">
        <f>Table3[[#This Row],[HARGA]]*Table3[[#This Row],[QTY]]</f>
        <v>2000</v>
      </c>
      <c r="F612" s="8">
        <f>VLOOKUP(Table3[[#This Row],[kode_brg]],Table2[[kode_brg]:[mark_up]],9,FALSE)</f>
        <v>100</v>
      </c>
      <c r="G612" s="8">
        <f>Table3[[#This Row],[MARKUP]]*Table3[[#This Row],[QTY]]</f>
        <v>400</v>
      </c>
      <c r="H612" s="8"/>
    </row>
    <row r="613" spans="1:8" x14ac:dyDescent="0.3">
      <c r="A613" s="15" t="s">
        <v>166</v>
      </c>
      <c r="B613" t="str">
        <f>VLOOKUP(Table3[[#This Row],[kode_brg]],Table2[[kode_brg]:[nama_brg]],2,FALSE)</f>
        <v>LE MINERALE 1500ML</v>
      </c>
      <c r="C613" s="8">
        <v>1</v>
      </c>
      <c r="D613" s="8">
        <f>VLOOKUP(Table3[[#This Row],[kode_brg]],Table2[[kode_brg]:[jual]],8,FALSE)</f>
        <v>5000</v>
      </c>
      <c r="E613" s="8">
        <f>Table3[[#This Row],[HARGA]]*Table3[[#This Row],[QTY]]</f>
        <v>5000</v>
      </c>
      <c r="F613" s="8">
        <f>VLOOKUP(Table3[[#This Row],[kode_brg]],Table2[[kode_brg]:[mark_up]],9,FALSE)</f>
        <v>583</v>
      </c>
      <c r="G613" s="8">
        <f>Table3[[#This Row],[MARKUP]]*Table3[[#This Row],[QTY]]</f>
        <v>583</v>
      </c>
      <c r="H613" s="8"/>
    </row>
    <row r="614" spans="1:8" x14ac:dyDescent="0.3">
      <c r="A614" s="16" t="s">
        <v>420</v>
      </c>
      <c r="B614" t="str">
        <f>VLOOKUP(Table3[[#This Row],[kode_brg]],Table2[[kode_brg]:[nama_brg]],2,FALSE)</f>
        <v>ULTRA SUSU SLIM STRAW 200 ML</v>
      </c>
      <c r="C614" s="8">
        <v>1</v>
      </c>
      <c r="D614" s="8">
        <f>VLOOKUP(Table3[[#This Row],[kode_brg]],Table2[[kode_brg]:[jual]],8,FALSE)</f>
        <v>5500</v>
      </c>
      <c r="E614" s="8">
        <f>Table3[[#This Row],[HARGA]]*Table3[[#This Row],[QTY]]</f>
        <v>5500</v>
      </c>
      <c r="F614" s="8">
        <f>VLOOKUP(Table3[[#This Row],[kode_brg]],Table2[[kode_brg]:[mark_up]],9,FALSE)</f>
        <v>1070</v>
      </c>
      <c r="G614" s="8">
        <f>Table3[[#This Row],[MARKUP]]*Table3[[#This Row],[QTY]]</f>
        <v>1070</v>
      </c>
      <c r="H614" s="8"/>
    </row>
    <row r="615" spans="1:8" x14ac:dyDescent="0.3">
      <c r="A615" s="15" t="s">
        <v>166</v>
      </c>
      <c r="B615" t="str">
        <f>VLOOKUP(Table3[[#This Row],[kode_brg]],Table2[[kode_brg]:[nama_brg]],2,FALSE)</f>
        <v>LE MINERALE 1500ML</v>
      </c>
      <c r="C615" s="8">
        <v>1</v>
      </c>
      <c r="D615" s="8">
        <f>VLOOKUP(Table3[[#This Row],[kode_brg]],Table2[[kode_brg]:[jual]],8,FALSE)</f>
        <v>5000</v>
      </c>
      <c r="E615" s="8">
        <f>Table3[[#This Row],[HARGA]]*Table3[[#This Row],[QTY]]</f>
        <v>5000</v>
      </c>
      <c r="F615" s="8">
        <f>VLOOKUP(Table3[[#This Row],[kode_brg]],Table2[[kode_brg]:[mark_up]],9,FALSE)</f>
        <v>583</v>
      </c>
      <c r="G615" s="8">
        <f>Table3[[#This Row],[MARKUP]]*Table3[[#This Row],[QTY]]</f>
        <v>583</v>
      </c>
      <c r="H615" s="8">
        <f>SUM(E597:E615)</f>
        <v>126300</v>
      </c>
    </row>
    <row r="616" spans="1:8" x14ac:dyDescent="0.3">
      <c r="A616" s="15" t="s">
        <v>76</v>
      </c>
      <c r="B616" t="str">
        <f>VLOOKUP(Table3[[#This Row],[kode_brg]],Table2[[kode_brg]:[nama_brg]],2,FALSE)</f>
        <v>BENG-BENG MAXX 32</v>
      </c>
      <c r="C616">
        <v>1</v>
      </c>
      <c r="D616" s="8">
        <f>VLOOKUP(Table3[[#This Row],[kode_brg]],Table2[[kode_brg]:[jual]],8,FALSE)</f>
        <v>4000</v>
      </c>
      <c r="E616" s="8">
        <f>Table3[[#This Row],[HARGA]]*Table3[[#This Row],[QTY]]</f>
        <v>4000</v>
      </c>
      <c r="F616" s="8">
        <f>VLOOKUP(Table3[[#This Row],[kode_brg]],Table2[[kode_brg]:[mark_up]],9,FALSE)</f>
        <v>525</v>
      </c>
      <c r="G616" s="8">
        <f>Table3[[#This Row],[MARKUP]]*Table3[[#This Row],[QTY]]</f>
        <v>525</v>
      </c>
      <c r="H616" s="8"/>
    </row>
    <row r="617" spans="1:8" x14ac:dyDescent="0.3">
      <c r="A617" s="15" t="s">
        <v>555</v>
      </c>
      <c r="B617" t="str">
        <f>VLOOKUP(Table3[[#This Row],[kode_brg]],Table2[[kode_brg]:[nama_brg]],2,FALSE)</f>
        <v xml:space="preserve">CORNTOZ KEJU CHEDDAR SMALL </v>
      </c>
      <c r="C617">
        <v>1</v>
      </c>
      <c r="D617" s="8">
        <f>VLOOKUP(Table3[[#This Row],[kode_brg]],Table2[[kode_brg]:[jual]],8,FALSE)</f>
        <v>1000</v>
      </c>
      <c r="E617" s="8">
        <f>Table3[[#This Row],[HARGA]]*Table3[[#This Row],[QTY]]</f>
        <v>1000</v>
      </c>
      <c r="F617" s="8">
        <f>VLOOKUP(Table3[[#This Row],[kode_brg]],Table2[[kode_brg]:[mark_up]],9,FALSE)</f>
        <v>142</v>
      </c>
      <c r="G617" s="8">
        <f>Table3[[#This Row],[MARKUP]]*Table3[[#This Row],[QTY]]</f>
        <v>142</v>
      </c>
      <c r="H617" s="8"/>
    </row>
    <row r="618" spans="1:8" x14ac:dyDescent="0.3">
      <c r="A618" s="15" t="s">
        <v>1532</v>
      </c>
      <c r="B618" t="str">
        <f>VLOOKUP(Table3[[#This Row],[kode_brg]],Table2[[kode_brg]:[nama_brg]],2,FALSE)</f>
        <v>LAURIER MAXI RCG 10</v>
      </c>
      <c r="C618" s="8">
        <v>1</v>
      </c>
      <c r="D618" s="8">
        <f>VLOOKUP(Table3[[#This Row],[kode_brg]],Table2[[kode_brg]:[jual]],8,FALSE)</f>
        <v>1000</v>
      </c>
      <c r="E618" s="8">
        <f>Table3[[#This Row],[HARGA]]*Table3[[#This Row],[QTY]]</f>
        <v>1000</v>
      </c>
      <c r="F618" s="8">
        <f>VLOOKUP(Table3[[#This Row],[kode_brg]],Table2[[kode_brg]:[mark_up]],9,FALSE)</f>
        <v>325</v>
      </c>
      <c r="G618" s="8">
        <f>Table3[[#This Row],[MARKUP]]*Table3[[#This Row],[QTY]]</f>
        <v>325</v>
      </c>
      <c r="H618" s="8"/>
    </row>
    <row r="619" spans="1:8" x14ac:dyDescent="0.3">
      <c r="A619" s="16" t="s">
        <v>518</v>
      </c>
      <c r="B619" t="str">
        <f>VLOOKUP(Table3[[#This Row],[kode_brg]],Table2[[kode_brg]:[nama_brg]],2,FALSE)</f>
        <v>SEDAP MIE CUP BAKSO BLEDUK 7</v>
      </c>
      <c r="C619" s="8">
        <v>1</v>
      </c>
      <c r="D619" s="8">
        <f>VLOOKUP(Table3[[#This Row],[kode_brg]],Table2[[kode_brg]:[jual]],8,FALSE)</f>
        <v>5000</v>
      </c>
      <c r="E619" s="8">
        <f>Table3[[#This Row],[HARGA]]*Table3[[#This Row],[QTY]]</f>
        <v>5000</v>
      </c>
      <c r="F619" s="8">
        <f>VLOOKUP(Table3[[#This Row],[kode_brg]],Table2[[kode_brg]:[mark_up]],9,FALSE)</f>
        <v>900</v>
      </c>
      <c r="G619" s="8">
        <f>Table3[[#This Row],[MARKUP]]*Table3[[#This Row],[QTY]]</f>
        <v>900</v>
      </c>
      <c r="H619" s="8"/>
    </row>
    <row r="620" spans="1:8" x14ac:dyDescent="0.3">
      <c r="A620" s="41" t="s">
        <v>1366</v>
      </c>
      <c r="B620" t="str">
        <f>VLOOKUP(Table3[[#This Row],[kode_brg]],Table2[[kode_brg]:[nama_brg]],2,FALSE)</f>
        <v>PULPEN GEL JOYKO</v>
      </c>
      <c r="C620" s="8">
        <v>5</v>
      </c>
      <c r="D620" s="8">
        <f>VLOOKUP(Table3[[#This Row],[kode_brg]],Table2[[kode_brg]:[jual]],8,FALSE)</f>
        <v>3000</v>
      </c>
      <c r="E620" s="8">
        <f>Table3[[#This Row],[HARGA]]*Table3[[#This Row],[QTY]]</f>
        <v>15000</v>
      </c>
      <c r="F620" s="8">
        <f>VLOOKUP(Table3[[#This Row],[kode_brg]],Table2[[kode_brg]:[mark_up]],9,FALSE)</f>
        <v>1509</v>
      </c>
      <c r="G620" s="8">
        <f>Table3[[#This Row],[MARKUP]]*Table3[[#This Row],[QTY]]</f>
        <v>7545</v>
      </c>
      <c r="H620" s="8"/>
    </row>
    <row r="621" spans="1:8" x14ac:dyDescent="0.3">
      <c r="A621" s="15" t="s">
        <v>146</v>
      </c>
      <c r="B621" t="str">
        <f>VLOOKUP(Table3[[#This Row],[kode_brg]],Table2[[kode_brg]:[nama_brg]],2,FALSE)</f>
        <v>YOU C 1000 LEMON 140ML</v>
      </c>
      <c r="C621" s="8">
        <v>1</v>
      </c>
      <c r="D621" s="8">
        <f>VLOOKUP(Table3[[#This Row],[kode_brg]],Table2[[kode_brg]:[jual]],8,FALSE)</f>
        <v>7000</v>
      </c>
      <c r="E621" s="8">
        <f>Table3[[#This Row],[HARGA]]*Table3[[#This Row],[QTY]]</f>
        <v>7000</v>
      </c>
      <c r="F621" s="8">
        <f>VLOOKUP(Table3[[#This Row],[kode_brg]],Table2[[kode_brg]:[mark_up]],9,FALSE)</f>
        <v>1000</v>
      </c>
      <c r="G621" s="8">
        <f>Table3[[#This Row],[MARKUP]]*Table3[[#This Row],[QTY]]</f>
        <v>1000</v>
      </c>
      <c r="H621" s="8"/>
    </row>
    <row r="622" spans="1:8" x14ac:dyDescent="0.3">
      <c r="A622" s="15" t="s">
        <v>148</v>
      </c>
      <c r="B622" t="str">
        <f>VLOOKUP(Table3[[#This Row],[kode_brg]],Table2[[kode_brg]:[nama_brg]],2,FALSE)</f>
        <v>YOU C 1000 ORANGE 140ML</v>
      </c>
      <c r="C622" s="8">
        <v>1</v>
      </c>
      <c r="D622" s="8">
        <f>VLOOKUP(Table3[[#This Row],[kode_brg]],Table2[[kode_brg]:[jual]],8,FALSE)</f>
        <v>7000</v>
      </c>
      <c r="E622" s="8">
        <f>Table3[[#This Row],[HARGA]]*Table3[[#This Row],[QTY]]</f>
        <v>7000</v>
      </c>
      <c r="F622" s="8">
        <f>VLOOKUP(Table3[[#This Row],[kode_brg]],Table2[[kode_brg]:[mark_up]],9,FALSE)</f>
        <v>1000</v>
      </c>
      <c r="G622" s="8">
        <f>Table3[[#This Row],[MARKUP]]*Table3[[#This Row],[QTY]]</f>
        <v>1000</v>
      </c>
      <c r="H622" s="8"/>
    </row>
    <row r="623" spans="1:8" x14ac:dyDescent="0.3">
      <c r="A623" s="15" t="s">
        <v>76</v>
      </c>
      <c r="B623" t="str">
        <f>VLOOKUP(Table3[[#This Row],[kode_brg]],Table2[[kode_brg]:[nama_brg]],2,FALSE)</f>
        <v>BENG-BENG MAXX 32</v>
      </c>
      <c r="C623" s="8">
        <v>3</v>
      </c>
      <c r="D623" s="8">
        <f>VLOOKUP(Table3[[#This Row],[kode_brg]],Table2[[kode_brg]:[jual]],8,FALSE)</f>
        <v>4000</v>
      </c>
      <c r="E623" s="8">
        <f>Table3[[#This Row],[HARGA]]*Table3[[#This Row],[QTY]]</f>
        <v>12000</v>
      </c>
      <c r="F623" s="8">
        <f>VLOOKUP(Table3[[#This Row],[kode_brg]],Table2[[kode_brg]:[mark_up]],9,FALSE)</f>
        <v>525</v>
      </c>
      <c r="G623" s="8">
        <f>Table3[[#This Row],[MARKUP]]*Table3[[#This Row],[QTY]]</f>
        <v>1575</v>
      </c>
      <c r="H623" s="8"/>
    </row>
    <row r="624" spans="1:8" x14ac:dyDescent="0.3">
      <c r="A624" s="16" t="s">
        <v>422</v>
      </c>
      <c r="B624" t="str">
        <f>VLOOKUP(Table3[[#This Row],[kode_brg]],Table2[[kode_brg]:[nama_brg]],2,FALSE)</f>
        <v>ULTRA SUSU SLIM STRAW 250 ML</v>
      </c>
      <c r="C624" s="8">
        <v>1</v>
      </c>
      <c r="D624" s="8">
        <f>VLOOKUP(Table3[[#This Row],[kode_brg]],Table2[[kode_brg]:[jual]],8,FALSE)</f>
        <v>5500</v>
      </c>
      <c r="E624" s="8">
        <f>Table3[[#This Row],[HARGA]]*Table3[[#This Row],[QTY]]</f>
        <v>5500</v>
      </c>
      <c r="F624" s="8">
        <f>VLOOKUP(Table3[[#This Row],[kode_brg]],Table2[[kode_brg]:[mark_up]],9,FALSE)</f>
        <v>645</v>
      </c>
      <c r="G624" s="8">
        <f>Table3[[#This Row],[MARKUP]]*Table3[[#This Row],[QTY]]</f>
        <v>645</v>
      </c>
      <c r="H624" s="8"/>
    </row>
    <row r="625" spans="1:8" x14ac:dyDescent="0.3">
      <c r="A625" s="16" t="s">
        <v>354</v>
      </c>
      <c r="B625" t="str">
        <f>VLOOKUP(Table3[[#This Row],[kode_brg]],Table2[[kode_brg]:[nama_brg]],2,FALSE)</f>
        <v>AICE MOCHI VANILA</v>
      </c>
      <c r="C625" s="8">
        <v>1</v>
      </c>
      <c r="D625" s="8">
        <f>VLOOKUP(Table3[[#This Row],[kode_brg]],Table2[[kode_brg]:[jual]],8,FALSE)</f>
        <v>3000</v>
      </c>
      <c r="E625" s="8">
        <f>Table3[[#This Row],[HARGA]]*Table3[[#This Row],[QTY]]</f>
        <v>3000</v>
      </c>
      <c r="F625" s="8">
        <f>VLOOKUP(Table3[[#This Row],[kode_brg]],Table2[[kode_brg]:[mark_up]],9,FALSE)</f>
        <v>701</v>
      </c>
      <c r="G625" s="8">
        <f>Table3[[#This Row],[MARKUP]]*Table3[[#This Row],[QTY]]</f>
        <v>701</v>
      </c>
      <c r="H625" s="8"/>
    </row>
    <row r="626" spans="1:8" x14ac:dyDescent="0.3">
      <c r="A626" s="16" t="s">
        <v>168</v>
      </c>
      <c r="B626" t="str">
        <f>VLOOKUP(Table3[[#This Row],[kode_brg]],Table2[[kode_brg]:[nama_brg]],2,FALSE)</f>
        <v>LE MINERALE 600ML</v>
      </c>
      <c r="C626" s="8">
        <v>1</v>
      </c>
      <c r="D626" s="8">
        <f>VLOOKUP(Table3[[#This Row],[kode_brg]],Table2[[kode_brg]:[jual]],8,FALSE)</f>
        <v>2500</v>
      </c>
      <c r="E626" s="8">
        <f>Table3[[#This Row],[HARGA]]*Table3[[#This Row],[QTY]]</f>
        <v>2500</v>
      </c>
      <c r="F626" s="8">
        <f>VLOOKUP(Table3[[#This Row],[kode_brg]],Table2[[kode_brg]:[mark_up]],9,FALSE)</f>
        <v>541</v>
      </c>
      <c r="G626" s="8">
        <f>Table3[[#This Row],[MARKUP]]*Table3[[#This Row],[QTY]]</f>
        <v>541</v>
      </c>
      <c r="H626" s="8"/>
    </row>
    <row r="627" spans="1:8" x14ac:dyDescent="0.3">
      <c r="A627" s="15" t="s">
        <v>667</v>
      </c>
      <c r="B627" t="str">
        <f>VLOOKUP(Table3[[#This Row],[kode_brg]],Table2[[kode_brg]:[nama_brg]],2,FALSE)</f>
        <v>DF TREASURE ALMOND 36GR</v>
      </c>
      <c r="C627" s="8">
        <v>1</v>
      </c>
      <c r="D627" s="8">
        <f>VLOOKUP(Table3[[#This Row],[kode_brg]],Table2[[kode_brg]:[jual]],8,FALSE)</f>
        <v>7500</v>
      </c>
      <c r="E627" s="8">
        <f>Table3[[#This Row],[HARGA]]*Table3[[#This Row],[QTY]]</f>
        <v>7500</v>
      </c>
      <c r="F627" s="8">
        <f>VLOOKUP(Table3[[#This Row],[kode_brg]],Table2[[kode_brg]:[mark_up]],9,FALSE)</f>
        <v>1097</v>
      </c>
      <c r="G627" s="8">
        <f>Table3[[#This Row],[MARKUP]]*Table3[[#This Row],[QTY]]</f>
        <v>1097</v>
      </c>
      <c r="H627" s="8"/>
    </row>
    <row r="628" spans="1:8" x14ac:dyDescent="0.3">
      <c r="A628" s="15" t="s">
        <v>240</v>
      </c>
      <c r="B628" t="str">
        <f>VLOOKUP(Table3[[#This Row],[kode_brg]],Table2[[kode_brg]:[nama_brg]],2,FALSE)</f>
        <v>INDOFOOD RACIK AYAM GRG 26G</v>
      </c>
      <c r="C628" s="8">
        <v>2</v>
      </c>
      <c r="D628" s="8">
        <f>VLOOKUP(Table3[[#This Row],[kode_brg]],Table2[[kode_brg]:[jual]],8,FALSE)</f>
        <v>2000</v>
      </c>
      <c r="E628" s="8">
        <f>Table3[[#This Row],[HARGA]]*Table3[[#This Row],[QTY]]</f>
        <v>4000</v>
      </c>
      <c r="F628" s="8">
        <f>VLOOKUP(Table3[[#This Row],[kode_brg]],Table2[[kode_brg]:[mark_up]],9,FALSE)</f>
        <v>510</v>
      </c>
      <c r="G628" s="8">
        <f>Table3[[#This Row],[MARKUP]]*Table3[[#This Row],[QTY]]</f>
        <v>1020</v>
      </c>
      <c r="H628" s="8"/>
    </row>
    <row r="629" spans="1:8" x14ac:dyDescent="0.3">
      <c r="A629" t="s">
        <v>168</v>
      </c>
      <c r="B629" t="str">
        <f>VLOOKUP(Table3[[#This Row],[kode_brg]],Table2[[kode_brg]:[nama_brg]],2,FALSE)</f>
        <v>LE MINERALE 600ML</v>
      </c>
      <c r="C629" s="8">
        <v>4</v>
      </c>
      <c r="D629" s="8">
        <f>VLOOKUP(Table3[[#This Row],[kode_brg]],Table2[[kode_brg]:[jual]],8,FALSE)</f>
        <v>2500</v>
      </c>
      <c r="E629" s="8">
        <f>Table3[[#This Row],[HARGA]]*Table3[[#This Row],[QTY]]</f>
        <v>10000</v>
      </c>
      <c r="F629" s="8">
        <f>VLOOKUP(Table3[[#This Row],[kode_brg]],Table2[[kode_brg]:[mark_up]],9,FALSE)</f>
        <v>541</v>
      </c>
      <c r="G629" s="8">
        <f>Table3[[#This Row],[MARKUP]]*Table3[[#This Row],[QTY]]</f>
        <v>2164</v>
      </c>
      <c r="H629" s="8"/>
    </row>
    <row r="630" spans="1:8" x14ac:dyDescent="0.3">
      <c r="A630" t="s">
        <v>1289</v>
      </c>
      <c r="B630" t="str">
        <f>VLOOKUP(Table3[[#This Row],[kode_brg]],Table2[[kode_brg]:[nama_brg]],2,FALSE)</f>
        <v>TRIPANCA 1.5LT</v>
      </c>
      <c r="C630" s="8">
        <v>2</v>
      </c>
      <c r="D630" s="8">
        <f>VLOOKUP(Table3[[#This Row],[kode_brg]],Table2[[kode_brg]:[jual]],8,FALSE)</f>
        <v>4500</v>
      </c>
      <c r="E630" s="8">
        <f>Table3[[#This Row],[HARGA]]*Table3[[#This Row],[QTY]]</f>
        <v>9000</v>
      </c>
      <c r="F630" s="8">
        <f>VLOOKUP(Table3[[#This Row],[kode_brg]],Table2[[kode_brg]:[mark_up]],9,FALSE)</f>
        <v>2000</v>
      </c>
      <c r="G630" s="8">
        <f>Table3[[#This Row],[MARKUP]]*Table3[[#This Row],[QTY]]</f>
        <v>4000</v>
      </c>
      <c r="H630" s="8"/>
    </row>
    <row r="631" spans="1:8" x14ac:dyDescent="0.3">
      <c r="A631" s="15" t="s">
        <v>148</v>
      </c>
      <c r="B631" t="str">
        <f>VLOOKUP(Table3[[#This Row],[kode_brg]],Table2[[kode_brg]:[nama_brg]],2,FALSE)</f>
        <v>YOU C 1000 ORANGE 140ML</v>
      </c>
      <c r="C631" s="8">
        <v>1</v>
      </c>
      <c r="D631" s="8">
        <f>VLOOKUP(Table3[[#This Row],[kode_brg]],Table2[[kode_brg]:[jual]],8,FALSE)</f>
        <v>7000</v>
      </c>
      <c r="E631" s="8">
        <f>Table3[[#This Row],[HARGA]]*Table3[[#This Row],[QTY]]</f>
        <v>7000</v>
      </c>
      <c r="F631" s="8">
        <f>VLOOKUP(Table3[[#This Row],[kode_brg]],Table2[[kode_brg]:[mark_up]],9,FALSE)</f>
        <v>1000</v>
      </c>
      <c r="G631" s="8">
        <f>Table3[[#This Row],[MARKUP]]*Table3[[#This Row],[QTY]]</f>
        <v>1000</v>
      </c>
      <c r="H631" s="8"/>
    </row>
    <row r="632" spans="1:8" x14ac:dyDescent="0.3">
      <c r="A632" s="16" t="s">
        <v>37</v>
      </c>
      <c r="B632" t="str">
        <f>VLOOKUP(Table3[[#This Row],[kode_brg]],Table2[[kode_brg]:[nama_brg]],2,FALSE)</f>
        <v>HATARI SEE HONG PUFF MARGARIN 245G</v>
      </c>
      <c r="C632" s="8">
        <v>1</v>
      </c>
      <c r="D632" s="8">
        <f>VLOOKUP(Table3[[#This Row],[kode_brg]],Table2[[kode_brg]:[jual]],8,FALSE)</f>
        <v>8200</v>
      </c>
      <c r="E632" s="8">
        <f>Table3[[#This Row],[HARGA]]*Table3[[#This Row],[QTY]]</f>
        <v>8200</v>
      </c>
      <c r="F632" s="8">
        <f>VLOOKUP(Table3[[#This Row],[kode_brg]],Table2[[kode_brg]:[mark_up]],9,FALSE)</f>
        <v>1100</v>
      </c>
      <c r="G632" s="8">
        <f>Table3[[#This Row],[MARKUP]]*Table3[[#This Row],[QTY]]</f>
        <v>1100</v>
      </c>
      <c r="H632" s="8"/>
    </row>
    <row r="633" spans="1:8" x14ac:dyDescent="0.3">
      <c r="A633" s="15" t="s">
        <v>43</v>
      </c>
      <c r="B633" t="str">
        <f>VLOOKUP(Table3[[#This Row],[kode_brg]],Table2[[kode_brg]:[nama_brg]],2,FALSE)</f>
        <v>ROMA KELAPA BISCUIT  300 GR</v>
      </c>
      <c r="C633" s="8">
        <v>1</v>
      </c>
      <c r="D633" s="8">
        <f>VLOOKUP(Table3[[#This Row],[kode_brg]],Table2[[kode_brg]:[jual]],8,FALSE)</f>
        <v>8500</v>
      </c>
      <c r="E633" s="8">
        <f>Table3[[#This Row],[HARGA]]*Table3[[#This Row],[QTY]]</f>
        <v>8500</v>
      </c>
      <c r="F633" s="8">
        <f>VLOOKUP(Table3[[#This Row],[kode_brg]],Table2[[kode_brg]:[mark_up]],9,FALSE)</f>
        <v>650</v>
      </c>
      <c r="G633" s="8">
        <f>Table3[[#This Row],[MARKUP]]*Table3[[#This Row],[QTY]]</f>
        <v>650</v>
      </c>
      <c r="H633" s="8"/>
    </row>
    <row r="634" spans="1:8" x14ac:dyDescent="0.3">
      <c r="A634" s="15" t="s">
        <v>1302</v>
      </c>
      <c r="B634" t="str">
        <f>VLOOKUP(Table3[[#This Row],[kode_brg]],Table2[[kode_brg]:[nama_brg]],2,FALSE)</f>
        <v>TRIPANCA GELAS DUS</v>
      </c>
      <c r="C634" s="8">
        <v>1</v>
      </c>
      <c r="D634" s="8">
        <f>VLOOKUP(Table3[[#This Row],[kode_brg]],Table2[[kode_brg]:[jual]],8,FALSE)</f>
        <v>21000</v>
      </c>
      <c r="E634" s="8">
        <f>Table3[[#This Row],[HARGA]]*Table3[[#This Row],[QTY]]</f>
        <v>21000</v>
      </c>
      <c r="F634" s="8">
        <f>VLOOKUP(Table3[[#This Row],[kode_brg]],Table2[[kode_brg]:[mark_up]],9,FALSE)</f>
        <v>3000</v>
      </c>
      <c r="G634" s="8">
        <f>Table3[[#This Row],[MARKUP]]*Table3[[#This Row],[QTY]]</f>
        <v>3000</v>
      </c>
      <c r="H634" s="8"/>
    </row>
    <row r="635" spans="1:8" x14ac:dyDescent="0.3">
      <c r="A635" s="16" t="s">
        <v>430</v>
      </c>
      <c r="B635" t="str">
        <f>VLOOKUP(Table3[[#This Row],[kode_brg]],Table2[[kode_brg]:[nama_brg]],2,FALSE)</f>
        <v>ULTRA SUSU SLIM CHOCO  250 ML</v>
      </c>
      <c r="C635" s="8">
        <v>1</v>
      </c>
      <c r="D635" s="8">
        <f>VLOOKUP(Table3[[#This Row],[kode_brg]],Table2[[kode_brg]:[jual]],8,FALSE)</f>
        <v>6000</v>
      </c>
      <c r="E635" s="8">
        <f>Table3[[#This Row],[HARGA]]*Table3[[#This Row],[QTY]]</f>
        <v>6000</v>
      </c>
      <c r="F635" s="8">
        <f>VLOOKUP(Table3[[#This Row],[kode_brg]],Table2[[kode_brg]:[mark_up]],9,FALSE)</f>
        <v>757</v>
      </c>
      <c r="G635" s="8">
        <f>Table3[[#This Row],[MARKUP]]*Table3[[#This Row],[QTY]]</f>
        <v>757</v>
      </c>
      <c r="H635" s="8"/>
    </row>
    <row r="636" spans="1:8" x14ac:dyDescent="0.3">
      <c r="A636" s="16" t="s">
        <v>1232</v>
      </c>
      <c r="B636" t="str">
        <f>VLOOKUP(Table3[[#This Row],[kode_brg]],Table2[[kode_brg]:[nama_brg]],2,FALSE)</f>
        <v>SUNLIGHT LIQUID LIME PCH 95/105 ML</v>
      </c>
      <c r="C636" s="8">
        <v>1</v>
      </c>
      <c r="D636" s="8">
        <f>VLOOKUP(Table3[[#This Row],[kode_brg]],Table2[[kode_brg]:[jual]],8,FALSE)</f>
        <v>2000</v>
      </c>
      <c r="E636" s="8">
        <f>Table3[[#This Row],[HARGA]]*Table3[[#This Row],[QTY]]</f>
        <v>2000</v>
      </c>
      <c r="F636" s="8">
        <f>VLOOKUP(Table3[[#This Row],[kode_brg]],Table2[[kode_brg]:[mark_up]],9,FALSE)</f>
        <v>275</v>
      </c>
      <c r="G636" s="8">
        <f>Table3[[#This Row],[MARKUP]]*Table3[[#This Row],[QTY]]</f>
        <v>275</v>
      </c>
      <c r="H636" s="8"/>
    </row>
    <row r="637" spans="1:8" x14ac:dyDescent="0.3">
      <c r="A637" s="15" t="s">
        <v>1368</v>
      </c>
      <c r="B637" t="str">
        <f>VLOOKUP(Table3[[#This Row],[kode_brg]],Table2[[kode_brg]:[nama_brg]],2,FALSE)</f>
        <v>SPRITE 390ML</v>
      </c>
      <c r="C637" s="8">
        <v>1</v>
      </c>
      <c r="D637" s="8">
        <f>VLOOKUP(Table3[[#This Row],[kode_brg]],Table2[[kode_brg]:[jual]],8,FALSE)</f>
        <v>5500</v>
      </c>
      <c r="E637" s="8">
        <f>Table3[[#This Row],[HARGA]]*Table3[[#This Row],[QTY]]</f>
        <v>5500</v>
      </c>
      <c r="F637" s="8">
        <f>VLOOKUP(Table3[[#This Row],[kode_brg]],Table2[[kode_brg]:[mark_up]],9,FALSE)</f>
        <v>884</v>
      </c>
      <c r="G637" s="8">
        <f>Table3[[#This Row],[MARKUP]]*Table3[[#This Row],[QTY]]</f>
        <v>884</v>
      </c>
      <c r="H637" s="8"/>
    </row>
    <row r="638" spans="1:8" x14ac:dyDescent="0.3">
      <c r="A638" s="15" t="s">
        <v>164</v>
      </c>
      <c r="B638" t="str">
        <f>VLOOKUP(Table3[[#This Row],[kode_brg]],Table2[[kode_brg]:[nama_brg]],2,FALSE)</f>
        <v>AQUA AIR MNM  BTL 1500 ML</v>
      </c>
      <c r="C638" s="8">
        <v>1</v>
      </c>
      <c r="D638" s="8">
        <f>VLOOKUP(Table3[[#This Row],[kode_brg]],Table2[[kode_brg]:[jual]],8,FALSE)</f>
        <v>6000</v>
      </c>
      <c r="E638" s="8">
        <f>Table3[[#This Row],[HARGA]]*Table3[[#This Row],[QTY]]</f>
        <v>6000</v>
      </c>
      <c r="F638" s="8">
        <f>VLOOKUP(Table3[[#This Row],[kode_brg]],Table2[[kode_brg]:[mark_up]],9,FALSE)</f>
        <v>900</v>
      </c>
      <c r="G638" s="8">
        <f>Table3[[#This Row],[MARKUP]]*Table3[[#This Row],[QTY]]</f>
        <v>900</v>
      </c>
      <c r="H638" s="8"/>
    </row>
    <row r="639" spans="1:8" x14ac:dyDescent="0.3">
      <c r="A639" s="16" t="s">
        <v>420</v>
      </c>
      <c r="B639" t="str">
        <f>VLOOKUP(Table3[[#This Row],[kode_brg]],Table2[[kode_brg]:[nama_brg]],2,FALSE)</f>
        <v>ULTRA SUSU SLIM STRAW 200 ML</v>
      </c>
      <c r="C639" s="8">
        <v>1</v>
      </c>
      <c r="D639" s="8">
        <f>VLOOKUP(Table3[[#This Row],[kode_brg]],Table2[[kode_brg]:[jual]],8,FALSE)</f>
        <v>5500</v>
      </c>
      <c r="E639" s="8">
        <f>Table3[[#This Row],[HARGA]]*Table3[[#This Row],[QTY]]</f>
        <v>5500</v>
      </c>
      <c r="F639" s="8">
        <f>VLOOKUP(Table3[[#This Row],[kode_brg]],Table2[[kode_brg]:[mark_up]],9,FALSE)</f>
        <v>1070</v>
      </c>
      <c r="G639" s="8">
        <f>Table3[[#This Row],[MARKUP]]*Table3[[#This Row],[QTY]]</f>
        <v>1070</v>
      </c>
      <c r="H639" s="8"/>
    </row>
    <row r="640" spans="1:8" x14ac:dyDescent="0.3">
      <c r="A640" s="44" t="s">
        <v>1654</v>
      </c>
      <c r="B640" t="str">
        <f>VLOOKUP(Table3[[#This Row],[kode_brg]],Table2[[kode_brg]:[nama_brg]],2,FALSE)</f>
        <v>MAKARONI</v>
      </c>
      <c r="C640" s="8">
        <v>1</v>
      </c>
      <c r="D640" s="8">
        <f>VLOOKUP(Table3[[#This Row],[kode_brg]],Table2[[kode_brg]:[jual]],8,FALSE)</f>
        <v>6000</v>
      </c>
      <c r="E640" s="8">
        <f>Table3[[#This Row],[HARGA]]*Table3[[#This Row],[QTY]]</f>
        <v>6000</v>
      </c>
      <c r="F640" s="8">
        <f>VLOOKUP(Table3[[#This Row],[kode_brg]],Table2[[kode_brg]:[mark_up]],9,FALSE)</f>
        <v>500</v>
      </c>
      <c r="G640" s="8">
        <f>Table3[[#This Row],[MARKUP]]*Table3[[#This Row],[QTY]]</f>
        <v>500</v>
      </c>
      <c r="H640" s="8"/>
    </row>
    <row r="641" spans="1:8" x14ac:dyDescent="0.3">
      <c r="A641" s="15" t="s">
        <v>1304</v>
      </c>
      <c r="B641" t="str">
        <f>VLOOKUP(Table3[[#This Row],[kode_brg]],Table2[[kode_brg]:[nama_brg]],2,FALSE)</f>
        <v>TRIPANCA 600ML</v>
      </c>
      <c r="C641" s="8">
        <v>2</v>
      </c>
      <c r="D641" s="8">
        <f>VLOOKUP(Table3[[#This Row],[kode_brg]],Table2[[kode_brg]:[jual]],8,FALSE)</f>
        <v>2000</v>
      </c>
      <c r="E641" s="8">
        <f>Table3[[#This Row],[HARGA]]*Table3[[#This Row],[QTY]]</f>
        <v>4000</v>
      </c>
      <c r="F641" s="8">
        <f>VLOOKUP(Table3[[#This Row],[kode_brg]],Table2[[kode_brg]:[mark_up]],9,FALSE)</f>
        <v>750</v>
      </c>
      <c r="G641" s="8">
        <f>Table3[[#This Row],[MARKUP]]*Table3[[#This Row],[QTY]]</f>
        <v>1500</v>
      </c>
      <c r="H641" s="8"/>
    </row>
    <row r="642" spans="1:8" x14ac:dyDescent="0.3">
      <c r="A642" s="15" t="s">
        <v>166</v>
      </c>
      <c r="B642" t="str">
        <f>VLOOKUP(Table3[[#This Row],[kode_brg]],Table2[[kode_brg]:[nama_brg]],2,FALSE)</f>
        <v>LE MINERALE 1500ML</v>
      </c>
      <c r="C642" s="8">
        <v>1</v>
      </c>
      <c r="D642" s="8">
        <f>VLOOKUP(Table3[[#This Row],[kode_brg]],Table2[[kode_brg]:[jual]],8,FALSE)</f>
        <v>5000</v>
      </c>
      <c r="E642" s="8">
        <f>Table3[[#This Row],[HARGA]]*Table3[[#This Row],[QTY]]</f>
        <v>5000</v>
      </c>
      <c r="F642" s="8">
        <f>VLOOKUP(Table3[[#This Row],[kode_brg]],Table2[[kode_brg]:[mark_up]],9,FALSE)</f>
        <v>583</v>
      </c>
      <c r="G642" s="8">
        <f>Table3[[#This Row],[MARKUP]]*Table3[[#This Row],[QTY]]</f>
        <v>583</v>
      </c>
      <c r="H642" s="8"/>
    </row>
    <row r="643" spans="1:8" x14ac:dyDescent="0.3">
      <c r="A643" s="16" t="s">
        <v>168</v>
      </c>
      <c r="B643" t="str">
        <f>VLOOKUP(Table3[[#This Row],[kode_brg]],Table2[[kode_brg]:[nama_brg]],2,FALSE)</f>
        <v>LE MINERALE 600ML</v>
      </c>
      <c r="C643" s="8">
        <v>1</v>
      </c>
      <c r="D643" s="8">
        <f>VLOOKUP(Table3[[#This Row],[kode_brg]],Table2[[kode_brg]:[jual]],8,FALSE)</f>
        <v>2500</v>
      </c>
      <c r="E643" s="8">
        <f>Table3[[#This Row],[HARGA]]*Table3[[#This Row],[QTY]]</f>
        <v>2500</v>
      </c>
      <c r="F643" s="8">
        <f>VLOOKUP(Table3[[#This Row],[kode_brg]],Table2[[kode_brg]:[mark_up]],9,FALSE)</f>
        <v>541</v>
      </c>
      <c r="G643" s="8">
        <f>Table3[[#This Row],[MARKUP]]*Table3[[#This Row],[QTY]]</f>
        <v>541</v>
      </c>
      <c r="H643" s="8"/>
    </row>
    <row r="644" spans="1:8" x14ac:dyDescent="0.3">
      <c r="A644" s="16" t="s">
        <v>265</v>
      </c>
      <c r="B644" t="str">
        <f>VLOOKUP(Table3[[#This Row],[kode_brg]],Table2[[kode_brg]:[nama_brg]],2,FALSE)</f>
        <v>FRESTEA APEL 500 ML</v>
      </c>
      <c r="C644" s="8">
        <v>1</v>
      </c>
      <c r="D644" s="8">
        <f>VLOOKUP(Table3[[#This Row],[kode_brg]],Table2[[kode_brg]:[jual]],8,FALSE)</f>
        <v>5500</v>
      </c>
      <c r="E644" s="8">
        <f>Table3[[#This Row],[HARGA]]*Table3[[#This Row],[QTY]]</f>
        <v>5500</v>
      </c>
      <c r="F644" s="8">
        <f>VLOOKUP(Table3[[#This Row],[kode_brg]],Table2[[kode_brg]:[mark_up]],9,FALSE)</f>
        <v>1250</v>
      </c>
      <c r="G644" s="8">
        <f>Table3[[#This Row],[MARKUP]]*Table3[[#This Row],[QTY]]</f>
        <v>1250</v>
      </c>
      <c r="H644" s="8"/>
    </row>
    <row r="645" spans="1:8" x14ac:dyDescent="0.3">
      <c r="A645" s="41" t="s">
        <v>1358</v>
      </c>
      <c r="B645" t="str">
        <f>VLOOKUP(Table3[[#This Row],[kode_brg]],Table2[[kode_brg]:[nama_brg]],2,FALSE)</f>
        <v>FRESTEA MELATI 350 ML</v>
      </c>
      <c r="C645" s="8">
        <v>1</v>
      </c>
      <c r="D645" s="8">
        <f>VLOOKUP(Table3[[#This Row],[kode_brg]],Table2[[kode_brg]:[jual]],8,FALSE)</f>
        <v>4000</v>
      </c>
      <c r="E645" s="8">
        <f>Table3[[#This Row],[HARGA]]*Table3[[#This Row],[QTY]]</f>
        <v>4000</v>
      </c>
      <c r="F645" s="8">
        <f>VLOOKUP(Table3[[#This Row],[kode_brg]],Table2[[kode_brg]:[mark_up]],9,FALSE)</f>
        <v>914</v>
      </c>
      <c r="G645" s="8">
        <f>Table3[[#This Row],[MARKUP]]*Table3[[#This Row],[QTY]]</f>
        <v>914</v>
      </c>
      <c r="H645" s="8"/>
    </row>
    <row r="646" spans="1:8" x14ac:dyDescent="0.3">
      <c r="A646" s="15" t="s">
        <v>162</v>
      </c>
      <c r="B646" t="str">
        <f>VLOOKUP(Table3[[#This Row],[kode_brg]],Table2[[kode_brg]:[nama_brg]],2,FALSE)</f>
        <v>AQUA AIR MNM BOTOL 600ML</v>
      </c>
      <c r="C646" s="8">
        <v>1</v>
      </c>
      <c r="D646" s="8">
        <f>VLOOKUP(Table3[[#This Row],[kode_brg]],Table2[[kode_brg]:[jual]],8,FALSE)</f>
        <v>3000</v>
      </c>
      <c r="E646" s="8">
        <f>Table3[[#This Row],[HARGA]]*Table3[[#This Row],[QTY]]</f>
        <v>3000</v>
      </c>
      <c r="F646" s="8">
        <f>VLOOKUP(Table3[[#This Row],[kode_brg]],Table2[[kode_brg]:[mark_up]],9,FALSE)</f>
        <v>842</v>
      </c>
      <c r="G646" s="8">
        <f>Table3[[#This Row],[MARKUP]]*Table3[[#This Row],[QTY]]</f>
        <v>842</v>
      </c>
      <c r="H646" s="8"/>
    </row>
    <row r="647" spans="1:8" x14ac:dyDescent="0.3">
      <c r="A647" s="15" t="s">
        <v>66</v>
      </c>
      <c r="B647" t="str">
        <f>VLOOKUP(Table3[[#This Row],[kode_brg]],Table2[[kode_brg]:[nama_brg]],2,FALSE)</f>
        <v>DELFI TOP straw CHOC 9G</v>
      </c>
      <c r="C647" s="8">
        <v>1</v>
      </c>
      <c r="D647" s="8">
        <f>VLOOKUP(Table3[[#This Row],[kode_brg]],Table2[[kode_brg]:[jual]],8,FALSE)</f>
        <v>1000</v>
      </c>
      <c r="E647" s="8">
        <f>Table3[[#This Row],[HARGA]]*Table3[[#This Row],[QTY]]</f>
        <v>1000</v>
      </c>
      <c r="F647" s="8">
        <f>VLOOKUP(Table3[[#This Row],[kode_brg]],Table2[[kode_brg]:[mark_up]],9,FALSE)</f>
        <v>96</v>
      </c>
      <c r="G647" s="8">
        <f>Table3[[#This Row],[MARKUP]]*Table3[[#This Row],[QTY]]</f>
        <v>96</v>
      </c>
      <c r="H647" s="8"/>
    </row>
    <row r="648" spans="1:8" x14ac:dyDescent="0.3">
      <c r="A648" s="16" t="s">
        <v>64</v>
      </c>
      <c r="B648" t="str">
        <f>VLOOKUP(Table3[[#This Row],[kode_brg]],Table2[[kode_brg]:[nama_brg]],2,FALSE)</f>
        <v>DELFI TOP TRIPLE CHOC 9G</v>
      </c>
      <c r="C648" s="8">
        <v>1</v>
      </c>
      <c r="D648" s="8">
        <f>VLOOKUP(Table3[[#This Row],[kode_brg]],Table2[[kode_brg]:[jual]],8,FALSE)</f>
        <v>1000</v>
      </c>
      <c r="E648" s="8">
        <f>Table3[[#This Row],[HARGA]]*Table3[[#This Row],[QTY]]</f>
        <v>1000</v>
      </c>
      <c r="F648" s="8">
        <f>VLOOKUP(Table3[[#This Row],[kode_brg]],Table2[[kode_brg]:[mark_up]],9,FALSE)</f>
        <v>96</v>
      </c>
      <c r="G648" s="8">
        <f>Table3[[#This Row],[MARKUP]]*Table3[[#This Row],[QTY]]</f>
        <v>96</v>
      </c>
      <c r="H648" s="8"/>
    </row>
    <row r="649" spans="1:8" x14ac:dyDescent="0.3">
      <c r="A649" s="15" t="s">
        <v>162</v>
      </c>
      <c r="B649" t="str">
        <f>VLOOKUP(Table3[[#This Row],[kode_brg]],Table2[[kode_brg]:[nama_brg]],2,FALSE)</f>
        <v>AQUA AIR MNM BOTOL 600ML</v>
      </c>
      <c r="C649" s="8">
        <v>2</v>
      </c>
      <c r="D649" s="8">
        <f>VLOOKUP(Table3[[#This Row],[kode_brg]],Table2[[kode_brg]:[jual]],8,FALSE)</f>
        <v>3000</v>
      </c>
      <c r="E649" s="8">
        <f>Table3[[#This Row],[HARGA]]*Table3[[#This Row],[QTY]]</f>
        <v>6000</v>
      </c>
      <c r="F649" s="8">
        <f>VLOOKUP(Table3[[#This Row],[kode_brg]],Table2[[kode_brg]:[mark_up]],9,FALSE)</f>
        <v>842</v>
      </c>
      <c r="G649" s="8">
        <f>Table3[[#This Row],[MARKUP]]*Table3[[#This Row],[QTY]]</f>
        <v>1684</v>
      </c>
      <c r="H649" s="8"/>
    </row>
    <row r="650" spans="1:8" x14ac:dyDescent="0.3">
      <c r="A650" s="16" t="s">
        <v>70</v>
      </c>
      <c r="B650" t="str">
        <f>VLOOKUP(Table3[[#This Row],[kode_brg]],Table2[[kode_brg]:[nama_brg]],2,FALSE)</f>
        <v>GERY CHOCOLATOS 8.5G</v>
      </c>
      <c r="C650" s="8">
        <v>2</v>
      </c>
      <c r="D650" s="8">
        <f>VLOOKUP(Table3[[#This Row],[kode_brg]],Table2[[kode_brg]:[jual]],8,FALSE)</f>
        <v>500</v>
      </c>
      <c r="E650" s="8">
        <f>Table3[[#This Row],[HARGA]]*Table3[[#This Row],[QTY]]</f>
        <v>1000</v>
      </c>
      <c r="F650" s="8">
        <f>VLOOKUP(Table3[[#This Row],[kode_brg]],Table2[[kode_brg]:[mark_up]],9,FALSE)</f>
        <v>100</v>
      </c>
      <c r="G650" s="8">
        <f>Table3[[#This Row],[MARKUP]]*Table3[[#This Row],[QTY]]</f>
        <v>200</v>
      </c>
      <c r="H650" s="8"/>
    </row>
    <row r="651" spans="1:8" x14ac:dyDescent="0.3">
      <c r="A651" s="15" t="s">
        <v>667</v>
      </c>
      <c r="B651" t="str">
        <f>VLOOKUP(Table3[[#This Row],[kode_brg]],Table2[[kode_brg]:[nama_brg]],2,FALSE)</f>
        <v>DF TREASURE ALMOND 36GR</v>
      </c>
      <c r="C651" s="8">
        <v>1</v>
      </c>
      <c r="D651" s="8">
        <f>VLOOKUP(Table3[[#This Row],[kode_brg]],Table2[[kode_brg]:[jual]],8,FALSE)</f>
        <v>7500</v>
      </c>
      <c r="E651" s="8">
        <f>Table3[[#This Row],[HARGA]]*Table3[[#This Row],[QTY]]</f>
        <v>7500</v>
      </c>
      <c r="F651" s="8">
        <f>VLOOKUP(Table3[[#This Row],[kode_brg]],Table2[[kode_brg]:[mark_up]],9,FALSE)</f>
        <v>1097</v>
      </c>
      <c r="G651" s="8">
        <f>Table3[[#This Row],[MARKUP]]*Table3[[#This Row],[QTY]]</f>
        <v>1097</v>
      </c>
      <c r="H651" s="8"/>
    </row>
    <row r="652" spans="1:8" x14ac:dyDescent="0.3">
      <c r="A652" s="16" t="s">
        <v>380</v>
      </c>
      <c r="B652" t="str">
        <f>VLOOKUP(Table3[[#This Row],[kode_brg]],Table2[[kode_brg]:[nama_brg]],2,FALSE)</f>
        <v>JOYDAY VANILLA MILK SAKE CUP</v>
      </c>
      <c r="C652" s="8">
        <v>1</v>
      </c>
      <c r="D652" s="8">
        <f>VLOOKUP(Table3[[#This Row],[kode_brg]],Table2[[kode_brg]:[jual]],8,FALSE)</f>
        <v>5000</v>
      </c>
      <c r="E652" s="8">
        <f>Table3[[#This Row],[HARGA]]*Table3[[#This Row],[QTY]]</f>
        <v>5000</v>
      </c>
      <c r="F652" s="8">
        <f>VLOOKUP(Table3[[#This Row],[kode_brg]],Table2[[kode_brg]:[mark_up]],9,FALSE)</f>
        <v>791</v>
      </c>
      <c r="G652" s="8">
        <f>Table3[[#This Row],[MARKUP]]*Table3[[#This Row],[QTY]]</f>
        <v>791</v>
      </c>
      <c r="H652" s="8"/>
    </row>
    <row r="653" spans="1:8" x14ac:dyDescent="0.3">
      <c r="A653" s="16" t="s">
        <v>64</v>
      </c>
      <c r="B653" t="str">
        <f>VLOOKUP(Table3[[#This Row],[kode_brg]],Table2[[kode_brg]:[nama_brg]],2,FALSE)</f>
        <v>DELFI TOP TRIPLE CHOC 9G</v>
      </c>
      <c r="C653" s="8">
        <v>1</v>
      </c>
      <c r="D653" s="8">
        <f>VLOOKUP(Table3[[#This Row],[kode_brg]],Table2[[kode_brg]:[jual]],8,FALSE)</f>
        <v>1000</v>
      </c>
      <c r="E653" s="8">
        <f>Table3[[#This Row],[HARGA]]*Table3[[#This Row],[QTY]]</f>
        <v>1000</v>
      </c>
      <c r="F653" s="8">
        <f>VLOOKUP(Table3[[#This Row],[kode_brg]],Table2[[kode_brg]:[mark_up]],9,FALSE)</f>
        <v>96</v>
      </c>
      <c r="G653" s="8">
        <f>Table3[[#This Row],[MARKUP]]*Table3[[#This Row],[QTY]]</f>
        <v>96</v>
      </c>
      <c r="H653" s="8"/>
    </row>
    <row r="654" spans="1:8" x14ac:dyDescent="0.3">
      <c r="A654" s="16" t="s">
        <v>70</v>
      </c>
      <c r="B654" t="str">
        <f>VLOOKUP(Table3[[#This Row],[kode_brg]],Table2[[kode_brg]:[nama_brg]],2,FALSE)</f>
        <v>GERY CHOCOLATOS 8.5G</v>
      </c>
      <c r="C654" s="8">
        <v>2</v>
      </c>
      <c r="D654" s="8">
        <f>VLOOKUP(Table3[[#This Row],[kode_brg]],Table2[[kode_brg]:[jual]],8,FALSE)</f>
        <v>500</v>
      </c>
      <c r="E654" s="8">
        <f>Table3[[#This Row],[HARGA]]*Table3[[#This Row],[QTY]]</f>
        <v>1000</v>
      </c>
      <c r="F654" s="8">
        <f>VLOOKUP(Table3[[#This Row],[kode_brg]],Table2[[kode_brg]:[mark_up]],9,FALSE)</f>
        <v>100</v>
      </c>
      <c r="G654" s="8">
        <f>Table3[[#This Row],[MARKUP]]*Table3[[#This Row],[QTY]]</f>
        <v>200</v>
      </c>
      <c r="H654" s="8"/>
    </row>
    <row r="655" spans="1:8" x14ac:dyDescent="0.3">
      <c r="A655" s="16" t="s">
        <v>168</v>
      </c>
      <c r="B655" t="str">
        <f>VLOOKUP(Table3[[#This Row],[kode_brg]],Table2[[kode_brg]:[nama_brg]],2,FALSE)</f>
        <v>LE MINERALE 600ML</v>
      </c>
      <c r="C655" s="8">
        <v>1</v>
      </c>
      <c r="D655" s="8">
        <f>VLOOKUP(Table3[[#This Row],[kode_brg]],Table2[[kode_brg]:[jual]],8,FALSE)</f>
        <v>2500</v>
      </c>
      <c r="E655" s="8">
        <f>Table3[[#This Row],[HARGA]]*Table3[[#This Row],[QTY]]</f>
        <v>2500</v>
      </c>
      <c r="F655" s="8">
        <f>VLOOKUP(Table3[[#This Row],[kode_brg]],Table2[[kode_brg]:[mark_up]],9,FALSE)</f>
        <v>541</v>
      </c>
      <c r="G655" s="8">
        <f>Table3[[#This Row],[MARKUP]]*Table3[[#This Row],[QTY]]</f>
        <v>541</v>
      </c>
      <c r="H655" s="8"/>
    </row>
    <row r="656" spans="1:8" x14ac:dyDescent="0.3">
      <c r="A656" s="15" t="s">
        <v>62</v>
      </c>
      <c r="B656" t="str">
        <f>VLOOKUP(Table3[[#This Row],[kode_brg]],Table2[[kode_brg]:[nama_brg]],2,FALSE)</f>
        <v>DELFI TOP CHOCOLATE 9G</v>
      </c>
      <c r="C656" s="8">
        <v>2</v>
      </c>
      <c r="D656" s="8">
        <f>VLOOKUP(Table3[[#This Row],[kode_brg]],Table2[[kode_brg]:[jual]],8,FALSE)</f>
        <v>1000</v>
      </c>
      <c r="E656" s="8">
        <f>Table3[[#This Row],[HARGA]]*Table3[[#This Row],[QTY]]</f>
        <v>2000</v>
      </c>
      <c r="F656" s="8">
        <f>VLOOKUP(Table3[[#This Row],[kode_brg]],Table2[[kode_brg]:[mark_up]],9,FALSE)</f>
        <v>113</v>
      </c>
      <c r="G656" s="8">
        <f>Table3[[#This Row],[MARKUP]]*Table3[[#This Row],[QTY]]</f>
        <v>226</v>
      </c>
      <c r="H656" s="8"/>
    </row>
    <row r="657" spans="1:8" x14ac:dyDescent="0.3">
      <c r="A657" s="15" t="s">
        <v>1304</v>
      </c>
      <c r="B657" t="str">
        <f>VLOOKUP(Table3[[#This Row],[kode_brg]],Table2[[kode_brg]:[nama_brg]],2,FALSE)</f>
        <v>TRIPANCA 600ML</v>
      </c>
      <c r="C657" s="8">
        <v>1</v>
      </c>
      <c r="D657" s="8">
        <f>VLOOKUP(Table3[[#This Row],[kode_brg]],Table2[[kode_brg]:[jual]],8,FALSE)</f>
        <v>2000</v>
      </c>
      <c r="E657" s="8">
        <f>Table3[[#This Row],[HARGA]]*Table3[[#This Row],[QTY]]</f>
        <v>2000</v>
      </c>
      <c r="F657" s="8">
        <f>VLOOKUP(Table3[[#This Row],[kode_brg]],Table2[[kode_brg]:[mark_up]],9,FALSE)</f>
        <v>750</v>
      </c>
      <c r="G657" s="8">
        <f>Table3[[#This Row],[MARKUP]]*Table3[[#This Row],[QTY]]</f>
        <v>750</v>
      </c>
      <c r="H657" s="8"/>
    </row>
    <row r="658" spans="1:8" x14ac:dyDescent="0.3">
      <c r="A658" s="16" t="s">
        <v>424</v>
      </c>
      <c r="B658" t="str">
        <f>VLOOKUP(Table3[[#This Row],[kode_brg]],Table2[[kode_brg]:[nama_brg]],2,FALSE)</f>
        <v>ULTRA SUSU SLIM CHOCO 200 ML</v>
      </c>
      <c r="C658" s="8">
        <v>1</v>
      </c>
      <c r="D658" s="8">
        <f>VLOOKUP(Table3[[#This Row],[kode_brg]],Table2[[kode_brg]:[jual]],8,FALSE)</f>
        <v>4500</v>
      </c>
      <c r="E658" s="8">
        <f>Table3[[#This Row],[HARGA]]*Table3[[#This Row],[QTY]]</f>
        <v>4500</v>
      </c>
      <c r="F658" s="8">
        <f>VLOOKUP(Table3[[#This Row],[kode_brg]],Table2[[kode_brg]:[mark_up]],9,FALSE)</f>
        <v>678</v>
      </c>
      <c r="G658" s="8">
        <f>Table3[[#This Row],[MARKUP]]*Table3[[#This Row],[QTY]]</f>
        <v>678</v>
      </c>
      <c r="H658" s="8"/>
    </row>
    <row r="659" spans="1:8" x14ac:dyDescent="0.3">
      <c r="A659" s="15" t="s">
        <v>1304</v>
      </c>
      <c r="B659" t="str">
        <f>VLOOKUP(Table3[[#This Row],[kode_brg]],Table2[[kode_brg]:[nama_brg]],2,FALSE)</f>
        <v>TRIPANCA 600ML</v>
      </c>
      <c r="C659" s="8">
        <v>2</v>
      </c>
      <c r="D659" s="8">
        <f>VLOOKUP(Table3[[#This Row],[kode_brg]],Table2[[kode_brg]:[jual]],8,FALSE)</f>
        <v>2000</v>
      </c>
      <c r="E659" s="8">
        <f>Table3[[#This Row],[HARGA]]*Table3[[#This Row],[QTY]]</f>
        <v>4000</v>
      </c>
      <c r="F659" s="8">
        <f>VLOOKUP(Table3[[#This Row],[kode_brg]],Table2[[kode_brg]:[mark_up]],9,FALSE)</f>
        <v>750</v>
      </c>
      <c r="G659" s="8">
        <f>Table3[[#This Row],[MARKUP]]*Table3[[#This Row],[QTY]]</f>
        <v>1500</v>
      </c>
      <c r="H659" s="8"/>
    </row>
    <row r="660" spans="1:8" x14ac:dyDescent="0.3">
      <c r="A660" s="16" t="s">
        <v>400</v>
      </c>
      <c r="B660" t="str">
        <f>VLOOKUP(Table3[[#This Row],[kode_brg]],Table2[[kode_brg]:[nama_brg]],2,FALSE)</f>
        <v xml:space="preserve">GREENFIELDS UHT CHOC 125 ML </v>
      </c>
      <c r="C660" s="8">
        <v>1</v>
      </c>
      <c r="D660" s="8">
        <f>VLOOKUP(Table3[[#This Row],[kode_brg]],Table2[[kode_brg]:[jual]],8,FALSE)</f>
        <v>4000</v>
      </c>
      <c r="E660" s="8">
        <f>Table3[[#This Row],[HARGA]]*Table3[[#This Row],[QTY]]</f>
        <v>4000</v>
      </c>
      <c r="F660" s="8">
        <f>VLOOKUP(Table3[[#This Row],[kode_brg]],Table2[[kode_brg]:[mark_up]],9,FALSE)</f>
        <v>750</v>
      </c>
      <c r="G660" s="8">
        <f>Table3[[#This Row],[MARKUP]]*Table3[[#This Row],[QTY]]</f>
        <v>750</v>
      </c>
      <c r="H660" s="8"/>
    </row>
    <row r="661" spans="1:8" x14ac:dyDescent="0.3">
      <c r="A661" s="16" t="s">
        <v>168</v>
      </c>
      <c r="B661" t="str">
        <f>VLOOKUP(Table3[[#This Row],[kode_brg]],Table2[[kode_brg]:[nama_brg]],2,FALSE)</f>
        <v>LE MINERALE 600ML</v>
      </c>
      <c r="C661" s="8">
        <v>2</v>
      </c>
      <c r="D661" s="8">
        <f>VLOOKUP(Table3[[#This Row],[kode_brg]],Table2[[kode_brg]:[jual]],8,FALSE)</f>
        <v>2500</v>
      </c>
      <c r="E661" s="8">
        <f>Table3[[#This Row],[HARGA]]*Table3[[#This Row],[QTY]]</f>
        <v>5000</v>
      </c>
      <c r="F661" s="8">
        <f>VLOOKUP(Table3[[#This Row],[kode_brg]],Table2[[kode_brg]:[mark_up]],9,FALSE)</f>
        <v>541</v>
      </c>
      <c r="G661" s="8">
        <f>Table3[[#This Row],[MARKUP]]*Table3[[#This Row],[QTY]]</f>
        <v>1082</v>
      </c>
      <c r="H661" s="8"/>
    </row>
    <row r="662" spans="1:8" x14ac:dyDescent="0.3">
      <c r="A662" s="15" t="s">
        <v>1543</v>
      </c>
      <c r="B662" t="str">
        <f>VLOOKUP(Table3[[#This Row],[kode_brg]],Table2[[kode_brg]:[nama_brg]],2,FALSE)</f>
        <v>BONTEH MELATI 330 ML</v>
      </c>
      <c r="C662" s="8">
        <v>1</v>
      </c>
      <c r="D662" s="8">
        <f>VLOOKUP(Table3[[#This Row],[kode_brg]],Table2[[kode_brg]:[jual]],8,FALSE)</f>
        <v>3000</v>
      </c>
      <c r="E662" s="8">
        <f>Table3[[#This Row],[HARGA]]*Table3[[#This Row],[QTY]]</f>
        <v>3000</v>
      </c>
      <c r="F662" s="8">
        <f>VLOOKUP(Table3[[#This Row],[kode_brg]],Table2[[kode_brg]:[mark_up]],9,FALSE)</f>
        <v>666</v>
      </c>
      <c r="G662" s="8">
        <f>Table3[[#This Row],[MARKUP]]*Table3[[#This Row],[QTY]]</f>
        <v>666</v>
      </c>
      <c r="H662" s="8"/>
    </row>
    <row r="663" spans="1:8" x14ac:dyDescent="0.3">
      <c r="A663" s="15" t="s">
        <v>1304</v>
      </c>
      <c r="B663" t="str">
        <f>VLOOKUP(Table3[[#This Row],[kode_brg]],Table2[[kode_brg]:[nama_brg]],2,FALSE)</f>
        <v>TRIPANCA 600ML</v>
      </c>
      <c r="C663" s="8">
        <v>1</v>
      </c>
      <c r="D663" s="8">
        <f>VLOOKUP(Table3[[#This Row],[kode_brg]],Table2[[kode_brg]:[jual]],8,FALSE)</f>
        <v>2000</v>
      </c>
      <c r="E663" s="8">
        <f>Table3[[#This Row],[HARGA]]*Table3[[#This Row],[QTY]]</f>
        <v>2000</v>
      </c>
      <c r="F663" s="8">
        <f>VLOOKUP(Table3[[#This Row],[kode_brg]],Table2[[kode_brg]:[mark_up]],9,FALSE)</f>
        <v>750</v>
      </c>
      <c r="G663" s="8">
        <f>Table3[[#This Row],[MARKUP]]*Table3[[#This Row],[QTY]]</f>
        <v>750</v>
      </c>
      <c r="H663" s="8"/>
    </row>
    <row r="664" spans="1:8" x14ac:dyDescent="0.3">
      <c r="A664" s="16" t="s">
        <v>168</v>
      </c>
      <c r="B664" t="str">
        <f>VLOOKUP(Table3[[#This Row],[kode_brg]],Table2[[kode_brg]:[nama_brg]],2,FALSE)</f>
        <v>LE MINERALE 600ML</v>
      </c>
      <c r="C664" s="8">
        <v>1</v>
      </c>
      <c r="D664" s="8">
        <f>VLOOKUP(Table3[[#This Row],[kode_brg]],Table2[[kode_brg]:[jual]],8,FALSE)</f>
        <v>2500</v>
      </c>
      <c r="E664" s="8">
        <f>Table3[[#This Row],[HARGA]]*Table3[[#This Row],[QTY]]</f>
        <v>2500</v>
      </c>
      <c r="F664" s="8">
        <f>VLOOKUP(Table3[[#This Row],[kode_brg]],Table2[[kode_brg]:[mark_up]],9,FALSE)</f>
        <v>541</v>
      </c>
      <c r="G664" s="8">
        <f>Table3[[#This Row],[MARKUP]]*Table3[[#This Row],[QTY]]</f>
        <v>541</v>
      </c>
      <c r="H664" s="8"/>
    </row>
    <row r="665" spans="1:8" x14ac:dyDescent="0.3">
      <c r="A665" s="15" t="s">
        <v>1418</v>
      </c>
      <c r="B665" t="str">
        <f>VLOOKUP(Table3[[#This Row],[kode_brg]],Table2[[kode_brg]:[nama_brg]],2,FALSE)</f>
        <v>DELFI TREASURE COOKIES N CREam 36gr</v>
      </c>
      <c r="C665" s="8">
        <v>1</v>
      </c>
      <c r="D665" s="8">
        <f>VLOOKUP(Table3[[#This Row],[kode_brg]],Table2[[kode_brg]:[jual]],8,FALSE)</f>
        <v>7500</v>
      </c>
      <c r="E665" s="8">
        <f>Table3[[#This Row],[HARGA]]*Table3[[#This Row],[QTY]]</f>
        <v>7500</v>
      </c>
      <c r="F665" s="8">
        <f>VLOOKUP(Table3[[#This Row],[kode_brg]],Table2[[kode_brg]:[mark_up]],9,FALSE)</f>
        <v>1097</v>
      </c>
      <c r="G665" s="8">
        <f>Table3[[#This Row],[MARKUP]]*Table3[[#This Row],[QTY]]</f>
        <v>1097</v>
      </c>
      <c r="H665" s="8"/>
    </row>
    <row r="666" spans="1:8" x14ac:dyDescent="0.3">
      <c r="A666" s="16" t="s">
        <v>390</v>
      </c>
      <c r="B666" t="str">
        <f>VLOOKUP(Table3[[#This Row],[kode_brg]],Table2[[kode_brg]:[nama_brg]],2,FALSE)</f>
        <v>JOYDAY COOL WATER MELON</v>
      </c>
      <c r="C666" s="8">
        <v>1</v>
      </c>
      <c r="D666" s="8">
        <f>VLOOKUP(Table3[[#This Row],[kode_brg]],Table2[[kode_brg]:[jual]],8,FALSE)</f>
        <v>2000</v>
      </c>
      <c r="E666" s="8">
        <f>Table3[[#This Row],[HARGA]]*Table3[[#This Row],[QTY]]</f>
        <v>2000</v>
      </c>
      <c r="F666" s="8">
        <f>VLOOKUP(Table3[[#This Row],[kode_brg]],Table2[[kode_brg]:[mark_up]],9,FALSE)</f>
        <v>320</v>
      </c>
      <c r="G666" s="8">
        <f>Table3[[#This Row],[MARKUP]]*Table3[[#This Row],[QTY]]</f>
        <v>320</v>
      </c>
      <c r="H666" s="8"/>
    </row>
    <row r="667" spans="1:8" x14ac:dyDescent="0.3">
      <c r="A667" s="15" t="s">
        <v>1304</v>
      </c>
      <c r="B667" t="str">
        <f>VLOOKUP(Table3[[#This Row],[kode_brg]],Table2[[kode_brg]:[nama_brg]],2,FALSE)</f>
        <v>TRIPANCA 600ML</v>
      </c>
      <c r="C667" s="8">
        <v>1</v>
      </c>
      <c r="D667" s="8">
        <f>VLOOKUP(Table3[[#This Row],[kode_brg]],Table2[[kode_brg]:[jual]],8,FALSE)</f>
        <v>2000</v>
      </c>
      <c r="E667" s="8">
        <f>Table3[[#This Row],[HARGA]]*Table3[[#This Row],[QTY]]</f>
        <v>2000</v>
      </c>
      <c r="F667" s="8">
        <f>VLOOKUP(Table3[[#This Row],[kode_brg]],Table2[[kode_brg]:[mark_up]],9,FALSE)</f>
        <v>750</v>
      </c>
      <c r="G667" s="8">
        <f>Table3[[#This Row],[MARKUP]]*Table3[[#This Row],[QTY]]</f>
        <v>750</v>
      </c>
      <c r="H667" s="8"/>
    </row>
    <row r="668" spans="1:8" x14ac:dyDescent="0.3">
      <c r="A668" s="15" t="s">
        <v>1304</v>
      </c>
      <c r="B668" t="str">
        <f>VLOOKUP(Table3[[#This Row],[kode_brg]],Table2[[kode_brg]:[nama_brg]],2,FALSE)</f>
        <v>TRIPANCA 600ML</v>
      </c>
      <c r="C668" s="8">
        <v>1</v>
      </c>
      <c r="D668" s="8">
        <f>VLOOKUP(Table3[[#This Row],[kode_brg]],Table2[[kode_brg]:[jual]],8,FALSE)</f>
        <v>2000</v>
      </c>
      <c r="E668" s="8">
        <f>Table3[[#This Row],[HARGA]]*Table3[[#This Row],[QTY]]</f>
        <v>2000</v>
      </c>
      <c r="F668" s="8">
        <f>VLOOKUP(Table3[[#This Row],[kode_brg]],Table2[[kode_brg]:[mark_up]],9,FALSE)</f>
        <v>750</v>
      </c>
      <c r="G668" s="8">
        <f>Table3[[#This Row],[MARKUP]]*Table3[[#This Row],[QTY]]</f>
        <v>750</v>
      </c>
      <c r="H668" s="8"/>
    </row>
    <row r="669" spans="1:8" x14ac:dyDescent="0.3">
      <c r="A669" s="15" t="s">
        <v>565</v>
      </c>
      <c r="B669" t="str">
        <f>VLOOKUP(Table3[[#This Row],[kode_brg]],Table2[[kode_brg]:[nama_brg]],2,FALSE)</f>
        <v>TARO NET BARBEQUE 17 GR</v>
      </c>
      <c r="C669" s="8">
        <v>1</v>
      </c>
      <c r="D669" s="8">
        <f>VLOOKUP(Table3[[#This Row],[kode_brg]],Table2[[kode_brg]:[jual]],8,FALSE)</f>
        <v>2000</v>
      </c>
      <c r="E669" s="8">
        <f>Table3[[#This Row],[HARGA]]*Table3[[#This Row],[QTY]]</f>
        <v>2000</v>
      </c>
      <c r="F669" s="8">
        <f>VLOOKUP(Table3[[#This Row],[kode_brg]],Table2[[kode_brg]:[mark_up]],9,FALSE)</f>
        <v>286</v>
      </c>
      <c r="G669" s="8">
        <f>Table3[[#This Row],[MARKUP]]*Table3[[#This Row],[QTY]]</f>
        <v>286</v>
      </c>
      <c r="H669" s="8"/>
    </row>
    <row r="670" spans="1:8" x14ac:dyDescent="0.3">
      <c r="A670" s="16" t="s">
        <v>420</v>
      </c>
      <c r="B670" t="str">
        <f>VLOOKUP(Table3[[#This Row],[kode_brg]],Table2[[kode_brg]:[nama_brg]],2,FALSE)</f>
        <v>ULTRA SUSU SLIM STRAW 200 ML</v>
      </c>
      <c r="C670" s="8">
        <v>1</v>
      </c>
      <c r="D670" s="8">
        <f>VLOOKUP(Table3[[#This Row],[kode_brg]],Table2[[kode_brg]:[jual]],8,FALSE)</f>
        <v>5500</v>
      </c>
      <c r="E670" s="8">
        <f>Table3[[#This Row],[HARGA]]*Table3[[#This Row],[QTY]]</f>
        <v>5500</v>
      </c>
      <c r="F670" s="8">
        <f>VLOOKUP(Table3[[#This Row],[kode_brg]],Table2[[kode_brg]:[mark_up]],9,FALSE)</f>
        <v>1070</v>
      </c>
      <c r="G670" s="8">
        <f>Table3[[#This Row],[MARKUP]]*Table3[[#This Row],[QTY]]</f>
        <v>1070</v>
      </c>
      <c r="H670" s="8"/>
    </row>
    <row r="671" spans="1:8" x14ac:dyDescent="0.3">
      <c r="A671" s="15" t="s">
        <v>166</v>
      </c>
      <c r="B671" t="str">
        <f>VLOOKUP(Table3[[#This Row],[kode_brg]],Table2[[kode_brg]:[nama_brg]],2,FALSE)</f>
        <v>LE MINERALE 1500ML</v>
      </c>
      <c r="C671" s="8">
        <v>1</v>
      </c>
      <c r="D671" s="8">
        <f>VLOOKUP(Table3[[#This Row],[kode_brg]],Table2[[kode_brg]:[jual]],8,FALSE)</f>
        <v>5000</v>
      </c>
      <c r="E671" s="8">
        <f>Table3[[#This Row],[HARGA]]*Table3[[#This Row],[QTY]]</f>
        <v>5000</v>
      </c>
      <c r="F671" s="8">
        <f>VLOOKUP(Table3[[#This Row],[kode_brg]],Table2[[kode_brg]:[mark_up]],9,FALSE)</f>
        <v>583</v>
      </c>
      <c r="G671" s="8">
        <f>Table3[[#This Row],[MARKUP]]*Table3[[#This Row],[QTY]]</f>
        <v>583</v>
      </c>
      <c r="H671" s="8"/>
    </row>
    <row r="672" spans="1:8" x14ac:dyDescent="0.3">
      <c r="A672" s="16" t="s">
        <v>430</v>
      </c>
      <c r="B672" t="str">
        <f>VLOOKUP(Table3[[#This Row],[kode_brg]],Table2[[kode_brg]:[nama_brg]],2,FALSE)</f>
        <v>ULTRA SUSU SLIM CHOCO  250 ML</v>
      </c>
      <c r="C672" s="8">
        <v>1</v>
      </c>
      <c r="D672" s="8">
        <f>VLOOKUP(Table3[[#This Row],[kode_brg]],Table2[[kode_brg]:[jual]],8,FALSE)</f>
        <v>6000</v>
      </c>
      <c r="E672" s="8">
        <f>Table3[[#This Row],[HARGA]]*Table3[[#This Row],[QTY]]</f>
        <v>6000</v>
      </c>
      <c r="F672" s="8">
        <f>VLOOKUP(Table3[[#This Row],[kode_brg]],Table2[[kode_brg]:[mark_up]],9,FALSE)</f>
        <v>757</v>
      </c>
      <c r="G672" s="8">
        <f>Table3[[#This Row],[MARKUP]]*Table3[[#This Row],[QTY]]</f>
        <v>757</v>
      </c>
      <c r="H672" s="8"/>
    </row>
    <row r="673" spans="1:8" x14ac:dyDescent="0.3">
      <c r="A673" s="15" t="s">
        <v>72</v>
      </c>
      <c r="B673" t="str">
        <f>VLOOKUP(Table3[[#This Row],[kode_brg]],Table2[[kode_brg]:[nama_brg]],2,FALSE)</f>
        <v>KALPA WAFER COKLAT 24 GRM+A85</v>
      </c>
      <c r="C673" s="8">
        <v>2</v>
      </c>
      <c r="D673" s="8">
        <f>VLOOKUP(Table3[[#This Row],[kode_brg]],Table2[[kode_brg]:[jual]],8,FALSE)</f>
        <v>2000</v>
      </c>
      <c r="E673" s="8">
        <f>Table3[[#This Row],[HARGA]]*Table3[[#This Row],[QTY]]</f>
        <v>4000</v>
      </c>
      <c r="F673" s="8">
        <f>VLOOKUP(Table3[[#This Row],[kode_brg]],Table2[[kode_brg]:[mark_up]],9,FALSE)</f>
        <v>175</v>
      </c>
      <c r="G673" s="8">
        <f>Table3[[#This Row],[MARKUP]]*Table3[[#This Row],[QTY]]</f>
        <v>350</v>
      </c>
      <c r="H673" s="8"/>
    </row>
    <row r="674" spans="1:8" x14ac:dyDescent="0.3">
      <c r="A674" s="15" t="s">
        <v>45</v>
      </c>
      <c r="B674" t="str">
        <f>VLOOKUP(Table3[[#This Row],[kode_brg]],Table2[[kode_brg]:[nama_brg]],2,FALSE)</f>
        <v>ROMA SUPERSTAR CKLT 16G</v>
      </c>
      <c r="C674" s="8">
        <v>1</v>
      </c>
      <c r="D674" s="8">
        <f>VLOOKUP(Table3[[#This Row],[kode_brg]],Table2[[kode_brg]:[jual]],8,FALSE)</f>
        <v>1000</v>
      </c>
      <c r="E674" s="8">
        <f>Table3[[#This Row],[HARGA]]*Table3[[#This Row],[QTY]]</f>
        <v>1000</v>
      </c>
      <c r="F674" s="8">
        <f>VLOOKUP(Table3[[#This Row],[kode_brg]],Table2[[kode_brg]:[mark_up]],9,FALSE)</f>
        <v>133</v>
      </c>
      <c r="G674" s="8">
        <f>Table3[[#This Row],[MARKUP]]*Table3[[#This Row],[QTY]]</f>
        <v>133</v>
      </c>
      <c r="H674" s="8"/>
    </row>
    <row r="675" spans="1:8" x14ac:dyDescent="0.3">
      <c r="A675" s="15" t="s">
        <v>45</v>
      </c>
      <c r="B675" t="str">
        <f>VLOOKUP(Table3[[#This Row],[kode_brg]],Table2[[kode_brg]:[nama_brg]],2,FALSE)</f>
        <v>ROMA SUPERSTAR CKLT 16G</v>
      </c>
      <c r="C675" s="8">
        <v>1</v>
      </c>
      <c r="D675" s="8">
        <f>VLOOKUP(Table3[[#This Row],[kode_brg]],Table2[[kode_brg]:[jual]],8,FALSE)</f>
        <v>1000</v>
      </c>
      <c r="E675" s="8">
        <f>Table3[[#This Row],[HARGA]]*Table3[[#This Row],[QTY]]</f>
        <v>1000</v>
      </c>
      <c r="F675" s="8">
        <f>VLOOKUP(Table3[[#This Row],[kode_brg]],Table2[[kode_brg]:[mark_up]],9,FALSE)</f>
        <v>133</v>
      </c>
      <c r="G675" s="8">
        <f>Table3[[#This Row],[MARKUP]]*Table3[[#This Row],[QTY]]</f>
        <v>133</v>
      </c>
      <c r="H675" s="8"/>
    </row>
    <row r="676" spans="1:8" x14ac:dyDescent="0.3">
      <c r="A676" s="15" t="s">
        <v>80</v>
      </c>
      <c r="B676" t="str">
        <f>VLOOKUP(Table3[[#This Row],[kode_brg]],Table2[[kode_brg]:[nama_brg]],2,FALSE)</f>
        <v>0REO SFTCK 12X16</v>
      </c>
      <c r="C676" s="8">
        <v>2</v>
      </c>
      <c r="D676" s="8">
        <f>VLOOKUP(Table3[[#This Row],[kode_brg]],Table2[[kode_brg]:[jual]],8,FALSE)</f>
        <v>2800</v>
      </c>
      <c r="E676" s="8">
        <f>Table3[[#This Row],[HARGA]]*Table3[[#This Row],[QTY]]</f>
        <v>5600</v>
      </c>
      <c r="F676" s="8">
        <f>VLOOKUP(Table3[[#This Row],[kode_brg]],Table2[[kode_brg]:[mark_up]],9,FALSE)</f>
        <v>608</v>
      </c>
      <c r="G676" s="8">
        <f>Table3[[#This Row],[MARKUP]]*Table3[[#This Row],[QTY]]</f>
        <v>1216</v>
      </c>
      <c r="H676" s="8"/>
    </row>
    <row r="677" spans="1:8" x14ac:dyDescent="0.3">
      <c r="A677" s="44" t="s">
        <v>1506</v>
      </c>
      <c r="B677" t="str">
        <f>VLOOKUP(Table3[[#This Row],[kode_brg]],Table2[[kode_brg]:[nama_brg]],2,FALSE)</f>
        <v>MEET JELLY ALL VARIAN</v>
      </c>
      <c r="C677" s="8">
        <v>1</v>
      </c>
      <c r="D677" s="8">
        <f>VLOOKUP(Table3[[#This Row],[kode_brg]],Table2[[kode_brg]:[jual]],8,FALSE)</f>
        <v>12000</v>
      </c>
      <c r="E677" s="8">
        <f>Table3[[#This Row],[HARGA]]*Table3[[#This Row],[QTY]]</f>
        <v>12000</v>
      </c>
      <c r="F677" s="8">
        <f>VLOOKUP(Table3[[#This Row],[kode_brg]],Table2[[kode_brg]:[mark_up]],9,FALSE)</f>
        <v>1000</v>
      </c>
      <c r="G677" s="8">
        <f>Table3[[#This Row],[MARKUP]]*Table3[[#This Row],[QTY]]</f>
        <v>1000</v>
      </c>
      <c r="H677" s="8"/>
    </row>
    <row r="678" spans="1:8" x14ac:dyDescent="0.3">
      <c r="A678" s="16" t="s">
        <v>49</v>
      </c>
      <c r="B678" t="str">
        <f>VLOOKUP(Table3[[#This Row],[kode_brg]],Table2[[kode_brg]:[nama_brg]],2,FALSE)</f>
        <v>CHOKI CHOKI CHOCOCASHEW  11G</v>
      </c>
      <c r="C678" s="8">
        <v>2</v>
      </c>
      <c r="D678" s="8">
        <f>VLOOKUP(Table3[[#This Row],[kode_brg]],Table2[[kode_brg]:[jual]],8,FALSE)</f>
        <v>1000</v>
      </c>
      <c r="E678" s="8">
        <f>Table3[[#This Row],[HARGA]]*Table3[[#This Row],[QTY]]</f>
        <v>2000</v>
      </c>
      <c r="F678" s="8">
        <f>VLOOKUP(Table3[[#This Row],[kode_brg]],Table2[[kode_brg]:[mark_up]],9,FALSE)</f>
        <v>152</v>
      </c>
      <c r="G678" s="8">
        <f>Table3[[#This Row],[MARKUP]]*Table3[[#This Row],[QTY]]</f>
        <v>304</v>
      </c>
      <c r="H678" s="8"/>
    </row>
    <row r="679" spans="1:8" x14ac:dyDescent="0.3">
      <c r="A679" s="15" t="s">
        <v>1532</v>
      </c>
      <c r="B679" t="str">
        <f>VLOOKUP(Table3[[#This Row],[kode_brg]],Table2[[kode_brg]:[nama_brg]],2,FALSE)</f>
        <v>LAURIER MAXI RCG 10</v>
      </c>
      <c r="C679" s="8">
        <v>2</v>
      </c>
      <c r="D679" s="8">
        <f>VLOOKUP(Table3[[#This Row],[kode_brg]],Table2[[kode_brg]:[jual]],8,FALSE)</f>
        <v>1000</v>
      </c>
      <c r="E679" s="8">
        <f>Table3[[#This Row],[HARGA]]*Table3[[#This Row],[QTY]]</f>
        <v>2000</v>
      </c>
      <c r="F679" s="8">
        <f>VLOOKUP(Table3[[#This Row],[kode_brg]],Table2[[kode_brg]:[mark_up]],9,FALSE)</f>
        <v>325</v>
      </c>
      <c r="G679" s="8">
        <f>Table3[[#This Row],[MARKUP]]*Table3[[#This Row],[QTY]]</f>
        <v>650</v>
      </c>
      <c r="H679" s="8"/>
    </row>
    <row r="680" spans="1:8" x14ac:dyDescent="0.3">
      <c r="A680" s="16" t="s">
        <v>168</v>
      </c>
      <c r="B680" t="str">
        <f>VLOOKUP(Table3[[#This Row],[kode_brg]],Table2[[kode_brg]:[nama_brg]],2,FALSE)</f>
        <v>LE MINERALE 600ML</v>
      </c>
      <c r="C680" s="8">
        <v>1</v>
      </c>
      <c r="D680" s="8">
        <f>VLOOKUP(Table3[[#This Row],[kode_brg]],Table2[[kode_brg]:[jual]],8,FALSE)</f>
        <v>2500</v>
      </c>
      <c r="E680" s="8">
        <f>Table3[[#This Row],[HARGA]]*Table3[[#This Row],[QTY]]</f>
        <v>2500</v>
      </c>
      <c r="F680" s="8">
        <f>VLOOKUP(Table3[[#This Row],[kode_brg]],Table2[[kode_brg]:[mark_up]],9,FALSE)</f>
        <v>541</v>
      </c>
      <c r="G680" s="8">
        <f>Table3[[#This Row],[MARKUP]]*Table3[[#This Row],[QTY]]</f>
        <v>541</v>
      </c>
      <c r="H680" s="8"/>
    </row>
    <row r="681" spans="1:8" x14ac:dyDescent="0.3">
      <c r="A681" s="15" t="s">
        <v>1304</v>
      </c>
      <c r="B681" t="str">
        <f>VLOOKUP(Table3[[#This Row],[kode_brg]],Table2[[kode_brg]:[nama_brg]],2,FALSE)</f>
        <v>TRIPANCA 600ML</v>
      </c>
      <c r="C681" s="8">
        <v>2</v>
      </c>
      <c r="D681" s="8">
        <f>VLOOKUP(Table3[[#This Row],[kode_brg]],Table2[[kode_brg]:[jual]],8,FALSE)</f>
        <v>2000</v>
      </c>
      <c r="E681" s="8">
        <f>Table3[[#This Row],[HARGA]]*Table3[[#This Row],[QTY]]</f>
        <v>4000</v>
      </c>
      <c r="F681" s="8">
        <f>VLOOKUP(Table3[[#This Row],[kode_brg]],Table2[[kode_brg]:[mark_up]],9,FALSE)</f>
        <v>750</v>
      </c>
      <c r="G681" s="8">
        <f>Table3[[#This Row],[MARKUP]]*Table3[[#This Row],[QTY]]</f>
        <v>1500</v>
      </c>
      <c r="H681" s="8"/>
    </row>
    <row r="682" spans="1:8" x14ac:dyDescent="0.3">
      <c r="A682" s="15" t="s">
        <v>667</v>
      </c>
      <c r="B682" t="str">
        <f>VLOOKUP(Table3[[#This Row],[kode_brg]],Table2[[kode_brg]:[nama_brg]],2,FALSE)</f>
        <v>DF TREASURE ALMOND 36GR</v>
      </c>
      <c r="C682" s="8">
        <v>1</v>
      </c>
      <c r="D682" s="8">
        <f>VLOOKUP(Table3[[#This Row],[kode_brg]],Table2[[kode_brg]:[jual]],8,FALSE)</f>
        <v>7500</v>
      </c>
      <c r="E682" s="8">
        <f>Table3[[#This Row],[HARGA]]*Table3[[#This Row],[QTY]]</f>
        <v>7500</v>
      </c>
      <c r="F682" s="8">
        <f>VLOOKUP(Table3[[#This Row],[kode_brg]],Table2[[kode_brg]:[mark_up]],9,FALSE)</f>
        <v>1097</v>
      </c>
      <c r="G682" s="8">
        <f>Table3[[#This Row],[MARKUP]]*Table3[[#This Row],[QTY]]</f>
        <v>1097</v>
      </c>
      <c r="H682" s="8"/>
    </row>
    <row r="683" spans="1:8" x14ac:dyDescent="0.3">
      <c r="A683" s="16" t="s">
        <v>408</v>
      </c>
      <c r="B683" t="str">
        <f>VLOOKUP(Table3[[#This Row],[kode_brg]],Table2[[kode_brg]:[nama_brg]],2,FALSE)</f>
        <v>ULTRA MILK COKLAT 125 ML</v>
      </c>
      <c r="C683" s="8">
        <v>1</v>
      </c>
      <c r="D683" s="8">
        <f>VLOOKUP(Table3[[#This Row],[kode_brg]],Table2[[kode_brg]:[jual]],8,FALSE)</f>
        <v>3500</v>
      </c>
      <c r="E683" s="8">
        <f>Table3[[#This Row],[HARGA]]*Table3[[#This Row],[QTY]]</f>
        <v>3500</v>
      </c>
      <c r="F683" s="8">
        <f>VLOOKUP(Table3[[#This Row],[kode_brg]],Table2[[kode_brg]:[mark_up]],9,FALSE)</f>
        <v>866</v>
      </c>
      <c r="G683" s="8">
        <f>Table3[[#This Row],[MARKUP]]*Table3[[#This Row],[QTY]]</f>
        <v>866</v>
      </c>
      <c r="H683" s="8"/>
    </row>
    <row r="684" spans="1:8" x14ac:dyDescent="0.3">
      <c r="A684" s="16" t="s">
        <v>892</v>
      </c>
      <c r="B684" t="str">
        <f>VLOOKUP(Table3[[#This Row],[kode_brg]],Table2[[kode_brg]:[nama_brg]],2,FALSE)</f>
        <v>PIATTOS BBQ 20 GR</v>
      </c>
      <c r="C684" s="8">
        <v>2</v>
      </c>
      <c r="D684" s="8">
        <f>VLOOKUP(Table3[[#This Row],[kode_brg]],Table2[[kode_brg]:[jual]],8,FALSE)</f>
        <v>2000</v>
      </c>
      <c r="E684" s="8">
        <f>Table3[[#This Row],[HARGA]]*Table3[[#This Row],[QTY]]</f>
        <v>4000</v>
      </c>
      <c r="F684" s="8">
        <f>VLOOKUP(Table3[[#This Row],[kode_brg]],Table2[[kode_brg]:[mark_up]],9,FALSE)</f>
        <v>400</v>
      </c>
      <c r="G684" s="8">
        <f>Table3[[#This Row],[MARKUP]]*Table3[[#This Row],[QTY]]</f>
        <v>800</v>
      </c>
      <c r="H684" s="8"/>
    </row>
    <row r="685" spans="1:8" x14ac:dyDescent="0.3">
      <c r="A685" s="15" t="s">
        <v>1304</v>
      </c>
      <c r="B685" t="str">
        <f>VLOOKUP(Table3[[#This Row],[kode_brg]],Table2[[kode_brg]:[nama_brg]],2,FALSE)</f>
        <v>TRIPANCA 600ML</v>
      </c>
      <c r="C685" s="8">
        <v>8</v>
      </c>
      <c r="D685" s="8">
        <f>VLOOKUP(Table3[[#This Row],[kode_brg]],Table2[[kode_brg]:[jual]],8,FALSE)</f>
        <v>2000</v>
      </c>
      <c r="E685" s="8">
        <f>Table3[[#This Row],[HARGA]]*Table3[[#This Row],[QTY]]</f>
        <v>16000</v>
      </c>
      <c r="F685" s="8">
        <f>VLOOKUP(Table3[[#This Row],[kode_brg]],Table2[[kode_brg]:[mark_up]],9,FALSE)</f>
        <v>750</v>
      </c>
      <c r="G685" s="8">
        <f>Table3[[#This Row],[MARKUP]]*Table3[[#This Row],[QTY]]</f>
        <v>6000</v>
      </c>
      <c r="H685" s="8"/>
    </row>
    <row r="686" spans="1:8" x14ac:dyDescent="0.3">
      <c r="A686" s="15" t="s">
        <v>47</v>
      </c>
      <c r="B686" t="str">
        <f>VLOOKUP(Table3[[#This Row],[kode_brg]],Table2[[kode_brg]:[nama_brg]],2,FALSE)</f>
        <v>Delfi Bar Bar</v>
      </c>
      <c r="C686" s="8">
        <v>3</v>
      </c>
      <c r="D686" s="8">
        <f>VLOOKUP(Table3[[#This Row],[kode_brg]],Table2[[kode_brg]:[jual]],8,FALSE)</f>
        <v>3000</v>
      </c>
      <c r="E686" s="8">
        <f>Table3[[#This Row],[HARGA]]*Table3[[#This Row],[QTY]]</f>
        <v>9000</v>
      </c>
      <c r="F686" s="8">
        <f>VLOOKUP(Table3[[#This Row],[kode_brg]],Table2[[kode_brg]:[mark_up]],9,FALSE)</f>
        <v>725</v>
      </c>
      <c r="G686" s="8">
        <f>Table3[[#This Row],[MARKUP]]*Table3[[#This Row],[QTY]]</f>
        <v>2175</v>
      </c>
      <c r="H686" s="8"/>
    </row>
    <row r="687" spans="1:8" x14ac:dyDescent="0.3">
      <c r="A687" s="16" t="s">
        <v>828</v>
      </c>
      <c r="B687" t="str">
        <f>VLOOKUP(Table3[[#This Row],[kode_brg]],Table2[[kode_brg]:[nama_brg]],2,FALSE)</f>
        <v>CUCU RICE CRISPIES</v>
      </c>
      <c r="C687" s="8">
        <v>3</v>
      </c>
      <c r="D687" s="8">
        <f>VLOOKUP(Table3[[#This Row],[kode_brg]],Table2[[kode_brg]:[jual]],8,FALSE)</f>
        <v>1000</v>
      </c>
      <c r="E687" s="8">
        <f>Table3[[#This Row],[HARGA]]*Table3[[#This Row],[QTY]]</f>
        <v>3000</v>
      </c>
      <c r="F687" s="8">
        <f>VLOOKUP(Table3[[#This Row],[kode_brg]],Table2[[kode_brg]:[mark_up]],9,FALSE)</f>
        <v>113</v>
      </c>
      <c r="G687" s="8">
        <f>Table3[[#This Row],[MARKUP]]*Table3[[#This Row],[QTY]]</f>
        <v>339</v>
      </c>
      <c r="H687" s="8"/>
    </row>
    <row r="688" spans="1:8" x14ac:dyDescent="0.3">
      <c r="A688" s="16" t="s">
        <v>898</v>
      </c>
      <c r="B688" t="str">
        <f>VLOOKUP(Table3[[#This Row],[kode_brg]],Table2[[kode_brg]:[nama_brg]],2,FALSE)</f>
        <v>SMAX BALLS COKLAT SMALL</v>
      </c>
      <c r="C688" s="8">
        <v>3</v>
      </c>
      <c r="D688" s="8">
        <f>VLOOKUP(Table3[[#This Row],[kode_brg]],Table2[[kode_brg]:[jual]],8,FALSE)</f>
        <v>1000</v>
      </c>
      <c r="E688" s="8">
        <f>Table3[[#This Row],[HARGA]]*Table3[[#This Row],[QTY]]</f>
        <v>3000</v>
      </c>
      <c r="F688" s="8">
        <f>VLOOKUP(Table3[[#This Row],[kode_brg]],Table2[[kode_brg]:[mark_up]],9,FALSE)</f>
        <v>142</v>
      </c>
      <c r="G688" s="8">
        <f>Table3[[#This Row],[MARKUP]]*Table3[[#This Row],[QTY]]</f>
        <v>426</v>
      </c>
      <c r="H688" s="8"/>
    </row>
    <row r="689" spans="1:8" x14ac:dyDescent="0.3">
      <c r="A689" s="15" t="s">
        <v>1376</v>
      </c>
      <c r="B689" t="str">
        <f>VLOOKUP(Table3[[#This Row],[kode_brg]],Table2[[kode_brg]:[nama_brg]],2,FALSE)</f>
        <v>SARI ROTI CHOCO CHEESE BUN 55GR</v>
      </c>
      <c r="C689" s="8">
        <v>2</v>
      </c>
      <c r="D689" s="8">
        <f>VLOOKUP(Table3[[#This Row],[kode_brg]],Table2[[kode_brg]:[jual]],8,FALSE)</f>
        <v>4000</v>
      </c>
      <c r="E689" s="8">
        <f>Table3[[#This Row],[HARGA]]*Table3[[#This Row],[QTY]]</f>
        <v>8000</v>
      </c>
      <c r="F689" s="8">
        <f>VLOOKUP(Table3[[#This Row],[kode_brg]],Table2[[kode_brg]:[mark_up]],9,FALSE)</f>
        <v>400</v>
      </c>
      <c r="G689" s="8">
        <f>Table3[[#This Row],[MARKUP]]*Table3[[#This Row],[QTY]]</f>
        <v>800</v>
      </c>
      <c r="H689" s="8"/>
    </row>
    <row r="690" spans="1:8" x14ac:dyDescent="0.3">
      <c r="A690" s="16" t="s">
        <v>168</v>
      </c>
      <c r="B690" t="str">
        <f>VLOOKUP(Table3[[#This Row],[kode_brg]],Table2[[kode_brg]:[nama_brg]],2,FALSE)</f>
        <v>LE MINERALE 600ML</v>
      </c>
      <c r="C690" s="8">
        <v>2</v>
      </c>
      <c r="D690" s="8">
        <f>VLOOKUP(Table3[[#This Row],[kode_brg]],Table2[[kode_brg]:[jual]],8,FALSE)</f>
        <v>2500</v>
      </c>
      <c r="E690" s="8">
        <f>Table3[[#This Row],[HARGA]]*Table3[[#This Row],[QTY]]</f>
        <v>5000</v>
      </c>
      <c r="F690" s="8">
        <f>VLOOKUP(Table3[[#This Row],[kode_brg]],Table2[[kode_brg]:[mark_up]],9,FALSE)</f>
        <v>541</v>
      </c>
      <c r="G690" s="8">
        <f>Table3[[#This Row],[MARKUP]]*Table3[[#This Row],[QTY]]</f>
        <v>1082</v>
      </c>
      <c r="H690" s="8"/>
    </row>
    <row r="691" spans="1:8" x14ac:dyDescent="0.3">
      <c r="A691" s="16" t="s">
        <v>422</v>
      </c>
      <c r="B691" t="str">
        <f>VLOOKUP(Table3[[#This Row],[kode_brg]],Table2[[kode_brg]:[nama_brg]],2,FALSE)</f>
        <v>ULTRA SUSU SLIM STRAW 250 ML</v>
      </c>
      <c r="C691" s="8">
        <v>1</v>
      </c>
      <c r="D691" s="8">
        <f>VLOOKUP(Table3[[#This Row],[kode_brg]],Table2[[kode_brg]:[jual]],8,FALSE)</f>
        <v>5500</v>
      </c>
      <c r="E691" s="8">
        <f>Table3[[#This Row],[HARGA]]*Table3[[#This Row],[QTY]]</f>
        <v>5500</v>
      </c>
      <c r="F691" s="8">
        <f>VLOOKUP(Table3[[#This Row],[kode_brg]],Table2[[kode_brg]:[mark_up]],9,FALSE)</f>
        <v>645</v>
      </c>
      <c r="G691" s="8">
        <f>Table3[[#This Row],[MARKUP]]*Table3[[#This Row],[QTY]]</f>
        <v>645</v>
      </c>
      <c r="H691" s="8"/>
    </row>
    <row r="692" spans="1:8" x14ac:dyDescent="0.3">
      <c r="A692" s="15" t="s">
        <v>555</v>
      </c>
      <c r="B692" t="str">
        <f>VLOOKUP(Table3[[#This Row],[kode_brg]],Table2[[kode_brg]:[nama_brg]],2,FALSE)</f>
        <v xml:space="preserve">CORNTOZ KEJU CHEDDAR SMALL </v>
      </c>
      <c r="C692" s="8">
        <v>1</v>
      </c>
      <c r="D692" s="8">
        <f>VLOOKUP(Table3[[#This Row],[kode_brg]],Table2[[kode_brg]:[jual]],8,FALSE)</f>
        <v>1000</v>
      </c>
      <c r="E692" s="8">
        <f>Table3[[#This Row],[HARGA]]*Table3[[#This Row],[QTY]]</f>
        <v>1000</v>
      </c>
      <c r="F692" s="8">
        <f>VLOOKUP(Table3[[#This Row],[kode_brg]],Table2[[kode_brg]:[mark_up]],9,FALSE)</f>
        <v>142</v>
      </c>
      <c r="G692" s="8">
        <f>Table3[[#This Row],[MARKUP]]*Table3[[#This Row],[QTY]]</f>
        <v>142</v>
      </c>
      <c r="H692" s="8"/>
    </row>
    <row r="693" spans="1:8" x14ac:dyDescent="0.3">
      <c r="A693" s="16" t="s">
        <v>70</v>
      </c>
      <c r="B693" t="str">
        <f>VLOOKUP(Table3[[#This Row],[kode_brg]],Table2[[kode_brg]:[nama_brg]],2,FALSE)</f>
        <v>GERY CHOCOLATOS 8.5G</v>
      </c>
      <c r="C693" s="8">
        <v>4</v>
      </c>
      <c r="D693" s="8">
        <f>VLOOKUP(Table3[[#This Row],[kode_brg]],Table2[[kode_brg]:[jual]],8,FALSE)</f>
        <v>500</v>
      </c>
      <c r="E693" s="8">
        <f>Table3[[#This Row],[HARGA]]*Table3[[#This Row],[QTY]]</f>
        <v>2000</v>
      </c>
      <c r="F693" s="8">
        <f>VLOOKUP(Table3[[#This Row],[kode_brg]],Table2[[kode_brg]:[mark_up]],9,FALSE)</f>
        <v>100</v>
      </c>
      <c r="G693" s="8">
        <f>Table3[[#This Row],[MARKUP]]*Table3[[#This Row],[QTY]]</f>
        <v>400</v>
      </c>
      <c r="H693" s="8"/>
    </row>
    <row r="694" spans="1:8" x14ac:dyDescent="0.3">
      <c r="A694" s="15" t="s">
        <v>1480</v>
      </c>
      <c r="B694" t="str">
        <f>VLOOKUP(Table3[[#This Row],[kode_brg]],Table2[[kode_brg]:[nama_brg]],2,FALSE)</f>
        <v>OOPS ROASTED SWEET CORN</v>
      </c>
      <c r="C694" s="8">
        <v>1</v>
      </c>
      <c r="D694" s="8">
        <f>VLOOKUP(Table3[[#This Row],[kode_brg]],Table2[[kode_brg]:[jual]],8,FALSE)</f>
        <v>1000</v>
      </c>
      <c r="E694" s="8">
        <f>Table3[[#This Row],[HARGA]]*Table3[[#This Row],[QTY]]</f>
        <v>1000</v>
      </c>
      <c r="F694" s="8">
        <f>VLOOKUP(Table3[[#This Row],[kode_brg]],Table2[[kode_brg]:[mark_up]],9,FALSE)</f>
        <v>110</v>
      </c>
      <c r="G694" s="8">
        <f>Table3[[#This Row],[MARKUP]]*Table3[[#This Row],[QTY]]</f>
        <v>110</v>
      </c>
      <c r="H694" s="8"/>
    </row>
    <row r="695" spans="1:8" x14ac:dyDescent="0.3">
      <c r="A695" s="16" t="s">
        <v>68</v>
      </c>
      <c r="B695" t="str">
        <f>VLOOKUP(Table3[[#This Row],[kode_brg]],Table2[[kode_brg]:[nama_brg]],2,FALSE)</f>
        <v>MIO FULLO CHOCOLAT 9G</v>
      </c>
      <c r="C695" s="8">
        <v>1</v>
      </c>
      <c r="D695" s="8">
        <f>VLOOKUP(Table3[[#This Row],[kode_brg]],Table2[[kode_brg]:[jual]],8,FALSE)</f>
        <v>500</v>
      </c>
      <c r="E695" s="8">
        <f>Table3[[#This Row],[HARGA]]*Table3[[#This Row],[QTY]]</f>
        <v>500</v>
      </c>
      <c r="F695" s="8">
        <f>VLOOKUP(Table3[[#This Row],[kode_brg]],Table2[[kode_brg]:[mark_up]],9,FALSE)</f>
        <v>37</v>
      </c>
      <c r="G695" s="8">
        <f>Table3[[#This Row],[MARKUP]]*Table3[[#This Row],[QTY]]</f>
        <v>37</v>
      </c>
      <c r="H695" s="8"/>
    </row>
    <row r="696" spans="1:8" x14ac:dyDescent="0.3">
      <c r="A696" s="15" t="s">
        <v>72</v>
      </c>
      <c r="B696" t="str">
        <f>VLOOKUP(Table3[[#This Row],[kode_brg]],Table2[[kode_brg]:[nama_brg]],2,FALSE)</f>
        <v>KALPA WAFER COKLAT 24 GRM+A85</v>
      </c>
      <c r="C696" s="8">
        <v>1</v>
      </c>
      <c r="D696" s="8">
        <f>VLOOKUP(Table3[[#This Row],[kode_brg]],Table2[[kode_brg]:[jual]],8,FALSE)</f>
        <v>2000</v>
      </c>
      <c r="E696" s="8">
        <f>Table3[[#This Row],[HARGA]]*Table3[[#This Row],[QTY]]</f>
        <v>2000</v>
      </c>
      <c r="F696" s="8">
        <f>VLOOKUP(Table3[[#This Row],[kode_brg]],Table2[[kode_brg]:[mark_up]],9,FALSE)</f>
        <v>175</v>
      </c>
      <c r="G696" s="8">
        <f>Table3[[#This Row],[MARKUP]]*Table3[[#This Row],[QTY]]</f>
        <v>175</v>
      </c>
      <c r="H696" s="8"/>
    </row>
    <row r="697" spans="1:8" x14ac:dyDescent="0.3">
      <c r="A697" s="16" t="s">
        <v>168</v>
      </c>
      <c r="B697" t="str">
        <f>VLOOKUP(Table3[[#This Row],[kode_brg]],Table2[[kode_brg]:[nama_brg]],2,FALSE)</f>
        <v>LE MINERALE 600ML</v>
      </c>
      <c r="C697" s="8">
        <v>6</v>
      </c>
      <c r="D697" s="8">
        <f>VLOOKUP(Table3[[#This Row],[kode_brg]],Table2[[kode_brg]:[jual]],8,FALSE)</f>
        <v>2500</v>
      </c>
      <c r="E697" s="8">
        <f>Table3[[#This Row],[HARGA]]*Table3[[#This Row],[QTY]]</f>
        <v>15000</v>
      </c>
      <c r="F697" s="8">
        <f>VLOOKUP(Table3[[#This Row],[kode_brg]],Table2[[kode_brg]:[mark_up]],9,FALSE)</f>
        <v>541</v>
      </c>
      <c r="G697" s="8">
        <f>Table3[[#This Row],[MARKUP]]*Table3[[#This Row],[QTY]]</f>
        <v>3246</v>
      </c>
      <c r="H697" s="8"/>
    </row>
    <row r="698" spans="1:8" x14ac:dyDescent="0.3">
      <c r="A698" s="15" t="s">
        <v>1304</v>
      </c>
      <c r="B698" t="str">
        <f>VLOOKUP(Table3[[#This Row],[kode_brg]],Table2[[kode_brg]:[nama_brg]],2,FALSE)</f>
        <v>TRIPANCA 600ML</v>
      </c>
      <c r="C698" s="8">
        <v>14</v>
      </c>
      <c r="D698" s="8">
        <f>VLOOKUP(Table3[[#This Row],[kode_brg]],Table2[[kode_brg]:[jual]],8,FALSE)</f>
        <v>2000</v>
      </c>
      <c r="E698" s="8">
        <f>Table3[[#This Row],[HARGA]]*Table3[[#This Row],[QTY]]</f>
        <v>28000</v>
      </c>
      <c r="F698" s="8">
        <f>VLOOKUP(Table3[[#This Row],[kode_brg]],Table2[[kode_brg]:[mark_up]],9,FALSE)</f>
        <v>750</v>
      </c>
      <c r="G698" s="8">
        <f>Table3[[#This Row],[MARKUP]]*Table3[[#This Row],[QTY]]</f>
        <v>10500</v>
      </c>
      <c r="H698" s="8"/>
    </row>
    <row r="699" spans="1:8" x14ac:dyDescent="0.3">
      <c r="A699" s="16" t="s">
        <v>380</v>
      </c>
      <c r="B699" t="str">
        <f>VLOOKUP(Table3[[#This Row],[kode_brg]],Table2[[kode_brg]:[nama_brg]],2,FALSE)</f>
        <v>JOYDAY VANILLA MILK SAKE CUP</v>
      </c>
      <c r="C699" s="8">
        <v>3</v>
      </c>
      <c r="D699" s="8">
        <f>VLOOKUP(Table3[[#This Row],[kode_brg]],Table2[[kode_brg]:[jual]],8,FALSE)</f>
        <v>5000</v>
      </c>
      <c r="E699" s="8">
        <f>Table3[[#This Row],[HARGA]]*Table3[[#This Row],[QTY]]</f>
        <v>15000</v>
      </c>
      <c r="F699" s="8">
        <f>VLOOKUP(Table3[[#This Row],[kode_brg]],Table2[[kode_brg]:[mark_up]],9,FALSE)</f>
        <v>791</v>
      </c>
      <c r="G699" s="8">
        <f>Table3[[#This Row],[MARKUP]]*Table3[[#This Row],[QTY]]</f>
        <v>2373</v>
      </c>
      <c r="H699" s="8"/>
    </row>
    <row r="700" spans="1:8" x14ac:dyDescent="0.3">
      <c r="A700" s="16" t="s">
        <v>422</v>
      </c>
      <c r="B700" t="str">
        <f>VLOOKUP(Table3[[#This Row],[kode_brg]],Table2[[kode_brg]:[nama_brg]],2,FALSE)</f>
        <v>ULTRA SUSU SLIM STRAW 250 ML</v>
      </c>
      <c r="C700" s="8">
        <v>3</v>
      </c>
      <c r="D700" s="8">
        <f>VLOOKUP(Table3[[#This Row],[kode_brg]],Table2[[kode_brg]:[jual]],8,FALSE)</f>
        <v>5500</v>
      </c>
      <c r="E700" s="8">
        <f>Table3[[#This Row],[HARGA]]*Table3[[#This Row],[QTY]]</f>
        <v>16500</v>
      </c>
      <c r="F700" s="8">
        <f>VLOOKUP(Table3[[#This Row],[kode_brg]],Table2[[kode_brg]:[mark_up]],9,FALSE)</f>
        <v>645</v>
      </c>
      <c r="G700" s="8">
        <f>Table3[[#This Row],[MARKUP]]*Table3[[#This Row],[QTY]]</f>
        <v>1935</v>
      </c>
      <c r="H700" s="8"/>
    </row>
    <row r="701" spans="1:8" x14ac:dyDescent="0.3">
      <c r="A701" s="15" t="s">
        <v>162</v>
      </c>
      <c r="B701" t="str">
        <f>VLOOKUP(Table3[[#This Row],[kode_brg]],Table2[[kode_brg]:[nama_brg]],2,FALSE)</f>
        <v>AQUA AIR MNM BOTOL 600ML</v>
      </c>
      <c r="C701" s="8">
        <v>2</v>
      </c>
      <c r="D701" s="8">
        <f>VLOOKUP(Table3[[#This Row],[kode_brg]],Table2[[kode_brg]:[jual]],8,FALSE)</f>
        <v>3000</v>
      </c>
      <c r="E701" s="8">
        <f>Table3[[#This Row],[HARGA]]*Table3[[#This Row],[QTY]]</f>
        <v>6000</v>
      </c>
      <c r="F701" s="8">
        <f>VLOOKUP(Table3[[#This Row],[kode_brg]],Table2[[kode_brg]:[mark_up]],9,FALSE)</f>
        <v>842</v>
      </c>
      <c r="G701" s="8">
        <f>Table3[[#This Row],[MARKUP]]*Table3[[#This Row],[QTY]]</f>
        <v>1684</v>
      </c>
      <c r="H701" s="8"/>
    </row>
    <row r="702" spans="1:8" x14ac:dyDescent="0.3">
      <c r="A702" s="42" t="s">
        <v>1340</v>
      </c>
      <c r="B702" t="str">
        <f>VLOOKUP(Table3[[#This Row],[kode_brg]],Table2[[kode_brg]:[nama_brg]],2,FALSE)</f>
        <v>SEBLAK</v>
      </c>
      <c r="C702" s="8">
        <v>2</v>
      </c>
      <c r="D702" s="8">
        <f>VLOOKUP(Table3[[#This Row],[kode_brg]],Table2[[kode_brg]:[jual]],8,FALSE)</f>
        <v>5000</v>
      </c>
      <c r="E702" s="8">
        <f>Table3[[#This Row],[HARGA]]*Table3[[#This Row],[QTY]]</f>
        <v>10000</v>
      </c>
      <c r="F702" s="8">
        <f>VLOOKUP(Table3[[#This Row],[kode_brg]],Table2[[kode_brg]:[mark_up]],9,FALSE)</f>
        <v>500</v>
      </c>
      <c r="G702" s="8">
        <f>Table3[[#This Row],[MARKUP]]*Table3[[#This Row],[QTY]]</f>
        <v>1000</v>
      </c>
      <c r="H702" s="8"/>
    </row>
    <row r="703" spans="1:8" x14ac:dyDescent="0.3">
      <c r="A703" s="16" t="s">
        <v>49</v>
      </c>
      <c r="B703" t="str">
        <f>VLOOKUP(Table3[[#This Row],[kode_brg]],Table2[[kode_brg]:[nama_brg]],2,FALSE)</f>
        <v>CHOKI CHOKI CHOCOCASHEW  11G</v>
      </c>
      <c r="C703" s="8">
        <v>4</v>
      </c>
      <c r="D703" s="8">
        <f>VLOOKUP(Table3[[#This Row],[kode_brg]],Table2[[kode_brg]:[jual]],8,FALSE)</f>
        <v>1000</v>
      </c>
      <c r="E703" s="8">
        <f>Table3[[#This Row],[HARGA]]*Table3[[#This Row],[QTY]]</f>
        <v>4000</v>
      </c>
      <c r="F703" s="8">
        <f>VLOOKUP(Table3[[#This Row],[kode_brg]],Table2[[kode_brg]:[mark_up]],9,FALSE)</f>
        <v>152</v>
      </c>
      <c r="G703" s="8">
        <f>Table3[[#This Row],[MARKUP]]*Table3[[#This Row],[QTY]]</f>
        <v>608</v>
      </c>
      <c r="H703" s="8"/>
    </row>
    <row r="704" spans="1:8" x14ac:dyDescent="0.3">
      <c r="A704" s="15" t="s">
        <v>164</v>
      </c>
      <c r="B704" t="str">
        <f>VLOOKUP(Table3[[#This Row],[kode_brg]],Table2[[kode_brg]:[nama_brg]],2,FALSE)</f>
        <v>AQUA AIR MNM  BTL 1500 ML</v>
      </c>
      <c r="C704" s="8">
        <v>1</v>
      </c>
      <c r="D704" s="8">
        <f>VLOOKUP(Table3[[#This Row],[kode_brg]],Table2[[kode_brg]:[jual]],8,FALSE)</f>
        <v>6000</v>
      </c>
      <c r="E704" s="8">
        <f>Table3[[#This Row],[HARGA]]*Table3[[#This Row],[QTY]]</f>
        <v>6000</v>
      </c>
      <c r="F704" s="8">
        <f>VLOOKUP(Table3[[#This Row],[kode_brg]],Table2[[kode_brg]:[mark_up]],9,FALSE)</f>
        <v>900</v>
      </c>
      <c r="G704" s="8">
        <f>Table3[[#This Row],[MARKUP]]*Table3[[#This Row],[QTY]]</f>
        <v>900</v>
      </c>
      <c r="H704" s="8"/>
    </row>
    <row r="705" spans="1:8" x14ac:dyDescent="0.3">
      <c r="A705" s="16" t="s">
        <v>21</v>
      </c>
      <c r="B705" t="str">
        <f>VLOOKUP(Table3[[#This Row],[kode_brg]],Table2[[kode_brg]:[nama_brg]],2,FALSE)</f>
        <v xml:space="preserve">POCKY COOKIES &amp;amp; CREAM 20 GR </v>
      </c>
      <c r="C705" s="8">
        <v>1</v>
      </c>
      <c r="D705" s="8">
        <f>VLOOKUP(Table3[[#This Row],[kode_brg]],Table2[[kode_brg]:[jual]],8,FALSE)</f>
        <v>5000</v>
      </c>
      <c r="E705" s="8">
        <f>Table3[[#This Row],[HARGA]]*Table3[[#This Row],[QTY]]</f>
        <v>5000</v>
      </c>
      <c r="F705" s="8">
        <f>VLOOKUP(Table3[[#This Row],[kode_brg]],Table2[[kode_brg]:[mark_up]],9,FALSE)</f>
        <v>1670</v>
      </c>
      <c r="G705" s="8">
        <f>Table3[[#This Row],[MARKUP]]*Table3[[#This Row],[QTY]]</f>
        <v>1670</v>
      </c>
      <c r="H705" s="8"/>
    </row>
    <row r="706" spans="1:8" x14ac:dyDescent="0.3">
      <c r="A706" s="15" t="s">
        <v>74</v>
      </c>
      <c r="B706" t="str">
        <f>VLOOKUP(Table3[[#This Row],[kode_brg]],Table2[[kode_brg]:[nama_brg]],2,FALSE)</f>
        <v>BENG-BENG  20G</v>
      </c>
      <c r="C706" s="8">
        <v>1</v>
      </c>
      <c r="D706" s="8">
        <f>VLOOKUP(Table3[[#This Row],[kode_brg]],Table2[[kode_brg]:[jual]],8,FALSE)</f>
        <v>2000</v>
      </c>
      <c r="E706" s="8">
        <f>Table3[[#This Row],[HARGA]]*Table3[[#This Row],[QTY]]</f>
        <v>2000</v>
      </c>
      <c r="F706" s="8">
        <f>VLOOKUP(Table3[[#This Row],[kode_brg]],Table2[[kode_brg]:[mark_up]],9,FALSE)</f>
        <v>261</v>
      </c>
      <c r="G706" s="8">
        <f>Table3[[#This Row],[MARKUP]]*Table3[[#This Row],[QTY]]</f>
        <v>261</v>
      </c>
      <c r="H706" s="8"/>
    </row>
    <row r="707" spans="1:8" x14ac:dyDescent="0.3">
      <c r="A707" s="15" t="s">
        <v>561</v>
      </c>
      <c r="B707" t="str">
        <f>VLOOKUP(Table3[[#This Row],[kode_brg]],Table2[[kode_brg]:[nama_brg]],2,FALSE)</f>
        <v>Kremes Mie 15 gr</v>
      </c>
      <c r="C707" s="8">
        <v>2</v>
      </c>
      <c r="D707" s="8">
        <f>VLOOKUP(Table3[[#This Row],[kode_brg]],Table2[[kode_brg]:[jual]],8,FALSE)</f>
        <v>1000</v>
      </c>
      <c r="E707" s="8">
        <f>Table3[[#This Row],[HARGA]]*Table3[[#This Row],[QTY]]</f>
        <v>2000</v>
      </c>
      <c r="F707" s="8">
        <f>VLOOKUP(Table3[[#This Row],[kode_brg]],Table2[[kode_brg]:[mark_up]],9,FALSE)</f>
        <v>172</v>
      </c>
      <c r="G707" s="8">
        <f>Table3[[#This Row],[MARKUP]]*Table3[[#This Row],[QTY]]</f>
        <v>344</v>
      </c>
      <c r="H707" s="8"/>
    </row>
    <row r="708" spans="1:8" x14ac:dyDescent="0.3">
      <c r="A708" s="15" t="s">
        <v>62</v>
      </c>
      <c r="B708" t="str">
        <f>VLOOKUP(Table3[[#This Row],[kode_brg]],Table2[[kode_brg]:[nama_brg]],2,FALSE)</f>
        <v>DELFI TOP CHOCOLATE 9G</v>
      </c>
      <c r="C708" s="8">
        <v>2</v>
      </c>
      <c r="D708" s="8">
        <f>VLOOKUP(Table3[[#This Row],[kode_brg]],Table2[[kode_brg]:[jual]],8,FALSE)</f>
        <v>1000</v>
      </c>
      <c r="E708" s="8">
        <f>Table3[[#This Row],[HARGA]]*Table3[[#This Row],[QTY]]</f>
        <v>2000</v>
      </c>
      <c r="F708" s="8">
        <f>VLOOKUP(Table3[[#This Row],[kode_brg]],Table2[[kode_brg]:[mark_up]],9,FALSE)</f>
        <v>113</v>
      </c>
      <c r="G708" s="8">
        <f>Table3[[#This Row],[MARKUP]]*Table3[[#This Row],[QTY]]</f>
        <v>226</v>
      </c>
      <c r="H708" s="8"/>
    </row>
    <row r="709" spans="1:8" x14ac:dyDescent="0.3">
      <c r="A709" s="15" t="s">
        <v>563</v>
      </c>
      <c r="B709" t="str">
        <f>VLOOKUP(Table3[[#This Row],[kode_brg]],Table2[[kode_brg]:[nama_brg]],2,FALSE)</f>
        <v xml:space="preserve">WANT WANT RICEPOP 15 </v>
      </c>
      <c r="C709" s="8">
        <v>2</v>
      </c>
      <c r="D709" s="8">
        <f>VLOOKUP(Table3[[#This Row],[kode_brg]],Table2[[kode_brg]:[jual]],8,FALSE)</f>
        <v>2000</v>
      </c>
      <c r="E709" s="8">
        <f>Table3[[#This Row],[HARGA]]*Table3[[#This Row],[QTY]]</f>
        <v>4000</v>
      </c>
      <c r="F709" s="8">
        <f>VLOOKUP(Table3[[#This Row],[kode_brg]],Table2[[kode_brg]:[mark_up]],9,FALSE)</f>
        <v>250</v>
      </c>
      <c r="G709" s="8">
        <f>Table3[[#This Row],[MARKUP]]*Table3[[#This Row],[QTY]]</f>
        <v>500</v>
      </c>
      <c r="H709" s="8"/>
    </row>
    <row r="710" spans="1:8" x14ac:dyDescent="0.3">
      <c r="A710" s="16" t="s">
        <v>430</v>
      </c>
      <c r="B710" t="str">
        <f>VLOOKUP(Table3[[#This Row],[kode_brg]],Table2[[kode_brg]:[nama_brg]],2,FALSE)</f>
        <v>ULTRA SUSU SLIM CHOCO  250 ML</v>
      </c>
      <c r="C710" s="8">
        <v>1</v>
      </c>
      <c r="D710" s="8">
        <f>VLOOKUP(Table3[[#This Row],[kode_brg]],Table2[[kode_brg]:[jual]],8,FALSE)</f>
        <v>6000</v>
      </c>
      <c r="E710" s="8">
        <f>Table3[[#This Row],[HARGA]]*Table3[[#This Row],[QTY]]</f>
        <v>6000</v>
      </c>
      <c r="F710" s="8">
        <f>VLOOKUP(Table3[[#This Row],[kode_brg]],Table2[[kode_brg]:[mark_up]],9,FALSE)</f>
        <v>757</v>
      </c>
      <c r="G710" s="8">
        <f>Table3[[#This Row],[MARKUP]]*Table3[[#This Row],[QTY]]</f>
        <v>757</v>
      </c>
      <c r="H710" s="8"/>
    </row>
    <row r="711" spans="1:8" x14ac:dyDescent="0.3">
      <c r="A711" s="15" t="s">
        <v>1406</v>
      </c>
      <c r="B711" t="str">
        <f>VLOOKUP(Table3[[#This Row],[kode_brg]],Table2[[kode_brg]:[nama_brg]],2,FALSE)</f>
        <v>BAKSO KANZLER HOT</v>
      </c>
      <c r="C711" s="8">
        <v>1</v>
      </c>
      <c r="D711" s="8">
        <f>VLOOKUP(Table3[[#This Row],[kode_brg]],Table2[[kode_brg]:[jual]],8,FALSE)</f>
        <v>9000</v>
      </c>
      <c r="E711" s="8">
        <f>Table3[[#This Row],[HARGA]]*Table3[[#This Row],[QTY]]</f>
        <v>9000</v>
      </c>
      <c r="F711" s="8">
        <f>VLOOKUP(Table3[[#This Row],[kode_brg]],Table2[[kode_brg]:[mark_up]],9,FALSE)</f>
        <v>500</v>
      </c>
      <c r="G711" s="8">
        <f>Table3[[#This Row],[MARKUP]]*Table3[[#This Row],[QTY]]</f>
        <v>500</v>
      </c>
      <c r="H711" s="8"/>
    </row>
    <row r="712" spans="1:8" x14ac:dyDescent="0.3">
      <c r="A712" s="15" t="s">
        <v>553</v>
      </c>
      <c r="B712" t="str">
        <f>VLOOKUP(Table3[[#This Row],[kode_brg]],Table2[[kode_brg]:[nama_brg]],2,FALSE)</f>
        <v xml:space="preserve">CORNTOZ JAGUNG BAKAR </v>
      </c>
      <c r="C712" s="8">
        <v>1</v>
      </c>
      <c r="D712" s="8">
        <f>VLOOKUP(Table3[[#This Row],[kode_brg]],Table2[[kode_brg]:[jual]],8,FALSE)</f>
        <v>5500</v>
      </c>
      <c r="E712" s="8">
        <f>Table3[[#This Row],[HARGA]]*Table3[[#This Row],[QTY]]</f>
        <v>5500</v>
      </c>
      <c r="F712" s="8">
        <f>VLOOKUP(Table3[[#This Row],[kode_brg]],Table2[[kode_brg]:[mark_up]],9,FALSE)</f>
        <v>555</v>
      </c>
      <c r="G712" s="8">
        <f>Table3[[#This Row],[MARKUP]]*Table3[[#This Row],[QTY]]</f>
        <v>555</v>
      </c>
      <c r="H712" s="8"/>
    </row>
    <row r="713" spans="1:8" x14ac:dyDescent="0.3">
      <c r="A713" s="41" t="s">
        <v>1326</v>
      </c>
      <c r="B713" t="str">
        <f>VLOOKUP(Table3[[#This Row],[kode_brg]],Table2[[kode_brg]:[nama_brg]],2,FALSE)</f>
        <v>MENTOS FRUIT 29GR</v>
      </c>
      <c r="C713" s="8">
        <v>1</v>
      </c>
      <c r="D713" s="8">
        <f>VLOOKUP(Table3[[#This Row],[kode_brg]],Table2[[kode_brg]:[jual]],8,FALSE)</f>
        <v>2500</v>
      </c>
      <c r="E713" s="8">
        <f>Table3[[#This Row],[HARGA]]*Table3[[#This Row],[QTY]]</f>
        <v>2500</v>
      </c>
      <c r="F713" s="8">
        <f>VLOOKUP(Table3[[#This Row],[kode_brg]],Table2[[kode_brg]:[mark_up]],9,FALSE)</f>
        <v>142</v>
      </c>
      <c r="G713" s="8">
        <f>Table3[[#This Row],[MARKUP]]*Table3[[#This Row],[QTY]]</f>
        <v>142</v>
      </c>
      <c r="H713" s="8"/>
    </row>
    <row r="714" spans="1:8" x14ac:dyDescent="0.3">
      <c r="A714" s="15" t="s">
        <v>1510</v>
      </c>
      <c r="B714" t="str">
        <f>VLOOKUP(Table3[[#This Row],[kode_brg]],Table2[[kode_brg]:[nama_brg]],2,FALSE)</f>
        <v>JOYDAY SUNDAE CHOCOLATE</v>
      </c>
      <c r="C714" s="8">
        <v>2</v>
      </c>
      <c r="D714" s="8">
        <f>VLOOKUP(Table3[[#This Row],[kode_brg]],Table2[[kode_brg]:[jual]],8,FALSE)</f>
        <v>6000</v>
      </c>
      <c r="E714" s="8">
        <f>Table3[[#This Row],[HARGA]]*Table3[[#This Row],[QTY]]</f>
        <v>12000</v>
      </c>
      <c r="F714" s="8">
        <f>VLOOKUP(Table3[[#This Row],[kode_brg]],Table2[[kode_brg]:[mark_up]],9,FALSE)</f>
        <v>791</v>
      </c>
      <c r="G714" s="8">
        <f>Table3[[#This Row],[MARKUP]]*Table3[[#This Row],[QTY]]</f>
        <v>1582</v>
      </c>
      <c r="H714" s="8"/>
    </row>
    <row r="715" spans="1:8" x14ac:dyDescent="0.3">
      <c r="A715" s="15" t="s">
        <v>1463</v>
      </c>
      <c r="B715" t="str">
        <f>VLOOKUP(Table3[[#This Row],[kode_brg]],Table2[[kode_brg]:[nama_brg]],2,FALSE)</f>
        <v>MINTZ CHERRYMINT MERAH</v>
      </c>
      <c r="C715" s="8">
        <v>1</v>
      </c>
      <c r="D715" s="8">
        <f>VLOOKUP(Table3[[#This Row],[kode_brg]],Table2[[kode_brg]:[jual]],8,FALSE)</f>
        <v>6500</v>
      </c>
      <c r="E715" s="8">
        <f>Table3[[#This Row],[HARGA]]*Table3[[#This Row],[QTY]]</f>
        <v>6500</v>
      </c>
      <c r="F715" s="8">
        <f>VLOOKUP(Table3[[#This Row],[kode_brg]],Table2[[kode_brg]:[mark_up]],9,FALSE)</f>
        <v>1000</v>
      </c>
      <c r="G715" s="8">
        <f>Table3[[#This Row],[MARKUP]]*Table3[[#This Row],[QTY]]</f>
        <v>1000</v>
      </c>
      <c r="H715" s="8"/>
    </row>
    <row r="716" spans="1:8" x14ac:dyDescent="0.3">
      <c r="A716" s="16" t="s">
        <v>412</v>
      </c>
      <c r="B716" t="str">
        <f>VLOOKUP(Table3[[#This Row],[kode_brg]],Table2[[kode_brg]:[nama_brg]],2,FALSE)</f>
        <v>ULTRA MILK STRAWBERRY 125 ML</v>
      </c>
      <c r="C716" s="8">
        <v>1</v>
      </c>
      <c r="D716" s="8">
        <f>VLOOKUP(Table3[[#This Row],[kode_brg]],Table2[[kode_brg]:[jual]],8,FALSE)</f>
        <v>3500</v>
      </c>
      <c r="E716" s="8">
        <f>Table3[[#This Row],[HARGA]]*Table3[[#This Row],[QTY]]</f>
        <v>3500</v>
      </c>
      <c r="F716" s="8">
        <f>VLOOKUP(Table3[[#This Row],[kode_brg]],Table2[[kode_brg]:[mark_up]],9,FALSE)</f>
        <v>500</v>
      </c>
      <c r="G716" s="8">
        <f>Table3[[#This Row],[MARKUP]]*Table3[[#This Row],[QTY]]</f>
        <v>500</v>
      </c>
      <c r="H716" s="8"/>
    </row>
    <row r="717" spans="1:8" x14ac:dyDescent="0.3">
      <c r="A717" s="16" t="s">
        <v>70</v>
      </c>
      <c r="B717" t="str">
        <f>VLOOKUP(Table3[[#This Row],[kode_brg]],Table2[[kode_brg]:[nama_brg]],2,FALSE)</f>
        <v>GERY CHOCOLATOS 8.5G</v>
      </c>
      <c r="C717" s="8">
        <v>1</v>
      </c>
      <c r="D717" s="8">
        <f>VLOOKUP(Table3[[#This Row],[kode_brg]],Table2[[kode_brg]:[jual]],8,FALSE)</f>
        <v>500</v>
      </c>
      <c r="E717" s="8">
        <f>Table3[[#This Row],[HARGA]]*Table3[[#This Row],[QTY]]</f>
        <v>500</v>
      </c>
      <c r="F717" s="8">
        <f>VLOOKUP(Table3[[#This Row],[kode_brg]],Table2[[kode_brg]:[mark_up]],9,FALSE)</f>
        <v>100</v>
      </c>
      <c r="G717" s="8">
        <f>Table3[[#This Row],[MARKUP]]*Table3[[#This Row],[QTY]]</f>
        <v>100</v>
      </c>
      <c r="H717" s="8"/>
    </row>
    <row r="718" spans="1:8" x14ac:dyDescent="0.3">
      <c r="A718" s="16" t="s">
        <v>378</v>
      </c>
      <c r="B718" t="str">
        <f>VLOOKUP(Table3[[#This Row],[kode_brg]],Table2[[kode_brg]:[nama_brg]],2,FALSE)</f>
        <v xml:space="preserve">COOL BLUEBERRY 70 GR </v>
      </c>
      <c r="C718" s="8">
        <v>1</v>
      </c>
      <c r="D718" s="8">
        <f>VLOOKUP(Table3[[#This Row],[kode_brg]],Table2[[kode_brg]:[jual]],8,FALSE)</f>
        <v>3000</v>
      </c>
      <c r="E718" s="8">
        <f>Table3[[#This Row],[HARGA]]*Table3[[#This Row],[QTY]]</f>
        <v>3000</v>
      </c>
      <c r="F718" s="8">
        <f>VLOOKUP(Table3[[#This Row],[kode_brg]],Table2[[kode_brg]:[mark_up]],9,FALSE)</f>
        <v>488</v>
      </c>
      <c r="G718" s="8">
        <f>Table3[[#This Row],[MARKUP]]*Table3[[#This Row],[QTY]]</f>
        <v>488</v>
      </c>
      <c r="H718" s="8"/>
    </row>
    <row r="719" spans="1:8" x14ac:dyDescent="0.3">
      <c r="A719" s="15" t="s">
        <v>166</v>
      </c>
      <c r="B719" t="str">
        <f>VLOOKUP(Table3[[#This Row],[kode_brg]],Table2[[kode_brg]:[nama_brg]],2,FALSE)</f>
        <v>LE MINERALE 1500ML</v>
      </c>
      <c r="C719" s="8">
        <v>1</v>
      </c>
      <c r="D719" s="8">
        <f>VLOOKUP(Table3[[#This Row],[kode_brg]],Table2[[kode_brg]:[jual]],8,FALSE)</f>
        <v>5000</v>
      </c>
      <c r="E719" s="8">
        <f>Table3[[#This Row],[HARGA]]*Table3[[#This Row],[QTY]]</f>
        <v>5000</v>
      </c>
      <c r="F719" s="8">
        <f>VLOOKUP(Table3[[#This Row],[kode_brg]],Table2[[kode_brg]:[mark_up]],9,FALSE)</f>
        <v>583</v>
      </c>
      <c r="G719" s="8">
        <f>Table3[[#This Row],[MARKUP]]*Table3[[#This Row],[QTY]]</f>
        <v>583</v>
      </c>
      <c r="H719" s="8"/>
    </row>
    <row r="720" spans="1:8" x14ac:dyDescent="0.3">
      <c r="A720" s="15" t="s">
        <v>1304</v>
      </c>
      <c r="B720" t="str">
        <f>VLOOKUP(Table3[[#This Row],[kode_brg]],Table2[[kode_brg]:[nama_brg]],2,FALSE)</f>
        <v>TRIPANCA 600ML</v>
      </c>
      <c r="C720" s="8">
        <v>2</v>
      </c>
      <c r="D720" s="8">
        <f>VLOOKUP(Table3[[#This Row],[kode_brg]],Table2[[kode_brg]:[jual]],8,FALSE)</f>
        <v>2000</v>
      </c>
      <c r="E720" s="8">
        <f>Table3[[#This Row],[HARGA]]*Table3[[#This Row],[QTY]]</f>
        <v>4000</v>
      </c>
      <c r="F720" s="8">
        <f>VLOOKUP(Table3[[#This Row],[kode_brg]],Table2[[kode_brg]:[mark_up]],9,FALSE)</f>
        <v>750</v>
      </c>
      <c r="G720" s="8">
        <f>Table3[[#This Row],[MARKUP]]*Table3[[#This Row],[QTY]]</f>
        <v>1500</v>
      </c>
      <c r="H720" s="8"/>
    </row>
    <row r="721" spans="1:8" x14ac:dyDescent="0.3">
      <c r="A721" s="16" t="s">
        <v>1430</v>
      </c>
      <c r="B721" t="str">
        <f>VLOOKUP(Table3[[#This Row],[kode_brg]],Table2[[kode_brg]:[nama_brg]],2,FALSE)</f>
        <v>AICE MILK TEA BOBA</v>
      </c>
      <c r="C721" s="8">
        <v>1</v>
      </c>
      <c r="D721" s="8">
        <f>VLOOKUP(Table3[[#This Row],[kode_brg]],Table2[[kode_brg]:[jual]],8,FALSE)</f>
        <v>5500</v>
      </c>
      <c r="E721" s="8">
        <f>Table3[[#This Row],[HARGA]]*Table3[[#This Row],[QTY]]</f>
        <v>5500</v>
      </c>
      <c r="F721" s="8">
        <f>VLOOKUP(Table3[[#This Row],[kode_brg]],Table2[[kode_brg]:[mark_up]],9,FALSE)</f>
        <v>700</v>
      </c>
      <c r="G721" s="8">
        <f>Table3[[#This Row],[MARKUP]]*Table3[[#This Row],[QTY]]</f>
        <v>700</v>
      </c>
      <c r="H721" s="8"/>
    </row>
    <row r="722" spans="1:8" x14ac:dyDescent="0.3">
      <c r="A722" s="15" t="s">
        <v>162</v>
      </c>
      <c r="B722" t="str">
        <f>VLOOKUP(Table3[[#This Row],[kode_brg]],Table2[[kode_brg]:[nama_brg]],2,FALSE)</f>
        <v>AQUA AIR MNM BOTOL 600ML</v>
      </c>
      <c r="C722" s="8">
        <v>2</v>
      </c>
      <c r="D722" s="8">
        <f>VLOOKUP(Table3[[#This Row],[kode_brg]],Table2[[kode_brg]:[jual]],8,FALSE)</f>
        <v>3000</v>
      </c>
      <c r="E722" s="8">
        <f>Table3[[#This Row],[HARGA]]*Table3[[#This Row],[QTY]]</f>
        <v>6000</v>
      </c>
      <c r="F722" s="8">
        <f>VLOOKUP(Table3[[#This Row],[kode_brg]],Table2[[kode_brg]:[mark_up]],9,FALSE)</f>
        <v>842</v>
      </c>
      <c r="G722" s="8">
        <f>Table3[[#This Row],[MARKUP]]*Table3[[#This Row],[QTY]]</f>
        <v>1684</v>
      </c>
      <c r="H722" s="8"/>
    </row>
    <row r="723" spans="1:8" x14ac:dyDescent="0.3">
      <c r="A723" s="15" t="s">
        <v>105</v>
      </c>
      <c r="B723" t="str">
        <f>VLOOKUP(Table3[[#This Row],[kode_brg]],Table2[[kode_brg]:[nama_brg]],2,FALSE)</f>
        <v>BEAR BRAND STM 189 ML</v>
      </c>
      <c r="C723" s="8">
        <v>1</v>
      </c>
      <c r="D723" s="8">
        <f>VLOOKUP(Table3[[#This Row],[kode_brg]],Table2[[kode_brg]:[jual]],8,FALSE)</f>
        <v>10000</v>
      </c>
      <c r="E723" s="8">
        <f>Table3[[#This Row],[HARGA]]*Table3[[#This Row],[QTY]]</f>
        <v>10000</v>
      </c>
      <c r="F723" s="8">
        <f>VLOOKUP(Table3[[#This Row],[kode_brg]],Table2[[kode_brg]:[mark_up]],9,FALSE)</f>
        <v>1170</v>
      </c>
      <c r="G723" s="8">
        <f>Table3[[#This Row],[MARKUP]]*Table3[[#This Row],[QTY]]</f>
        <v>1170</v>
      </c>
      <c r="H723" s="8"/>
    </row>
    <row r="724" spans="1:8" x14ac:dyDescent="0.3">
      <c r="A724" s="16" t="s">
        <v>378</v>
      </c>
      <c r="B724" t="str">
        <f>VLOOKUP(Table3[[#This Row],[kode_brg]],Table2[[kode_brg]:[nama_brg]],2,FALSE)</f>
        <v xml:space="preserve">COOL BLUEBERRY 70 GR </v>
      </c>
      <c r="C724" s="8">
        <v>1</v>
      </c>
      <c r="D724" s="8">
        <f>VLOOKUP(Table3[[#This Row],[kode_brg]],Table2[[kode_brg]:[jual]],8,FALSE)</f>
        <v>3000</v>
      </c>
      <c r="E724" s="8">
        <f>Table3[[#This Row],[HARGA]]*Table3[[#This Row],[QTY]]</f>
        <v>3000</v>
      </c>
      <c r="F724" s="8">
        <f>VLOOKUP(Table3[[#This Row],[kode_brg]],Table2[[kode_brg]:[mark_up]],9,FALSE)</f>
        <v>488</v>
      </c>
      <c r="G724" s="8">
        <f>Table3[[#This Row],[MARKUP]]*Table3[[#This Row],[QTY]]</f>
        <v>488</v>
      </c>
      <c r="H724" s="8"/>
    </row>
    <row r="725" spans="1:8" x14ac:dyDescent="0.3">
      <c r="A725" s="16" t="s">
        <v>368</v>
      </c>
      <c r="B725" t="str">
        <f>VLOOKUP(Table3[[#This Row],[kode_brg]],Table2[[kode_brg]:[nama_brg]],2,FALSE)</f>
        <v>CRUNCHY CHOCOLATE MALT 75 GR</v>
      </c>
      <c r="C725" s="8">
        <v>1</v>
      </c>
      <c r="D725" s="8">
        <f>VLOOKUP(Table3[[#This Row],[kode_brg]],Table2[[kode_brg]:[jual]],8,FALSE)</f>
        <v>4500</v>
      </c>
      <c r="E725" s="8">
        <f>Table3[[#This Row],[HARGA]]*Table3[[#This Row],[QTY]]</f>
        <v>4500</v>
      </c>
      <c r="F725" s="8">
        <f>VLOOKUP(Table3[[#This Row],[kode_brg]],Table2[[kode_brg]:[mark_up]],9,FALSE)</f>
        <v>500</v>
      </c>
      <c r="G725" s="8">
        <f>Table3[[#This Row],[MARKUP]]*Table3[[#This Row],[QTY]]</f>
        <v>500</v>
      </c>
      <c r="H725" s="8"/>
    </row>
    <row r="726" spans="1:8" x14ac:dyDescent="0.3">
      <c r="A726" s="15" t="s">
        <v>1508</v>
      </c>
      <c r="B726" t="str">
        <f>VLOOKUP(Table3[[#This Row],[kode_brg]],Table2[[kode_brg]:[nama_brg]],2,FALSE)</f>
        <v>JOYDAY MILKY CHOCOLATE 43GR</v>
      </c>
      <c r="C726" s="8">
        <v>4</v>
      </c>
      <c r="D726" s="8">
        <f>VLOOKUP(Table3[[#This Row],[kode_brg]],Table2[[kode_brg]:[jual]],8,FALSE)</f>
        <v>3000</v>
      </c>
      <c r="E726" s="8">
        <f>Table3[[#This Row],[HARGA]]*Table3[[#This Row],[QTY]]</f>
        <v>12000</v>
      </c>
      <c r="F726" s="8">
        <f>VLOOKUP(Table3[[#This Row],[kode_brg]],Table2[[kode_brg]:[mark_up]],9,FALSE)</f>
        <v>560</v>
      </c>
      <c r="G726" s="8">
        <f>Table3[[#This Row],[MARKUP]]*Table3[[#This Row],[QTY]]</f>
        <v>2240</v>
      </c>
      <c r="H726" s="8"/>
    </row>
    <row r="727" spans="1:8" x14ac:dyDescent="0.3">
      <c r="A727" s="16" t="s">
        <v>354</v>
      </c>
      <c r="B727" t="str">
        <f>VLOOKUP(Table3[[#This Row],[kode_brg]],Table2[[kode_brg]:[nama_brg]],2,FALSE)</f>
        <v>AICE MOCHI VANILA</v>
      </c>
      <c r="C727" s="8">
        <v>1</v>
      </c>
      <c r="D727" s="8">
        <f>VLOOKUP(Table3[[#This Row],[kode_brg]],Table2[[kode_brg]:[jual]],8,FALSE)</f>
        <v>3000</v>
      </c>
      <c r="E727" s="8">
        <f>Table3[[#This Row],[HARGA]]*Table3[[#This Row],[QTY]]</f>
        <v>3000</v>
      </c>
      <c r="F727" s="8">
        <f>VLOOKUP(Table3[[#This Row],[kode_brg]],Table2[[kode_brg]:[mark_up]],9,FALSE)</f>
        <v>701</v>
      </c>
      <c r="G727" s="8">
        <f>Table3[[#This Row],[MARKUP]]*Table3[[#This Row],[QTY]]</f>
        <v>701</v>
      </c>
      <c r="H727" s="8"/>
    </row>
    <row r="728" spans="1:8" x14ac:dyDescent="0.3">
      <c r="A728" s="36" t="s">
        <v>1432</v>
      </c>
      <c r="B728" t="str">
        <f>VLOOKUP(Table3[[#This Row],[kode_brg]],Table2[[kode_brg]:[nama_brg]],2,FALSE)</f>
        <v>AICE BLUEBERRY COOKIES</v>
      </c>
      <c r="C728" s="8">
        <v>1</v>
      </c>
      <c r="D728" s="8">
        <f>VLOOKUP(Table3[[#This Row],[kode_brg]],Table2[[kode_brg]:[jual]],8,FALSE)</f>
        <v>5500</v>
      </c>
      <c r="E728" s="8">
        <f>Table3[[#This Row],[HARGA]]*Table3[[#This Row],[QTY]]</f>
        <v>5500</v>
      </c>
      <c r="F728" s="8">
        <f>VLOOKUP(Table3[[#This Row],[kode_brg]],Table2[[kode_brg]:[mark_up]],9,FALSE)</f>
        <v>700</v>
      </c>
      <c r="G728" s="8">
        <f>Table3[[#This Row],[MARKUP]]*Table3[[#This Row],[QTY]]</f>
        <v>700</v>
      </c>
      <c r="H728" s="8"/>
    </row>
    <row r="729" spans="1:8" x14ac:dyDescent="0.3">
      <c r="A729" s="16" t="s">
        <v>350</v>
      </c>
      <c r="B729" t="str">
        <f>VLOOKUP(Table3[[#This Row],[kode_brg]],Table2[[kode_brg]:[nama_brg]],2,FALSE)</f>
        <v>AICE MOCHI DURIAN</v>
      </c>
      <c r="C729" s="8">
        <v>1</v>
      </c>
      <c r="D729" s="8">
        <f>VLOOKUP(Table3[[#This Row],[kode_brg]],Table2[[kode_brg]:[jual]],8,FALSE)</f>
        <v>3000</v>
      </c>
      <c r="E729" s="8">
        <f>Table3[[#This Row],[HARGA]]*Table3[[#This Row],[QTY]]</f>
        <v>3000</v>
      </c>
      <c r="F729" s="8">
        <f>VLOOKUP(Table3[[#This Row],[kode_brg]],Table2[[kode_brg]:[mark_up]],9,FALSE)</f>
        <v>687</v>
      </c>
      <c r="G729" s="8">
        <f>Table3[[#This Row],[MARKUP]]*Table3[[#This Row],[QTY]]</f>
        <v>687</v>
      </c>
      <c r="H729" s="8"/>
    </row>
    <row r="730" spans="1:8" x14ac:dyDescent="0.3">
      <c r="A730" s="16" t="s">
        <v>68</v>
      </c>
      <c r="B730" t="str">
        <f>VLOOKUP(Table3[[#This Row],[kode_brg]],Table2[[kode_brg]:[nama_brg]],2,FALSE)</f>
        <v>MIO FULLO CHOCOLAT 9G</v>
      </c>
      <c r="C730" s="8">
        <v>1</v>
      </c>
      <c r="D730" s="8">
        <f>VLOOKUP(Table3[[#This Row],[kode_brg]],Table2[[kode_brg]:[jual]],8,FALSE)</f>
        <v>500</v>
      </c>
      <c r="E730" s="8">
        <f>Table3[[#This Row],[HARGA]]*Table3[[#This Row],[QTY]]</f>
        <v>500</v>
      </c>
      <c r="F730" s="8">
        <f>VLOOKUP(Table3[[#This Row],[kode_brg]],Table2[[kode_brg]:[mark_up]],9,FALSE)</f>
        <v>37</v>
      </c>
      <c r="G730" s="8">
        <f>Table3[[#This Row],[MARKUP]]*Table3[[#This Row],[QTY]]</f>
        <v>37</v>
      </c>
      <c r="H730" s="8"/>
    </row>
    <row r="731" spans="1:8" x14ac:dyDescent="0.3">
      <c r="A731" s="15" t="s">
        <v>1546</v>
      </c>
      <c r="B731" t="str">
        <f>VLOOKUP(Table3[[#This Row],[kode_brg]],Table2[[kode_brg]:[nama_brg]],2,FALSE)</f>
        <v>NU MILKTEA  330ML</v>
      </c>
      <c r="C731" s="8">
        <v>1</v>
      </c>
      <c r="D731" s="8">
        <f>VLOOKUP(Table3[[#This Row],[kode_brg]],Table2[[kode_brg]:[jual]],8,FALSE)</f>
        <v>7500</v>
      </c>
      <c r="E731" s="8">
        <f>Table3[[#This Row],[HARGA]]*Table3[[#This Row],[QTY]]</f>
        <v>7500</v>
      </c>
      <c r="F731" s="8">
        <f>VLOOKUP(Table3[[#This Row],[kode_brg]],Table2[[kode_brg]:[mark_up]],9,FALSE)</f>
        <v>1162</v>
      </c>
      <c r="G731" s="8">
        <f>Table3[[#This Row],[MARKUP]]*Table3[[#This Row],[QTY]]</f>
        <v>1162</v>
      </c>
      <c r="H731" s="8"/>
    </row>
    <row r="732" spans="1:8" x14ac:dyDescent="0.3">
      <c r="A732" s="15" t="s">
        <v>1304</v>
      </c>
      <c r="B732" t="str">
        <f>VLOOKUP(Table3[[#This Row],[kode_brg]],Table2[[kode_brg]:[nama_brg]],2,FALSE)</f>
        <v>TRIPANCA 600ML</v>
      </c>
      <c r="C732" s="8">
        <v>1</v>
      </c>
      <c r="D732" s="8">
        <f>VLOOKUP(Table3[[#This Row],[kode_brg]],Table2[[kode_brg]:[jual]],8,FALSE)</f>
        <v>2000</v>
      </c>
      <c r="E732" s="8">
        <f>Table3[[#This Row],[HARGA]]*Table3[[#This Row],[QTY]]</f>
        <v>2000</v>
      </c>
      <c r="F732" s="8">
        <f>VLOOKUP(Table3[[#This Row],[kode_brg]],Table2[[kode_brg]:[mark_up]],9,FALSE)</f>
        <v>750</v>
      </c>
      <c r="G732" s="8">
        <f>Table3[[#This Row],[MARKUP]]*Table3[[#This Row],[QTY]]</f>
        <v>750</v>
      </c>
      <c r="H732" s="8"/>
    </row>
    <row r="733" spans="1:8" x14ac:dyDescent="0.3">
      <c r="A733" s="16" t="s">
        <v>68</v>
      </c>
      <c r="B733" t="str">
        <f>VLOOKUP(Table3[[#This Row],[kode_brg]],Table2[[kode_brg]:[nama_brg]],2,FALSE)</f>
        <v>MIO FULLO CHOCOLAT 9G</v>
      </c>
      <c r="C733" s="8">
        <v>1</v>
      </c>
      <c r="D733" s="8">
        <f>VLOOKUP(Table3[[#This Row],[kode_brg]],Table2[[kode_brg]:[jual]],8,FALSE)</f>
        <v>500</v>
      </c>
      <c r="E733" s="8">
        <f>Table3[[#This Row],[HARGA]]*Table3[[#This Row],[QTY]]</f>
        <v>500</v>
      </c>
      <c r="F733" s="8">
        <f>VLOOKUP(Table3[[#This Row],[kode_brg]],Table2[[kode_brg]:[mark_up]],9,FALSE)</f>
        <v>37</v>
      </c>
      <c r="G733" s="8">
        <f>Table3[[#This Row],[MARKUP]]*Table3[[#This Row],[QTY]]</f>
        <v>37</v>
      </c>
      <c r="H733" s="8"/>
    </row>
    <row r="734" spans="1:8" x14ac:dyDescent="0.3">
      <c r="A734" s="16" t="s">
        <v>267</v>
      </c>
      <c r="B734" t="str">
        <f>VLOOKUP(Table3[[#This Row],[kode_brg]],Table2[[kode_brg]:[nama_brg]],2,FALSE)</f>
        <v>FRESTEA GREEN TEA HONEY 350 ML</v>
      </c>
      <c r="C734" s="8">
        <v>1</v>
      </c>
      <c r="D734" s="8">
        <f>VLOOKUP(Table3[[#This Row],[kode_brg]],Table2[[kode_brg]:[jual]],8,FALSE)</f>
        <v>4000</v>
      </c>
      <c r="E734" s="8">
        <f>Table3[[#This Row],[HARGA]]*Table3[[#This Row],[QTY]]</f>
        <v>4000</v>
      </c>
      <c r="F734" s="8">
        <f>VLOOKUP(Table3[[#This Row],[kode_brg]],Table2[[kode_brg]:[mark_up]],9,FALSE)</f>
        <v>914</v>
      </c>
      <c r="G734" s="8">
        <f>Table3[[#This Row],[MARKUP]]*Table3[[#This Row],[QTY]]</f>
        <v>914</v>
      </c>
      <c r="H734" s="8"/>
    </row>
    <row r="735" spans="1:8" x14ac:dyDescent="0.3">
      <c r="A735" s="16" t="s">
        <v>1281</v>
      </c>
      <c r="B735" t="str">
        <f>VLOOKUP(Table3[[#This Row],[kode_brg]],Table2[[kode_brg]:[nama_brg]],2,FALSE)</f>
        <v xml:space="preserve">MATERAI </v>
      </c>
      <c r="C735" s="8">
        <v>1</v>
      </c>
      <c r="D735" s="8">
        <f>VLOOKUP(Table3[[#This Row],[kode_brg]],Table2[[kode_brg]:[jual]],8,FALSE)</f>
        <v>12000</v>
      </c>
      <c r="E735" s="8">
        <f>Table3[[#This Row],[HARGA]]*Table3[[#This Row],[QTY]]</f>
        <v>12000</v>
      </c>
      <c r="F735" s="8">
        <f>VLOOKUP(Table3[[#This Row],[kode_brg]],Table2[[kode_brg]:[mark_up]],9,FALSE)</f>
        <v>2000</v>
      </c>
      <c r="G735" s="8">
        <f>Table3[[#This Row],[MARKUP]]*Table3[[#This Row],[QTY]]</f>
        <v>2000</v>
      </c>
      <c r="H735" s="8"/>
    </row>
    <row r="736" spans="1:8" x14ac:dyDescent="0.3">
      <c r="A736" s="15" t="s">
        <v>59</v>
      </c>
      <c r="B736" t="str">
        <f>VLOOKUP(Table3[[#This Row],[kode_brg]],Table2[[kode_brg]:[nama_brg]],2,FALSE)</f>
        <v>CAN 250 ML PET COCA COLA</v>
      </c>
      <c r="C736" s="8">
        <v>1</v>
      </c>
      <c r="D736" s="8">
        <f>VLOOKUP(Table3[[#This Row],[kode_brg]],Table2[[kode_brg]:[jual]],8,FALSE)</f>
        <v>3000</v>
      </c>
      <c r="E736" s="8">
        <f>Table3[[#This Row],[HARGA]]*Table3[[#This Row],[QTY]]</f>
        <v>3000</v>
      </c>
      <c r="F736" s="8">
        <f>VLOOKUP(Table3[[#This Row],[kode_brg]],Table2[[kode_brg]:[mark_up]],9,FALSE)</f>
        <v>250</v>
      </c>
      <c r="G736" s="8">
        <f>Table3[[#This Row],[MARKUP]]*Table3[[#This Row],[QTY]]</f>
        <v>250</v>
      </c>
      <c r="H736" s="8"/>
    </row>
    <row r="737" spans="1:8" x14ac:dyDescent="0.3">
      <c r="A737" s="15" t="s">
        <v>74</v>
      </c>
      <c r="B737" t="str">
        <f>VLOOKUP(Table3[[#This Row],[kode_brg]],Table2[[kode_brg]:[nama_brg]],2,FALSE)</f>
        <v>BENG-BENG  20G</v>
      </c>
      <c r="C737" s="8">
        <v>2</v>
      </c>
      <c r="D737" s="8">
        <f>VLOOKUP(Table3[[#This Row],[kode_brg]],Table2[[kode_brg]:[jual]],8,FALSE)</f>
        <v>2000</v>
      </c>
      <c r="E737" s="8">
        <f>Table3[[#This Row],[HARGA]]*Table3[[#This Row],[QTY]]</f>
        <v>4000</v>
      </c>
      <c r="F737" s="8">
        <f>VLOOKUP(Table3[[#This Row],[kode_brg]],Table2[[kode_brg]:[mark_up]],9,FALSE)</f>
        <v>261</v>
      </c>
      <c r="G737" s="8">
        <f>Table3[[#This Row],[MARKUP]]*Table3[[#This Row],[QTY]]</f>
        <v>522</v>
      </c>
      <c r="H737" s="8"/>
    </row>
    <row r="738" spans="1:8" x14ac:dyDescent="0.3">
      <c r="A738" s="15" t="s">
        <v>166</v>
      </c>
      <c r="B738" t="str">
        <f>VLOOKUP(Table3[[#This Row],[kode_brg]],Table2[[kode_brg]:[nama_brg]],2,FALSE)</f>
        <v>LE MINERALE 1500ML</v>
      </c>
      <c r="C738" s="8">
        <v>1</v>
      </c>
      <c r="D738" s="8">
        <f>VLOOKUP(Table3[[#This Row],[kode_brg]],Table2[[kode_brg]:[jual]],8,FALSE)</f>
        <v>5000</v>
      </c>
      <c r="E738" s="8">
        <f>Table3[[#This Row],[HARGA]]*Table3[[#This Row],[QTY]]</f>
        <v>5000</v>
      </c>
      <c r="F738" s="8">
        <f>VLOOKUP(Table3[[#This Row],[kode_brg]],Table2[[kode_brg]:[mark_up]],9,FALSE)</f>
        <v>583</v>
      </c>
      <c r="G738" s="8">
        <f>Table3[[#This Row],[MARKUP]]*Table3[[#This Row],[QTY]]</f>
        <v>583</v>
      </c>
      <c r="H738" s="8"/>
    </row>
    <row r="739" spans="1:8" x14ac:dyDescent="0.3">
      <c r="A739" s="15" t="s">
        <v>1508</v>
      </c>
      <c r="B739" t="str">
        <f>VLOOKUP(Table3[[#This Row],[kode_brg]],Table2[[kode_brg]:[nama_brg]],2,FALSE)</f>
        <v>JOYDAY MILKY CHOCOLATE 43GR</v>
      </c>
      <c r="C739" s="8">
        <v>2</v>
      </c>
      <c r="D739" s="8">
        <f>VLOOKUP(Table3[[#This Row],[kode_brg]],Table2[[kode_brg]:[jual]],8,FALSE)</f>
        <v>3000</v>
      </c>
      <c r="E739" s="8">
        <f>Table3[[#This Row],[HARGA]]*Table3[[#This Row],[QTY]]</f>
        <v>6000</v>
      </c>
      <c r="F739" s="8">
        <f>VLOOKUP(Table3[[#This Row],[kode_brg]],Table2[[kode_brg]:[mark_up]],9,FALSE)</f>
        <v>560</v>
      </c>
      <c r="G739" s="8">
        <f>Table3[[#This Row],[MARKUP]]*Table3[[#This Row],[QTY]]</f>
        <v>1120</v>
      </c>
      <c r="H739" s="8"/>
    </row>
    <row r="740" spans="1:8" x14ac:dyDescent="0.3">
      <c r="A740" s="15" t="s">
        <v>150</v>
      </c>
      <c r="B740" t="str">
        <f>VLOOKUP(Table3[[#This Row],[kode_brg]],Table2[[kode_brg]:[nama_brg]],2,FALSE)</f>
        <v>YOU C 1000 ORANGE WATER 500 ML</v>
      </c>
      <c r="C740" s="8">
        <v>1</v>
      </c>
      <c r="D740" s="8">
        <f>VLOOKUP(Table3[[#This Row],[kode_brg]],Table2[[kode_brg]:[jual]],8,FALSE)</f>
        <v>9000</v>
      </c>
      <c r="E740" s="8">
        <f>Table3[[#This Row],[HARGA]]*Table3[[#This Row],[QTY]]</f>
        <v>9000</v>
      </c>
      <c r="F740" s="8">
        <f>VLOOKUP(Table3[[#This Row],[kode_brg]],Table2[[kode_brg]:[mark_up]],9,FALSE)</f>
        <v>775</v>
      </c>
      <c r="G740" s="8">
        <f>Table3[[#This Row],[MARKUP]]*Table3[[#This Row],[QTY]]</f>
        <v>775</v>
      </c>
      <c r="H740" s="8"/>
    </row>
    <row r="741" spans="1:8" x14ac:dyDescent="0.3">
      <c r="A741" s="15" t="s">
        <v>162</v>
      </c>
      <c r="B741" t="str">
        <f>VLOOKUP(Table3[[#This Row],[kode_brg]],Table2[[kode_brg]:[nama_brg]],2,FALSE)</f>
        <v>AQUA AIR MNM BOTOL 600ML</v>
      </c>
      <c r="C741" s="8">
        <v>1</v>
      </c>
      <c r="D741" s="8">
        <f>VLOOKUP(Table3[[#This Row],[kode_brg]],Table2[[kode_brg]:[jual]],8,FALSE)</f>
        <v>3000</v>
      </c>
      <c r="E741" s="8">
        <f>Table3[[#This Row],[HARGA]]*Table3[[#This Row],[QTY]]</f>
        <v>3000</v>
      </c>
      <c r="F741" s="8">
        <f>VLOOKUP(Table3[[#This Row],[kode_brg]],Table2[[kode_brg]:[mark_up]],9,FALSE)</f>
        <v>842</v>
      </c>
      <c r="G741" s="8">
        <f>Table3[[#This Row],[MARKUP]]*Table3[[#This Row],[QTY]]</f>
        <v>842</v>
      </c>
      <c r="H741" s="8"/>
    </row>
    <row r="742" spans="1:8" x14ac:dyDescent="0.3">
      <c r="A742" s="15" t="s">
        <v>1304</v>
      </c>
      <c r="B742" t="str">
        <f>VLOOKUP(Table3[[#This Row],[kode_brg]],Table2[[kode_brg]:[nama_brg]],2,FALSE)</f>
        <v>TRIPANCA 600ML</v>
      </c>
      <c r="C742" s="8">
        <v>1</v>
      </c>
      <c r="D742" s="8">
        <f>VLOOKUP(Table3[[#This Row],[kode_brg]],Table2[[kode_brg]:[jual]],8,FALSE)</f>
        <v>2000</v>
      </c>
      <c r="E742" s="8">
        <f>Table3[[#This Row],[HARGA]]*Table3[[#This Row],[QTY]]</f>
        <v>2000</v>
      </c>
      <c r="F742" s="8">
        <f>VLOOKUP(Table3[[#This Row],[kode_brg]],Table2[[kode_brg]:[mark_up]],9,FALSE)</f>
        <v>750</v>
      </c>
      <c r="G742" s="8">
        <f>Table3[[#This Row],[MARKUP]]*Table3[[#This Row],[QTY]]</f>
        <v>750</v>
      </c>
      <c r="H742" s="8"/>
    </row>
    <row r="743" spans="1:8" x14ac:dyDescent="0.3">
      <c r="A743" s="44" t="s">
        <v>1506</v>
      </c>
      <c r="B743" t="str">
        <f>VLOOKUP(Table3[[#This Row],[kode_brg]],Table2[[kode_brg]:[nama_brg]],2,FALSE)</f>
        <v>MEET JELLY ALL VARIAN</v>
      </c>
      <c r="C743" s="8">
        <v>1</v>
      </c>
      <c r="D743" s="8">
        <f>VLOOKUP(Table3[[#This Row],[kode_brg]],Table2[[kode_brg]:[jual]],8,FALSE)</f>
        <v>12000</v>
      </c>
      <c r="E743" s="8">
        <f>Table3[[#This Row],[HARGA]]*Table3[[#This Row],[QTY]]</f>
        <v>12000</v>
      </c>
      <c r="F743" s="8">
        <f>VLOOKUP(Table3[[#This Row],[kode_brg]],Table2[[kode_brg]:[mark_up]],9,FALSE)</f>
        <v>1000</v>
      </c>
      <c r="G743" s="8">
        <f>Table3[[#This Row],[MARKUP]]*Table3[[#This Row],[QTY]]</f>
        <v>1000</v>
      </c>
      <c r="H743" s="8"/>
    </row>
    <row r="744" spans="1:8" x14ac:dyDescent="0.3">
      <c r="A744" s="44" t="s">
        <v>1654</v>
      </c>
      <c r="B744" t="str">
        <f>VLOOKUP(Table3[[#This Row],[kode_brg]],Table2[[kode_brg]:[nama_brg]],2,FALSE)</f>
        <v>MAKARONI</v>
      </c>
      <c r="C744" s="8">
        <v>1</v>
      </c>
      <c r="D744" s="8">
        <f>VLOOKUP(Table3[[#This Row],[kode_brg]],Table2[[kode_brg]:[jual]],8,FALSE)</f>
        <v>6000</v>
      </c>
      <c r="E744" s="8">
        <f>Table3[[#This Row],[HARGA]]*Table3[[#This Row],[QTY]]</f>
        <v>6000</v>
      </c>
      <c r="F744" s="8">
        <f>VLOOKUP(Table3[[#This Row],[kode_brg]],Table2[[kode_brg]:[mark_up]],9,FALSE)</f>
        <v>500</v>
      </c>
      <c r="G744" s="8">
        <f>Table3[[#This Row],[MARKUP]]*Table3[[#This Row],[QTY]]</f>
        <v>500</v>
      </c>
      <c r="H744" s="8"/>
    </row>
    <row r="745" spans="1:8" x14ac:dyDescent="0.3">
      <c r="A745" s="42" t="s">
        <v>1340</v>
      </c>
      <c r="B745" t="str">
        <f>VLOOKUP(Table3[[#This Row],[kode_brg]],Table2[[kode_brg]:[nama_brg]],2,FALSE)</f>
        <v>SEBLAK</v>
      </c>
      <c r="C745" s="8">
        <v>2</v>
      </c>
      <c r="D745" s="8">
        <f>VLOOKUP(Table3[[#This Row],[kode_brg]],Table2[[kode_brg]:[jual]],8,FALSE)</f>
        <v>5000</v>
      </c>
      <c r="E745" s="8">
        <f>Table3[[#This Row],[HARGA]]*Table3[[#This Row],[QTY]]</f>
        <v>10000</v>
      </c>
      <c r="F745" s="8">
        <f>VLOOKUP(Table3[[#This Row],[kode_brg]],Table2[[kode_brg]:[mark_up]],9,FALSE)</f>
        <v>500</v>
      </c>
      <c r="G745" s="8">
        <f>Table3[[#This Row],[MARKUP]]*Table3[[#This Row],[QTY]]</f>
        <v>1000</v>
      </c>
      <c r="H745" s="8"/>
    </row>
    <row r="746" spans="1:8" x14ac:dyDescent="0.3">
      <c r="A746" s="41" t="s">
        <v>1336</v>
      </c>
      <c r="B746" t="str">
        <f>VLOOKUP(Table3[[#This Row],[kode_brg]],Table2[[kode_brg]:[nama_brg]],2,FALSE)</f>
        <v>ULTRAMILK FULL CREAM 200ML</v>
      </c>
      <c r="C746" s="8">
        <v>2</v>
      </c>
      <c r="D746" s="8">
        <f>VLOOKUP(Table3[[#This Row],[kode_brg]],Table2[[kode_brg]:[jual]],8,FALSE)</f>
        <v>5500</v>
      </c>
      <c r="E746" s="8">
        <f>Table3[[#This Row],[HARGA]]*Table3[[#This Row],[QTY]]</f>
        <v>11000</v>
      </c>
      <c r="F746" s="8">
        <f>VLOOKUP(Table3[[#This Row],[kode_brg]],Table2[[kode_brg]:[mark_up]],9,FALSE)</f>
        <v>1070</v>
      </c>
      <c r="G746" s="8">
        <f>Table3[[#This Row],[MARKUP]]*Table3[[#This Row],[QTY]]</f>
        <v>2140</v>
      </c>
      <c r="H746" s="8"/>
    </row>
    <row r="747" spans="1:8" x14ac:dyDescent="0.3">
      <c r="A747" s="15" t="s">
        <v>1304</v>
      </c>
      <c r="B747" t="str">
        <f>VLOOKUP(Table3[[#This Row],[kode_brg]],Table2[[kode_brg]:[nama_brg]],2,FALSE)</f>
        <v>TRIPANCA 600ML</v>
      </c>
      <c r="C747" s="8">
        <v>1</v>
      </c>
      <c r="D747" s="8">
        <f>VLOOKUP(Table3[[#This Row],[kode_brg]],Table2[[kode_brg]:[jual]],8,FALSE)</f>
        <v>2000</v>
      </c>
      <c r="E747" s="8">
        <f>Table3[[#This Row],[HARGA]]*Table3[[#This Row],[QTY]]</f>
        <v>2000</v>
      </c>
      <c r="F747" s="8">
        <f>VLOOKUP(Table3[[#This Row],[kode_brg]],Table2[[kode_brg]:[mark_up]],9,FALSE)</f>
        <v>750</v>
      </c>
      <c r="G747" s="8">
        <f>Table3[[#This Row],[MARKUP]]*Table3[[#This Row],[QTY]]</f>
        <v>750</v>
      </c>
      <c r="H747" s="8"/>
    </row>
    <row r="748" spans="1:8" x14ac:dyDescent="0.3">
      <c r="A748" s="41" t="s">
        <v>1358</v>
      </c>
      <c r="B748" t="str">
        <f>VLOOKUP(Table3[[#This Row],[kode_brg]],Table2[[kode_brg]:[nama_brg]],2,FALSE)</f>
        <v>FRESTEA MELATI 350 ML</v>
      </c>
      <c r="C748" s="8">
        <v>1</v>
      </c>
      <c r="D748" s="8">
        <f>VLOOKUP(Table3[[#This Row],[kode_brg]],Table2[[kode_brg]:[jual]],8,FALSE)</f>
        <v>4000</v>
      </c>
      <c r="E748" s="8">
        <f>Table3[[#This Row],[HARGA]]*Table3[[#This Row],[QTY]]</f>
        <v>4000</v>
      </c>
      <c r="F748" s="8">
        <f>VLOOKUP(Table3[[#This Row],[kode_brg]],Table2[[kode_brg]:[mark_up]],9,FALSE)</f>
        <v>914</v>
      </c>
      <c r="G748" s="8">
        <f>Table3[[#This Row],[MARKUP]]*Table3[[#This Row],[QTY]]</f>
        <v>914</v>
      </c>
      <c r="H748" s="8"/>
    </row>
    <row r="749" spans="1:8" x14ac:dyDescent="0.3">
      <c r="A749" s="15" t="s">
        <v>1539</v>
      </c>
      <c r="B749" t="str">
        <f>VLOOKUP(Table3[[#This Row],[kode_brg]],Table2[[kode_brg]:[nama_brg]],2,FALSE)</f>
        <v>NU GREENTEA GREEN TEA 330 ml</v>
      </c>
      <c r="C749" s="8">
        <v>1</v>
      </c>
      <c r="D749" s="8">
        <f>VLOOKUP(Table3[[#This Row],[kode_brg]],Table2[[kode_brg]:[jual]],8,FALSE)</f>
        <v>4500</v>
      </c>
      <c r="E749" s="8">
        <f>Table3[[#This Row],[HARGA]]*Table3[[#This Row],[QTY]]</f>
        <v>4500</v>
      </c>
      <c r="F749" s="8">
        <f>VLOOKUP(Table3[[#This Row],[kode_brg]],Table2[[kode_brg]:[mark_up]],9,FALSE)</f>
        <v>1095</v>
      </c>
      <c r="G749" s="8">
        <f>Table3[[#This Row],[MARKUP]]*Table3[[#This Row],[QTY]]</f>
        <v>1095</v>
      </c>
      <c r="H749" s="8"/>
    </row>
    <row r="750" spans="1:8" x14ac:dyDescent="0.3">
      <c r="A750" s="15" t="s">
        <v>162</v>
      </c>
      <c r="B750" t="str">
        <f>VLOOKUP(Table3[[#This Row],[kode_brg]],Table2[[kode_brg]:[nama_brg]],2,FALSE)</f>
        <v>AQUA AIR MNM BOTOL 600ML</v>
      </c>
      <c r="C750" s="8">
        <v>1</v>
      </c>
      <c r="D750" s="8">
        <f>VLOOKUP(Table3[[#This Row],[kode_brg]],Table2[[kode_brg]:[jual]],8,FALSE)</f>
        <v>3000</v>
      </c>
      <c r="E750" s="8">
        <f>Table3[[#This Row],[HARGA]]*Table3[[#This Row],[QTY]]</f>
        <v>3000</v>
      </c>
      <c r="F750" s="8">
        <f>VLOOKUP(Table3[[#This Row],[kode_brg]],Table2[[kode_brg]:[mark_up]],9,FALSE)</f>
        <v>842</v>
      </c>
      <c r="G750" s="8">
        <f>Table3[[#This Row],[MARKUP]]*Table3[[#This Row],[QTY]]</f>
        <v>842</v>
      </c>
      <c r="H750" s="8"/>
    </row>
    <row r="751" spans="1:8" x14ac:dyDescent="0.3">
      <c r="A751" s="15" t="s">
        <v>315</v>
      </c>
      <c r="B751" t="str">
        <f>VLOOKUP(Table3[[#This Row],[kode_brg]],Table2[[kode_brg]:[nama_brg]],2,FALSE)</f>
        <v xml:space="preserve">POP MIE RASA AYAM </v>
      </c>
      <c r="C751" s="8">
        <v>1</v>
      </c>
      <c r="D751" s="8">
        <f>VLOOKUP(Table3[[#This Row],[kode_brg]],Table2[[kode_brg]:[jual]],8,FALSE)</f>
        <v>5000</v>
      </c>
      <c r="E751" s="8">
        <f>Table3[[#This Row],[HARGA]]*Table3[[#This Row],[QTY]]</f>
        <v>5000</v>
      </c>
      <c r="F751" s="8">
        <f>VLOOKUP(Table3[[#This Row],[kode_brg]],Table2[[kode_brg]:[mark_up]],9,FALSE)</f>
        <v>825</v>
      </c>
      <c r="G751" s="8">
        <f>Table3[[#This Row],[MARKUP]]*Table3[[#This Row],[QTY]]</f>
        <v>825</v>
      </c>
      <c r="H751" s="8"/>
    </row>
    <row r="752" spans="1:8" x14ac:dyDescent="0.3">
      <c r="A752" s="16" t="s">
        <v>119</v>
      </c>
      <c r="B752" t="str">
        <f>VLOOKUP(Table3[[#This Row],[kode_brg]],Table2[[kode_brg]:[nama_brg]],2,FALSE)</f>
        <v>GOLDA DOLCE LATTE RTD 200 ML</v>
      </c>
      <c r="C752" s="8">
        <v>1</v>
      </c>
      <c r="D752" s="8">
        <f>VLOOKUP(Table3[[#This Row],[kode_brg]],Table2[[kode_brg]:[jual]],8,FALSE)</f>
        <v>3500</v>
      </c>
      <c r="E752" s="8">
        <f>Table3[[#This Row],[HARGA]]*Table3[[#This Row],[QTY]]</f>
        <v>3500</v>
      </c>
      <c r="F752" s="8">
        <f>VLOOKUP(Table3[[#This Row],[kode_brg]],Table2[[kode_brg]:[mark_up]],9,FALSE)</f>
        <v>725</v>
      </c>
      <c r="G752" s="8">
        <f>Table3[[#This Row],[MARKUP]]*Table3[[#This Row],[QTY]]</f>
        <v>725</v>
      </c>
      <c r="H752" s="8"/>
    </row>
    <row r="753" spans="1:8" x14ac:dyDescent="0.3">
      <c r="A753" s="15" t="s">
        <v>418</v>
      </c>
      <c r="B753" t="str">
        <f>VLOOKUP(Table3[[#This Row],[kode_brg]],Table2[[kode_brg]:[nama_brg]],2,FALSE)</f>
        <v>GREENFIELDS STRW MILK 200ML</v>
      </c>
      <c r="C753" s="8">
        <v>1</v>
      </c>
      <c r="D753" s="8">
        <f>VLOOKUP(Table3[[#This Row],[kode_brg]],Table2[[kode_brg]:[jual]],8,FALSE)</f>
        <v>5500</v>
      </c>
      <c r="E753" s="8">
        <f>Table3[[#This Row],[HARGA]]*Table3[[#This Row],[QTY]]</f>
        <v>5500</v>
      </c>
      <c r="F753" s="8">
        <f>VLOOKUP(Table3[[#This Row],[kode_brg]],Table2[[kode_brg]:[mark_up]],9,FALSE)</f>
        <v>759</v>
      </c>
      <c r="G753" s="8">
        <f>Table3[[#This Row],[MARKUP]]*Table3[[#This Row],[QTY]]</f>
        <v>759</v>
      </c>
      <c r="H753" s="8"/>
    </row>
    <row r="754" spans="1:8" x14ac:dyDescent="0.3">
      <c r="A754" s="16" t="s">
        <v>828</v>
      </c>
      <c r="B754" t="str">
        <f>VLOOKUP(Table3[[#This Row],[kode_brg]],Table2[[kode_brg]:[nama_brg]],2,FALSE)</f>
        <v>CUCU RICE CRISPIES</v>
      </c>
      <c r="C754" s="8">
        <v>1</v>
      </c>
      <c r="D754" s="8">
        <f>VLOOKUP(Table3[[#This Row],[kode_brg]],Table2[[kode_brg]:[jual]],8,FALSE)</f>
        <v>1000</v>
      </c>
      <c r="E754" s="8">
        <f>Table3[[#This Row],[HARGA]]*Table3[[#This Row],[QTY]]</f>
        <v>1000</v>
      </c>
      <c r="F754" s="8">
        <f>VLOOKUP(Table3[[#This Row],[kode_brg]],Table2[[kode_brg]:[mark_up]],9,FALSE)</f>
        <v>113</v>
      </c>
      <c r="G754" s="8">
        <f>Table3[[#This Row],[MARKUP]]*Table3[[#This Row],[QTY]]</f>
        <v>113</v>
      </c>
      <c r="H754" s="8"/>
    </row>
    <row r="755" spans="1:8" x14ac:dyDescent="0.3">
      <c r="A755" s="15" t="s">
        <v>719</v>
      </c>
      <c r="B755" t="str">
        <f>VLOOKUP(Table3[[#This Row],[kode_brg]],Table2[[kode_brg]:[nama_brg]],2,FALSE)</f>
        <v>GULA GUNUNG MADU BKS 1 KG</v>
      </c>
      <c r="C755" s="8">
        <v>1</v>
      </c>
      <c r="D755" s="8">
        <f>VLOOKUP(Table3[[#This Row],[kode_brg]],Table2[[kode_brg]:[jual]],8,FALSE)</f>
        <v>15000</v>
      </c>
      <c r="E755" s="8">
        <f>Table3[[#This Row],[HARGA]]*Table3[[#This Row],[QTY]]</f>
        <v>15000</v>
      </c>
      <c r="F755" s="8">
        <f>VLOOKUP(Table3[[#This Row],[kode_brg]],Table2[[kode_brg]:[mark_up]],9,FALSE)</f>
        <v>900</v>
      </c>
      <c r="G755" s="8">
        <f>Table3[[#This Row],[MARKUP]]*Table3[[#This Row],[QTY]]</f>
        <v>900</v>
      </c>
      <c r="H755" s="8"/>
    </row>
    <row r="756" spans="1:8" x14ac:dyDescent="0.3">
      <c r="A756" s="15" t="s">
        <v>1472</v>
      </c>
      <c r="B756" t="str">
        <f>VLOOKUP(Table3[[#This Row],[kode_brg]],Table2[[kode_brg]:[nama_brg]],2,FALSE)</f>
        <v>TANGO MILKY CHOCOLATE 16GR</v>
      </c>
      <c r="C756" s="8">
        <v>1</v>
      </c>
      <c r="D756" s="8">
        <f>VLOOKUP(Table3[[#This Row],[kode_brg]],Table2[[kode_brg]:[jual]],8,FALSE)</f>
        <v>1000</v>
      </c>
      <c r="E756" s="8">
        <f>Table3[[#This Row],[HARGA]]*Table3[[#This Row],[QTY]]</f>
        <v>1000</v>
      </c>
      <c r="F756" s="8">
        <f>VLOOKUP(Table3[[#This Row],[kode_brg]],Table2[[kode_brg]:[mark_up]],9,FALSE)</f>
        <v>150</v>
      </c>
      <c r="G756" s="8">
        <f>Table3[[#This Row],[MARKUP]]*Table3[[#This Row],[QTY]]</f>
        <v>150</v>
      </c>
      <c r="H756" s="8"/>
    </row>
    <row r="757" spans="1:8" x14ac:dyDescent="0.3">
      <c r="A757" s="15" t="s">
        <v>1546</v>
      </c>
      <c r="B757" t="str">
        <f>VLOOKUP(Table3[[#This Row],[kode_brg]],Table2[[kode_brg]:[nama_brg]],2,FALSE)</f>
        <v>NU MILKTEA  330ML</v>
      </c>
      <c r="C757" s="8">
        <v>1</v>
      </c>
      <c r="D757" s="8">
        <f>VLOOKUP(Table3[[#This Row],[kode_brg]],Table2[[kode_brg]:[jual]],8,FALSE)</f>
        <v>7500</v>
      </c>
      <c r="E757" s="8">
        <f>Table3[[#This Row],[HARGA]]*Table3[[#This Row],[QTY]]</f>
        <v>7500</v>
      </c>
      <c r="F757" s="8">
        <f>VLOOKUP(Table3[[#This Row],[kode_brg]],Table2[[kode_brg]:[mark_up]],9,FALSE)</f>
        <v>1162</v>
      </c>
      <c r="G757" s="8">
        <f>Table3[[#This Row],[MARKUP]]*Table3[[#This Row],[QTY]]</f>
        <v>1162</v>
      </c>
      <c r="H757" s="8"/>
    </row>
    <row r="758" spans="1:8" x14ac:dyDescent="0.3">
      <c r="A758" s="16" t="s">
        <v>404</v>
      </c>
      <c r="B758" t="str">
        <f>VLOOKUP(Table3[[#This Row],[kode_brg]],Table2[[kode_brg]:[nama_brg]],2,FALSE)</f>
        <v xml:space="preserve">OPAO ORIGINAL 125 ML </v>
      </c>
      <c r="C758" s="8">
        <v>1</v>
      </c>
      <c r="D758" s="8">
        <f>VLOOKUP(Table3[[#This Row],[kode_brg]],Table2[[kode_brg]:[jual]],8,FALSE)</f>
        <v>3000</v>
      </c>
      <c r="E758" s="8">
        <f>Table3[[#This Row],[HARGA]]*Table3[[#This Row],[QTY]]</f>
        <v>3000</v>
      </c>
      <c r="F758" s="8">
        <f>VLOOKUP(Table3[[#This Row],[kode_brg]],Table2[[kode_brg]:[mark_up]],9,FALSE)</f>
        <v>700</v>
      </c>
      <c r="G758" s="8">
        <f>Table3[[#This Row],[MARKUP]]*Table3[[#This Row],[QTY]]</f>
        <v>700</v>
      </c>
      <c r="H758" s="8"/>
    </row>
    <row r="759" spans="1:8" x14ac:dyDescent="0.3">
      <c r="A759" s="16" t="s">
        <v>422</v>
      </c>
      <c r="B759" t="str">
        <f>VLOOKUP(Table3[[#This Row],[kode_brg]],Table2[[kode_brg]:[nama_brg]],2,FALSE)</f>
        <v>ULTRA SUSU SLIM STRAW 250 ML</v>
      </c>
      <c r="C759" s="8">
        <v>1</v>
      </c>
      <c r="D759" s="8">
        <f>VLOOKUP(Table3[[#This Row],[kode_brg]],Table2[[kode_brg]:[jual]],8,FALSE)</f>
        <v>5500</v>
      </c>
      <c r="E759" s="8">
        <f>Table3[[#This Row],[HARGA]]*Table3[[#This Row],[QTY]]</f>
        <v>5500</v>
      </c>
      <c r="F759" s="8">
        <f>VLOOKUP(Table3[[#This Row],[kode_brg]],Table2[[kode_brg]:[mark_up]],9,FALSE)</f>
        <v>645</v>
      </c>
      <c r="G759" s="8">
        <f>Table3[[#This Row],[MARKUP]]*Table3[[#This Row],[QTY]]</f>
        <v>645</v>
      </c>
      <c r="H759" s="8"/>
    </row>
    <row r="760" spans="1:8" x14ac:dyDescent="0.3">
      <c r="A760" s="16" t="s">
        <v>892</v>
      </c>
      <c r="B760" t="str">
        <f>VLOOKUP(Table3[[#This Row],[kode_brg]],Table2[[kode_brg]:[nama_brg]],2,FALSE)</f>
        <v>PIATTOS BBQ 20 GR</v>
      </c>
      <c r="C760" s="8">
        <v>1</v>
      </c>
      <c r="D760" s="8">
        <f>VLOOKUP(Table3[[#This Row],[kode_brg]],Table2[[kode_brg]:[jual]],8,FALSE)</f>
        <v>2000</v>
      </c>
      <c r="E760" s="8">
        <f>Table3[[#This Row],[HARGA]]*Table3[[#This Row],[QTY]]</f>
        <v>2000</v>
      </c>
      <c r="F760" s="8">
        <f>VLOOKUP(Table3[[#This Row],[kode_brg]],Table2[[kode_brg]:[mark_up]],9,FALSE)</f>
        <v>400</v>
      </c>
      <c r="G760" s="8">
        <f>Table3[[#This Row],[MARKUP]]*Table3[[#This Row],[QTY]]</f>
        <v>400</v>
      </c>
      <c r="H760" s="8"/>
    </row>
    <row r="761" spans="1:8" x14ac:dyDescent="0.3">
      <c r="A761" s="15" t="s">
        <v>1508</v>
      </c>
      <c r="B761" t="str">
        <f>VLOOKUP(Table3[[#This Row],[kode_brg]],Table2[[kode_brg]:[nama_brg]],2,FALSE)</f>
        <v>JOYDAY MILKY CHOCOLATE 43GR</v>
      </c>
      <c r="C761" s="8">
        <v>1</v>
      </c>
      <c r="D761" s="8">
        <f>VLOOKUP(Table3[[#This Row],[kode_brg]],Table2[[kode_brg]:[jual]],8,FALSE)</f>
        <v>3000</v>
      </c>
      <c r="E761" s="8">
        <f>Table3[[#This Row],[HARGA]]*Table3[[#This Row],[QTY]]</f>
        <v>3000</v>
      </c>
      <c r="F761" s="8">
        <f>VLOOKUP(Table3[[#This Row],[kode_brg]],Table2[[kode_brg]:[mark_up]],9,FALSE)</f>
        <v>560</v>
      </c>
      <c r="G761" s="8">
        <f>Table3[[#This Row],[MARKUP]]*Table3[[#This Row],[QTY]]</f>
        <v>560</v>
      </c>
      <c r="H761" s="8"/>
    </row>
    <row r="762" spans="1:8" x14ac:dyDescent="0.3">
      <c r="A762" s="15" t="s">
        <v>390</v>
      </c>
      <c r="B762" t="str">
        <f>VLOOKUP(Table3[[#This Row],[kode_brg]],Table2[[kode_brg]:[nama_brg]],2,FALSE)</f>
        <v>JOYDAY COOL WATER MELON</v>
      </c>
      <c r="C762" s="8">
        <v>1</v>
      </c>
      <c r="D762" s="8">
        <f>VLOOKUP(Table3[[#This Row],[kode_brg]],Table2[[kode_brg]:[jual]],8,FALSE)</f>
        <v>2000</v>
      </c>
      <c r="E762" s="8">
        <f>Table3[[#This Row],[HARGA]]*Table3[[#This Row],[QTY]]</f>
        <v>2000</v>
      </c>
      <c r="F762" s="8">
        <f>VLOOKUP(Table3[[#This Row],[kode_brg]],Table2[[kode_brg]:[mark_up]],9,FALSE)</f>
        <v>320</v>
      </c>
      <c r="G762" s="8">
        <f>Table3[[#This Row],[MARKUP]]*Table3[[#This Row],[QTY]]</f>
        <v>320</v>
      </c>
      <c r="H762" s="8"/>
    </row>
    <row r="763" spans="1:8" x14ac:dyDescent="0.3">
      <c r="A763" s="16" t="s">
        <v>368</v>
      </c>
      <c r="B763" t="str">
        <f>VLOOKUP(Table3[[#This Row],[kode_brg]],Table2[[kode_brg]:[nama_brg]],2,FALSE)</f>
        <v>CRUNCHY CHOCOLATE MALT 75 GR</v>
      </c>
      <c r="C763" s="8">
        <v>1</v>
      </c>
      <c r="D763" s="8">
        <f>VLOOKUP(Table3[[#This Row],[kode_brg]],Table2[[kode_brg]:[jual]],8,FALSE)</f>
        <v>4500</v>
      </c>
      <c r="E763" s="8">
        <f>Table3[[#This Row],[HARGA]]*Table3[[#This Row],[QTY]]</f>
        <v>4500</v>
      </c>
      <c r="F763" s="8">
        <f>VLOOKUP(Table3[[#This Row],[kode_brg]],Table2[[kode_brg]:[mark_up]],9,FALSE)</f>
        <v>500</v>
      </c>
      <c r="G763" s="8">
        <f>Table3[[#This Row],[MARKUP]]*Table3[[#This Row],[QTY]]</f>
        <v>500</v>
      </c>
      <c r="H763" s="8"/>
    </row>
    <row r="764" spans="1:8" x14ac:dyDescent="0.3">
      <c r="A764" s="37" t="s">
        <v>1289</v>
      </c>
      <c r="B764" t="str">
        <f>VLOOKUP(Table3[[#This Row],[kode_brg]],Table2[[kode_brg]:[nama_brg]],2,FALSE)</f>
        <v>TRIPANCA 1.5LT</v>
      </c>
      <c r="C764" s="8">
        <v>2</v>
      </c>
      <c r="D764" s="8">
        <f>VLOOKUP(Table3[[#This Row],[kode_brg]],Table2[[kode_brg]:[jual]],8,FALSE)</f>
        <v>4500</v>
      </c>
      <c r="E764" s="8">
        <f>Table3[[#This Row],[HARGA]]*Table3[[#This Row],[QTY]]</f>
        <v>9000</v>
      </c>
      <c r="F764" s="8">
        <f>VLOOKUP(Table3[[#This Row],[kode_brg]],Table2[[kode_brg]:[mark_up]],9,FALSE)</f>
        <v>2000</v>
      </c>
      <c r="G764" s="8">
        <f>Table3[[#This Row],[MARKUP]]*Table3[[#This Row],[QTY]]</f>
        <v>4000</v>
      </c>
      <c r="H764" s="8"/>
    </row>
    <row r="765" spans="1:8" x14ac:dyDescent="0.3">
      <c r="A765" s="15" t="s">
        <v>1508</v>
      </c>
      <c r="B765" t="str">
        <f>VLOOKUP(Table3[[#This Row],[kode_brg]],Table2[[kode_brg]:[nama_brg]],2,FALSE)</f>
        <v>JOYDAY MILKY CHOCOLATE 43GR</v>
      </c>
      <c r="C765" s="8">
        <v>2</v>
      </c>
      <c r="D765" s="8">
        <f>VLOOKUP(Table3[[#This Row],[kode_brg]],Table2[[kode_brg]:[jual]],8,FALSE)</f>
        <v>3000</v>
      </c>
      <c r="E765" s="8">
        <f>Table3[[#This Row],[HARGA]]*Table3[[#This Row],[QTY]]</f>
        <v>6000</v>
      </c>
      <c r="F765" s="8">
        <f>VLOOKUP(Table3[[#This Row],[kode_brg]],Table2[[kode_brg]:[mark_up]],9,FALSE)</f>
        <v>560</v>
      </c>
      <c r="G765" s="8">
        <f>Table3[[#This Row],[MARKUP]]*Table3[[#This Row],[QTY]]</f>
        <v>1120</v>
      </c>
      <c r="H765" s="8"/>
    </row>
    <row r="766" spans="1:8" x14ac:dyDescent="0.3">
      <c r="A766" s="15" t="s">
        <v>1304</v>
      </c>
      <c r="B766" t="str">
        <f>VLOOKUP(Table3[[#This Row],[kode_brg]],Table2[[kode_brg]:[nama_brg]],2,FALSE)</f>
        <v>TRIPANCA 600ML</v>
      </c>
      <c r="C766" s="8">
        <v>7</v>
      </c>
      <c r="D766" s="8">
        <f>VLOOKUP(Table3[[#This Row],[kode_brg]],Table2[[kode_brg]:[jual]],8,FALSE)</f>
        <v>2000</v>
      </c>
      <c r="E766" s="8">
        <f>Table3[[#This Row],[HARGA]]*Table3[[#This Row],[QTY]]</f>
        <v>14000</v>
      </c>
      <c r="F766" s="8">
        <f>VLOOKUP(Table3[[#This Row],[kode_brg]],Table2[[kode_brg]:[mark_up]],9,FALSE)</f>
        <v>750</v>
      </c>
      <c r="G766" s="8">
        <f>Table3[[#This Row],[MARKUP]]*Table3[[#This Row],[QTY]]</f>
        <v>5250</v>
      </c>
      <c r="H766" s="8"/>
    </row>
    <row r="767" spans="1:8" x14ac:dyDescent="0.3">
      <c r="A767" s="37" t="s">
        <v>1289</v>
      </c>
      <c r="B767" t="str">
        <f>VLOOKUP(Table3[[#This Row],[kode_brg]],Table2[[kode_brg]:[nama_brg]],2,FALSE)</f>
        <v>TRIPANCA 1.5LT</v>
      </c>
      <c r="C767" s="8">
        <v>4</v>
      </c>
      <c r="D767" s="8">
        <f>VLOOKUP(Table3[[#This Row],[kode_brg]],Table2[[kode_brg]:[jual]],8,FALSE)</f>
        <v>4500</v>
      </c>
      <c r="E767" s="8">
        <f>Table3[[#This Row],[HARGA]]*Table3[[#This Row],[QTY]]</f>
        <v>18000</v>
      </c>
      <c r="F767" s="8">
        <f>VLOOKUP(Table3[[#This Row],[kode_brg]],Table2[[kode_brg]:[mark_up]],9,FALSE)</f>
        <v>2000</v>
      </c>
      <c r="G767" s="8">
        <f>Table3[[#This Row],[MARKUP]]*Table3[[#This Row],[QTY]]</f>
        <v>8000</v>
      </c>
      <c r="H767" s="8"/>
    </row>
    <row r="768" spans="1:8" x14ac:dyDescent="0.3">
      <c r="A768" s="15" t="s">
        <v>587</v>
      </c>
      <c r="B768" t="str">
        <f>VLOOKUP(Table3[[#This Row],[kode_brg]],Table2[[kode_brg]:[nama_brg]],2,FALSE)</f>
        <v>RELAXA MANGO MINT FLAVOR</v>
      </c>
      <c r="C768" s="8">
        <v>1</v>
      </c>
      <c r="D768" s="8">
        <f>VLOOKUP(Table3[[#This Row],[kode_brg]],Table2[[kode_brg]:[jual]],8,FALSE)</f>
        <v>6000</v>
      </c>
      <c r="E768" s="8">
        <f>Table3[[#This Row],[HARGA]]*Table3[[#This Row],[QTY]]</f>
        <v>6000</v>
      </c>
      <c r="F768" s="8">
        <f>VLOOKUP(Table3[[#This Row],[kode_brg]],Table2[[kode_brg]:[mark_up]],9,FALSE)</f>
        <v>1270</v>
      </c>
      <c r="G768" s="8">
        <f>Table3[[#This Row],[MARKUP]]*Table3[[#This Row],[QTY]]</f>
        <v>1270</v>
      </c>
      <c r="H768" s="8"/>
    </row>
    <row r="769" spans="1:8" x14ac:dyDescent="0.3">
      <c r="A769" s="15" t="s">
        <v>390</v>
      </c>
      <c r="B769" t="str">
        <f>VLOOKUP(Table3[[#This Row],[kode_brg]],Table2[[kode_brg]:[nama_brg]],2,FALSE)</f>
        <v>JOYDAY COOL WATER MELON</v>
      </c>
      <c r="C769" s="8">
        <v>1</v>
      </c>
      <c r="D769" s="8">
        <f>VLOOKUP(Table3[[#This Row],[kode_brg]],Table2[[kode_brg]:[jual]],8,FALSE)</f>
        <v>2000</v>
      </c>
      <c r="E769" s="8">
        <f>Table3[[#This Row],[HARGA]]*Table3[[#This Row],[QTY]]</f>
        <v>2000</v>
      </c>
      <c r="F769" s="8">
        <f>VLOOKUP(Table3[[#This Row],[kode_brg]],Table2[[kode_brg]:[mark_up]],9,FALSE)</f>
        <v>320</v>
      </c>
      <c r="G769" s="8">
        <f>Table3[[#This Row],[MARKUP]]*Table3[[#This Row],[QTY]]</f>
        <v>320</v>
      </c>
      <c r="H769" s="8"/>
    </row>
    <row r="770" spans="1:8" x14ac:dyDescent="0.3">
      <c r="A770" s="16" t="s">
        <v>267</v>
      </c>
      <c r="B770" t="str">
        <f>VLOOKUP(Table3[[#This Row],[kode_brg]],Table2[[kode_brg]:[nama_brg]],2,FALSE)</f>
        <v>FRESTEA GREEN TEA HONEY 350 ML</v>
      </c>
      <c r="C770" s="8">
        <v>1</v>
      </c>
      <c r="D770" s="8">
        <f>VLOOKUP(Table3[[#This Row],[kode_brg]],Table2[[kode_brg]:[jual]],8,FALSE)</f>
        <v>4000</v>
      </c>
      <c r="E770" s="8">
        <f>Table3[[#This Row],[HARGA]]*Table3[[#This Row],[QTY]]</f>
        <v>4000</v>
      </c>
      <c r="F770" s="8">
        <f>VLOOKUP(Table3[[#This Row],[kode_brg]],Table2[[kode_brg]:[mark_up]],9,FALSE)</f>
        <v>914</v>
      </c>
      <c r="G770" s="8">
        <f>Table3[[#This Row],[MARKUP]]*Table3[[#This Row],[QTY]]</f>
        <v>914</v>
      </c>
      <c r="H770" s="8"/>
    </row>
    <row r="771" spans="1:8" x14ac:dyDescent="0.3">
      <c r="A771" s="16" t="s">
        <v>1283</v>
      </c>
      <c r="B771" t="str">
        <f>VLOOKUP(Table3[[#This Row],[kode_brg]],Table2[[kode_brg]:[nama_brg]],2,FALSE)</f>
        <v>MASKER DUCKPILL 5 PCS</v>
      </c>
      <c r="C771" s="8">
        <v>1</v>
      </c>
      <c r="D771" s="8">
        <f>VLOOKUP(Table3[[#This Row],[kode_brg]],Table2[[kode_brg]:[jual]],8,FALSE)</f>
        <v>5000</v>
      </c>
      <c r="E771" s="8">
        <f>Table3[[#This Row],[HARGA]]*Table3[[#This Row],[QTY]]</f>
        <v>5000</v>
      </c>
      <c r="F771" s="8">
        <f>VLOOKUP(Table3[[#This Row],[kode_brg]],Table2[[kode_brg]:[mark_up]],9,FALSE)</f>
        <v>500</v>
      </c>
      <c r="G771" s="8">
        <f>Table3[[#This Row],[MARKUP]]*Table3[[#This Row],[QTY]]</f>
        <v>500</v>
      </c>
      <c r="H771" s="8"/>
    </row>
    <row r="772" spans="1:8" x14ac:dyDescent="0.3">
      <c r="A772" s="36" t="s">
        <v>1432</v>
      </c>
      <c r="B772" t="str">
        <f>VLOOKUP(Table3[[#This Row],[kode_brg]],Table2[[kode_brg]:[nama_brg]],2,FALSE)</f>
        <v>AICE BLUEBERRY COOKIES</v>
      </c>
      <c r="C772" s="8">
        <v>1</v>
      </c>
      <c r="D772" s="8">
        <f>VLOOKUP(Table3[[#This Row],[kode_brg]],Table2[[kode_brg]:[jual]],8,FALSE)</f>
        <v>5500</v>
      </c>
      <c r="E772" s="8">
        <f>Table3[[#This Row],[HARGA]]*Table3[[#This Row],[QTY]]</f>
        <v>5500</v>
      </c>
      <c r="F772" s="8">
        <f>VLOOKUP(Table3[[#This Row],[kode_brg]],Table2[[kode_brg]:[mark_up]],9,FALSE)</f>
        <v>700</v>
      </c>
      <c r="G772" s="8">
        <f>Table3[[#This Row],[MARKUP]]*Table3[[#This Row],[QTY]]</f>
        <v>700</v>
      </c>
      <c r="H772" s="8"/>
    </row>
    <row r="773" spans="1:8" x14ac:dyDescent="0.3">
      <c r="A773" s="16" t="s">
        <v>354</v>
      </c>
      <c r="B773" t="str">
        <f>VLOOKUP(Table3[[#This Row],[kode_brg]],Table2[[kode_brg]:[nama_brg]],2,FALSE)</f>
        <v>AICE MOCHI VANILA</v>
      </c>
      <c r="C773" s="8">
        <v>1</v>
      </c>
      <c r="D773" s="8">
        <f>VLOOKUP(Table3[[#This Row],[kode_brg]],Table2[[kode_brg]:[jual]],8,FALSE)</f>
        <v>3000</v>
      </c>
      <c r="E773" s="8">
        <f>Table3[[#This Row],[HARGA]]*Table3[[#This Row],[QTY]]</f>
        <v>3000</v>
      </c>
      <c r="F773" s="8">
        <f>VLOOKUP(Table3[[#This Row],[kode_brg]],Table2[[kode_brg]:[mark_up]],9,FALSE)</f>
        <v>701</v>
      </c>
      <c r="G773" s="8">
        <f>Table3[[#This Row],[MARKUP]]*Table3[[#This Row],[QTY]]</f>
        <v>701</v>
      </c>
      <c r="H773" s="8"/>
    </row>
    <row r="774" spans="1:8" x14ac:dyDescent="0.3">
      <c r="A774" s="16" t="s">
        <v>384</v>
      </c>
      <c r="B774" t="str">
        <f>VLOOKUP(Table3[[#This Row],[kode_brg]],Table2[[kode_brg]:[nama_brg]],2,FALSE)</f>
        <v>JOYDAY CHOCO CRUNCH</v>
      </c>
      <c r="C774" s="8">
        <v>1</v>
      </c>
      <c r="D774" s="8">
        <f>VLOOKUP(Table3[[#This Row],[kode_brg]],Table2[[kode_brg]:[jual]],8,FALSE)</f>
        <v>3000</v>
      </c>
      <c r="E774" s="8">
        <f>Table3[[#This Row],[HARGA]]*Table3[[#This Row],[QTY]]</f>
        <v>3000</v>
      </c>
      <c r="F774" s="8">
        <f>VLOOKUP(Table3[[#This Row],[kode_brg]],Table2[[kode_brg]:[mark_up]],9,FALSE)</f>
        <v>350</v>
      </c>
      <c r="G774" s="8">
        <f>Table3[[#This Row],[MARKUP]]*Table3[[#This Row],[QTY]]</f>
        <v>350</v>
      </c>
      <c r="H774" s="8"/>
    </row>
    <row r="775" spans="1:8" x14ac:dyDescent="0.3">
      <c r="A775" s="16" t="s">
        <v>267</v>
      </c>
      <c r="B775" t="str">
        <f>VLOOKUP(Table3[[#This Row],[kode_brg]],Table2[[kode_brg]:[nama_brg]],2,FALSE)</f>
        <v>FRESTEA GREEN TEA HONEY 350 ML</v>
      </c>
      <c r="C775" s="8">
        <v>1</v>
      </c>
      <c r="D775" s="8">
        <f>VLOOKUP(Table3[[#This Row],[kode_brg]],Table2[[kode_brg]:[jual]],8,FALSE)</f>
        <v>4000</v>
      </c>
      <c r="E775" s="8">
        <f>Table3[[#This Row],[HARGA]]*Table3[[#This Row],[QTY]]</f>
        <v>4000</v>
      </c>
      <c r="F775" s="8">
        <f>VLOOKUP(Table3[[#This Row],[kode_brg]],Table2[[kode_brg]:[mark_up]],9,FALSE)</f>
        <v>914</v>
      </c>
      <c r="G775" s="8">
        <f>Table3[[#This Row],[MARKUP]]*Table3[[#This Row],[QTY]]</f>
        <v>914</v>
      </c>
      <c r="H775" s="8"/>
    </row>
    <row r="776" spans="1:8" x14ac:dyDescent="0.3">
      <c r="A776" s="15" t="s">
        <v>1508</v>
      </c>
      <c r="B776" t="str">
        <f>VLOOKUP(Table3[[#This Row],[kode_brg]],Table2[[kode_brg]:[nama_brg]],2,FALSE)</f>
        <v>JOYDAY MILKY CHOCOLATE 43GR</v>
      </c>
      <c r="C776" s="8">
        <v>1</v>
      </c>
      <c r="D776" s="8">
        <f>VLOOKUP(Table3[[#This Row],[kode_brg]],Table2[[kode_brg]:[jual]],8,FALSE)</f>
        <v>3000</v>
      </c>
      <c r="E776" s="8">
        <f>Table3[[#This Row],[HARGA]]*Table3[[#This Row],[QTY]]</f>
        <v>3000</v>
      </c>
      <c r="F776" s="8">
        <f>VLOOKUP(Table3[[#This Row],[kode_brg]],Table2[[kode_brg]:[mark_up]],9,FALSE)</f>
        <v>560</v>
      </c>
      <c r="G776" s="8">
        <f>Table3[[#This Row],[MARKUP]]*Table3[[#This Row],[QTY]]</f>
        <v>560</v>
      </c>
      <c r="H776" s="8"/>
    </row>
    <row r="777" spans="1:8" x14ac:dyDescent="0.3">
      <c r="A777" s="15" t="s">
        <v>59</v>
      </c>
      <c r="B777" t="str">
        <f>VLOOKUP(Table3[[#This Row],[kode_brg]],Table2[[kode_brg]:[nama_brg]],2,FALSE)</f>
        <v>CAN 250 ML PET COCA COLA</v>
      </c>
      <c r="C777" s="8">
        <v>1</v>
      </c>
      <c r="D777" s="8">
        <f>VLOOKUP(Table3[[#This Row],[kode_brg]],Table2[[kode_brg]:[jual]],8,FALSE)</f>
        <v>3000</v>
      </c>
      <c r="E777" s="8">
        <f>Table3[[#This Row],[HARGA]]*Table3[[#This Row],[QTY]]</f>
        <v>3000</v>
      </c>
      <c r="F777" s="8">
        <f>VLOOKUP(Table3[[#This Row],[kode_brg]],Table2[[kode_brg]:[mark_up]],9,FALSE)</f>
        <v>250</v>
      </c>
      <c r="G777" s="8">
        <f>Table3[[#This Row],[MARKUP]]*Table3[[#This Row],[QTY]]</f>
        <v>250</v>
      </c>
      <c r="H777" s="8"/>
    </row>
    <row r="778" spans="1:8" x14ac:dyDescent="0.3">
      <c r="A778" s="16" t="s">
        <v>265</v>
      </c>
      <c r="B778" t="str">
        <f>VLOOKUP(Table3[[#This Row],[kode_brg]],Table2[[kode_brg]:[nama_brg]],2,FALSE)</f>
        <v>FRESTEA APEL 500 ML</v>
      </c>
      <c r="C778" s="8">
        <v>1</v>
      </c>
      <c r="D778" s="8">
        <f>VLOOKUP(Table3[[#This Row],[kode_brg]],Table2[[kode_brg]:[jual]],8,FALSE)</f>
        <v>5500</v>
      </c>
      <c r="E778" s="8">
        <f>Table3[[#This Row],[HARGA]]*Table3[[#This Row],[QTY]]</f>
        <v>5500</v>
      </c>
      <c r="F778" s="8">
        <f>VLOOKUP(Table3[[#This Row],[kode_brg]],Table2[[kode_brg]:[mark_up]],9,FALSE)</f>
        <v>1250</v>
      </c>
      <c r="G778" s="8">
        <f>Table3[[#This Row],[MARKUP]]*Table3[[#This Row],[QTY]]</f>
        <v>1250</v>
      </c>
      <c r="H778" s="8"/>
    </row>
    <row r="779" spans="1:8" x14ac:dyDescent="0.3">
      <c r="A779" s="16" t="s">
        <v>70</v>
      </c>
      <c r="B779" t="str">
        <f>VLOOKUP(Table3[[#This Row],[kode_brg]],Table2[[kode_brg]:[nama_brg]],2,FALSE)</f>
        <v>GERY CHOCOLATOS 8.5G</v>
      </c>
      <c r="C779" s="8">
        <v>2</v>
      </c>
      <c r="D779" s="8">
        <f>VLOOKUP(Table3[[#This Row],[kode_brg]],Table2[[kode_brg]:[jual]],8,FALSE)</f>
        <v>500</v>
      </c>
      <c r="E779" s="8">
        <f>Table3[[#This Row],[HARGA]]*Table3[[#This Row],[QTY]]</f>
        <v>1000</v>
      </c>
      <c r="F779" s="8">
        <f>VLOOKUP(Table3[[#This Row],[kode_brg]],Table2[[kode_brg]:[mark_up]],9,FALSE)</f>
        <v>100</v>
      </c>
      <c r="G779" s="8">
        <f>Table3[[#This Row],[MARKUP]]*Table3[[#This Row],[QTY]]</f>
        <v>200</v>
      </c>
      <c r="H779" s="8"/>
    </row>
    <row r="780" spans="1:8" x14ac:dyDescent="0.3">
      <c r="A780" s="16" t="s">
        <v>68</v>
      </c>
      <c r="B780" t="str">
        <f>VLOOKUP(Table3[[#This Row],[kode_brg]],Table2[[kode_brg]:[nama_brg]],2,FALSE)</f>
        <v>MIO FULLO CHOCOLAT 9G</v>
      </c>
      <c r="C780" s="8">
        <v>2</v>
      </c>
      <c r="D780" s="8">
        <f>VLOOKUP(Table3[[#This Row],[kode_brg]],Table2[[kode_brg]:[jual]],8,FALSE)</f>
        <v>500</v>
      </c>
      <c r="E780" s="8">
        <f>Table3[[#This Row],[HARGA]]*Table3[[#This Row],[QTY]]</f>
        <v>1000</v>
      </c>
      <c r="F780" s="8">
        <f>VLOOKUP(Table3[[#This Row],[kode_brg]],Table2[[kode_brg]:[mark_up]],9,FALSE)</f>
        <v>37</v>
      </c>
      <c r="G780" s="8">
        <f>Table3[[#This Row],[MARKUP]]*Table3[[#This Row],[QTY]]</f>
        <v>74</v>
      </c>
      <c r="H780" s="8"/>
    </row>
    <row r="781" spans="1:8" x14ac:dyDescent="0.3">
      <c r="A781" s="15" t="s">
        <v>390</v>
      </c>
      <c r="B781" t="str">
        <f>VLOOKUP(Table3[[#This Row],[kode_brg]],Table2[[kode_brg]:[nama_brg]],2,FALSE)</f>
        <v>JOYDAY COOL WATER MELON</v>
      </c>
      <c r="C781" s="8">
        <v>6</v>
      </c>
      <c r="D781" s="8">
        <f>VLOOKUP(Table3[[#This Row],[kode_brg]],Table2[[kode_brg]:[jual]],8,FALSE)</f>
        <v>2000</v>
      </c>
      <c r="E781" s="8">
        <f>Table3[[#This Row],[HARGA]]*Table3[[#This Row],[QTY]]</f>
        <v>12000</v>
      </c>
      <c r="F781" s="8">
        <f>VLOOKUP(Table3[[#This Row],[kode_brg]],Table2[[kode_brg]:[mark_up]],9,FALSE)</f>
        <v>320</v>
      </c>
      <c r="G781" s="8">
        <f>Table3[[#This Row],[MARKUP]]*Table3[[#This Row],[QTY]]</f>
        <v>1920</v>
      </c>
      <c r="H781" s="8"/>
    </row>
    <row r="782" spans="1:8" x14ac:dyDescent="0.3">
      <c r="A782" s="16" t="s">
        <v>368</v>
      </c>
      <c r="B782" t="str">
        <f>VLOOKUP(Table3[[#This Row],[kode_brg]],Table2[[kode_brg]:[nama_brg]],2,FALSE)</f>
        <v>CRUNCHY CHOCOLATE MALT 75 GR</v>
      </c>
      <c r="C782" s="8">
        <v>1</v>
      </c>
      <c r="D782" s="8">
        <f>VLOOKUP(Table3[[#This Row],[kode_brg]],Table2[[kode_brg]:[jual]],8,FALSE)</f>
        <v>4500</v>
      </c>
      <c r="E782" s="8">
        <f>Table3[[#This Row],[HARGA]]*Table3[[#This Row],[QTY]]</f>
        <v>4500</v>
      </c>
      <c r="F782" s="8">
        <f>VLOOKUP(Table3[[#This Row],[kode_brg]],Table2[[kode_brg]:[mark_up]],9,FALSE)</f>
        <v>500</v>
      </c>
      <c r="G782" s="8">
        <f>Table3[[#This Row],[MARKUP]]*Table3[[#This Row],[QTY]]</f>
        <v>500</v>
      </c>
      <c r="H782" s="8"/>
    </row>
    <row r="783" spans="1:8" x14ac:dyDescent="0.3">
      <c r="A783" s="15" t="s">
        <v>1508</v>
      </c>
      <c r="B783" t="str">
        <f>VLOOKUP(Table3[[#This Row],[kode_brg]],Table2[[kode_brg]:[nama_brg]],2,FALSE)</f>
        <v>JOYDAY MILKY CHOCOLATE 43GR</v>
      </c>
      <c r="C783" s="8">
        <v>1</v>
      </c>
      <c r="D783" s="8">
        <f>VLOOKUP(Table3[[#This Row],[kode_brg]],Table2[[kode_brg]:[jual]],8,FALSE)</f>
        <v>3000</v>
      </c>
      <c r="E783" s="8">
        <f>Table3[[#This Row],[HARGA]]*Table3[[#This Row],[QTY]]</f>
        <v>3000</v>
      </c>
      <c r="F783" s="8">
        <f>VLOOKUP(Table3[[#This Row],[kode_brg]],Table2[[kode_brg]:[mark_up]],9,FALSE)</f>
        <v>560</v>
      </c>
      <c r="G783" s="8">
        <f>Table3[[#This Row],[MARKUP]]*Table3[[#This Row],[QTY]]</f>
        <v>560</v>
      </c>
      <c r="H783" s="8"/>
    </row>
    <row r="784" spans="1:8" x14ac:dyDescent="0.3">
      <c r="A784" s="15" t="s">
        <v>1306</v>
      </c>
      <c r="B784" t="str">
        <f>VLOOKUP(Table3[[#This Row],[kode_brg]],Table2[[kode_brg]:[nama_brg]],2,FALSE)</f>
        <v>GREENFIELDS UHT STRAWBERRY 250ML</v>
      </c>
      <c r="C784" s="8">
        <v>1</v>
      </c>
      <c r="D784" s="8">
        <f>VLOOKUP(Table3[[#This Row],[kode_brg]],Table2[[kode_brg]:[jual]],8,FALSE)</f>
        <v>7000</v>
      </c>
      <c r="E784" s="8">
        <f>Table3[[#This Row],[HARGA]]*Table3[[#This Row],[QTY]]</f>
        <v>7000</v>
      </c>
      <c r="F784" s="8">
        <f>VLOOKUP(Table3[[#This Row],[kode_brg]],Table2[[kode_brg]:[mark_up]],9,FALSE)</f>
        <v>1001</v>
      </c>
      <c r="G784" s="8">
        <f>Table3[[#This Row],[MARKUP]]*Table3[[#This Row],[QTY]]</f>
        <v>1001</v>
      </c>
      <c r="H784" s="8"/>
    </row>
    <row r="785" spans="1:8" x14ac:dyDescent="0.3">
      <c r="A785" s="44" t="s">
        <v>1654</v>
      </c>
      <c r="B785" t="str">
        <f>VLOOKUP(Table3[[#This Row],[kode_brg]],Table2[[kode_brg]:[nama_brg]],2,FALSE)</f>
        <v>MAKARONI</v>
      </c>
      <c r="C785" s="8">
        <v>1</v>
      </c>
      <c r="D785" s="8">
        <f>VLOOKUP(Table3[[#This Row],[kode_brg]],Table2[[kode_brg]:[jual]],8,FALSE)</f>
        <v>6000</v>
      </c>
      <c r="E785" s="8">
        <f>Table3[[#This Row],[HARGA]]*Table3[[#This Row],[QTY]]</f>
        <v>6000</v>
      </c>
      <c r="F785" s="8">
        <f>VLOOKUP(Table3[[#This Row],[kode_brg]],Table2[[kode_brg]:[mark_up]],9,FALSE)</f>
        <v>500</v>
      </c>
      <c r="G785" s="8">
        <f>Table3[[#This Row],[MARKUP]]*Table3[[#This Row],[QTY]]</f>
        <v>500</v>
      </c>
      <c r="H785" s="8"/>
    </row>
    <row r="786" spans="1:8" x14ac:dyDescent="0.3">
      <c r="A786" s="41" t="s">
        <v>1336</v>
      </c>
      <c r="B786" t="str">
        <f>VLOOKUP(Table3[[#This Row],[kode_brg]],Table2[[kode_brg]:[nama_brg]],2,FALSE)</f>
        <v>ULTRAMILK FULL CREAM 200ML</v>
      </c>
      <c r="C786" s="8">
        <v>1</v>
      </c>
      <c r="D786" s="8">
        <f>VLOOKUP(Table3[[#This Row],[kode_brg]],Table2[[kode_brg]:[jual]],8,FALSE)</f>
        <v>5500</v>
      </c>
      <c r="E786" s="8">
        <f>Table3[[#This Row],[HARGA]]*Table3[[#This Row],[QTY]]</f>
        <v>5500</v>
      </c>
      <c r="F786" s="8">
        <f>VLOOKUP(Table3[[#This Row],[kode_brg]],Table2[[kode_brg]:[mark_up]],9,FALSE)</f>
        <v>1070</v>
      </c>
      <c r="G786" s="8">
        <f>Table3[[#This Row],[MARKUP]]*Table3[[#This Row],[QTY]]</f>
        <v>1070</v>
      </c>
      <c r="H786" s="8"/>
    </row>
    <row r="787" spans="1:8" x14ac:dyDescent="0.3">
      <c r="A787" s="15" t="s">
        <v>1532</v>
      </c>
      <c r="B787" t="str">
        <f>VLOOKUP(Table3[[#This Row],[kode_brg]],Table2[[kode_brg]:[nama_brg]],2,FALSE)</f>
        <v>LAURIER MAXI RCG 10</v>
      </c>
      <c r="C787" s="8">
        <v>2</v>
      </c>
      <c r="D787" s="8">
        <f>VLOOKUP(Table3[[#This Row],[kode_brg]],Table2[[kode_brg]:[jual]],8,FALSE)</f>
        <v>1000</v>
      </c>
      <c r="E787" s="8">
        <f>Table3[[#This Row],[HARGA]]*Table3[[#This Row],[QTY]]</f>
        <v>2000</v>
      </c>
      <c r="F787" s="8">
        <f>VLOOKUP(Table3[[#This Row],[kode_brg]],Table2[[kode_brg]:[mark_up]],9,FALSE)</f>
        <v>325</v>
      </c>
      <c r="G787" s="8">
        <f>Table3[[#This Row],[MARKUP]]*Table3[[#This Row],[QTY]]</f>
        <v>650</v>
      </c>
      <c r="H787" s="8"/>
    </row>
    <row r="788" spans="1:8" x14ac:dyDescent="0.3">
      <c r="A788" s="15" t="s">
        <v>1304</v>
      </c>
      <c r="B788" t="str">
        <f>VLOOKUP(Table3[[#This Row],[kode_brg]],Table2[[kode_brg]:[nama_brg]],2,FALSE)</f>
        <v>TRIPANCA 600ML</v>
      </c>
      <c r="C788" s="8">
        <v>3</v>
      </c>
      <c r="D788" s="8">
        <f>VLOOKUP(Table3[[#This Row],[kode_brg]],Table2[[kode_brg]:[jual]],8,FALSE)</f>
        <v>2000</v>
      </c>
      <c r="E788" s="8">
        <f>Table3[[#This Row],[HARGA]]*Table3[[#This Row],[QTY]]</f>
        <v>6000</v>
      </c>
      <c r="F788" s="8">
        <f>VLOOKUP(Table3[[#This Row],[kode_brg]],Table2[[kode_brg]:[mark_up]],9,FALSE)</f>
        <v>750</v>
      </c>
      <c r="G788" s="8">
        <f>Table3[[#This Row],[MARKUP]]*Table3[[#This Row],[QTY]]</f>
        <v>2250</v>
      </c>
      <c r="H788" s="8"/>
    </row>
    <row r="789" spans="1:8" x14ac:dyDescent="0.3">
      <c r="A789" s="15" t="s">
        <v>166</v>
      </c>
      <c r="B789" t="str">
        <f>VLOOKUP(Table3[[#This Row],[kode_brg]],Table2[[kode_brg]:[nama_brg]],2,FALSE)</f>
        <v>LE MINERALE 1500ML</v>
      </c>
      <c r="C789" s="8">
        <v>1</v>
      </c>
      <c r="D789" s="8">
        <f>VLOOKUP(Table3[[#This Row],[kode_brg]],Table2[[kode_brg]:[jual]],8,FALSE)</f>
        <v>5000</v>
      </c>
      <c r="E789" s="8">
        <f>Table3[[#This Row],[HARGA]]*Table3[[#This Row],[QTY]]</f>
        <v>5000</v>
      </c>
      <c r="F789" s="8">
        <f>VLOOKUP(Table3[[#This Row],[kode_brg]],Table2[[kode_brg]:[mark_up]],9,FALSE)</f>
        <v>583</v>
      </c>
      <c r="G789" s="8">
        <f>Table3[[#This Row],[MARKUP]]*Table3[[#This Row],[QTY]]</f>
        <v>583</v>
      </c>
      <c r="H789" s="8"/>
    </row>
    <row r="790" spans="1:8" x14ac:dyDescent="0.3">
      <c r="A790" s="15" t="s">
        <v>146</v>
      </c>
      <c r="B790" t="str">
        <f>VLOOKUP(Table3[[#This Row],[kode_brg]],Table2[[kode_brg]:[nama_brg]],2,FALSE)</f>
        <v>YOU C 1000 LEMON 140ML</v>
      </c>
      <c r="C790" s="8">
        <v>1</v>
      </c>
      <c r="D790" s="8">
        <f>VLOOKUP(Table3[[#This Row],[kode_brg]],Table2[[kode_brg]:[jual]],8,FALSE)</f>
        <v>7000</v>
      </c>
      <c r="E790" s="8">
        <f>Table3[[#This Row],[HARGA]]*Table3[[#This Row],[QTY]]</f>
        <v>7000</v>
      </c>
      <c r="F790" s="8">
        <f>VLOOKUP(Table3[[#This Row],[kode_brg]],Table2[[kode_brg]:[mark_up]],9,FALSE)</f>
        <v>1000</v>
      </c>
      <c r="G790" s="8">
        <f>Table3[[#This Row],[MARKUP]]*Table3[[#This Row],[QTY]]</f>
        <v>1000</v>
      </c>
      <c r="H790" s="8"/>
    </row>
    <row r="791" spans="1:8" x14ac:dyDescent="0.3">
      <c r="A791" s="15" t="s">
        <v>1544</v>
      </c>
      <c r="B791" t="str">
        <f>VLOOKUP(Table3[[#This Row],[kode_brg]],Table2[[kode_brg]:[nama_brg]],2,FALSE)</f>
        <v>NU GREENTEAGULA BATU 450 ML</v>
      </c>
      <c r="C791" s="8">
        <v>1</v>
      </c>
      <c r="D791" s="8">
        <f>VLOOKUP(Table3[[#This Row],[kode_brg]],Table2[[kode_brg]:[jual]],8,FALSE)</f>
        <v>5500</v>
      </c>
      <c r="E791" s="8">
        <f>Table3[[#This Row],[HARGA]]*Table3[[#This Row],[QTY]]</f>
        <v>5500</v>
      </c>
      <c r="F791" s="8">
        <f>VLOOKUP(Table3[[#This Row],[kode_brg]],Table2[[kode_brg]:[mark_up]],9,FALSE)</f>
        <v>611</v>
      </c>
      <c r="G791" s="8">
        <f>Table3[[#This Row],[MARKUP]]*Table3[[#This Row],[QTY]]</f>
        <v>611</v>
      </c>
      <c r="H791" s="8"/>
    </row>
    <row r="792" spans="1:8" x14ac:dyDescent="0.3">
      <c r="A792" s="41" t="s">
        <v>1328</v>
      </c>
      <c r="B792" t="str">
        <f>VLOOKUP(Table3[[#This Row],[kode_brg]],Table2[[kode_brg]:[nama_brg]],2,FALSE)</f>
        <v>CHUPA CHUPS 9GR</v>
      </c>
      <c r="C792" s="8">
        <v>2</v>
      </c>
      <c r="D792" s="8">
        <f>VLOOKUP(Table3[[#This Row],[kode_brg]],Table2[[kode_brg]:[jual]],8,FALSE)</f>
        <v>1000</v>
      </c>
      <c r="E792" s="8">
        <f>Table3[[#This Row],[HARGA]]*Table3[[#This Row],[QTY]]</f>
        <v>2000</v>
      </c>
      <c r="F792" s="8">
        <f>VLOOKUP(Table3[[#This Row],[kode_brg]],Table2[[kode_brg]:[mark_up]],9,FALSE)</f>
        <v>166</v>
      </c>
      <c r="G792" s="8">
        <f>Table3[[#This Row],[MARKUP]]*Table3[[#This Row],[QTY]]</f>
        <v>332</v>
      </c>
      <c r="H792" s="8"/>
    </row>
    <row r="793" spans="1:8" x14ac:dyDescent="0.3">
      <c r="A793" s="15" t="s">
        <v>1466</v>
      </c>
      <c r="B793" t="str">
        <f>VLOOKUP(Table3[[#This Row],[kode_brg]],Table2[[kode_brg]:[nama_brg]],2,FALSE)</f>
        <v>MINTZ PEPPERMINT</v>
      </c>
      <c r="C793" s="8">
        <v>1</v>
      </c>
      <c r="D793" s="8">
        <f>VLOOKUP(Table3[[#This Row],[kode_brg]],Table2[[kode_brg]:[jual]],8,FALSE)</f>
        <v>6500</v>
      </c>
      <c r="E793" s="8">
        <f>Table3[[#This Row],[HARGA]]*Table3[[#This Row],[QTY]]</f>
        <v>6500</v>
      </c>
      <c r="F793" s="8">
        <f>VLOOKUP(Table3[[#This Row],[kode_brg]],Table2[[kode_brg]:[mark_up]],9,FALSE)</f>
        <v>1000</v>
      </c>
      <c r="G793" s="8">
        <f>Table3[[#This Row],[MARKUP]]*Table3[[#This Row],[QTY]]</f>
        <v>1000</v>
      </c>
      <c r="H793" s="8"/>
    </row>
    <row r="794" spans="1:8" x14ac:dyDescent="0.3">
      <c r="A794" s="16" t="s">
        <v>152</v>
      </c>
      <c r="B794" t="str">
        <f>VLOOKUP(Table3[[#This Row],[kode_brg]],Table2[[kode_brg]:[nama_brg]],2,FALSE)</f>
        <v>POCARI SWEAT PET 350ML</v>
      </c>
      <c r="C794" s="8">
        <v>1</v>
      </c>
      <c r="D794" s="8">
        <f>VLOOKUP(Table3[[#This Row],[kode_brg]],Table2[[kode_brg]:[jual]],8,FALSE)</f>
        <v>7000</v>
      </c>
      <c r="E794" s="8">
        <f>Table3[[#This Row],[HARGA]]*Table3[[#This Row],[QTY]]</f>
        <v>7000</v>
      </c>
      <c r="F794" s="8">
        <f>VLOOKUP(Table3[[#This Row],[kode_brg]],Table2[[kode_brg]:[mark_up]],9,FALSE)</f>
        <v>684</v>
      </c>
      <c r="G794" s="8">
        <f>Table3[[#This Row],[MARKUP]]*Table3[[#This Row],[QTY]]</f>
        <v>684</v>
      </c>
      <c r="H794" s="8"/>
    </row>
    <row r="795" spans="1:8" x14ac:dyDescent="0.3">
      <c r="A795" s="15" t="s">
        <v>800</v>
      </c>
      <c r="B795" t="str">
        <f>VLOOKUP(Table3[[#This Row],[kode_brg]],Table2[[kode_brg]:[nama_brg]],2,FALSE)</f>
        <v>BUKU KIKY 58</v>
      </c>
      <c r="C795" s="8">
        <v>1</v>
      </c>
      <c r="D795" s="8">
        <f>VLOOKUP(Table3[[#This Row],[kode_brg]],Table2[[kode_brg]:[jual]],8,FALSE)</f>
        <v>5500</v>
      </c>
      <c r="E795" s="8">
        <f>Table3[[#This Row],[HARGA]]*Table3[[#This Row],[QTY]]</f>
        <v>5500</v>
      </c>
      <c r="F795" s="8">
        <f>VLOOKUP(Table3[[#This Row],[kode_brg]],Table2[[kode_brg]:[mark_up]],9,FALSE)</f>
        <v>750</v>
      </c>
      <c r="G795" s="8">
        <f>Table3[[#This Row],[MARKUP]]*Table3[[#This Row],[QTY]]</f>
        <v>750</v>
      </c>
      <c r="H795" s="8"/>
    </row>
    <row r="796" spans="1:8" x14ac:dyDescent="0.3">
      <c r="A796" s="16" t="s">
        <v>657</v>
      </c>
      <c r="B796" t="str">
        <f>VLOOKUP(Table3[[#This Row],[kode_brg]],Table2[[kode_brg]:[nama_brg]],2,FALSE)</f>
        <v xml:space="preserve">ABC SARI KACANG HIJAU 250 ML </v>
      </c>
      <c r="C796" s="8">
        <v>1</v>
      </c>
      <c r="D796" s="8">
        <f>VLOOKUP(Table3[[#This Row],[kode_brg]],Table2[[kode_brg]:[jual]],8,FALSE)</f>
        <v>5000</v>
      </c>
      <c r="E796" s="8">
        <f>Table3[[#This Row],[HARGA]]*Table3[[#This Row],[QTY]]</f>
        <v>5000</v>
      </c>
      <c r="F796" s="8">
        <f>VLOOKUP(Table3[[#This Row],[kode_brg]],Table2[[kode_brg]:[mark_up]],9,FALSE)</f>
        <v>1125</v>
      </c>
      <c r="G796" s="8">
        <f>Table3[[#This Row],[MARKUP]]*Table3[[#This Row],[QTY]]</f>
        <v>1125</v>
      </c>
      <c r="H796" s="8"/>
    </row>
    <row r="797" spans="1:8" x14ac:dyDescent="0.3">
      <c r="A797" s="16" t="s">
        <v>420</v>
      </c>
      <c r="B797" t="str">
        <f>VLOOKUP(Table3[[#This Row],[kode_brg]],Table2[[kode_brg]:[nama_brg]],2,FALSE)</f>
        <v>ULTRA SUSU SLIM STRAW 200 ML</v>
      </c>
      <c r="C797" s="8">
        <v>1</v>
      </c>
      <c r="D797" s="8">
        <f>VLOOKUP(Table3[[#This Row],[kode_brg]],Table2[[kode_brg]:[jual]],8,FALSE)</f>
        <v>5500</v>
      </c>
      <c r="E797" s="8">
        <f>Table3[[#This Row],[HARGA]]*Table3[[#This Row],[QTY]]</f>
        <v>5500</v>
      </c>
      <c r="F797" s="8">
        <f>VLOOKUP(Table3[[#This Row],[kode_brg]],Table2[[kode_brg]:[mark_up]],9,FALSE)</f>
        <v>1070</v>
      </c>
      <c r="G797" s="8">
        <f>Table3[[#This Row],[MARKUP]]*Table3[[#This Row],[QTY]]</f>
        <v>1070</v>
      </c>
      <c r="H797" s="8"/>
    </row>
    <row r="798" spans="1:8" x14ac:dyDescent="0.3">
      <c r="A798" s="36" t="s">
        <v>1432</v>
      </c>
      <c r="B798" t="str">
        <f>VLOOKUP(Table3[[#This Row],[kode_brg]],Table2[[kode_brg]:[nama_brg]],2,FALSE)</f>
        <v>AICE BLUEBERRY COOKIES</v>
      </c>
      <c r="C798" s="8">
        <v>1</v>
      </c>
      <c r="D798" s="8">
        <f>VLOOKUP(Table3[[#This Row],[kode_brg]],Table2[[kode_brg]:[jual]],8,FALSE)</f>
        <v>5500</v>
      </c>
      <c r="E798" s="8">
        <f>Table3[[#This Row],[HARGA]]*Table3[[#This Row],[QTY]]</f>
        <v>5500</v>
      </c>
      <c r="F798" s="8">
        <f>VLOOKUP(Table3[[#This Row],[kode_brg]],Table2[[kode_brg]:[mark_up]],9,FALSE)</f>
        <v>700</v>
      </c>
      <c r="G798" s="8">
        <f>Table3[[#This Row],[MARKUP]]*Table3[[#This Row],[QTY]]</f>
        <v>700</v>
      </c>
      <c r="H798" s="8"/>
    </row>
    <row r="799" spans="1:8" x14ac:dyDescent="0.3">
      <c r="A799" s="15" t="s">
        <v>166</v>
      </c>
      <c r="B799" t="str">
        <f>VLOOKUP(Table3[[#This Row],[kode_brg]],Table2[[kode_brg]:[nama_brg]],2,FALSE)</f>
        <v>LE MINERALE 1500ML</v>
      </c>
      <c r="C799" s="8">
        <v>1</v>
      </c>
      <c r="D799" s="8">
        <f>VLOOKUP(Table3[[#This Row],[kode_brg]],Table2[[kode_brg]:[jual]],8,FALSE)</f>
        <v>5000</v>
      </c>
      <c r="E799" s="8">
        <f>Table3[[#This Row],[HARGA]]*Table3[[#This Row],[QTY]]</f>
        <v>5000</v>
      </c>
      <c r="F799" s="8">
        <f>VLOOKUP(Table3[[#This Row],[kode_brg]],Table2[[kode_brg]:[mark_up]],9,FALSE)</f>
        <v>583</v>
      </c>
      <c r="G799" s="8">
        <f>Table3[[#This Row],[MARKUP]]*Table3[[#This Row],[QTY]]</f>
        <v>583</v>
      </c>
      <c r="H799" s="8"/>
    </row>
    <row r="800" spans="1:8" x14ac:dyDescent="0.3">
      <c r="A800" s="15" t="s">
        <v>162</v>
      </c>
      <c r="B800" t="str">
        <f>VLOOKUP(Table3[[#This Row],[kode_brg]],Table2[[kode_brg]:[nama_brg]],2,FALSE)</f>
        <v>AQUA AIR MNM BOTOL 600ML</v>
      </c>
      <c r="C800" s="8">
        <v>1</v>
      </c>
      <c r="D800" s="8">
        <f>VLOOKUP(Table3[[#This Row],[kode_brg]],Table2[[kode_brg]:[jual]],8,FALSE)</f>
        <v>3000</v>
      </c>
      <c r="E800" s="8">
        <f>Table3[[#This Row],[HARGA]]*Table3[[#This Row],[QTY]]</f>
        <v>3000</v>
      </c>
      <c r="F800" s="8">
        <f>VLOOKUP(Table3[[#This Row],[kode_brg]],Table2[[kode_brg]:[mark_up]],9,FALSE)</f>
        <v>842</v>
      </c>
      <c r="G800" s="8">
        <f>Table3[[#This Row],[MARKUP]]*Table3[[#This Row],[QTY]]</f>
        <v>842</v>
      </c>
      <c r="H800" s="8"/>
    </row>
    <row r="801" spans="1:8" x14ac:dyDescent="0.3">
      <c r="A801" s="15" t="s">
        <v>1304</v>
      </c>
      <c r="B801" t="str">
        <f>VLOOKUP(Table3[[#This Row],[kode_brg]],Table2[[kode_brg]:[nama_brg]],2,FALSE)</f>
        <v>TRIPANCA 600ML</v>
      </c>
      <c r="C801" s="8">
        <v>2</v>
      </c>
      <c r="D801" s="8">
        <f>VLOOKUP(Table3[[#This Row],[kode_brg]],Table2[[kode_brg]:[jual]],8,FALSE)</f>
        <v>2000</v>
      </c>
      <c r="E801" s="8">
        <f>Table3[[#This Row],[HARGA]]*Table3[[#This Row],[QTY]]</f>
        <v>4000</v>
      </c>
      <c r="F801" s="8">
        <f>VLOOKUP(Table3[[#This Row],[kode_brg]],Table2[[kode_brg]:[mark_up]],9,FALSE)</f>
        <v>750</v>
      </c>
      <c r="G801" s="8">
        <f>Table3[[#This Row],[MARKUP]]*Table3[[#This Row],[QTY]]</f>
        <v>1500</v>
      </c>
      <c r="H801" s="8"/>
    </row>
    <row r="802" spans="1:8" x14ac:dyDescent="0.3">
      <c r="A802" s="41" t="s">
        <v>1328</v>
      </c>
      <c r="B802" t="str">
        <f>VLOOKUP(Table3[[#This Row],[kode_brg]],Table2[[kode_brg]:[nama_brg]],2,FALSE)</f>
        <v>CHUPA CHUPS 9GR</v>
      </c>
      <c r="C802" s="8">
        <v>1</v>
      </c>
      <c r="D802" s="8">
        <f>VLOOKUP(Table3[[#This Row],[kode_brg]],Table2[[kode_brg]:[jual]],8,FALSE)</f>
        <v>1000</v>
      </c>
      <c r="E802" s="8">
        <f>Table3[[#This Row],[HARGA]]*Table3[[#This Row],[QTY]]</f>
        <v>1000</v>
      </c>
      <c r="F802" s="8">
        <f>VLOOKUP(Table3[[#This Row],[kode_brg]],Table2[[kode_brg]:[mark_up]],9,FALSE)</f>
        <v>166</v>
      </c>
      <c r="G802" s="8">
        <f>Table3[[#This Row],[MARKUP]]*Table3[[#This Row],[QTY]]</f>
        <v>166</v>
      </c>
      <c r="H802" s="8"/>
    </row>
    <row r="803" spans="1:8" x14ac:dyDescent="0.3">
      <c r="A803" s="15" t="s">
        <v>162</v>
      </c>
      <c r="B803" t="str">
        <f>VLOOKUP(Table3[[#This Row],[kode_brg]],Table2[[kode_brg]:[nama_brg]],2,FALSE)</f>
        <v>AQUA AIR MNM BOTOL 600ML</v>
      </c>
      <c r="C803" s="8">
        <v>1</v>
      </c>
      <c r="D803" s="8">
        <f>VLOOKUP(Table3[[#This Row],[kode_brg]],Table2[[kode_brg]:[jual]],8,FALSE)</f>
        <v>3000</v>
      </c>
      <c r="E803" s="8">
        <f>Table3[[#This Row],[HARGA]]*Table3[[#This Row],[QTY]]</f>
        <v>3000</v>
      </c>
      <c r="F803" s="8">
        <f>VLOOKUP(Table3[[#This Row],[kode_brg]],Table2[[kode_brg]:[mark_up]],9,FALSE)</f>
        <v>842</v>
      </c>
      <c r="G803" s="8">
        <f>Table3[[#This Row],[MARKUP]]*Table3[[#This Row],[QTY]]</f>
        <v>842</v>
      </c>
      <c r="H803" s="8"/>
    </row>
    <row r="804" spans="1:8" x14ac:dyDescent="0.3">
      <c r="A804" s="15" t="s">
        <v>162</v>
      </c>
      <c r="B804" t="str">
        <f>VLOOKUP(Table3[[#This Row],[kode_brg]],Table2[[kode_brg]:[nama_brg]],2,FALSE)</f>
        <v>AQUA AIR MNM BOTOL 600ML</v>
      </c>
      <c r="C804" s="8">
        <v>1</v>
      </c>
      <c r="D804" s="8">
        <f>VLOOKUP(Table3[[#This Row],[kode_brg]],Table2[[kode_brg]:[jual]],8,FALSE)</f>
        <v>3000</v>
      </c>
      <c r="E804" s="8">
        <f>Table3[[#This Row],[HARGA]]*Table3[[#This Row],[QTY]]</f>
        <v>3000</v>
      </c>
      <c r="F804" s="8">
        <f>VLOOKUP(Table3[[#This Row],[kode_brg]],Table2[[kode_brg]:[mark_up]],9,FALSE)</f>
        <v>842</v>
      </c>
      <c r="G804" s="8">
        <f>Table3[[#This Row],[MARKUP]]*Table3[[#This Row],[QTY]]</f>
        <v>842</v>
      </c>
      <c r="H804" s="8"/>
    </row>
    <row r="805" spans="1:8" x14ac:dyDescent="0.3">
      <c r="A805" s="16" t="s">
        <v>350</v>
      </c>
      <c r="B805" t="str">
        <f>VLOOKUP(Table3[[#This Row],[kode_brg]],Table2[[kode_brg]:[nama_brg]],2,FALSE)</f>
        <v>AICE MOCHI DURIAN</v>
      </c>
      <c r="C805" s="8">
        <v>1</v>
      </c>
      <c r="D805" s="8">
        <f>VLOOKUP(Table3[[#This Row],[kode_brg]],Table2[[kode_brg]:[jual]],8,FALSE)</f>
        <v>3000</v>
      </c>
      <c r="E805" s="8">
        <f>Table3[[#This Row],[HARGA]]*Table3[[#This Row],[QTY]]</f>
        <v>3000</v>
      </c>
      <c r="F805" s="8">
        <f>VLOOKUP(Table3[[#This Row],[kode_brg]],Table2[[kode_brg]:[mark_up]],9,FALSE)</f>
        <v>687</v>
      </c>
      <c r="G805" s="8">
        <f>Table3[[#This Row],[MARKUP]]*Table3[[#This Row],[QTY]]</f>
        <v>687</v>
      </c>
      <c r="H805" s="8"/>
    </row>
    <row r="806" spans="1:8" x14ac:dyDescent="0.3">
      <c r="A806" s="15" t="s">
        <v>62</v>
      </c>
      <c r="B806" t="str">
        <f>VLOOKUP(Table3[[#This Row],[kode_brg]],Table2[[kode_brg]:[nama_brg]],2,FALSE)</f>
        <v>DELFI TOP CHOCOLATE 9G</v>
      </c>
      <c r="C806" s="8">
        <v>1</v>
      </c>
      <c r="D806" s="8">
        <f>VLOOKUP(Table3[[#This Row],[kode_brg]],Table2[[kode_brg]:[jual]],8,FALSE)</f>
        <v>1000</v>
      </c>
      <c r="E806" s="8">
        <f>Table3[[#This Row],[HARGA]]*Table3[[#This Row],[QTY]]</f>
        <v>1000</v>
      </c>
      <c r="F806" s="8">
        <f>VLOOKUP(Table3[[#This Row],[kode_brg]],Table2[[kode_brg]:[mark_up]],9,FALSE)</f>
        <v>113</v>
      </c>
      <c r="G806" s="8">
        <f>Table3[[#This Row],[MARKUP]]*Table3[[#This Row],[QTY]]</f>
        <v>113</v>
      </c>
      <c r="H806" s="8"/>
    </row>
    <row r="807" spans="1:8" x14ac:dyDescent="0.3">
      <c r="A807" s="16" t="s">
        <v>154</v>
      </c>
      <c r="B807" t="str">
        <f>VLOOKUP(Table3[[#This Row],[kode_brg]],Table2[[kode_brg]:[nama_brg]],2,FALSE)</f>
        <v>NOTRIBOST PET 300 ML</v>
      </c>
      <c r="C807" s="8">
        <v>1</v>
      </c>
      <c r="D807" s="8">
        <f>VLOOKUP(Table3[[#This Row],[kode_brg]],Table2[[kode_brg]:[jual]],8,FALSE)</f>
        <v>6500</v>
      </c>
      <c r="E807" s="8">
        <f>Table3[[#This Row],[HARGA]]*Table3[[#This Row],[QTY]]</f>
        <v>6500</v>
      </c>
      <c r="F807" s="8">
        <f>VLOOKUP(Table3[[#This Row],[kode_brg]],Table2[[kode_brg]:[mark_up]],9,FALSE)</f>
        <v>1000</v>
      </c>
      <c r="G807" s="8">
        <f>Table3[[#This Row],[MARKUP]]*Table3[[#This Row],[QTY]]</f>
        <v>1000</v>
      </c>
      <c r="H807" s="8"/>
    </row>
    <row r="808" spans="1:8" x14ac:dyDescent="0.3">
      <c r="A808" s="16" t="s">
        <v>68</v>
      </c>
      <c r="B808" t="str">
        <f>VLOOKUP(Table3[[#This Row],[kode_brg]],Table2[[kode_brg]:[nama_brg]],2,FALSE)</f>
        <v>MIO FULLO CHOCOLAT 9G</v>
      </c>
      <c r="C808" s="8">
        <v>1</v>
      </c>
      <c r="D808" s="8">
        <f>VLOOKUP(Table3[[#This Row],[kode_brg]],Table2[[kode_brg]:[jual]],8,FALSE)</f>
        <v>500</v>
      </c>
      <c r="E808" s="8">
        <f>Table3[[#This Row],[HARGA]]*Table3[[#This Row],[QTY]]</f>
        <v>500</v>
      </c>
      <c r="F808" s="8">
        <f>VLOOKUP(Table3[[#This Row],[kode_brg]],Table2[[kode_brg]:[mark_up]],9,FALSE)</f>
        <v>37</v>
      </c>
      <c r="G808" s="8">
        <f>Table3[[#This Row],[MARKUP]]*Table3[[#This Row],[QTY]]</f>
        <v>37</v>
      </c>
      <c r="H808" s="8"/>
    </row>
    <row r="809" spans="1:8" x14ac:dyDescent="0.3">
      <c r="A809" s="36" t="s">
        <v>1432</v>
      </c>
      <c r="B809" t="str">
        <f>VLOOKUP(Table3[[#This Row],[kode_brg]],Table2[[kode_brg]:[nama_brg]],2,FALSE)</f>
        <v>AICE BLUEBERRY COOKIES</v>
      </c>
      <c r="C809" s="8">
        <v>1</v>
      </c>
      <c r="D809" s="8">
        <f>VLOOKUP(Table3[[#This Row],[kode_brg]],Table2[[kode_brg]:[jual]],8,FALSE)</f>
        <v>5500</v>
      </c>
      <c r="E809" s="8">
        <f>Table3[[#This Row],[HARGA]]*Table3[[#This Row],[QTY]]</f>
        <v>5500</v>
      </c>
      <c r="F809" s="8">
        <f>VLOOKUP(Table3[[#This Row],[kode_brg]],Table2[[kode_brg]:[mark_up]],9,FALSE)</f>
        <v>700</v>
      </c>
      <c r="G809" s="8">
        <f>Table3[[#This Row],[MARKUP]]*Table3[[#This Row],[QTY]]</f>
        <v>700</v>
      </c>
      <c r="H809" s="8"/>
    </row>
    <row r="810" spans="1:8" x14ac:dyDescent="0.3">
      <c r="A810" s="16" t="s">
        <v>1232</v>
      </c>
      <c r="B810" t="str">
        <f>VLOOKUP(Table3[[#This Row],[kode_brg]],Table2[[kode_brg]:[nama_brg]],2,FALSE)</f>
        <v>SUNLIGHT LIQUID LIME PCH 95/105 ML</v>
      </c>
      <c r="C810" s="8">
        <v>2</v>
      </c>
      <c r="D810" s="8">
        <f>VLOOKUP(Table3[[#This Row],[kode_brg]],Table2[[kode_brg]:[jual]],8,FALSE)</f>
        <v>2000</v>
      </c>
      <c r="E810" s="8">
        <f>Table3[[#This Row],[HARGA]]*Table3[[#This Row],[QTY]]</f>
        <v>4000</v>
      </c>
      <c r="F810" s="8">
        <f>VLOOKUP(Table3[[#This Row],[kode_brg]],Table2[[kode_brg]:[mark_up]],9,FALSE)</f>
        <v>275</v>
      </c>
      <c r="G810" s="8">
        <f>Table3[[#This Row],[MARKUP]]*Table3[[#This Row],[QTY]]</f>
        <v>550</v>
      </c>
      <c r="H810" s="8"/>
    </row>
    <row r="811" spans="1:8" x14ac:dyDescent="0.3">
      <c r="A811" s="16" t="s">
        <v>49</v>
      </c>
      <c r="B811" t="str">
        <f>VLOOKUP(Table3[[#This Row],[kode_brg]],Table2[[kode_brg]:[nama_brg]],2,FALSE)</f>
        <v>CHOKI CHOKI CHOCOCASHEW  11G</v>
      </c>
      <c r="C811" s="8">
        <v>2</v>
      </c>
      <c r="D811" s="8">
        <f>VLOOKUP(Table3[[#This Row],[kode_brg]],Table2[[kode_brg]:[jual]],8,FALSE)</f>
        <v>1000</v>
      </c>
      <c r="E811" s="8">
        <f>Table3[[#This Row],[HARGA]]*Table3[[#This Row],[QTY]]</f>
        <v>2000</v>
      </c>
      <c r="F811" s="8">
        <f>VLOOKUP(Table3[[#This Row],[kode_brg]],Table2[[kode_brg]:[mark_up]],9,FALSE)</f>
        <v>152</v>
      </c>
      <c r="G811" s="8">
        <f>Table3[[#This Row],[MARKUP]]*Table3[[#This Row],[QTY]]</f>
        <v>304</v>
      </c>
      <c r="H811" s="8"/>
    </row>
    <row r="812" spans="1:8" x14ac:dyDescent="0.3">
      <c r="A812" s="15" t="s">
        <v>1508</v>
      </c>
      <c r="B812" t="str">
        <f>VLOOKUP(Table3[[#This Row],[kode_brg]],Table2[[kode_brg]:[nama_brg]],2,FALSE)</f>
        <v>JOYDAY MILKY CHOCOLATE 43GR</v>
      </c>
      <c r="C812" s="8">
        <v>1</v>
      </c>
      <c r="D812" s="8">
        <f>VLOOKUP(Table3[[#This Row],[kode_brg]],Table2[[kode_brg]:[jual]],8,FALSE)</f>
        <v>3000</v>
      </c>
      <c r="E812" s="8">
        <f>Table3[[#This Row],[HARGA]]*Table3[[#This Row],[QTY]]</f>
        <v>3000</v>
      </c>
      <c r="F812" s="8">
        <f>VLOOKUP(Table3[[#This Row],[kode_brg]],Table2[[kode_brg]:[mark_up]],9,FALSE)</f>
        <v>560</v>
      </c>
      <c r="G812" s="8">
        <f>Table3[[#This Row],[MARKUP]]*Table3[[#This Row],[QTY]]</f>
        <v>560</v>
      </c>
      <c r="H812" s="8"/>
    </row>
    <row r="813" spans="1:8" x14ac:dyDescent="0.3">
      <c r="A813" s="16" t="s">
        <v>384</v>
      </c>
      <c r="B813" t="str">
        <f>VLOOKUP(Table3[[#This Row],[kode_brg]],Table2[[kode_brg]:[nama_brg]],2,FALSE)</f>
        <v>JOYDAY CHOCO CRUNCH</v>
      </c>
      <c r="C813" s="8">
        <v>2</v>
      </c>
      <c r="D813" s="8">
        <f>VLOOKUP(Table3[[#This Row],[kode_brg]],Table2[[kode_brg]:[jual]],8,FALSE)</f>
        <v>3000</v>
      </c>
      <c r="E813" s="8">
        <f>Table3[[#This Row],[HARGA]]*Table3[[#This Row],[QTY]]</f>
        <v>6000</v>
      </c>
      <c r="F813" s="8">
        <f>VLOOKUP(Table3[[#This Row],[kode_brg]],Table2[[kode_brg]:[mark_up]],9,FALSE)</f>
        <v>350</v>
      </c>
      <c r="G813" s="8">
        <f>Table3[[#This Row],[MARKUP]]*Table3[[#This Row],[QTY]]</f>
        <v>700</v>
      </c>
      <c r="H813" s="8"/>
    </row>
    <row r="814" spans="1:8" x14ac:dyDescent="0.3">
      <c r="A814" s="16" t="s">
        <v>657</v>
      </c>
      <c r="B814" t="str">
        <f>VLOOKUP(Table3[[#This Row],[kode_brg]],Table2[[kode_brg]:[nama_brg]],2,FALSE)</f>
        <v xml:space="preserve">ABC SARI KACANG HIJAU 250 ML </v>
      </c>
      <c r="C814" s="8">
        <v>1</v>
      </c>
      <c r="D814" s="8">
        <f>VLOOKUP(Table3[[#This Row],[kode_brg]],Table2[[kode_brg]:[jual]],8,FALSE)</f>
        <v>5000</v>
      </c>
      <c r="E814" s="8">
        <f>Table3[[#This Row],[HARGA]]*Table3[[#This Row],[QTY]]</f>
        <v>5000</v>
      </c>
      <c r="F814" s="8">
        <f>VLOOKUP(Table3[[#This Row],[kode_brg]],Table2[[kode_brg]:[mark_up]],9,FALSE)</f>
        <v>1125</v>
      </c>
      <c r="G814" s="8">
        <f>Table3[[#This Row],[MARKUP]]*Table3[[#This Row],[QTY]]</f>
        <v>1125</v>
      </c>
      <c r="H814" s="8"/>
    </row>
    <row r="815" spans="1:8" x14ac:dyDescent="0.3">
      <c r="A815" s="16" t="s">
        <v>914</v>
      </c>
      <c r="B815" t="str">
        <f>VLOOKUP(Table3[[#This Row],[kode_brg]],Table2[[kode_brg]:[nama_brg]],2,FALSE)</f>
        <v>DUA KELINCI TIC TAC PDS 18 G</v>
      </c>
      <c r="C815" s="8">
        <v>2</v>
      </c>
      <c r="D815" s="8">
        <f>VLOOKUP(Table3[[#This Row],[kode_brg]],Table2[[kode_brg]:[jual]],8,FALSE)</f>
        <v>1000</v>
      </c>
      <c r="E815" s="8">
        <f>Table3[[#This Row],[HARGA]]*Table3[[#This Row],[QTY]]</f>
        <v>2000</v>
      </c>
      <c r="F815" s="8">
        <f>VLOOKUP(Table3[[#This Row],[kode_brg]],Table2[[kode_brg]:[mark_up]],9,FALSE)</f>
        <v>170</v>
      </c>
      <c r="G815" s="8">
        <f>Table3[[#This Row],[MARKUP]]*Table3[[#This Row],[QTY]]</f>
        <v>340</v>
      </c>
      <c r="H815" s="8"/>
    </row>
    <row r="816" spans="1:8" x14ac:dyDescent="0.3">
      <c r="A816" s="41" t="s">
        <v>1358</v>
      </c>
      <c r="B816" t="str">
        <f>VLOOKUP(Table3[[#This Row],[kode_brg]],Table2[[kode_brg]:[nama_brg]],2,FALSE)</f>
        <v>FRESTEA MELATI 350 ML</v>
      </c>
      <c r="C816" s="8">
        <v>1</v>
      </c>
      <c r="D816" s="8">
        <f>VLOOKUP(Table3[[#This Row],[kode_brg]],Table2[[kode_brg]:[jual]],8,FALSE)</f>
        <v>4000</v>
      </c>
      <c r="E816" s="8">
        <f>Table3[[#This Row],[HARGA]]*Table3[[#This Row],[QTY]]</f>
        <v>4000</v>
      </c>
      <c r="F816" s="8">
        <f>VLOOKUP(Table3[[#This Row],[kode_brg]],Table2[[kode_brg]:[mark_up]],9,FALSE)</f>
        <v>914</v>
      </c>
      <c r="G816" s="8">
        <f>Table3[[#This Row],[MARKUP]]*Table3[[#This Row],[QTY]]</f>
        <v>914</v>
      </c>
      <c r="H816" s="8"/>
    </row>
    <row r="817" spans="2:8" x14ac:dyDescent="0.3">
      <c r="B817" t="e">
        <f>VLOOKUP(Table3[[#This Row],[kode_brg]],Table2[[kode_brg]:[nama_brg]],2,FALSE)</f>
        <v>#N/A</v>
      </c>
      <c r="C817" s="8"/>
      <c r="D817" s="8"/>
      <c r="E817" s="8">
        <f>SUM(E615:E816)</f>
        <v>1040300</v>
      </c>
      <c r="F817" s="8"/>
      <c r="G817" s="8">
        <f>SUM(G573:G816)</f>
        <v>243206</v>
      </c>
      <c r="H817" s="8"/>
    </row>
    <row r="818" spans="2:8" x14ac:dyDescent="0.3">
      <c r="B818" t="e">
        <f>VLOOKUP(Table3[[#This Row],[kode_brg]],Table2[[kode_brg]:[nama_brg]],2,FALSE)</f>
        <v>#N/A</v>
      </c>
      <c r="C818" s="8"/>
      <c r="D818" s="8" t="e">
        <f>VLOOKUP(Table3[[#This Row],[kode_brg]],Table2[[kode_brg]:[jual]],8,FALSE)</f>
        <v>#N/A</v>
      </c>
      <c r="E818" s="8" t="e">
        <f>Table3[[#This Row],[HARGA]]*Table3[[#This Row],[QTY]]</f>
        <v>#N/A</v>
      </c>
      <c r="F818" s="8" t="e">
        <f>VLOOKUP(Table3[[#This Row],[kode_brg]],Table2[[kode_brg]:[mark_up]],9,FALSE)</f>
        <v>#N/A</v>
      </c>
      <c r="G818" s="8" t="e">
        <f>Table3[[#This Row],[MARKUP]]*Table3[[#This Row],[QTY]]</f>
        <v>#N/A</v>
      </c>
      <c r="H818" s="8"/>
    </row>
    <row r="819" spans="2:8" x14ac:dyDescent="0.3">
      <c r="B819" t="e">
        <f>VLOOKUP(Table3[[#This Row],[kode_brg]],Table2[[kode_brg]:[nama_brg]],2,FALSE)</f>
        <v>#N/A</v>
      </c>
      <c r="C819" s="8"/>
      <c r="D819" s="8" t="e">
        <f>VLOOKUP(Table3[[#This Row],[kode_brg]],Table2[[kode_brg]:[jual]],8,FALSE)</f>
        <v>#N/A</v>
      </c>
      <c r="E819" s="8" t="e">
        <f>Table3[[#This Row],[HARGA]]*Table3[[#This Row],[QTY]]</f>
        <v>#N/A</v>
      </c>
      <c r="F819" s="8" t="e">
        <f>VLOOKUP(Table3[[#This Row],[kode_brg]],Table2[[kode_brg]:[mark_up]],9,FALSE)</f>
        <v>#N/A</v>
      </c>
      <c r="G819" s="8" t="e">
        <f>Table3[[#This Row],[MARKUP]]*Table3[[#This Row],[QTY]]</f>
        <v>#N/A</v>
      </c>
      <c r="H819" s="8"/>
    </row>
    <row r="820" spans="2:8" x14ac:dyDescent="0.3">
      <c r="B820" t="e">
        <f>VLOOKUP(Table3[[#This Row],[kode_brg]],Table2[[kode_brg]:[nama_brg]],2,FALSE)</f>
        <v>#N/A</v>
      </c>
      <c r="C820" s="8"/>
      <c r="D820" s="8" t="e">
        <f>VLOOKUP(Table3[[#This Row],[kode_brg]],Table2[[kode_brg]:[jual]],8,FALSE)</f>
        <v>#N/A</v>
      </c>
      <c r="E820" s="8" t="e">
        <f>Table3[[#This Row],[HARGA]]*Table3[[#This Row],[QTY]]</f>
        <v>#N/A</v>
      </c>
      <c r="F820" s="8" t="e">
        <f>VLOOKUP(Table3[[#This Row],[kode_brg]],Table2[[kode_brg]:[mark_up]],9,FALSE)</f>
        <v>#N/A</v>
      </c>
      <c r="G820" s="8" t="e">
        <f>Table3[[#This Row],[MARKUP]]*Table3[[#This Row],[QTY]]</f>
        <v>#N/A</v>
      </c>
      <c r="H820" s="8"/>
    </row>
    <row r="821" spans="2:8" x14ac:dyDescent="0.3">
      <c r="B821" t="e">
        <f>VLOOKUP(Table3[[#This Row],[kode_brg]],Table2[[kode_brg]:[nama_brg]],2,FALSE)</f>
        <v>#N/A</v>
      </c>
      <c r="C821" s="8"/>
      <c r="D821" s="8" t="e">
        <f>VLOOKUP(Table3[[#This Row],[kode_brg]],Table2[[kode_brg]:[jual]],8,FALSE)</f>
        <v>#N/A</v>
      </c>
      <c r="E821" s="8" t="e">
        <f>Table3[[#This Row],[HARGA]]*Table3[[#This Row],[QTY]]</f>
        <v>#N/A</v>
      </c>
      <c r="F821" s="8" t="e">
        <f>VLOOKUP(Table3[[#This Row],[kode_brg]],Table2[[kode_brg]:[mark_up]],9,FALSE)</f>
        <v>#N/A</v>
      </c>
      <c r="G821" s="8" t="e">
        <f>Table3[[#This Row],[MARKUP]]*Table3[[#This Row],[QTY]]</f>
        <v>#N/A</v>
      </c>
      <c r="H821" s="8"/>
    </row>
    <row r="822" spans="2:8" x14ac:dyDescent="0.3">
      <c r="B822" t="e">
        <f>VLOOKUP(Table3[[#This Row],[kode_brg]],Table2[[kode_brg]:[nama_brg]],2,FALSE)</f>
        <v>#N/A</v>
      </c>
      <c r="C822" s="8"/>
      <c r="D822" s="8" t="e">
        <f>VLOOKUP(Table3[[#This Row],[kode_brg]],Table2[[kode_brg]:[jual]],8,FALSE)</f>
        <v>#N/A</v>
      </c>
      <c r="E822" s="8" t="e">
        <f>Table3[[#This Row],[HARGA]]*Table3[[#This Row],[QTY]]</f>
        <v>#N/A</v>
      </c>
      <c r="F822" s="8" t="e">
        <f>VLOOKUP(Table3[[#This Row],[kode_brg]],Table2[[kode_brg]:[mark_up]],9,FALSE)</f>
        <v>#N/A</v>
      </c>
      <c r="G822" s="8" t="e">
        <f>Table3[[#This Row],[MARKUP]]*Table3[[#This Row],[QTY]]</f>
        <v>#N/A</v>
      </c>
      <c r="H822" s="8"/>
    </row>
    <row r="823" spans="2:8" x14ac:dyDescent="0.3">
      <c r="B823" t="e">
        <f>VLOOKUP(Table3[[#This Row],[kode_brg]],Table2[[kode_brg]:[nama_brg]],2,FALSE)</f>
        <v>#N/A</v>
      </c>
      <c r="C823" s="8"/>
      <c r="D823" s="8" t="e">
        <f>VLOOKUP(Table3[[#This Row],[kode_brg]],Table2[[kode_brg]:[jual]],8,FALSE)</f>
        <v>#N/A</v>
      </c>
      <c r="E823" s="8" t="e">
        <f>Table3[[#This Row],[HARGA]]*Table3[[#This Row],[QTY]]</f>
        <v>#N/A</v>
      </c>
      <c r="F823" s="8" t="e">
        <f>VLOOKUP(Table3[[#This Row],[kode_brg]],Table2[[kode_brg]:[mark_up]],9,FALSE)</f>
        <v>#N/A</v>
      </c>
      <c r="G823" s="8" t="e">
        <f>Table3[[#This Row],[MARKUP]]*Table3[[#This Row],[QTY]]</f>
        <v>#N/A</v>
      </c>
      <c r="H823" s="8"/>
    </row>
    <row r="824" spans="2:8" x14ac:dyDescent="0.3">
      <c r="B824" t="e">
        <f>VLOOKUP(Table3[[#This Row],[kode_brg]],Table2[[kode_brg]:[nama_brg]],2,FALSE)</f>
        <v>#N/A</v>
      </c>
      <c r="C824" s="8"/>
      <c r="D824" s="8" t="e">
        <f>VLOOKUP(Table3[[#This Row],[kode_brg]],Table2[[kode_brg]:[jual]],8,FALSE)</f>
        <v>#N/A</v>
      </c>
      <c r="E824" s="8" t="e">
        <f>Table3[[#This Row],[HARGA]]*Table3[[#This Row],[QTY]]</f>
        <v>#N/A</v>
      </c>
      <c r="F824" s="8" t="e">
        <f>VLOOKUP(Table3[[#This Row],[kode_brg]],Table2[[kode_brg]:[mark_up]],9,FALSE)</f>
        <v>#N/A</v>
      </c>
      <c r="G824" s="8" t="e">
        <f>Table3[[#This Row],[MARKUP]]*Table3[[#This Row],[QTY]]</f>
        <v>#N/A</v>
      </c>
      <c r="H824" s="8"/>
    </row>
    <row r="825" spans="2:8" x14ac:dyDescent="0.3">
      <c r="B825" t="e">
        <f>VLOOKUP(Table3[[#This Row],[kode_brg]],Table2[[kode_brg]:[nama_brg]],2,FALSE)</f>
        <v>#N/A</v>
      </c>
      <c r="C825" s="8"/>
      <c r="D825" s="8" t="e">
        <f>VLOOKUP(Table3[[#This Row],[kode_brg]],Table2[[kode_brg]:[jual]],8,FALSE)</f>
        <v>#N/A</v>
      </c>
      <c r="E825" s="8" t="e">
        <f>Table3[[#This Row],[HARGA]]*Table3[[#This Row],[QTY]]</f>
        <v>#N/A</v>
      </c>
      <c r="F825" s="8" t="e">
        <f>VLOOKUP(Table3[[#This Row],[kode_brg]],Table2[[kode_brg]:[mark_up]],9,FALSE)</f>
        <v>#N/A</v>
      </c>
      <c r="G825" s="8" t="e">
        <f>Table3[[#This Row],[MARKUP]]*Table3[[#This Row],[QTY]]</f>
        <v>#N/A</v>
      </c>
      <c r="H825" s="8"/>
    </row>
    <row r="826" spans="2:8" x14ac:dyDescent="0.3">
      <c r="B826" t="e">
        <f>VLOOKUP(Table3[[#This Row],[kode_brg]],Table2[[kode_brg]:[nama_brg]],2,FALSE)</f>
        <v>#N/A</v>
      </c>
      <c r="C826" s="8"/>
      <c r="D826" s="8" t="e">
        <f>VLOOKUP(Table3[[#This Row],[kode_brg]],Table2[[kode_brg]:[jual]],8,FALSE)</f>
        <v>#N/A</v>
      </c>
      <c r="E826" s="8" t="e">
        <f>Table3[[#This Row],[HARGA]]*Table3[[#This Row],[QTY]]</f>
        <v>#N/A</v>
      </c>
      <c r="F826" s="8" t="e">
        <f>VLOOKUP(Table3[[#This Row],[kode_brg]],Table2[[kode_brg]:[mark_up]],9,FALSE)</f>
        <v>#N/A</v>
      </c>
      <c r="G826" s="8" t="e">
        <f>Table3[[#This Row],[MARKUP]]*Table3[[#This Row],[QTY]]</f>
        <v>#N/A</v>
      </c>
      <c r="H826" s="8"/>
    </row>
    <row r="827" spans="2:8" x14ac:dyDescent="0.3">
      <c r="B827" t="e">
        <f>VLOOKUP(Table3[[#This Row],[kode_brg]],Table2[[kode_brg]:[nama_brg]],2,FALSE)</f>
        <v>#N/A</v>
      </c>
      <c r="C827" s="8"/>
      <c r="D827" s="8" t="e">
        <f>VLOOKUP(Table3[[#This Row],[kode_brg]],Table2[[kode_brg]:[jual]],8,FALSE)</f>
        <v>#N/A</v>
      </c>
      <c r="E827" s="8" t="e">
        <f>Table3[[#This Row],[HARGA]]*Table3[[#This Row],[QTY]]</f>
        <v>#N/A</v>
      </c>
      <c r="F827" s="8" t="e">
        <f>VLOOKUP(Table3[[#This Row],[kode_brg]],Table2[[kode_brg]:[mark_up]],9,FALSE)</f>
        <v>#N/A</v>
      </c>
      <c r="G827" s="8" t="e">
        <f>Table3[[#This Row],[MARKUP]]*Table3[[#This Row],[QTY]]</f>
        <v>#N/A</v>
      </c>
      <c r="H827" s="8"/>
    </row>
    <row r="828" spans="2:8" x14ac:dyDescent="0.3">
      <c r="B828" t="e">
        <f>VLOOKUP(Table3[[#This Row],[kode_brg]],Table2[[kode_brg]:[nama_brg]],2,FALSE)</f>
        <v>#N/A</v>
      </c>
      <c r="C828" s="8"/>
      <c r="D828" s="8" t="e">
        <f>VLOOKUP(Table3[[#This Row],[kode_brg]],Table2[[kode_brg]:[jual]],8,FALSE)</f>
        <v>#N/A</v>
      </c>
      <c r="E828" s="8" t="e">
        <f>Table3[[#This Row],[HARGA]]*Table3[[#This Row],[QTY]]</f>
        <v>#N/A</v>
      </c>
      <c r="F828" s="8" t="e">
        <f>VLOOKUP(Table3[[#This Row],[kode_brg]],Table2[[kode_brg]:[mark_up]],9,FALSE)</f>
        <v>#N/A</v>
      </c>
      <c r="G828" s="8" t="e">
        <f>Table3[[#This Row],[MARKUP]]*Table3[[#This Row],[QTY]]</f>
        <v>#N/A</v>
      </c>
      <c r="H828" s="8"/>
    </row>
    <row r="829" spans="2:8" x14ac:dyDescent="0.3">
      <c r="B829" t="e">
        <f>VLOOKUP(Table3[[#This Row],[kode_brg]],Table2[[kode_brg]:[nama_brg]],2,FALSE)</f>
        <v>#N/A</v>
      </c>
      <c r="C829" s="8"/>
      <c r="D829" s="8" t="e">
        <f>VLOOKUP(Table3[[#This Row],[kode_brg]],Table2[[kode_brg]:[jual]],8,FALSE)</f>
        <v>#N/A</v>
      </c>
      <c r="E829" s="8" t="e">
        <f>Table3[[#This Row],[HARGA]]*Table3[[#This Row],[QTY]]</f>
        <v>#N/A</v>
      </c>
      <c r="F829" s="8" t="e">
        <f>VLOOKUP(Table3[[#This Row],[kode_brg]],Table2[[kode_brg]:[mark_up]],9,FALSE)</f>
        <v>#N/A</v>
      </c>
      <c r="G829" s="8" t="e">
        <f>Table3[[#This Row],[MARKUP]]*Table3[[#This Row],[QTY]]</f>
        <v>#N/A</v>
      </c>
      <c r="H829" s="8"/>
    </row>
    <row r="830" spans="2:8" x14ac:dyDescent="0.3">
      <c r="B830" t="e">
        <f>VLOOKUP(Table3[[#This Row],[kode_brg]],Table2[[kode_brg]:[nama_brg]],2,FALSE)</f>
        <v>#N/A</v>
      </c>
      <c r="C830" s="8"/>
      <c r="D830" s="8" t="e">
        <f>VLOOKUP(Table3[[#This Row],[kode_brg]],Table2[[kode_brg]:[jual]],8,FALSE)</f>
        <v>#N/A</v>
      </c>
      <c r="E830" s="8" t="e">
        <f>Table3[[#This Row],[HARGA]]*Table3[[#This Row],[QTY]]</f>
        <v>#N/A</v>
      </c>
      <c r="F830" s="8" t="e">
        <f>VLOOKUP(Table3[[#This Row],[kode_brg]],Table2[[kode_brg]:[mark_up]],9,FALSE)</f>
        <v>#N/A</v>
      </c>
      <c r="G830" s="8" t="e">
        <f>Table3[[#This Row],[MARKUP]]*Table3[[#This Row],[QTY]]</f>
        <v>#N/A</v>
      </c>
      <c r="H830" s="8"/>
    </row>
    <row r="831" spans="2:8" x14ac:dyDescent="0.3">
      <c r="B831" t="e">
        <f>VLOOKUP(Table3[[#This Row],[kode_brg]],Table2[[kode_brg]:[nama_brg]],2,FALSE)</f>
        <v>#N/A</v>
      </c>
      <c r="C831" s="8"/>
      <c r="D831" s="8" t="e">
        <f>VLOOKUP(Table3[[#This Row],[kode_brg]],Table2[[kode_brg]:[jual]],8,FALSE)</f>
        <v>#N/A</v>
      </c>
      <c r="E831" s="8" t="e">
        <f>Table3[[#This Row],[HARGA]]*Table3[[#This Row],[QTY]]</f>
        <v>#N/A</v>
      </c>
      <c r="F831" s="8" t="e">
        <f>VLOOKUP(Table3[[#This Row],[kode_brg]],Table2[[kode_brg]:[mark_up]],9,FALSE)</f>
        <v>#N/A</v>
      </c>
      <c r="G831" s="8" t="e">
        <f>Table3[[#This Row],[MARKUP]]*Table3[[#This Row],[QTY]]</f>
        <v>#N/A</v>
      </c>
      <c r="H831" s="8"/>
    </row>
    <row r="832" spans="2:8" x14ac:dyDescent="0.3">
      <c r="B832" t="e">
        <f>VLOOKUP(Table3[[#This Row],[kode_brg]],Table2[[kode_brg]:[nama_brg]],2,FALSE)</f>
        <v>#N/A</v>
      </c>
      <c r="C832" s="8"/>
      <c r="D832" s="8" t="e">
        <f>VLOOKUP(Table3[[#This Row],[kode_brg]],Table2[[kode_brg]:[jual]],8,FALSE)</f>
        <v>#N/A</v>
      </c>
      <c r="E832" s="8" t="e">
        <f>Table3[[#This Row],[HARGA]]*Table3[[#This Row],[QTY]]</f>
        <v>#N/A</v>
      </c>
      <c r="F832" s="8" t="e">
        <f>VLOOKUP(Table3[[#This Row],[kode_brg]],Table2[[kode_brg]:[mark_up]],9,FALSE)</f>
        <v>#N/A</v>
      </c>
      <c r="G832" s="8" t="e">
        <f>Table3[[#This Row],[MARKUP]]*Table3[[#This Row],[QTY]]</f>
        <v>#N/A</v>
      </c>
      <c r="H832" s="8"/>
    </row>
    <row r="833" spans="2:8" x14ac:dyDescent="0.3">
      <c r="B833" t="e">
        <f>VLOOKUP(Table3[[#This Row],[kode_brg]],Table2[[kode_brg]:[nama_brg]],2,FALSE)</f>
        <v>#N/A</v>
      </c>
      <c r="C833" s="8"/>
      <c r="D833" s="8" t="e">
        <f>VLOOKUP(Table3[[#This Row],[kode_brg]],Table2[[kode_brg]:[jual]],8,FALSE)</f>
        <v>#N/A</v>
      </c>
      <c r="E833" s="8" t="e">
        <f>Table3[[#This Row],[HARGA]]*Table3[[#This Row],[QTY]]</f>
        <v>#N/A</v>
      </c>
      <c r="F833" s="8" t="e">
        <f>VLOOKUP(Table3[[#This Row],[kode_brg]],Table2[[kode_brg]:[mark_up]],9,FALSE)</f>
        <v>#N/A</v>
      </c>
      <c r="G833" s="8" t="e">
        <f>Table3[[#This Row],[MARKUP]]*Table3[[#This Row],[QTY]]</f>
        <v>#N/A</v>
      </c>
      <c r="H833" s="8"/>
    </row>
    <row r="834" spans="2:8" x14ac:dyDescent="0.3">
      <c r="B834" t="e">
        <f>VLOOKUP(Table3[[#This Row],[kode_brg]],Table2[[kode_brg]:[nama_brg]],2,FALSE)</f>
        <v>#N/A</v>
      </c>
      <c r="C834" s="8"/>
      <c r="D834" s="8" t="e">
        <f>VLOOKUP(Table3[[#This Row],[kode_brg]],Table2[[kode_brg]:[jual]],8,FALSE)</f>
        <v>#N/A</v>
      </c>
      <c r="E834" s="8" t="e">
        <f>Table3[[#This Row],[HARGA]]*Table3[[#This Row],[QTY]]</f>
        <v>#N/A</v>
      </c>
      <c r="F834" s="8" t="e">
        <f>VLOOKUP(Table3[[#This Row],[kode_brg]],Table2[[kode_brg]:[mark_up]],9,FALSE)</f>
        <v>#N/A</v>
      </c>
      <c r="G834" s="8" t="e">
        <f>Table3[[#This Row],[MARKUP]]*Table3[[#This Row],[QTY]]</f>
        <v>#N/A</v>
      </c>
      <c r="H834" s="8"/>
    </row>
    <row r="835" spans="2:8" x14ac:dyDescent="0.3">
      <c r="B835" t="e">
        <f>VLOOKUP(Table3[[#This Row],[kode_brg]],Table2[[kode_brg]:[nama_brg]],2,FALSE)</f>
        <v>#N/A</v>
      </c>
      <c r="C835" s="8"/>
      <c r="D835" s="8" t="e">
        <f>VLOOKUP(Table3[[#This Row],[kode_brg]],Table2[[kode_brg]:[jual]],8,FALSE)</f>
        <v>#N/A</v>
      </c>
      <c r="E835" s="8" t="e">
        <f>Table3[[#This Row],[HARGA]]*Table3[[#This Row],[QTY]]</f>
        <v>#N/A</v>
      </c>
      <c r="F835" s="8" t="e">
        <f>VLOOKUP(Table3[[#This Row],[kode_brg]],Table2[[kode_brg]:[mark_up]],9,FALSE)</f>
        <v>#N/A</v>
      </c>
      <c r="G835" s="8" t="e">
        <f>Table3[[#This Row],[MARKUP]]*Table3[[#This Row],[QTY]]</f>
        <v>#N/A</v>
      </c>
      <c r="H835" s="8"/>
    </row>
    <row r="836" spans="2:8" x14ac:dyDescent="0.3">
      <c r="B836" t="e">
        <f>VLOOKUP(Table3[[#This Row],[kode_brg]],Table2[[kode_brg]:[nama_brg]],2,FALSE)</f>
        <v>#N/A</v>
      </c>
      <c r="C836" s="8"/>
      <c r="D836" s="8" t="e">
        <f>VLOOKUP(Table3[[#This Row],[kode_brg]],Table2[[kode_brg]:[jual]],8,FALSE)</f>
        <v>#N/A</v>
      </c>
      <c r="E836" s="8" t="e">
        <f>Table3[[#This Row],[HARGA]]*Table3[[#This Row],[QTY]]</f>
        <v>#N/A</v>
      </c>
      <c r="F836" s="8" t="e">
        <f>VLOOKUP(Table3[[#This Row],[kode_brg]],Table2[[kode_brg]:[mark_up]],9,FALSE)</f>
        <v>#N/A</v>
      </c>
      <c r="G836" s="8" t="e">
        <f>Table3[[#This Row],[MARKUP]]*Table3[[#This Row],[QTY]]</f>
        <v>#N/A</v>
      </c>
      <c r="H836" s="8"/>
    </row>
    <row r="837" spans="2:8" x14ac:dyDescent="0.3">
      <c r="B837" t="e">
        <f>VLOOKUP(Table3[[#This Row],[kode_brg]],Table2[[kode_brg]:[nama_brg]],2,FALSE)</f>
        <v>#N/A</v>
      </c>
      <c r="C837" s="8"/>
      <c r="D837" s="8" t="e">
        <f>VLOOKUP(Table3[[#This Row],[kode_brg]],Table2[[kode_brg]:[jual]],8,FALSE)</f>
        <v>#N/A</v>
      </c>
      <c r="E837" s="8" t="e">
        <f>Table3[[#This Row],[HARGA]]*Table3[[#This Row],[QTY]]</f>
        <v>#N/A</v>
      </c>
      <c r="F837" s="8" t="e">
        <f>VLOOKUP(Table3[[#This Row],[kode_brg]],Table2[[kode_brg]:[mark_up]],9,FALSE)</f>
        <v>#N/A</v>
      </c>
      <c r="G837" s="8" t="e">
        <f>Table3[[#This Row],[MARKUP]]*Table3[[#This Row],[QTY]]</f>
        <v>#N/A</v>
      </c>
      <c r="H837" s="8"/>
    </row>
    <row r="838" spans="2:8" x14ac:dyDescent="0.3">
      <c r="B838" t="e">
        <f>VLOOKUP(Table3[[#This Row],[kode_brg]],Table2[[kode_brg]:[nama_brg]],2,FALSE)</f>
        <v>#N/A</v>
      </c>
      <c r="C838" s="8"/>
      <c r="D838" s="8" t="e">
        <f>VLOOKUP(Table3[[#This Row],[kode_brg]],Table2[[kode_brg]:[jual]],8,FALSE)</f>
        <v>#N/A</v>
      </c>
      <c r="E838" s="8" t="e">
        <f>Table3[[#This Row],[HARGA]]*Table3[[#This Row],[QTY]]</f>
        <v>#N/A</v>
      </c>
      <c r="F838" s="8" t="e">
        <f>VLOOKUP(Table3[[#This Row],[kode_brg]],Table2[[kode_brg]:[mark_up]],9,FALSE)</f>
        <v>#N/A</v>
      </c>
      <c r="G838" s="8" t="e">
        <f>Table3[[#This Row],[MARKUP]]*Table3[[#This Row],[QTY]]</f>
        <v>#N/A</v>
      </c>
      <c r="H838" s="8"/>
    </row>
    <row r="839" spans="2:8" x14ac:dyDescent="0.3">
      <c r="B839" t="e">
        <f>VLOOKUP(Table3[[#This Row],[kode_brg]],Table2[[kode_brg]:[nama_brg]],2,FALSE)</f>
        <v>#N/A</v>
      </c>
      <c r="C839" s="8"/>
      <c r="D839" s="8" t="e">
        <f>VLOOKUP(Table3[[#This Row],[kode_brg]],Table2[[kode_brg]:[jual]],8,FALSE)</f>
        <v>#N/A</v>
      </c>
      <c r="E839" s="8" t="e">
        <f>Table3[[#This Row],[HARGA]]*Table3[[#This Row],[QTY]]</f>
        <v>#N/A</v>
      </c>
      <c r="F839" s="8" t="e">
        <f>VLOOKUP(Table3[[#This Row],[kode_brg]],Table2[[kode_brg]:[mark_up]],9,FALSE)</f>
        <v>#N/A</v>
      </c>
      <c r="G839" s="8" t="e">
        <f>Table3[[#This Row],[MARKUP]]*Table3[[#This Row],[QTY]]</f>
        <v>#N/A</v>
      </c>
      <c r="H839" s="8"/>
    </row>
    <row r="840" spans="2:8" x14ac:dyDescent="0.3">
      <c r="B840" t="e">
        <f>VLOOKUP(Table3[[#This Row],[kode_brg]],Table2[[kode_brg]:[nama_brg]],2,FALSE)</f>
        <v>#N/A</v>
      </c>
      <c r="C840" s="8"/>
      <c r="D840" s="8" t="e">
        <f>VLOOKUP(Table3[[#This Row],[kode_brg]],Table2[[kode_brg]:[jual]],8,FALSE)</f>
        <v>#N/A</v>
      </c>
      <c r="E840" s="8" t="e">
        <f>Table3[[#This Row],[HARGA]]*Table3[[#This Row],[QTY]]</f>
        <v>#N/A</v>
      </c>
      <c r="F840" s="8" t="e">
        <f>VLOOKUP(Table3[[#This Row],[kode_brg]],Table2[[kode_brg]:[mark_up]],9,FALSE)</f>
        <v>#N/A</v>
      </c>
      <c r="G840" s="8" t="e">
        <f>Table3[[#This Row],[MARKUP]]*Table3[[#This Row],[QTY]]</f>
        <v>#N/A</v>
      </c>
      <c r="H840" s="8"/>
    </row>
    <row r="841" spans="2:8" x14ac:dyDescent="0.3">
      <c r="B841" t="e">
        <f>VLOOKUP(Table3[[#This Row],[kode_brg]],Table2[[kode_brg]:[nama_brg]],2,FALSE)</f>
        <v>#N/A</v>
      </c>
      <c r="C841" s="8"/>
      <c r="D841" s="8" t="e">
        <f>VLOOKUP(Table3[[#This Row],[kode_brg]],Table2[[kode_brg]:[jual]],8,FALSE)</f>
        <v>#N/A</v>
      </c>
      <c r="E841" s="8" t="e">
        <f>Table3[[#This Row],[HARGA]]*Table3[[#This Row],[QTY]]</f>
        <v>#N/A</v>
      </c>
      <c r="F841" s="8" t="e">
        <f>VLOOKUP(Table3[[#This Row],[kode_brg]],Table2[[kode_brg]:[mark_up]],9,FALSE)</f>
        <v>#N/A</v>
      </c>
      <c r="G841" s="8" t="e">
        <f>Table3[[#This Row],[MARKUP]]*Table3[[#This Row],[QTY]]</f>
        <v>#N/A</v>
      </c>
      <c r="H841" s="8"/>
    </row>
    <row r="842" spans="2:8" x14ac:dyDescent="0.3">
      <c r="B842" t="e">
        <f>VLOOKUP(Table3[[#This Row],[kode_brg]],Table2[[kode_brg]:[nama_brg]],2,FALSE)</f>
        <v>#N/A</v>
      </c>
      <c r="C842" s="8"/>
      <c r="D842" s="8" t="e">
        <f>VLOOKUP(Table3[[#This Row],[kode_brg]],Table2[[kode_brg]:[jual]],8,FALSE)</f>
        <v>#N/A</v>
      </c>
      <c r="E842" s="8" t="e">
        <f>Table3[[#This Row],[HARGA]]*Table3[[#This Row],[QTY]]</f>
        <v>#N/A</v>
      </c>
      <c r="F842" s="8" t="e">
        <f>VLOOKUP(Table3[[#This Row],[kode_brg]],Table2[[kode_brg]:[mark_up]],9,FALSE)</f>
        <v>#N/A</v>
      </c>
      <c r="G842" s="8" t="e">
        <f>Table3[[#This Row],[MARKUP]]*Table3[[#This Row],[QTY]]</f>
        <v>#N/A</v>
      </c>
      <c r="H842" s="8"/>
    </row>
    <row r="843" spans="2:8" x14ac:dyDescent="0.3">
      <c r="B843" t="e">
        <f>VLOOKUP(Table3[[#This Row],[kode_brg]],Table2[[kode_brg]:[nama_brg]],2,FALSE)</f>
        <v>#N/A</v>
      </c>
      <c r="C843" s="8"/>
      <c r="D843" s="8" t="e">
        <f>VLOOKUP(Table3[[#This Row],[kode_brg]],Table2[[kode_brg]:[jual]],8,FALSE)</f>
        <v>#N/A</v>
      </c>
      <c r="E843" s="8" t="e">
        <f>Table3[[#This Row],[HARGA]]*Table3[[#This Row],[QTY]]</f>
        <v>#N/A</v>
      </c>
      <c r="F843" s="8" t="e">
        <f>VLOOKUP(Table3[[#This Row],[kode_brg]],Table2[[kode_brg]:[mark_up]],9,FALSE)</f>
        <v>#N/A</v>
      </c>
      <c r="G843" s="8" t="e">
        <f>Table3[[#This Row],[MARKUP]]*Table3[[#This Row],[QTY]]</f>
        <v>#N/A</v>
      </c>
      <c r="H843" s="8"/>
    </row>
    <row r="844" spans="2:8" x14ac:dyDescent="0.3">
      <c r="B844" t="e">
        <f>VLOOKUP(Table3[[#This Row],[kode_brg]],Table2[[kode_brg]:[nama_brg]],2,FALSE)</f>
        <v>#N/A</v>
      </c>
      <c r="C844" s="8"/>
      <c r="D844" s="8" t="e">
        <f>VLOOKUP(Table3[[#This Row],[kode_brg]],Table2[[kode_brg]:[jual]],8,FALSE)</f>
        <v>#N/A</v>
      </c>
      <c r="E844" s="8" t="e">
        <f>Table3[[#This Row],[HARGA]]*Table3[[#This Row],[QTY]]</f>
        <v>#N/A</v>
      </c>
      <c r="F844" s="8" t="e">
        <f>VLOOKUP(Table3[[#This Row],[kode_brg]],Table2[[kode_brg]:[mark_up]],9,FALSE)</f>
        <v>#N/A</v>
      </c>
      <c r="G844" s="8" t="e">
        <f>Table3[[#This Row],[MARKUP]]*Table3[[#This Row],[QTY]]</f>
        <v>#N/A</v>
      </c>
      <c r="H844" s="8"/>
    </row>
    <row r="845" spans="2:8" x14ac:dyDescent="0.3">
      <c r="B845" t="e">
        <f>VLOOKUP(Table3[[#This Row],[kode_brg]],Table2[[kode_brg]:[nama_brg]],2,FALSE)</f>
        <v>#N/A</v>
      </c>
      <c r="C845" s="8"/>
      <c r="D845" s="8" t="e">
        <f>VLOOKUP(Table3[[#This Row],[kode_brg]],Table2[[kode_brg]:[jual]],8,FALSE)</f>
        <v>#N/A</v>
      </c>
      <c r="E845" s="8" t="e">
        <f>Table3[[#This Row],[HARGA]]*Table3[[#This Row],[QTY]]</f>
        <v>#N/A</v>
      </c>
      <c r="F845" s="8" t="e">
        <f>VLOOKUP(Table3[[#This Row],[kode_brg]],Table2[[kode_brg]:[mark_up]],9,FALSE)</f>
        <v>#N/A</v>
      </c>
      <c r="G845" s="8" t="e">
        <f>Table3[[#This Row],[MARKUP]]*Table3[[#This Row],[QTY]]</f>
        <v>#N/A</v>
      </c>
      <c r="H845" s="8"/>
    </row>
    <row r="846" spans="2:8" x14ac:dyDescent="0.3">
      <c r="B846" t="e">
        <f>VLOOKUP(Table3[[#This Row],[kode_brg]],Table2[[kode_brg]:[nama_brg]],2,FALSE)</f>
        <v>#N/A</v>
      </c>
      <c r="C846" s="8"/>
      <c r="D846" s="8" t="e">
        <f>VLOOKUP(Table3[[#This Row],[kode_brg]],Table2[[kode_brg]:[jual]],8,FALSE)</f>
        <v>#N/A</v>
      </c>
      <c r="E846" s="8" t="e">
        <f>Table3[[#This Row],[HARGA]]*Table3[[#This Row],[QTY]]</f>
        <v>#N/A</v>
      </c>
      <c r="F846" s="8" t="e">
        <f>VLOOKUP(Table3[[#This Row],[kode_brg]],Table2[[kode_brg]:[mark_up]],9,FALSE)</f>
        <v>#N/A</v>
      </c>
      <c r="G846" s="8" t="e">
        <f>Table3[[#This Row],[MARKUP]]*Table3[[#This Row],[QTY]]</f>
        <v>#N/A</v>
      </c>
      <c r="H846" s="8"/>
    </row>
    <row r="847" spans="2:8" x14ac:dyDescent="0.3">
      <c r="B847" t="e">
        <f>VLOOKUP(Table3[[#This Row],[kode_brg]],Table2[[kode_brg]:[nama_brg]],2,FALSE)</f>
        <v>#N/A</v>
      </c>
      <c r="C847" s="8"/>
      <c r="D847" s="8" t="e">
        <f>VLOOKUP(Table3[[#This Row],[kode_brg]],Table2[[kode_brg]:[jual]],8,FALSE)</f>
        <v>#N/A</v>
      </c>
      <c r="E847" s="8" t="e">
        <f>Table3[[#This Row],[HARGA]]*Table3[[#This Row],[QTY]]</f>
        <v>#N/A</v>
      </c>
      <c r="F847" s="8" t="e">
        <f>VLOOKUP(Table3[[#This Row],[kode_brg]],Table2[[kode_brg]:[mark_up]],9,FALSE)</f>
        <v>#N/A</v>
      </c>
      <c r="G847" s="8" t="e">
        <f>Table3[[#This Row],[MARKUP]]*Table3[[#This Row],[QTY]]</f>
        <v>#N/A</v>
      </c>
      <c r="H847" s="8"/>
    </row>
    <row r="848" spans="2:8" x14ac:dyDescent="0.3">
      <c r="B848" t="e">
        <f>VLOOKUP(Table3[[#This Row],[kode_brg]],Table2[[kode_brg]:[nama_brg]],2,FALSE)</f>
        <v>#N/A</v>
      </c>
      <c r="C848" s="8"/>
      <c r="D848" s="8" t="e">
        <f>VLOOKUP(Table3[[#This Row],[kode_brg]],Table2[[kode_brg]:[jual]],8,FALSE)</f>
        <v>#N/A</v>
      </c>
      <c r="E848" s="8" t="e">
        <f>Table3[[#This Row],[HARGA]]*Table3[[#This Row],[QTY]]</f>
        <v>#N/A</v>
      </c>
      <c r="F848" s="8" t="e">
        <f>VLOOKUP(Table3[[#This Row],[kode_brg]],Table2[[kode_brg]:[mark_up]],9,FALSE)</f>
        <v>#N/A</v>
      </c>
      <c r="G848" s="8" t="e">
        <f>Table3[[#This Row],[MARKUP]]*Table3[[#This Row],[QTY]]</f>
        <v>#N/A</v>
      </c>
      <c r="H848" s="8"/>
    </row>
    <row r="849" spans="2:8" x14ac:dyDescent="0.3">
      <c r="B849" t="e">
        <f>VLOOKUP(Table3[[#This Row],[kode_brg]],Table2[[kode_brg]:[nama_brg]],2,FALSE)</f>
        <v>#N/A</v>
      </c>
      <c r="C849" s="8"/>
      <c r="D849" s="8" t="e">
        <f>VLOOKUP(Table3[[#This Row],[kode_brg]],Table2[[kode_brg]:[jual]],8,FALSE)</f>
        <v>#N/A</v>
      </c>
      <c r="E849" s="8" t="e">
        <f>Table3[[#This Row],[HARGA]]*Table3[[#This Row],[QTY]]</f>
        <v>#N/A</v>
      </c>
      <c r="F849" s="8" t="e">
        <f>VLOOKUP(Table3[[#This Row],[kode_brg]],Table2[[kode_brg]:[mark_up]],9,FALSE)</f>
        <v>#N/A</v>
      </c>
      <c r="G849" s="8" t="e">
        <f>Table3[[#This Row],[MARKUP]]*Table3[[#This Row],[QTY]]</f>
        <v>#N/A</v>
      </c>
      <c r="H849" s="8"/>
    </row>
    <row r="850" spans="2:8" x14ac:dyDescent="0.3">
      <c r="B850" t="e">
        <f>VLOOKUP(Table3[[#This Row],[kode_brg]],Table2[[kode_brg]:[nama_brg]],2,FALSE)</f>
        <v>#N/A</v>
      </c>
      <c r="C850" s="8"/>
      <c r="D850" s="8" t="e">
        <f>VLOOKUP(Table3[[#This Row],[kode_brg]],Table2[[kode_brg]:[jual]],8,FALSE)</f>
        <v>#N/A</v>
      </c>
      <c r="E850" s="8" t="e">
        <f>Table3[[#This Row],[HARGA]]*Table3[[#This Row],[QTY]]</f>
        <v>#N/A</v>
      </c>
      <c r="F850" s="8" t="e">
        <f>VLOOKUP(Table3[[#This Row],[kode_brg]],Table2[[kode_brg]:[mark_up]],9,FALSE)</f>
        <v>#N/A</v>
      </c>
      <c r="G850" s="8" t="e">
        <f>Table3[[#This Row],[MARKUP]]*Table3[[#This Row],[QTY]]</f>
        <v>#N/A</v>
      </c>
      <c r="H850" s="8"/>
    </row>
    <row r="851" spans="2:8" x14ac:dyDescent="0.3">
      <c r="B851" t="e">
        <f>VLOOKUP(Table3[[#This Row],[kode_brg]],Table2[[kode_brg]:[nama_brg]],2,FALSE)</f>
        <v>#N/A</v>
      </c>
      <c r="C851" s="8"/>
      <c r="D851" s="8" t="e">
        <f>VLOOKUP(Table3[[#This Row],[kode_brg]],Table2[[kode_brg]:[jual]],8,FALSE)</f>
        <v>#N/A</v>
      </c>
      <c r="E851" s="8" t="e">
        <f>Table3[[#This Row],[HARGA]]*Table3[[#This Row],[QTY]]</f>
        <v>#N/A</v>
      </c>
      <c r="F851" s="8" t="e">
        <f>VLOOKUP(Table3[[#This Row],[kode_brg]],Table2[[kode_brg]:[mark_up]],9,FALSE)</f>
        <v>#N/A</v>
      </c>
      <c r="G851" s="8" t="e">
        <f>Table3[[#This Row],[MARKUP]]*Table3[[#This Row],[QTY]]</f>
        <v>#N/A</v>
      </c>
      <c r="H851" s="8"/>
    </row>
    <row r="852" spans="2:8" x14ac:dyDescent="0.3">
      <c r="B852" t="e">
        <f>VLOOKUP(Table3[[#This Row],[kode_brg]],Table2[[kode_brg]:[nama_brg]],2,FALSE)</f>
        <v>#N/A</v>
      </c>
      <c r="C852" s="8"/>
      <c r="D852" s="8" t="e">
        <f>VLOOKUP(Table3[[#This Row],[kode_brg]],Table2[[kode_brg]:[jual]],8,FALSE)</f>
        <v>#N/A</v>
      </c>
      <c r="E852" s="8" t="e">
        <f>Table3[[#This Row],[HARGA]]*Table3[[#This Row],[QTY]]</f>
        <v>#N/A</v>
      </c>
      <c r="F852" s="8" t="e">
        <f>VLOOKUP(Table3[[#This Row],[kode_brg]],Table2[[kode_brg]:[mark_up]],9,FALSE)</f>
        <v>#N/A</v>
      </c>
      <c r="G852" s="8" t="e">
        <f>Table3[[#This Row],[MARKUP]]*Table3[[#This Row],[QTY]]</f>
        <v>#N/A</v>
      </c>
      <c r="H852" s="8"/>
    </row>
    <row r="853" spans="2:8" x14ac:dyDescent="0.3">
      <c r="B853" t="e">
        <f>VLOOKUP(Table3[[#This Row],[kode_brg]],Table2[[kode_brg]:[nama_brg]],2,FALSE)</f>
        <v>#N/A</v>
      </c>
      <c r="C853" s="8"/>
      <c r="D853" s="8" t="e">
        <f>VLOOKUP(Table3[[#This Row],[kode_brg]],Table2[[kode_brg]:[jual]],8,FALSE)</f>
        <v>#N/A</v>
      </c>
      <c r="E853" s="8" t="e">
        <f>Table3[[#This Row],[HARGA]]*Table3[[#This Row],[QTY]]</f>
        <v>#N/A</v>
      </c>
      <c r="F853" s="8" t="e">
        <f>VLOOKUP(Table3[[#This Row],[kode_brg]],Table2[[kode_brg]:[mark_up]],9,FALSE)</f>
        <v>#N/A</v>
      </c>
      <c r="G853" s="8" t="e">
        <f>Table3[[#This Row],[MARKUP]]*Table3[[#This Row],[QTY]]</f>
        <v>#N/A</v>
      </c>
      <c r="H853" s="8"/>
    </row>
    <row r="854" spans="2:8" x14ac:dyDescent="0.3">
      <c r="B854" t="e">
        <f>VLOOKUP(Table3[[#This Row],[kode_brg]],Table2[[kode_brg]:[nama_brg]],2,FALSE)</f>
        <v>#N/A</v>
      </c>
      <c r="C854" s="8"/>
      <c r="D854" s="8" t="e">
        <f>VLOOKUP(Table3[[#This Row],[kode_brg]],Table2[[kode_brg]:[jual]],8,FALSE)</f>
        <v>#N/A</v>
      </c>
      <c r="E854" s="8" t="e">
        <f>Table3[[#This Row],[HARGA]]*Table3[[#This Row],[QTY]]</f>
        <v>#N/A</v>
      </c>
      <c r="F854" s="8" t="e">
        <f>VLOOKUP(Table3[[#This Row],[kode_brg]],Table2[[kode_brg]:[mark_up]],9,FALSE)</f>
        <v>#N/A</v>
      </c>
      <c r="G854" s="8" t="e">
        <f>Table3[[#This Row],[MARKUP]]*Table3[[#This Row],[QTY]]</f>
        <v>#N/A</v>
      </c>
      <c r="H854" s="8"/>
    </row>
    <row r="855" spans="2:8" x14ac:dyDescent="0.3">
      <c r="B855" t="e">
        <f>VLOOKUP(Table3[[#This Row],[kode_brg]],Table2[[kode_brg]:[nama_brg]],2,FALSE)</f>
        <v>#N/A</v>
      </c>
      <c r="C855" s="8"/>
      <c r="D855" s="8" t="e">
        <f>VLOOKUP(Table3[[#This Row],[kode_brg]],Table2[[kode_brg]:[jual]],8,FALSE)</f>
        <v>#N/A</v>
      </c>
      <c r="E855" s="8" t="e">
        <f>Table3[[#This Row],[HARGA]]*Table3[[#This Row],[QTY]]</f>
        <v>#N/A</v>
      </c>
      <c r="F855" s="8" t="e">
        <f>VLOOKUP(Table3[[#This Row],[kode_brg]],Table2[[kode_brg]:[mark_up]],9,FALSE)</f>
        <v>#N/A</v>
      </c>
      <c r="G855" s="8" t="e">
        <f>Table3[[#This Row],[MARKUP]]*Table3[[#This Row],[QTY]]</f>
        <v>#N/A</v>
      </c>
      <c r="H855" s="8"/>
    </row>
    <row r="856" spans="2:8" x14ac:dyDescent="0.3">
      <c r="B856" t="e">
        <f>VLOOKUP(Table3[[#This Row],[kode_brg]],Table2[[kode_brg]:[nama_brg]],2,FALSE)</f>
        <v>#N/A</v>
      </c>
      <c r="C856" s="8"/>
      <c r="D856" s="8" t="e">
        <f>VLOOKUP(Table3[[#This Row],[kode_brg]],Table2[[kode_brg]:[jual]],8,FALSE)</f>
        <v>#N/A</v>
      </c>
      <c r="E856" s="8" t="e">
        <f>Table3[[#This Row],[HARGA]]*Table3[[#This Row],[QTY]]</f>
        <v>#N/A</v>
      </c>
      <c r="F856" s="8" t="e">
        <f>VLOOKUP(Table3[[#This Row],[kode_brg]],Table2[[kode_brg]:[mark_up]],9,FALSE)</f>
        <v>#N/A</v>
      </c>
      <c r="G856" s="8" t="e">
        <f>Table3[[#This Row],[MARKUP]]*Table3[[#This Row],[QTY]]</f>
        <v>#N/A</v>
      </c>
      <c r="H856" s="8"/>
    </row>
    <row r="857" spans="2:8" x14ac:dyDescent="0.3">
      <c r="B857" t="e">
        <f>VLOOKUP(Table3[[#This Row],[kode_brg]],Table2[[kode_brg]:[nama_brg]],2,FALSE)</f>
        <v>#N/A</v>
      </c>
      <c r="C857" s="8"/>
      <c r="D857" s="8" t="e">
        <f>VLOOKUP(Table3[[#This Row],[kode_brg]],Table2[[kode_brg]:[jual]],8,FALSE)</f>
        <v>#N/A</v>
      </c>
      <c r="E857" s="8" t="e">
        <f>Table3[[#This Row],[HARGA]]*Table3[[#This Row],[QTY]]</f>
        <v>#N/A</v>
      </c>
      <c r="F857" s="8" t="e">
        <f>VLOOKUP(Table3[[#This Row],[kode_brg]],Table2[[kode_brg]:[mark_up]],9,FALSE)</f>
        <v>#N/A</v>
      </c>
      <c r="G857" s="8" t="e">
        <f>Table3[[#This Row],[MARKUP]]*Table3[[#This Row],[QTY]]</f>
        <v>#N/A</v>
      </c>
      <c r="H857" s="8"/>
    </row>
    <row r="858" spans="2:8" x14ac:dyDescent="0.3">
      <c r="B858" t="e">
        <f>VLOOKUP(Table3[[#This Row],[kode_brg]],Table2[[kode_brg]:[nama_brg]],2,FALSE)</f>
        <v>#N/A</v>
      </c>
      <c r="C858" s="8"/>
      <c r="D858" s="8" t="e">
        <f>VLOOKUP(Table3[[#This Row],[kode_brg]],Table2[[kode_brg]:[jual]],8,FALSE)</f>
        <v>#N/A</v>
      </c>
      <c r="E858" s="8" t="e">
        <f>Table3[[#This Row],[HARGA]]*Table3[[#This Row],[QTY]]</f>
        <v>#N/A</v>
      </c>
      <c r="F858" s="8" t="e">
        <f>VLOOKUP(Table3[[#This Row],[kode_brg]],Table2[[kode_brg]:[mark_up]],9,FALSE)</f>
        <v>#N/A</v>
      </c>
      <c r="G858" s="8" t="e">
        <f>Table3[[#This Row],[MARKUP]]*Table3[[#This Row],[QTY]]</f>
        <v>#N/A</v>
      </c>
      <c r="H858" s="8"/>
    </row>
    <row r="859" spans="2:8" x14ac:dyDescent="0.3">
      <c r="B859" t="e">
        <f>VLOOKUP(Table3[[#This Row],[kode_brg]],Table2[[kode_brg]:[nama_brg]],2,FALSE)</f>
        <v>#N/A</v>
      </c>
      <c r="C859" s="8"/>
      <c r="D859" s="8" t="e">
        <f>VLOOKUP(Table3[[#This Row],[kode_brg]],Table2[[kode_brg]:[jual]],8,FALSE)</f>
        <v>#N/A</v>
      </c>
      <c r="E859" s="8" t="e">
        <f>Table3[[#This Row],[HARGA]]*Table3[[#This Row],[QTY]]</f>
        <v>#N/A</v>
      </c>
      <c r="F859" s="8" t="e">
        <f>VLOOKUP(Table3[[#This Row],[kode_brg]],Table2[[kode_brg]:[mark_up]],9,FALSE)</f>
        <v>#N/A</v>
      </c>
      <c r="G859" s="8" t="e">
        <f>Table3[[#This Row],[MARKUP]]*Table3[[#This Row],[QTY]]</f>
        <v>#N/A</v>
      </c>
      <c r="H859" s="8"/>
    </row>
    <row r="860" spans="2:8" x14ac:dyDescent="0.3">
      <c r="B860" t="e">
        <f>VLOOKUP(Table3[[#This Row],[kode_brg]],Table2[[kode_brg]:[nama_brg]],2,FALSE)</f>
        <v>#N/A</v>
      </c>
      <c r="C860" s="8"/>
      <c r="D860" s="8" t="e">
        <f>VLOOKUP(Table3[[#This Row],[kode_brg]],Table2[[kode_brg]:[jual]],8,FALSE)</f>
        <v>#N/A</v>
      </c>
      <c r="E860" s="8" t="e">
        <f>Table3[[#This Row],[HARGA]]*Table3[[#This Row],[QTY]]</f>
        <v>#N/A</v>
      </c>
      <c r="F860" s="8" t="e">
        <f>VLOOKUP(Table3[[#This Row],[kode_brg]],Table2[[kode_brg]:[mark_up]],9,FALSE)</f>
        <v>#N/A</v>
      </c>
      <c r="G860" s="8" t="e">
        <f>Table3[[#This Row],[MARKUP]]*Table3[[#This Row],[QTY]]</f>
        <v>#N/A</v>
      </c>
      <c r="H860" s="8"/>
    </row>
    <row r="861" spans="2:8" x14ac:dyDescent="0.3">
      <c r="B861" t="e">
        <f>VLOOKUP(Table3[[#This Row],[kode_brg]],Table2[[kode_brg]:[nama_brg]],2,FALSE)</f>
        <v>#N/A</v>
      </c>
      <c r="C861" s="8"/>
      <c r="D861" s="8" t="e">
        <f>VLOOKUP(Table3[[#This Row],[kode_brg]],Table2[[kode_brg]:[jual]],8,FALSE)</f>
        <v>#N/A</v>
      </c>
      <c r="E861" s="8" t="e">
        <f>Table3[[#This Row],[HARGA]]*Table3[[#This Row],[QTY]]</f>
        <v>#N/A</v>
      </c>
      <c r="F861" s="8" t="e">
        <f>VLOOKUP(Table3[[#This Row],[kode_brg]],Table2[[kode_brg]:[mark_up]],9,FALSE)</f>
        <v>#N/A</v>
      </c>
      <c r="G861" s="8" t="e">
        <f>Table3[[#This Row],[MARKUP]]*Table3[[#This Row],[QTY]]</f>
        <v>#N/A</v>
      </c>
      <c r="H861" s="8"/>
    </row>
    <row r="862" spans="2:8" x14ac:dyDescent="0.3">
      <c r="B862" t="e">
        <f>VLOOKUP(Table3[[#This Row],[kode_brg]],Table2[[kode_brg]:[nama_brg]],2,FALSE)</f>
        <v>#N/A</v>
      </c>
      <c r="C862" s="8"/>
      <c r="D862" s="8" t="e">
        <f>VLOOKUP(Table3[[#This Row],[kode_brg]],Table2[[kode_brg]:[jual]],8,FALSE)</f>
        <v>#N/A</v>
      </c>
      <c r="E862" s="8" t="e">
        <f>Table3[[#This Row],[HARGA]]*Table3[[#This Row],[QTY]]</f>
        <v>#N/A</v>
      </c>
      <c r="F862" s="8" t="e">
        <f>VLOOKUP(Table3[[#This Row],[kode_brg]],Table2[[kode_brg]:[mark_up]],9,FALSE)</f>
        <v>#N/A</v>
      </c>
      <c r="G862" s="8" t="e">
        <f>Table3[[#This Row],[MARKUP]]*Table3[[#This Row],[QTY]]</f>
        <v>#N/A</v>
      </c>
      <c r="H862" s="8"/>
    </row>
    <row r="863" spans="2:8" x14ac:dyDescent="0.3">
      <c r="B863" t="e">
        <f>VLOOKUP(Table3[[#This Row],[kode_brg]],Table2[[kode_brg]:[nama_brg]],2,FALSE)</f>
        <v>#N/A</v>
      </c>
      <c r="C863" s="8"/>
      <c r="D863" s="8" t="e">
        <f>VLOOKUP(Table3[[#This Row],[kode_brg]],Table2[[kode_brg]:[jual]],8,FALSE)</f>
        <v>#N/A</v>
      </c>
      <c r="E863" s="8" t="e">
        <f>Table3[[#This Row],[HARGA]]*Table3[[#This Row],[QTY]]</f>
        <v>#N/A</v>
      </c>
      <c r="F863" s="8" t="e">
        <f>VLOOKUP(Table3[[#This Row],[kode_brg]],Table2[[kode_brg]:[mark_up]],9,FALSE)</f>
        <v>#N/A</v>
      </c>
      <c r="G863" s="8" t="e">
        <f>Table3[[#This Row],[MARKUP]]*Table3[[#This Row],[QTY]]</f>
        <v>#N/A</v>
      </c>
      <c r="H863" s="8"/>
    </row>
    <row r="864" spans="2:8" x14ac:dyDescent="0.3">
      <c r="B864" t="e">
        <f>VLOOKUP(Table3[[#This Row],[kode_brg]],Table2[[kode_brg]:[nama_brg]],2,FALSE)</f>
        <v>#N/A</v>
      </c>
      <c r="C864" s="8"/>
      <c r="D864" s="8" t="e">
        <f>VLOOKUP(Table3[[#This Row],[kode_brg]],Table2[[kode_brg]:[jual]],8,FALSE)</f>
        <v>#N/A</v>
      </c>
      <c r="E864" s="8" t="e">
        <f>Table3[[#This Row],[HARGA]]*Table3[[#This Row],[QTY]]</f>
        <v>#N/A</v>
      </c>
      <c r="F864" s="8" t="e">
        <f>VLOOKUP(Table3[[#This Row],[kode_brg]],Table2[[kode_brg]:[mark_up]],9,FALSE)</f>
        <v>#N/A</v>
      </c>
      <c r="G864" s="8" t="e">
        <f>Table3[[#This Row],[MARKUP]]*Table3[[#This Row],[QTY]]</f>
        <v>#N/A</v>
      </c>
      <c r="H864" s="8"/>
    </row>
    <row r="865" spans="2:8" x14ac:dyDescent="0.3">
      <c r="B865" t="e">
        <f>VLOOKUP(Table3[[#This Row],[kode_brg]],Table2[[kode_brg]:[nama_brg]],2,FALSE)</f>
        <v>#N/A</v>
      </c>
      <c r="C865" s="8"/>
      <c r="D865" s="8" t="e">
        <f>VLOOKUP(Table3[[#This Row],[kode_brg]],Table2[[kode_brg]:[jual]],8,FALSE)</f>
        <v>#N/A</v>
      </c>
      <c r="E865" s="8" t="e">
        <f>Table3[[#This Row],[HARGA]]*Table3[[#This Row],[QTY]]</f>
        <v>#N/A</v>
      </c>
      <c r="F865" s="8" t="e">
        <f>VLOOKUP(Table3[[#This Row],[kode_brg]],Table2[[kode_brg]:[mark_up]],9,FALSE)</f>
        <v>#N/A</v>
      </c>
      <c r="G865" s="8" t="e">
        <f>Table3[[#This Row],[MARKUP]]*Table3[[#This Row],[QTY]]</f>
        <v>#N/A</v>
      </c>
      <c r="H865" s="8"/>
    </row>
    <row r="866" spans="2:8" x14ac:dyDescent="0.3">
      <c r="B866" t="e">
        <f>VLOOKUP(Table3[[#This Row],[kode_brg]],Table2[[kode_brg]:[nama_brg]],2,FALSE)</f>
        <v>#N/A</v>
      </c>
      <c r="C866" s="8"/>
      <c r="D866" s="8" t="e">
        <f>VLOOKUP(Table3[[#This Row],[kode_brg]],Table2[[kode_brg]:[jual]],8,FALSE)</f>
        <v>#N/A</v>
      </c>
      <c r="E866" s="8" t="e">
        <f>Table3[[#This Row],[HARGA]]*Table3[[#This Row],[QTY]]</f>
        <v>#N/A</v>
      </c>
      <c r="F866" s="8" t="e">
        <f>VLOOKUP(Table3[[#This Row],[kode_brg]],Table2[[kode_brg]:[mark_up]],9,FALSE)</f>
        <v>#N/A</v>
      </c>
      <c r="G866" s="8" t="e">
        <f>Table3[[#This Row],[MARKUP]]*Table3[[#This Row],[QTY]]</f>
        <v>#N/A</v>
      </c>
      <c r="H866" s="8"/>
    </row>
    <row r="867" spans="2:8" x14ac:dyDescent="0.3">
      <c r="B867" t="e">
        <f>VLOOKUP(Table3[[#This Row],[kode_brg]],Table2[[kode_brg]:[nama_brg]],2,FALSE)</f>
        <v>#N/A</v>
      </c>
      <c r="C867" s="8"/>
      <c r="D867" s="8" t="e">
        <f>VLOOKUP(Table3[[#This Row],[kode_brg]],Table2[[kode_brg]:[jual]],8,FALSE)</f>
        <v>#N/A</v>
      </c>
      <c r="E867" s="8" t="e">
        <f>Table3[[#This Row],[HARGA]]*Table3[[#This Row],[QTY]]</f>
        <v>#N/A</v>
      </c>
      <c r="F867" s="8" t="e">
        <f>VLOOKUP(Table3[[#This Row],[kode_brg]],Table2[[kode_brg]:[mark_up]],9,FALSE)</f>
        <v>#N/A</v>
      </c>
      <c r="G867" s="8" t="e">
        <f>Table3[[#This Row],[MARKUP]]*Table3[[#This Row],[QTY]]</f>
        <v>#N/A</v>
      </c>
      <c r="H867" s="8"/>
    </row>
    <row r="868" spans="2:8" x14ac:dyDescent="0.3">
      <c r="B868" t="e">
        <f>VLOOKUP(Table3[[#This Row],[kode_brg]],Table2[[kode_brg]:[nama_brg]],2,FALSE)</f>
        <v>#N/A</v>
      </c>
      <c r="C868" s="8"/>
      <c r="D868" s="8" t="e">
        <f>VLOOKUP(Table3[[#This Row],[kode_brg]],Table2[[kode_brg]:[jual]],8,FALSE)</f>
        <v>#N/A</v>
      </c>
      <c r="E868" s="8" t="e">
        <f>Table3[[#This Row],[HARGA]]*Table3[[#This Row],[QTY]]</f>
        <v>#N/A</v>
      </c>
      <c r="F868" s="8" t="e">
        <f>VLOOKUP(Table3[[#This Row],[kode_brg]],Table2[[kode_brg]:[mark_up]],9,FALSE)</f>
        <v>#N/A</v>
      </c>
      <c r="G868" s="8" t="e">
        <f>Table3[[#This Row],[MARKUP]]*Table3[[#This Row],[QTY]]</f>
        <v>#N/A</v>
      </c>
      <c r="H868" s="8"/>
    </row>
    <row r="869" spans="2:8" x14ac:dyDescent="0.3">
      <c r="B869" t="e">
        <f>VLOOKUP(Table3[[#This Row],[kode_brg]],Table2[[kode_brg]:[nama_brg]],2,FALSE)</f>
        <v>#N/A</v>
      </c>
      <c r="C869" s="8"/>
      <c r="D869" s="8" t="e">
        <f>VLOOKUP(Table3[[#This Row],[kode_brg]],Table2[[kode_brg]:[jual]],8,FALSE)</f>
        <v>#N/A</v>
      </c>
      <c r="E869" s="8" t="e">
        <f>Table3[[#This Row],[HARGA]]*Table3[[#This Row],[QTY]]</f>
        <v>#N/A</v>
      </c>
      <c r="F869" s="8" t="e">
        <f>VLOOKUP(Table3[[#This Row],[kode_brg]],Table2[[kode_brg]:[mark_up]],9,FALSE)</f>
        <v>#N/A</v>
      </c>
      <c r="G869" s="8" t="e">
        <f>Table3[[#This Row],[MARKUP]]*Table3[[#This Row],[QTY]]</f>
        <v>#N/A</v>
      </c>
      <c r="H869" s="8"/>
    </row>
    <row r="870" spans="2:8" x14ac:dyDescent="0.3">
      <c r="B870" t="e">
        <f>VLOOKUP(Table3[[#This Row],[kode_brg]],Table2[[kode_brg]:[nama_brg]],2,FALSE)</f>
        <v>#N/A</v>
      </c>
      <c r="C870" s="8"/>
      <c r="D870" s="8" t="e">
        <f>VLOOKUP(Table3[[#This Row],[kode_brg]],Table2[[kode_brg]:[jual]],8,FALSE)</f>
        <v>#N/A</v>
      </c>
      <c r="E870" s="8" t="e">
        <f>Table3[[#This Row],[HARGA]]*Table3[[#This Row],[QTY]]</f>
        <v>#N/A</v>
      </c>
      <c r="F870" s="8" t="e">
        <f>VLOOKUP(Table3[[#This Row],[kode_brg]],Table2[[kode_brg]:[mark_up]],9,FALSE)</f>
        <v>#N/A</v>
      </c>
      <c r="G870" s="8" t="e">
        <f>Table3[[#This Row],[MARKUP]]*Table3[[#This Row],[QTY]]</f>
        <v>#N/A</v>
      </c>
      <c r="H870" s="8"/>
    </row>
    <row r="871" spans="2:8" x14ac:dyDescent="0.3">
      <c r="B871" t="e">
        <f>VLOOKUP(Table3[[#This Row],[kode_brg]],Table2[[kode_brg]:[nama_brg]],2,FALSE)</f>
        <v>#N/A</v>
      </c>
      <c r="C871" s="8"/>
      <c r="D871" s="8" t="e">
        <f>VLOOKUP(Table3[[#This Row],[kode_brg]],Table2[[kode_brg]:[jual]],8,FALSE)</f>
        <v>#N/A</v>
      </c>
      <c r="E871" s="8" t="e">
        <f>Table3[[#This Row],[HARGA]]*Table3[[#This Row],[QTY]]</f>
        <v>#N/A</v>
      </c>
      <c r="F871" s="8" t="e">
        <f>VLOOKUP(Table3[[#This Row],[kode_brg]],Table2[[kode_brg]:[mark_up]],9,FALSE)</f>
        <v>#N/A</v>
      </c>
      <c r="G871" s="8" t="e">
        <f>Table3[[#This Row],[MARKUP]]*Table3[[#This Row],[QTY]]</f>
        <v>#N/A</v>
      </c>
      <c r="H871" s="8"/>
    </row>
    <row r="872" spans="2:8" x14ac:dyDescent="0.3">
      <c r="B872" t="e">
        <f>VLOOKUP(Table3[[#This Row],[kode_brg]],Table2[[kode_brg]:[nama_brg]],2,FALSE)</f>
        <v>#N/A</v>
      </c>
      <c r="C872" s="8"/>
      <c r="D872" s="8" t="e">
        <f>VLOOKUP(Table3[[#This Row],[kode_brg]],Table2[[kode_brg]:[jual]],8,FALSE)</f>
        <v>#N/A</v>
      </c>
      <c r="E872" s="8" t="e">
        <f>Table3[[#This Row],[HARGA]]*Table3[[#This Row],[QTY]]</f>
        <v>#N/A</v>
      </c>
      <c r="F872" s="8" t="e">
        <f>VLOOKUP(Table3[[#This Row],[kode_brg]],Table2[[kode_brg]:[mark_up]],9,FALSE)</f>
        <v>#N/A</v>
      </c>
      <c r="G872" s="8" t="e">
        <f>Table3[[#This Row],[MARKUP]]*Table3[[#This Row],[QTY]]</f>
        <v>#N/A</v>
      </c>
      <c r="H872" s="8"/>
    </row>
    <row r="873" spans="2:8" x14ac:dyDescent="0.3">
      <c r="B873" t="e">
        <f>VLOOKUP(Table3[[#This Row],[kode_brg]],Table2[[kode_brg]:[nama_brg]],2,FALSE)</f>
        <v>#N/A</v>
      </c>
      <c r="C873" s="8"/>
      <c r="D873" s="8" t="e">
        <f>VLOOKUP(Table3[[#This Row],[kode_brg]],Table2[[kode_brg]:[jual]],8,FALSE)</f>
        <v>#N/A</v>
      </c>
      <c r="E873" s="8" t="e">
        <f>Table3[[#This Row],[HARGA]]*Table3[[#This Row],[QTY]]</f>
        <v>#N/A</v>
      </c>
      <c r="F873" s="8" t="e">
        <f>VLOOKUP(Table3[[#This Row],[kode_brg]],Table2[[kode_brg]:[mark_up]],9,FALSE)</f>
        <v>#N/A</v>
      </c>
      <c r="G873" s="8" t="e">
        <f>Table3[[#This Row],[MARKUP]]*Table3[[#This Row],[QTY]]</f>
        <v>#N/A</v>
      </c>
      <c r="H873" s="8"/>
    </row>
    <row r="874" spans="2:8" x14ac:dyDescent="0.3">
      <c r="B874" t="e">
        <f>VLOOKUP(Table3[[#This Row],[kode_brg]],Table2[[kode_brg]:[nama_brg]],2,FALSE)</f>
        <v>#N/A</v>
      </c>
      <c r="C874" s="8"/>
      <c r="D874" s="8" t="e">
        <f>VLOOKUP(Table3[[#This Row],[kode_brg]],Table2[[kode_brg]:[jual]],8,FALSE)</f>
        <v>#N/A</v>
      </c>
      <c r="E874" s="8" t="e">
        <f>Table3[[#This Row],[HARGA]]*Table3[[#This Row],[QTY]]</f>
        <v>#N/A</v>
      </c>
      <c r="F874" s="8" t="e">
        <f>VLOOKUP(Table3[[#This Row],[kode_brg]],Table2[[kode_brg]:[mark_up]],9,FALSE)</f>
        <v>#N/A</v>
      </c>
      <c r="G874" s="8" t="e">
        <f>Table3[[#This Row],[MARKUP]]*Table3[[#This Row],[QTY]]</f>
        <v>#N/A</v>
      </c>
      <c r="H874" s="8"/>
    </row>
    <row r="875" spans="2:8" x14ac:dyDescent="0.3">
      <c r="B875" t="e">
        <f>VLOOKUP(Table3[[#This Row],[kode_brg]],Table2[[kode_brg]:[nama_brg]],2,FALSE)</f>
        <v>#N/A</v>
      </c>
      <c r="C875" s="8"/>
      <c r="D875" s="8" t="e">
        <f>VLOOKUP(Table3[[#This Row],[kode_brg]],Table2[[kode_brg]:[jual]],8,FALSE)</f>
        <v>#N/A</v>
      </c>
      <c r="E875" s="8" t="e">
        <f>Table3[[#This Row],[HARGA]]*Table3[[#This Row],[QTY]]</f>
        <v>#N/A</v>
      </c>
      <c r="F875" s="8" t="e">
        <f>VLOOKUP(Table3[[#This Row],[kode_brg]],Table2[[kode_brg]:[mark_up]],9,FALSE)</f>
        <v>#N/A</v>
      </c>
      <c r="G875" s="8" t="e">
        <f>Table3[[#This Row],[MARKUP]]*Table3[[#This Row],[QTY]]</f>
        <v>#N/A</v>
      </c>
      <c r="H875" s="8"/>
    </row>
    <row r="876" spans="2:8" x14ac:dyDescent="0.3">
      <c r="B876" t="e">
        <f>VLOOKUP(Table3[[#This Row],[kode_brg]],Table2[[kode_brg]:[nama_brg]],2,FALSE)</f>
        <v>#N/A</v>
      </c>
      <c r="C876" s="8"/>
      <c r="D876" s="8" t="e">
        <f>VLOOKUP(Table3[[#This Row],[kode_brg]],Table2[[kode_brg]:[jual]],8,FALSE)</f>
        <v>#N/A</v>
      </c>
      <c r="E876" s="8" t="e">
        <f>Table3[[#This Row],[HARGA]]*Table3[[#This Row],[QTY]]</f>
        <v>#N/A</v>
      </c>
      <c r="F876" s="8" t="e">
        <f>VLOOKUP(Table3[[#This Row],[kode_brg]],Table2[[kode_brg]:[mark_up]],9,FALSE)</f>
        <v>#N/A</v>
      </c>
      <c r="G876" s="8" t="e">
        <f>Table3[[#This Row],[MARKUP]]*Table3[[#This Row],[QTY]]</f>
        <v>#N/A</v>
      </c>
      <c r="H876" s="8"/>
    </row>
    <row r="877" spans="2:8" x14ac:dyDescent="0.3">
      <c r="B877" t="e">
        <f>VLOOKUP(Table3[[#This Row],[kode_brg]],Table2[[kode_brg]:[nama_brg]],2,FALSE)</f>
        <v>#N/A</v>
      </c>
      <c r="C877" s="8"/>
      <c r="D877" s="8" t="e">
        <f>VLOOKUP(Table3[[#This Row],[kode_brg]],Table2[[kode_brg]:[jual]],8,FALSE)</f>
        <v>#N/A</v>
      </c>
      <c r="E877" s="8" t="e">
        <f>Table3[[#This Row],[HARGA]]*Table3[[#This Row],[QTY]]</f>
        <v>#N/A</v>
      </c>
      <c r="F877" s="8" t="e">
        <f>VLOOKUP(Table3[[#This Row],[kode_brg]],Table2[[kode_brg]:[mark_up]],9,FALSE)</f>
        <v>#N/A</v>
      </c>
      <c r="G877" s="8" t="e">
        <f>Table3[[#This Row],[MARKUP]]*Table3[[#This Row],[QTY]]</f>
        <v>#N/A</v>
      </c>
      <c r="H877" s="8"/>
    </row>
    <row r="878" spans="2:8" x14ac:dyDescent="0.3">
      <c r="B878" t="e">
        <f>VLOOKUP(Table3[[#This Row],[kode_brg]],Table2[[kode_brg]:[nama_brg]],2,FALSE)</f>
        <v>#N/A</v>
      </c>
      <c r="C878" s="8"/>
      <c r="D878" s="8" t="e">
        <f>VLOOKUP(Table3[[#This Row],[kode_brg]],Table2[[kode_brg]:[jual]],8,FALSE)</f>
        <v>#N/A</v>
      </c>
      <c r="E878" s="8" t="e">
        <f>Table3[[#This Row],[HARGA]]*Table3[[#This Row],[QTY]]</f>
        <v>#N/A</v>
      </c>
      <c r="F878" s="8" t="e">
        <f>VLOOKUP(Table3[[#This Row],[kode_brg]],Table2[[kode_brg]:[mark_up]],9,FALSE)</f>
        <v>#N/A</v>
      </c>
      <c r="G878" s="8" t="e">
        <f>Table3[[#This Row],[MARKUP]]*Table3[[#This Row],[QTY]]</f>
        <v>#N/A</v>
      </c>
      <c r="H878" s="8"/>
    </row>
    <row r="879" spans="2:8" x14ac:dyDescent="0.3">
      <c r="B879" t="e">
        <f>VLOOKUP(Table3[[#This Row],[kode_brg]],Table2[[kode_brg]:[nama_brg]],2,FALSE)</f>
        <v>#N/A</v>
      </c>
      <c r="C879" s="8"/>
      <c r="D879" s="8" t="e">
        <f>VLOOKUP(Table3[[#This Row],[kode_brg]],Table2[[kode_brg]:[jual]],8,FALSE)</f>
        <v>#N/A</v>
      </c>
      <c r="E879" s="8" t="e">
        <f>Table3[[#This Row],[HARGA]]*Table3[[#This Row],[QTY]]</f>
        <v>#N/A</v>
      </c>
      <c r="F879" s="8" t="e">
        <f>VLOOKUP(Table3[[#This Row],[kode_brg]],Table2[[kode_brg]:[mark_up]],9,FALSE)</f>
        <v>#N/A</v>
      </c>
      <c r="G879" s="8" t="e">
        <f>Table3[[#This Row],[MARKUP]]*Table3[[#This Row],[QTY]]</f>
        <v>#N/A</v>
      </c>
      <c r="H879" s="8"/>
    </row>
    <row r="880" spans="2:8" x14ac:dyDescent="0.3">
      <c r="B880" t="e">
        <f>VLOOKUP(Table3[[#This Row],[kode_brg]],Table2[[kode_brg]:[nama_brg]],2,FALSE)</f>
        <v>#N/A</v>
      </c>
      <c r="C880" s="8"/>
      <c r="D880" s="8" t="e">
        <f>VLOOKUP(Table3[[#This Row],[kode_brg]],Table2[[kode_brg]:[jual]],8,FALSE)</f>
        <v>#N/A</v>
      </c>
      <c r="E880" s="8" t="e">
        <f>Table3[[#This Row],[HARGA]]*Table3[[#This Row],[QTY]]</f>
        <v>#N/A</v>
      </c>
      <c r="F880" s="8" t="e">
        <f>VLOOKUP(Table3[[#This Row],[kode_brg]],Table2[[kode_brg]:[mark_up]],9,FALSE)</f>
        <v>#N/A</v>
      </c>
      <c r="G880" s="8" t="e">
        <f>Table3[[#This Row],[MARKUP]]*Table3[[#This Row],[QTY]]</f>
        <v>#N/A</v>
      </c>
      <c r="H880" s="8"/>
    </row>
    <row r="881" spans="2:8" x14ac:dyDescent="0.3">
      <c r="B881" t="e">
        <f>VLOOKUP(Table3[[#This Row],[kode_brg]],Table2[[kode_brg]:[nama_brg]],2,FALSE)</f>
        <v>#N/A</v>
      </c>
      <c r="C881" s="8"/>
      <c r="D881" s="8" t="e">
        <f>VLOOKUP(Table3[[#This Row],[kode_brg]],Table2[[kode_brg]:[jual]],8,FALSE)</f>
        <v>#N/A</v>
      </c>
      <c r="E881" s="8" t="e">
        <f>Table3[[#This Row],[HARGA]]*Table3[[#This Row],[QTY]]</f>
        <v>#N/A</v>
      </c>
      <c r="F881" s="8" t="e">
        <f>VLOOKUP(Table3[[#This Row],[kode_brg]],Table2[[kode_brg]:[mark_up]],9,FALSE)</f>
        <v>#N/A</v>
      </c>
      <c r="G881" s="8" t="e">
        <f>Table3[[#This Row],[MARKUP]]*Table3[[#This Row],[QTY]]</f>
        <v>#N/A</v>
      </c>
      <c r="H881" s="8"/>
    </row>
    <row r="882" spans="2:8" x14ac:dyDescent="0.3">
      <c r="B882" t="e">
        <f>VLOOKUP(Table3[[#This Row],[kode_brg]],Table2[[kode_brg]:[nama_brg]],2,FALSE)</f>
        <v>#N/A</v>
      </c>
      <c r="C882" s="8"/>
      <c r="D882" s="8" t="e">
        <f>VLOOKUP(Table3[[#This Row],[kode_brg]],Table2[[kode_brg]:[jual]],8,FALSE)</f>
        <v>#N/A</v>
      </c>
      <c r="E882" s="8" t="e">
        <f>Table3[[#This Row],[HARGA]]*Table3[[#This Row],[QTY]]</f>
        <v>#N/A</v>
      </c>
      <c r="F882" s="8" t="e">
        <f>VLOOKUP(Table3[[#This Row],[kode_brg]],Table2[[kode_brg]:[mark_up]],9,FALSE)</f>
        <v>#N/A</v>
      </c>
      <c r="G882" s="8" t="e">
        <f>Table3[[#This Row],[MARKUP]]*Table3[[#This Row],[QTY]]</f>
        <v>#N/A</v>
      </c>
      <c r="H882" s="8"/>
    </row>
    <row r="883" spans="2:8" x14ac:dyDescent="0.3">
      <c r="B883" t="e">
        <f>VLOOKUP(Table3[[#This Row],[kode_brg]],Table2[[kode_brg]:[nama_brg]],2,FALSE)</f>
        <v>#N/A</v>
      </c>
      <c r="C883" s="8"/>
      <c r="D883" s="8" t="e">
        <f>VLOOKUP(Table3[[#This Row],[kode_brg]],Table2[[kode_brg]:[jual]],8,FALSE)</f>
        <v>#N/A</v>
      </c>
      <c r="E883" s="8" t="e">
        <f>Table3[[#This Row],[HARGA]]*Table3[[#This Row],[QTY]]</f>
        <v>#N/A</v>
      </c>
      <c r="F883" s="8" t="e">
        <f>VLOOKUP(Table3[[#This Row],[kode_brg]],Table2[[kode_brg]:[mark_up]],9,FALSE)</f>
        <v>#N/A</v>
      </c>
      <c r="G883" s="8" t="e">
        <f>Table3[[#This Row],[MARKUP]]*Table3[[#This Row],[QTY]]</f>
        <v>#N/A</v>
      </c>
      <c r="H883" s="8"/>
    </row>
    <row r="884" spans="2:8" x14ac:dyDescent="0.3">
      <c r="B884" t="e">
        <f>VLOOKUP(Table3[[#This Row],[kode_brg]],Table2[[kode_brg]:[nama_brg]],2,FALSE)</f>
        <v>#N/A</v>
      </c>
      <c r="C884" s="8"/>
      <c r="D884" s="8" t="e">
        <f>VLOOKUP(Table3[[#This Row],[kode_brg]],Table2[[kode_brg]:[jual]],8,FALSE)</f>
        <v>#N/A</v>
      </c>
      <c r="E884" s="8" t="e">
        <f>Table3[[#This Row],[HARGA]]*Table3[[#This Row],[QTY]]</f>
        <v>#N/A</v>
      </c>
      <c r="F884" s="8" t="e">
        <f>VLOOKUP(Table3[[#This Row],[kode_brg]],Table2[[kode_brg]:[mark_up]],9,FALSE)</f>
        <v>#N/A</v>
      </c>
      <c r="G884" s="8" t="e">
        <f>Table3[[#This Row],[MARKUP]]*Table3[[#This Row],[QTY]]</f>
        <v>#N/A</v>
      </c>
      <c r="H884" s="8"/>
    </row>
    <row r="885" spans="2:8" x14ac:dyDescent="0.3">
      <c r="B885" t="e">
        <f>VLOOKUP(Table3[[#This Row],[kode_brg]],Table2[[kode_brg]:[nama_brg]],2,FALSE)</f>
        <v>#N/A</v>
      </c>
      <c r="C885" s="8"/>
      <c r="D885" s="8" t="e">
        <f>VLOOKUP(Table3[[#This Row],[kode_brg]],Table2[[kode_brg]:[jual]],8,FALSE)</f>
        <v>#N/A</v>
      </c>
      <c r="E885" s="8" t="e">
        <f>Table3[[#This Row],[HARGA]]*Table3[[#This Row],[QTY]]</f>
        <v>#N/A</v>
      </c>
      <c r="F885" s="8" t="e">
        <f>VLOOKUP(Table3[[#This Row],[kode_brg]],Table2[[kode_brg]:[mark_up]],9,FALSE)</f>
        <v>#N/A</v>
      </c>
      <c r="G885" s="8" t="e">
        <f>Table3[[#This Row],[MARKUP]]*Table3[[#This Row],[QTY]]</f>
        <v>#N/A</v>
      </c>
      <c r="H885" s="8"/>
    </row>
    <row r="886" spans="2:8" x14ac:dyDescent="0.3">
      <c r="B886" t="e">
        <f>VLOOKUP(Table3[[#This Row],[kode_brg]],Table2[[kode_brg]:[nama_brg]],2,FALSE)</f>
        <v>#N/A</v>
      </c>
      <c r="C886" s="8"/>
      <c r="D886" s="8" t="e">
        <f>VLOOKUP(Table3[[#This Row],[kode_brg]],Table2[[kode_brg]:[jual]],8,FALSE)</f>
        <v>#N/A</v>
      </c>
      <c r="E886" s="8" t="e">
        <f>Table3[[#This Row],[HARGA]]*Table3[[#This Row],[QTY]]</f>
        <v>#N/A</v>
      </c>
      <c r="F886" s="8" t="e">
        <f>VLOOKUP(Table3[[#This Row],[kode_brg]],Table2[[kode_brg]:[mark_up]],9,FALSE)</f>
        <v>#N/A</v>
      </c>
      <c r="G886" s="8" t="e">
        <f>Table3[[#This Row],[MARKUP]]*Table3[[#This Row],[QTY]]</f>
        <v>#N/A</v>
      </c>
      <c r="H886" s="8"/>
    </row>
    <row r="887" spans="2:8" x14ac:dyDescent="0.3">
      <c r="B887" t="e">
        <f>VLOOKUP(Table3[[#This Row],[kode_brg]],Table2[[kode_brg]:[nama_brg]],2,FALSE)</f>
        <v>#N/A</v>
      </c>
      <c r="C887" s="8"/>
      <c r="D887" s="8" t="e">
        <f>VLOOKUP(Table3[[#This Row],[kode_brg]],Table2[[kode_brg]:[jual]],8,FALSE)</f>
        <v>#N/A</v>
      </c>
      <c r="E887" s="8" t="e">
        <f>Table3[[#This Row],[HARGA]]*Table3[[#This Row],[QTY]]</f>
        <v>#N/A</v>
      </c>
      <c r="F887" s="8" t="e">
        <f>VLOOKUP(Table3[[#This Row],[kode_brg]],Table2[[kode_brg]:[mark_up]],9,FALSE)</f>
        <v>#N/A</v>
      </c>
      <c r="G887" s="8" t="e">
        <f>Table3[[#This Row],[MARKUP]]*Table3[[#This Row],[QTY]]</f>
        <v>#N/A</v>
      </c>
      <c r="H887" s="8"/>
    </row>
    <row r="888" spans="2:8" x14ac:dyDescent="0.3">
      <c r="B888" t="e">
        <f>VLOOKUP(Table3[[#This Row],[kode_brg]],Table2[[kode_brg]:[nama_brg]],2,FALSE)</f>
        <v>#N/A</v>
      </c>
      <c r="C888" s="8"/>
      <c r="D888" s="8" t="e">
        <f>VLOOKUP(Table3[[#This Row],[kode_brg]],Table2[[kode_brg]:[jual]],8,FALSE)</f>
        <v>#N/A</v>
      </c>
      <c r="E888" s="8" t="e">
        <f>Table3[[#This Row],[HARGA]]*Table3[[#This Row],[QTY]]</f>
        <v>#N/A</v>
      </c>
      <c r="F888" s="8" t="e">
        <f>VLOOKUP(Table3[[#This Row],[kode_brg]],Table2[[kode_brg]:[mark_up]],9,FALSE)</f>
        <v>#N/A</v>
      </c>
      <c r="G888" s="8" t="e">
        <f>Table3[[#This Row],[MARKUP]]*Table3[[#This Row],[QTY]]</f>
        <v>#N/A</v>
      </c>
      <c r="H888" s="8"/>
    </row>
    <row r="889" spans="2:8" x14ac:dyDescent="0.3">
      <c r="B889" t="e">
        <f>VLOOKUP(Table3[[#This Row],[kode_brg]],Table2[[kode_brg]:[nama_brg]],2,FALSE)</f>
        <v>#N/A</v>
      </c>
      <c r="C889" s="8"/>
      <c r="D889" s="8" t="e">
        <f>VLOOKUP(Table3[[#This Row],[kode_brg]],Table2[[kode_brg]:[jual]],8,FALSE)</f>
        <v>#N/A</v>
      </c>
      <c r="E889" s="8" t="e">
        <f>Table3[[#This Row],[HARGA]]*Table3[[#This Row],[QTY]]</f>
        <v>#N/A</v>
      </c>
      <c r="F889" s="8" t="e">
        <f>VLOOKUP(Table3[[#This Row],[kode_brg]],Table2[[kode_brg]:[mark_up]],9,FALSE)</f>
        <v>#N/A</v>
      </c>
      <c r="G889" s="8" t="e">
        <f>Table3[[#This Row],[MARKUP]]*Table3[[#This Row],[QTY]]</f>
        <v>#N/A</v>
      </c>
      <c r="H889" s="8"/>
    </row>
    <row r="890" spans="2:8" x14ac:dyDescent="0.3">
      <c r="B890" t="e">
        <f>VLOOKUP(Table3[[#This Row],[kode_brg]],Table2[[kode_brg]:[nama_brg]],2,FALSE)</f>
        <v>#N/A</v>
      </c>
      <c r="C890" s="8"/>
      <c r="D890" s="8" t="e">
        <f>VLOOKUP(Table3[[#This Row],[kode_brg]],Table2[[kode_brg]:[jual]],8,FALSE)</f>
        <v>#N/A</v>
      </c>
      <c r="E890" s="8" t="e">
        <f>Table3[[#This Row],[HARGA]]*Table3[[#This Row],[QTY]]</f>
        <v>#N/A</v>
      </c>
      <c r="F890" s="8" t="e">
        <f>VLOOKUP(Table3[[#This Row],[kode_brg]],Table2[[kode_brg]:[mark_up]],9,FALSE)</f>
        <v>#N/A</v>
      </c>
      <c r="G890" s="8" t="e">
        <f>Table3[[#This Row],[MARKUP]]*Table3[[#This Row],[QTY]]</f>
        <v>#N/A</v>
      </c>
      <c r="H890" s="8"/>
    </row>
    <row r="891" spans="2:8" x14ac:dyDescent="0.3">
      <c r="B891" t="e">
        <f>VLOOKUP(Table3[[#This Row],[kode_brg]],Table2[[kode_brg]:[nama_brg]],2,FALSE)</f>
        <v>#N/A</v>
      </c>
      <c r="C891" s="8"/>
      <c r="D891" s="8" t="e">
        <f>VLOOKUP(Table3[[#This Row],[kode_brg]],Table2[[kode_brg]:[jual]],8,FALSE)</f>
        <v>#N/A</v>
      </c>
      <c r="E891" s="8" t="e">
        <f>Table3[[#This Row],[HARGA]]*Table3[[#This Row],[QTY]]</f>
        <v>#N/A</v>
      </c>
      <c r="F891" s="8" t="e">
        <f>VLOOKUP(Table3[[#This Row],[kode_brg]],Table2[[kode_brg]:[mark_up]],9,FALSE)</f>
        <v>#N/A</v>
      </c>
      <c r="G891" s="8" t="e">
        <f>Table3[[#This Row],[MARKUP]]*Table3[[#This Row],[QTY]]</f>
        <v>#N/A</v>
      </c>
      <c r="H891" s="8"/>
    </row>
    <row r="892" spans="2:8" x14ac:dyDescent="0.3">
      <c r="B892" t="e">
        <f>VLOOKUP(Table3[[#This Row],[kode_brg]],Table2[[kode_brg]:[nama_brg]],2,FALSE)</f>
        <v>#N/A</v>
      </c>
      <c r="C892" s="8"/>
      <c r="D892" s="8" t="e">
        <f>VLOOKUP(Table3[[#This Row],[kode_brg]],Table2[[kode_brg]:[jual]],8,FALSE)</f>
        <v>#N/A</v>
      </c>
      <c r="E892" s="8" t="e">
        <f>Table3[[#This Row],[HARGA]]*Table3[[#This Row],[QTY]]</f>
        <v>#N/A</v>
      </c>
      <c r="F892" s="8" t="e">
        <f>VLOOKUP(Table3[[#This Row],[kode_brg]],Table2[[kode_brg]:[mark_up]],9,FALSE)</f>
        <v>#N/A</v>
      </c>
      <c r="G892" s="8" t="e">
        <f>Table3[[#This Row],[MARKUP]]*Table3[[#This Row],[QTY]]</f>
        <v>#N/A</v>
      </c>
      <c r="H892" s="8"/>
    </row>
    <row r="893" spans="2:8" x14ac:dyDescent="0.3">
      <c r="B893" t="e">
        <f>VLOOKUP(Table3[[#This Row],[kode_brg]],Table2[[kode_brg]:[nama_brg]],2,FALSE)</f>
        <v>#N/A</v>
      </c>
      <c r="C893" s="8"/>
      <c r="D893" s="8" t="e">
        <f>VLOOKUP(Table3[[#This Row],[kode_brg]],Table2[[kode_brg]:[jual]],8,FALSE)</f>
        <v>#N/A</v>
      </c>
      <c r="E893" s="8" t="e">
        <f>Table3[[#This Row],[HARGA]]*Table3[[#This Row],[QTY]]</f>
        <v>#N/A</v>
      </c>
      <c r="F893" s="8" t="e">
        <f>VLOOKUP(Table3[[#This Row],[kode_brg]],Table2[[kode_brg]:[mark_up]],9,FALSE)</f>
        <v>#N/A</v>
      </c>
      <c r="G893" s="8" t="e">
        <f>Table3[[#This Row],[MARKUP]]*Table3[[#This Row],[QTY]]</f>
        <v>#N/A</v>
      </c>
      <c r="H893" s="8"/>
    </row>
    <row r="894" spans="2:8" x14ac:dyDescent="0.3">
      <c r="B894" t="e">
        <f>VLOOKUP(Table3[[#This Row],[kode_brg]],Table2[[kode_brg]:[nama_brg]],2,FALSE)</f>
        <v>#N/A</v>
      </c>
      <c r="C894" s="8"/>
      <c r="D894" s="8" t="e">
        <f>VLOOKUP(Table3[[#This Row],[kode_brg]],Table2[[kode_brg]:[jual]],8,FALSE)</f>
        <v>#N/A</v>
      </c>
      <c r="E894" s="8" t="e">
        <f>Table3[[#This Row],[HARGA]]*Table3[[#This Row],[QTY]]</f>
        <v>#N/A</v>
      </c>
      <c r="F894" s="8" t="e">
        <f>VLOOKUP(Table3[[#This Row],[kode_brg]],Table2[[kode_brg]:[mark_up]],9,FALSE)</f>
        <v>#N/A</v>
      </c>
      <c r="G894" s="8" t="e">
        <f>Table3[[#This Row],[MARKUP]]*Table3[[#This Row],[QTY]]</f>
        <v>#N/A</v>
      </c>
      <c r="H894" s="8"/>
    </row>
    <row r="895" spans="2:8" x14ac:dyDescent="0.3">
      <c r="B895" t="e">
        <f>VLOOKUP(Table3[[#This Row],[kode_brg]],Table2[[kode_brg]:[nama_brg]],2,FALSE)</f>
        <v>#N/A</v>
      </c>
      <c r="C895" s="8"/>
      <c r="D895" s="8" t="e">
        <f>VLOOKUP(Table3[[#This Row],[kode_brg]],Table2[[kode_brg]:[jual]],8,FALSE)</f>
        <v>#N/A</v>
      </c>
      <c r="E895" s="8" t="e">
        <f>Table3[[#This Row],[HARGA]]*Table3[[#This Row],[QTY]]</f>
        <v>#N/A</v>
      </c>
      <c r="F895" s="8" t="e">
        <f>VLOOKUP(Table3[[#This Row],[kode_brg]],Table2[[kode_brg]:[mark_up]],9,FALSE)</f>
        <v>#N/A</v>
      </c>
      <c r="G895" s="8" t="e">
        <f>Table3[[#This Row],[MARKUP]]*Table3[[#This Row],[QTY]]</f>
        <v>#N/A</v>
      </c>
      <c r="H895" s="8"/>
    </row>
    <row r="896" spans="2:8" x14ac:dyDescent="0.3">
      <c r="B896" t="e">
        <f>VLOOKUP(Table3[[#This Row],[kode_brg]],Table2[[kode_brg]:[nama_brg]],2,FALSE)</f>
        <v>#N/A</v>
      </c>
      <c r="C896" s="8"/>
      <c r="D896" s="8" t="e">
        <f>VLOOKUP(Table3[[#This Row],[kode_brg]],Table2[[kode_brg]:[jual]],8,FALSE)</f>
        <v>#N/A</v>
      </c>
      <c r="E896" s="8" t="e">
        <f>Table3[[#This Row],[HARGA]]*Table3[[#This Row],[QTY]]</f>
        <v>#N/A</v>
      </c>
      <c r="F896" s="8" t="e">
        <f>VLOOKUP(Table3[[#This Row],[kode_brg]],Table2[[kode_brg]:[mark_up]],9,FALSE)</f>
        <v>#N/A</v>
      </c>
      <c r="G896" s="8" t="e">
        <f>Table3[[#This Row],[MARKUP]]*Table3[[#This Row],[QTY]]</f>
        <v>#N/A</v>
      </c>
      <c r="H896" s="8"/>
    </row>
    <row r="897" spans="2:8" x14ac:dyDescent="0.3">
      <c r="B897" t="e">
        <f>VLOOKUP(Table3[[#This Row],[kode_brg]],Table2[[kode_brg]:[nama_brg]],2,FALSE)</f>
        <v>#N/A</v>
      </c>
      <c r="C897" s="8"/>
      <c r="D897" s="8" t="e">
        <f>VLOOKUP(Table3[[#This Row],[kode_brg]],Table2[[kode_brg]:[jual]],8,FALSE)</f>
        <v>#N/A</v>
      </c>
      <c r="E897" s="8" t="e">
        <f>Table3[[#This Row],[HARGA]]*Table3[[#This Row],[QTY]]</f>
        <v>#N/A</v>
      </c>
      <c r="F897" s="8" t="e">
        <f>VLOOKUP(Table3[[#This Row],[kode_brg]],Table2[[kode_brg]:[mark_up]],9,FALSE)</f>
        <v>#N/A</v>
      </c>
      <c r="G897" s="8" t="e">
        <f>Table3[[#This Row],[MARKUP]]*Table3[[#This Row],[QTY]]</f>
        <v>#N/A</v>
      </c>
      <c r="H897" s="8"/>
    </row>
    <row r="898" spans="2:8" x14ac:dyDescent="0.3">
      <c r="B898" t="e">
        <f>VLOOKUP(Table3[[#This Row],[kode_brg]],Table2[[kode_brg]:[nama_brg]],2,FALSE)</f>
        <v>#N/A</v>
      </c>
      <c r="C898" s="8"/>
      <c r="D898" s="8" t="e">
        <f>VLOOKUP(Table3[[#This Row],[kode_brg]],Table2[[kode_brg]:[jual]],8,FALSE)</f>
        <v>#N/A</v>
      </c>
      <c r="E898" s="8" t="e">
        <f>Table3[[#This Row],[HARGA]]*Table3[[#This Row],[QTY]]</f>
        <v>#N/A</v>
      </c>
      <c r="F898" s="8" t="e">
        <f>VLOOKUP(Table3[[#This Row],[kode_brg]],Table2[[kode_brg]:[mark_up]],9,FALSE)</f>
        <v>#N/A</v>
      </c>
      <c r="G898" s="8" t="e">
        <f>Table3[[#This Row],[MARKUP]]*Table3[[#This Row],[QTY]]</f>
        <v>#N/A</v>
      </c>
      <c r="H898" s="8"/>
    </row>
    <row r="899" spans="2:8" x14ac:dyDescent="0.3">
      <c r="B899" t="e">
        <f>VLOOKUP(Table3[[#This Row],[kode_brg]],Table2[[kode_brg]:[nama_brg]],2,FALSE)</f>
        <v>#N/A</v>
      </c>
      <c r="C899" s="8"/>
      <c r="D899" s="8" t="e">
        <f>VLOOKUP(Table3[[#This Row],[kode_brg]],Table2[[kode_brg]:[jual]],8,FALSE)</f>
        <v>#N/A</v>
      </c>
      <c r="E899" s="8" t="e">
        <f>Table3[[#This Row],[HARGA]]*Table3[[#This Row],[QTY]]</f>
        <v>#N/A</v>
      </c>
      <c r="F899" s="8" t="e">
        <f>VLOOKUP(Table3[[#This Row],[kode_brg]],Table2[[kode_brg]:[mark_up]],9,FALSE)</f>
        <v>#N/A</v>
      </c>
      <c r="G899" s="8" t="e">
        <f>Table3[[#This Row],[MARKUP]]*Table3[[#This Row],[QTY]]</f>
        <v>#N/A</v>
      </c>
      <c r="H899" s="8"/>
    </row>
    <row r="900" spans="2:8" x14ac:dyDescent="0.3">
      <c r="B900" t="e">
        <f>VLOOKUP(Table3[[#This Row],[kode_brg]],Table2[[kode_brg]:[nama_brg]],2,FALSE)</f>
        <v>#N/A</v>
      </c>
      <c r="C900" s="8"/>
      <c r="D900" s="8" t="e">
        <f>VLOOKUP(Table3[[#This Row],[kode_brg]],Table2[[kode_brg]:[jual]],8,FALSE)</f>
        <v>#N/A</v>
      </c>
      <c r="E900" s="8" t="e">
        <f>Table3[[#This Row],[HARGA]]*Table3[[#This Row],[QTY]]</f>
        <v>#N/A</v>
      </c>
      <c r="F900" s="8" t="e">
        <f>VLOOKUP(Table3[[#This Row],[kode_brg]],Table2[[kode_brg]:[mark_up]],9,FALSE)</f>
        <v>#N/A</v>
      </c>
      <c r="G900" s="8" t="e">
        <f>Table3[[#This Row],[MARKUP]]*Table3[[#This Row],[QTY]]</f>
        <v>#N/A</v>
      </c>
      <c r="H900" s="8"/>
    </row>
    <row r="901" spans="2:8" x14ac:dyDescent="0.3">
      <c r="B901" t="e">
        <f>VLOOKUP(Table3[[#This Row],[kode_brg]],Table2[[kode_brg]:[nama_brg]],2,FALSE)</f>
        <v>#N/A</v>
      </c>
      <c r="C901" s="8"/>
      <c r="D901" s="8" t="e">
        <f>VLOOKUP(Table3[[#This Row],[kode_brg]],Table2[[kode_brg]:[jual]],8,FALSE)</f>
        <v>#N/A</v>
      </c>
      <c r="E901" s="8" t="e">
        <f>Table3[[#This Row],[HARGA]]*Table3[[#This Row],[QTY]]</f>
        <v>#N/A</v>
      </c>
      <c r="F901" s="8" t="e">
        <f>VLOOKUP(Table3[[#This Row],[kode_brg]],Table2[[kode_brg]:[mark_up]],9,FALSE)</f>
        <v>#N/A</v>
      </c>
      <c r="G901" s="8" t="e">
        <f>Table3[[#This Row],[MARKUP]]*Table3[[#This Row],[QTY]]</f>
        <v>#N/A</v>
      </c>
      <c r="H901" s="8"/>
    </row>
    <row r="902" spans="2:8" x14ac:dyDescent="0.3">
      <c r="B902" t="e">
        <f>VLOOKUP(Table3[[#This Row],[kode_brg]],Table2[[kode_brg]:[nama_brg]],2,FALSE)</f>
        <v>#N/A</v>
      </c>
      <c r="C902" s="8"/>
      <c r="D902" s="8" t="e">
        <f>VLOOKUP(Table3[[#This Row],[kode_brg]],Table2[[kode_brg]:[jual]],8,FALSE)</f>
        <v>#N/A</v>
      </c>
      <c r="E902" s="8" t="e">
        <f>Table3[[#This Row],[HARGA]]*Table3[[#This Row],[QTY]]</f>
        <v>#N/A</v>
      </c>
      <c r="F902" s="8" t="e">
        <f>VLOOKUP(Table3[[#This Row],[kode_brg]],Table2[[kode_brg]:[mark_up]],9,FALSE)</f>
        <v>#N/A</v>
      </c>
      <c r="G902" s="8" t="e">
        <f>Table3[[#This Row],[MARKUP]]*Table3[[#This Row],[QTY]]</f>
        <v>#N/A</v>
      </c>
      <c r="H902" s="8"/>
    </row>
    <row r="903" spans="2:8" x14ac:dyDescent="0.3">
      <c r="B903" t="e">
        <f>VLOOKUP(Table3[[#This Row],[kode_brg]],Table2[[kode_brg]:[nama_brg]],2,FALSE)</f>
        <v>#N/A</v>
      </c>
      <c r="C903" s="8"/>
      <c r="D903" s="8" t="e">
        <f>VLOOKUP(Table3[[#This Row],[kode_brg]],Table2[[kode_brg]:[jual]],8,FALSE)</f>
        <v>#N/A</v>
      </c>
      <c r="E903" s="8" t="e">
        <f>Table3[[#This Row],[HARGA]]*Table3[[#This Row],[QTY]]</f>
        <v>#N/A</v>
      </c>
      <c r="F903" s="8" t="e">
        <f>VLOOKUP(Table3[[#This Row],[kode_brg]],Table2[[kode_brg]:[mark_up]],9,FALSE)</f>
        <v>#N/A</v>
      </c>
      <c r="G903" s="8" t="e">
        <f>Table3[[#This Row],[MARKUP]]*Table3[[#This Row],[QTY]]</f>
        <v>#N/A</v>
      </c>
      <c r="H903" s="8"/>
    </row>
    <row r="904" spans="2:8" x14ac:dyDescent="0.3">
      <c r="B904" t="e">
        <f>VLOOKUP(Table3[[#This Row],[kode_brg]],Table2[[kode_brg]:[nama_brg]],2,FALSE)</f>
        <v>#N/A</v>
      </c>
      <c r="C904" s="8"/>
      <c r="D904" s="8" t="e">
        <f>VLOOKUP(Table3[[#This Row],[kode_brg]],Table2[[kode_brg]:[jual]],8,FALSE)</f>
        <v>#N/A</v>
      </c>
      <c r="E904" s="8" t="e">
        <f>Table3[[#This Row],[HARGA]]*Table3[[#This Row],[QTY]]</f>
        <v>#N/A</v>
      </c>
      <c r="F904" s="8" t="e">
        <f>VLOOKUP(Table3[[#This Row],[kode_brg]],Table2[[kode_brg]:[mark_up]],9,FALSE)</f>
        <v>#N/A</v>
      </c>
      <c r="G904" s="8" t="e">
        <f>Table3[[#This Row],[MARKUP]]*Table3[[#This Row],[QTY]]</f>
        <v>#N/A</v>
      </c>
      <c r="H904" s="8"/>
    </row>
    <row r="905" spans="2:8" x14ac:dyDescent="0.3">
      <c r="B905" t="e">
        <f>VLOOKUP(Table3[[#This Row],[kode_brg]],Table2[[kode_brg]:[nama_brg]],2,FALSE)</f>
        <v>#N/A</v>
      </c>
      <c r="C905" s="8"/>
      <c r="D905" s="8" t="e">
        <f>VLOOKUP(Table3[[#This Row],[kode_brg]],Table2[[kode_brg]:[jual]],8,FALSE)</f>
        <v>#N/A</v>
      </c>
      <c r="E905" s="8" t="e">
        <f>Table3[[#This Row],[HARGA]]*Table3[[#This Row],[QTY]]</f>
        <v>#N/A</v>
      </c>
      <c r="F905" s="8" t="e">
        <f>VLOOKUP(Table3[[#This Row],[kode_brg]],Table2[[kode_brg]:[mark_up]],9,FALSE)</f>
        <v>#N/A</v>
      </c>
      <c r="G905" s="8" t="e">
        <f>Table3[[#This Row],[MARKUP]]*Table3[[#This Row],[QTY]]</f>
        <v>#N/A</v>
      </c>
      <c r="H905" s="8"/>
    </row>
    <row r="906" spans="2:8" x14ac:dyDescent="0.3">
      <c r="B906" t="e">
        <f>VLOOKUP(Table3[[#This Row],[kode_brg]],Table2[[kode_brg]:[nama_brg]],2,FALSE)</f>
        <v>#N/A</v>
      </c>
      <c r="C906" s="8"/>
      <c r="D906" s="8" t="e">
        <f>VLOOKUP(Table3[[#This Row],[kode_brg]],Table2[[kode_brg]:[jual]],8,FALSE)</f>
        <v>#N/A</v>
      </c>
      <c r="E906" s="8" t="e">
        <f>Table3[[#This Row],[HARGA]]*Table3[[#This Row],[QTY]]</f>
        <v>#N/A</v>
      </c>
      <c r="F906" s="8" t="e">
        <f>VLOOKUP(Table3[[#This Row],[kode_brg]],Table2[[kode_brg]:[mark_up]],9,FALSE)</f>
        <v>#N/A</v>
      </c>
      <c r="G906" s="8" t="e">
        <f>Table3[[#This Row],[MARKUP]]*Table3[[#This Row],[QTY]]</f>
        <v>#N/A</v>
      </c>
      <c r="H906" s="8"/>
    </row>
    <row r="907" spans="2:8" x14ac:dyDescent="0.3">
      <c r="B907" t="e">
        <f>VLOOKUP(Table3[[#This Row],[kode_brg]],Table2[[kode_brg]:[nama_brg]],2,FALSE)</f>
        <v>#N/A</v>
      </c>
      <c r="C907" s="8"/>
      <c r="D907" s="8" t="e">
        <f>VLOOKUP(Table3[[#This Row],[kode_brg]],Table2[[kode_brg]:[jual]],8,FALSE)</f>
        <v>#N/A</v>
      </c>
      <c r="E907" s="8" t="e">
        <f>Table3[[#This Row],[HARGA]]*Table3[[#This Row],[QTY]]</f>
        <v>#N/A</v>
      </c>
      <c r="F907" s="8" t="e">
        <f>VLOOKUP(Table3[[#This Row],[kode_brg]],Table2[[kode_brg]:[mark_up]],9,FALSE)</f>
        <v>#N/A</v>
      </c>
      <c r="G907" s="8" t="e">
        <f>Table3[[#This Row],[MARKUP]]*Table3[[#This Row],[QTY]]</f>
        <v>#N/A</v>
      </c>
      <c r="H907" s="8"/>
    </row>
    <row r="908" spans="2:8" x14ac:dyDescent="0.3">
      <c r="B908" t="e">
        <f>VLOOKUP(Table3[[#This Row],[kode_brg]],Table2[[kode_brg]:[nama_brg]],2,FALSE)</f>
        <v>#N/A</v>
      </c>
      <c r="C908" s="8"/>
      <c r="D908" s="8" t="e">
        <f>VLOOKUP(Table3[[#This Row],[kode_brg]],Table2[[kode_brg]:[jual]],8,FALSE)</f>
        <v>#N/A</v>
      </c>
      <c r="E908" s="8" t="e">
        <f>Table3[[#This Row],[HARGA]]*Table3[[#This Row],[QTY]]</f>
        <v>#N/A</v>
      </c>
      <c r="F908" s="8" t="e">
        <f>VLOOKUP(Table3[[#This Row],[kode_brg]],Table2[[kode_brg]:[mark_up]],9,FALSE)</f>
        <v>#N/A</v>
      </c>
      <c r="G908" s="8" t="e">
        <f>Table3[[#This Row],[MARKUP]]*Table3[[#This Row],[QTY]]</f>
        <v>#N/A</v>
      </c>
      <c r="H908" s="8"/>
    </row>
    <row r="909" spans="2:8" x14ac:dyDescent="0.3">
      <c r="B909" t="e">
        <f>VLOOKUP(Table3[[#This Row],[kode_brg]],Table2[[kode_brg]:[nama_brg]],2,FALSE)</f>
        <v>#N/A</v>
      </c>
      <c r="C909" s="8"/>
      <c r="D909" s="8" t="e">
        <f>VLOOKUP(Table3[[#This Row],[kode_brg]],Table2[[kode_brg]:[jual]],8,FALSE)</f>
        <v>#N/A</v>
      </c>
      <c r="E909" s="8" t="e">
        <f>Table3[[#This Row],[HARGA]]*Table3[[#This Row],[QTY]]</f>
        <v>#N/A</v>
      </c>
      <c r="F909" s="8" t="e">
        <f>VLOOKUP(Table3[[#This Row],[kode_brg]],Table2[[kode_brg]:[mark_up]],9,FALSE)</f>
        <v>#N/A</v>
      </c>
      <c r="G909" s="8" t="e">
        <f>Table3[[#This Row],[MARKUP]]*Table3[[#This Row],[QTY]]</f>
        <v>#N/A</v>
      </c>
      <c r="H909" s="8"/>
    </row>
    <row r="910" spans="2:8" x14ac:dyDescent="0.3">
      <c r="B910" t="e">
        <f>VLOOKUP(Table3[[#This Row],[kode_brg]],Table2[[kode_brg]:[nama_brg]],2,FALSE)</f>
        <v>#N/A</v>
      </c>
      <c r="C910" s="8"/>
      <c r="D910" s="8" t="e">
        <f>VLOOKUP(Table3[[#This Row],[kode_brg]],Table2[[kode_brg]:[jual]],8,FALSE)</f>
        <v>#N/A</v>
      </c>
      <c r="E910" s="8" t="e">
        <f>Table3[[#This Row],[HARGA]]*Table3[[#This Row],[QTY]]</f>
        <v>#N/A</v>
      </c>
      <c r="F910" s="8" t="e">
        <f>VLOOKUP(Table3[[#This Row],[kode_brg]],Table2[[kode_brg]:[mark_up]],9,FALSE)</f>
        <v>#N/A</v>
      </c>
      <c r="G910" s="8" t="e">
        <f>Table3[[#This Row],[MARKUP]]*Table3[[#This Row],[QTY]]</f>
        <v>#N/A</v>
      </c>
      <c r="H910" s="8"/>
    </row>
    <row r="911" spans="2:8" x14ac:dyDescent="0.3">
      <c r="B911" t="e">
        <f>VLOOKUP(Table3[[#This Row],[kode_brg]],Table2[[kode_brg]:[nama_brg]],2,FALSE)</f>
        <v>#N/A</v>
      </c>
      <c r="C911" s="8"/>
      <c r="D911" s="8" t="e">
        <f>VLOOKUP(Table3[[#This Row],[kode_brg]],Table2[[kode_brg]:[jual]],8,FALSE)</f>
        <v>#N/A</v>
      </c>
      <c r="E911" s="8" t="e">
        <f>Table3[[#This Row],[HARGA]]*Table3[[#This Row],[QTY]]</f>
        <v>#N/A</v>
      </c>
      <c r="F911" s="8" t="e">
        <f>VLOOKUP(Table3[[#This Row],[kode_brg]],Table2[[kode_brg]:[mark_up]],9,FALSE)</f>
        <v>#N/A</v>
      </c>
      <c r="G911" s="8" t="e">
        <f>Table3[[#This Row],[MARKUP]]*Table3[[#This Row],[QTY]]</f>
        <v>#N/A</v>
      </c>
      <c r="H911" s="8"/>
    </row>
    <row r="912" spans="2:8" x14ac:dyDescent="0.3">
      <c r="B912" t="e">
        <f>VLOOKUP(Table3[[#This Row],[kode_brg]],Table2[[kode_brg]:[nama_brg]],2,FALSE)</f>
        <v>#N/A</v>
      </c>
      <c r="C912" s="8"/>
      <c r="D912" s="8" t="e">
        <f>VLOOKUP(Table3[[#This Row],[kode_brg]],Table2[[kode_brg]:[jual]],8,FALSE)</f>
        <v>#N/A</v>
      </c>
      <c r="E912" s="8" t="e">
        <f>Table3[[#This Row],[HARGA]]*Table3[[#This Row],[QTY]]</f>
        <v>#N/A</v>
      </c>
      <c r="F912" s="8" t="e">
        <f>VLOOKUP(Table3[[#This Row],[kode_brg]],Table2[[kode_brg]:[mark_up]],9,FALSE)</f>
        <v>#N/A</v>
      </c>
      <c r="G912" s="8" t="e">
        <f>Table3[[#This Row],[MARKUP]]*Table3[[#This Row],[QTY]]</f>
        <v>#N/A</v>
      </c>
      <c r="H912" s="8"/>
    </row>
    <row r="913" spans="2:8" x14ac:dyDescent="0.3">
      <c r="B913" t="e">
        <f>VLOOKUP(Table3[[#This Row],[kode_brg]],Table2[[kode_brg]:[nama_brg]],2,FALSE)</f>
        <v>#N/A</v>
      </c>
      <c r="C913" s="8"/>
      <c r="D913" s="8" t="e">
        <f>VLOOKUP(Table3[[#This Row],[kode_brg]],Table2[[kode_brg]:[jual]],8,FALSE)</f>
        <v>#N/A</v>
      </c>
      <c r="E913" s="8" t="e">
        <f>Table3[[#This Row],[HARGA]]*Table3[[#This Row],[QTY]]</f>
        <v>#N/A</v>
      </c>
      <c r="F913" s="8" t="e">
        <f>VLOOKUP(Table3[[#This Row],[kode_brg]],Table2[[kode_brg]:[mark_up]],9,FALSE)</f>
        <v>#N/A</v>
      </c>
      <c r="G913" s="8" t="e">
        <f>Table3[[#This Row],[MARKUP]]*Table3[[#This Row],[QTY]]</f>
        <v>#N/A</v>
      </c>
      <c r="H913" s="8"/>
    </row>
    <row r="914" spans="2:8" x14ac:dyDescent="0.3">
      <c r="B914" t="e">
        <f>VLOOKUP(Table3[[#This Row],[kode_brg]],Table2[[kode_brg]:[nama_brg]],2,FALSE)</f>
        <v>#N/A</v>
      </c>
      <c r="C914" s="8"/>
      <c r="D914" s="8" t="e">
        <f>VLOOKUP(Table3[[#This Row],[kode_brg]],Table2[[kode_brg]:[jual]],8,FALSE)</f>
        <v>#N/A</v>
      </c>
      <c r="E914" s="8" t="e">
        <f>Table3[[#This Row],[HARGA]]*Table3[[#This Row],[QTY]]</f>
        <v>#N/A</v>
      </c>
      <c r="F914" s="8" t="e">
        <f>VLOOKUP(Table3[[#This Row],[kode_brg]],Table2[[kode_brg]:[mark_up]],9,FALSE)</f>
        <v>#N/A</v>
      </c>
      <c r="G914" s="8" t="e">
        <f>Table3[[#This Row],[MARKUP]]*Table3[[#This Row],[QTY]]</f>
        <v>#N/A</v>
      </c>
      <c r="H914" s="8"/>
    </row>
    <row r="915" spans="2:8" x14ac:dyDescent="0.3">
      <c r="B915" t="e">
        <f>VLOOKUP(Table3[[#This Row],[kode_brg]],Table2[[kode_brg]:[nama_brg]],2,FALSE)</f>
        <v>#N/A</v>
      </c>
      <c r="C915" s="8"/>
      <c r="D915" s="8" t="e">
        <f>VLOOKUP(Table3[[#This Row],[kode_brg]],Table2[[kode_brg]:[jual]],8,FALSE)</f>
        <v>#N/A</v>
      </c>
      <c r="E915" s="8" t="e">
        <f>Table3[[#This Row],[HARGA]]*Table3[[#This Row],[QTY]]</f>
        <v>#N/A</v>
      </c>
      <c r="F915" s="8" t="e">
        <f>VLOOKUP(Table3[[#This Row],[kode_brg]],Table2[[kode_brg]:[mark_up]],9,FALSE)</f>
        <v>#N/A</v>
      </c>
      <c r="G915" s="8" t="e">
        <f>Table3[[#This Row],[MARKUP]]*Table3[[#This Row],[QTY]]</f>
        <v>#N/A</v>
      </c>
      <c r="H915" s="8"/>
    </row>
    <row r="916" spans="2:8" x14ac:dyDescent="0.3">
      <c r="B916" t="e">
        <f>VLOOKUP(Table3[[#This Row],[kode_brg]],Table2[[kode_brg]:[nama_brg]],2,FALSE)</f>
        <v>#N/A</v>
      </c>
      <c r="C916" s="8"/>
      <c r="D916" s="8" t="e">
        <f>VLOOKUP(Table3[[#This Row],[kode_brg]],Table2[[kode_brg]:[jual]],8,FALSE)</f>
        <v>#N/A</v>
      </c>
      <c r="E916" s="8" t="e">
        <f>Table3[[#This Row],[HARGA]]*Table3[[#This Row],[QTY]]</f>
        <v>#N/A</v>
      </c>
      <c r="F916" s="8" t="e">
        <f>VLOOKUP(Table3[[#This Row],[kode_brg]],Table2[[kode_brg]:[mark_up]],9,FALSE)</f>
        <v>#N/A</v>
      </c>
      <c r="G916" s="8" t="e">
        <f>Table3[[#This Row],[MARKUP]]*Table3[[#This Row],[QTY]]</f>
        <v>#N/A</v>
      </c>
      <c r="H916" s="8"/>
    </row>
    <row r="917" spans="2:8" x14ac:dyDescent="0.3">
      <c r="B917" t="e">
        <f>VLOOKUP(Table3[[#This Row],[kode_brg]],Table2[[kode_brg]:[nama_brg]],2,FALSE)</f>
        <v>#N/A</v>
      </c>
      <c r="C917" s="8"/>
      <c r="D917" s="8" t="e">
        <f>VLOOKUP(Table3[[#This Row],[kode_brg]],Table2[[kode_brg]:[jual]],8,FALSE)</f>
        <v>#N/A</v>
      </c>
      <c r="E917" s="8" t="e">
        <f>Table3[[#This Row],[HARGA]]*Table3[[#This Row],[QTY]]</f>
        <v>#N/A</v>
      </c>
      <c r="F917" s="8" t="e">
        <f>VLOOKUP(Table3[[#This Row],[kode_brg]],Table2[[kode_brg]:[mark_up]],9,FALSE)</f>
        <v>#N/A</v>
      </c>
      <c r="G917" s="8" t="e">
        <f>Table3[[#This Row],[MARKUP]]*Table3[[#This Row],[QTY]]</f>
        <v>#N/A</v>
      </c>
      <c r="H917" s="8"/>
    </row>
    <row r="918" spans="2:8" x14ac:dyDescent="0.3">
      <c r="B918" t="e">
        <f>VLOOKUP(Table3[[#This Row],[kode_brg]],Table2[[kode_brg]:[nama_brg]],2,FALSE)</f>
        <v>#N/A</v>
      </c>
      <c r="C918" s="8"/>
      <c r="D918" s="8" t="e">
        <f>VLOOKUP(Table3[[#This Row],[kode_brg]],Table2[[kode_brg]:[jual]],8,FALSE)</f>
        <v>#N/A</v>
      </c>
      <c r="E918" s="8" t="e">
        <f>Table3[[#This Row],[HARGA]]*Table3[[#This Row],[QTY]]</f>
        <v>#N/A</v>
      </c>
      <c r="F918" s="8" t="e">
        <f>VLOOKUP(Table3[[#This Row],[kode_brg]],Table2[[kode_brg]:[mark_up]],9,FALSE)</f>
        <v>#N/A</v>
      </c>
      <c r="G918" s="8" t="e">
        <f>Table3[[#This Row],[MARKUP]]*Table3[[#This Row],[QTY]]</f>
        <v>#N/A</v>
      </c>
      <c r="H918" s="8"/>
    </row>
    <row r="919" spans="2:8" x14ac:dyDescent="0.3">
      <c r="B919" t="e">
        <f>VLOOKUP(Table3[[#This Row],[kode_brg]],Table2[[kode_brg]:[nama_brg]],2,FALSE)</f>
        <v>#N/A</v>
      </c>
      <c r="C919" s="8"/>
      <c r="D919" s="8" t="e">
        <f>VLOOKUP(Table3[[#This Row],[kode_brg]],Table2[[kode_brg]:[jual]],8,FALSE)</f>
        <v>#N/A</v>
      </c>
      <c r="E919" s="8" t="e">
        <f>Table3[[#This Row],[HARGA]]*Table3[[#This Row],[QTY]]</f>
        <v>#N/A</v>
      </c>
      <c r="F919" s="8" t="e">
        <f>VLOOKUP(Table3[[#This Row],[kode_brg]],Table2[[kode_brg]:[mark_up]],9,FALSE)</f>
        <v>#N/A</v>
      </c>
      <c r="G919" s="8" t="e">
        <f>Table3[[#This Row],[MARKUP]]*Table3[[#This Row],[QTY]]</f>
        <v>#N/A</v>
      </c>
      <c r="H919" s="8"/>
    </row>
    <row r="920" spans="2:8" x14ac:dyDescent="0.3">
      <c r="B920" t="e">
        <f>VLOOKUP(Table3[[#This Row],[kode_brg]],Table2[[kode_brg]:[nama_brg]],2,FALSE)</f>
        <v>#N/A</v>
      </c>
      <c r="C920" s="8"/>
      <c r="D920" s="8" t="e">
        <f>VLOOKUP(Table3[[#This Row],[kode_brg]],Table2[[kode_brg]:[jual]],8,FALSE)</f>
        <v>#N/A</v>
      </c>
      <c r="E920" s="8" t="e">
        <f>Table3[[#This Row],[HARGA]]*Table3[[#This Row],[QTY]]</f>
        <v>#N/A</v>
      </c>
      <c r="F920" s="8" t="e">
        <f>VLOOKUP(Table3[[#This Row],[kode_brg]],Table2[[kode_brg]:[mark_up]],9,FALSE)</f>
        <v>#N/A</v>
      </c>
      <c r="G920" s="8" t="e">
        <f>Table3[[#This Row],[MARKUP]]*Table3[[#This Row],[QTY]]</f>
        <v>#N/A</v>
      </c>
      <c r="H920" s="8"/>
    </row>
    <row r="921" spans="2:8" x14ac:dyDescent="0.3">
      <c r="B921" t="e">
        <f>VLOOKUP(Table3[[#This Row],[kode_brg]],Table2[[kode_brg]:[nama_brg]],2,FALSE)</f>
        <v>#N/A</v>
      </c>
      <c r="C921" s="8"/>
      <c r="D921" s="8" t="e">
        <f>VLOOKUP(Table3[[#This Row],[kode_brg]],Table2[[kode_brg]:[jual]],8,FALSE)</f>
        <v>#N/A</v>
      </c>
      <c r="E921" s="8" t="e">
        <f>Table3[[#This Row],[HARGA]]*Table3[[#This Row],[QTY]]</f>
        <v>#N/A</v>
      </c>
      <c r="F921" s="8" t="e">
        <f>VLOOKUP(Table3[[#This Row],[kode_brg]],Table2[[kode_brg]:[mark_up]],9,FALSE)</f>
        <v>#N/A</v>
      </c>
      <c r="G921" s="8" t="e">
        <f>Table3[[#This Row],[MARKUP]]*Table3[[#This Row],[QTY]]</f>
        <v>#N/A</v>
      </c>
      <c r="H921" s="8"/>
    </row>
    <row r="922" spans="2:8" x14ac:dyDescent="0.3">
      <c r="B922" t="e">
        <f>VLOOKUP(Table3[[#This Row],[kode_brg]],Table2[[kode_brg]:[nama_brg]],2,FALSE)</f>
        <v>#N/A</v>
      </c>
      <c r="C922" s="8"/>
      <c r="D922" s="8" t="e">
        <f>VLOOKUP(Table3[[#This Row],[kode_brg]],Table2[[kode_brg]:[jual]],8,FALSE)</f>
        <v>#N/A</v>
      </c>
      <c r="E922" s="8" t="e">
        <f>Table3[[#This Row],[HARGA]]*Table3[[#This Row],[QTY]]</f>
        <v>#N/A</v>
      </c>
      <c r="F922" s="8" t="e">
        <f>VLOOKUP(Table3[[#This Row],[kode_brg]],Table2[[kode_brg]:[mark_up]],9,FALSE)</f>
        <v>#N/A</v>
      </c>
      <c r="G922" s="8" t="e">
        <f>Table3[[#This Row],[MARKUP]]*Table3[[#This Row],[QTY]]</f>
        <v>#N/A</v>
      </c>
      <c r="H922" s="8"/>
    </row>
    <row r="923" spans="2:8" x14ac:dyDescent="0.3">
      <c r="B923" t="e">
        <f>VLOOKUP(Table3[[#This Row],[kode_brg]],Table2[[kode_brg]:[nama_brg]],2,FALSE)</f>
        <v>#N/A</v>
      </c>
      <c r="C923" s="8"/>
      <c r="D923" s="8" t="e">
        <f>VLOOKUP(Table3[[#This Row],[kode_brg]],Table2[[kode_brg]:[jual]],8,FALSE)</f>
        <v>#N/A</v>
      </c>
      <c r="E923" s="8" t="e">
        <f>Table3[[#This Row],[HARGA]]*Table3[[#This Row],[QTY]]</f>
        <v>#N/A</v>
      </c>
      <c r="F923" s="8" t="e">
        <f>VLOOKUP(Table3[[#This Row],[kode_brg]],Table2[[kode_brg]:[mark_up]],9,FALSE)</f>
        <v>#N/A</v>
      </c>
      <c r="G923" s="8" t="e">
        <f>Table3[[#This Row],[MARKUP]]*Table3[[#This Row],[QTY]]</f>
        <v>#N/A</v>
      </c>
      <c r="H923" s="8"/>
    </row>
    <row r="924" spans="2:8" x14ac:dyDescent="0.3">
      <c r="B924" t="e">
        <f>VLOOKUP(Table3[[#This Row],[kode_brg]],Table2[[kode_brg]:[nama_brg]],2,FALSE)</f>
        <v>#N/A</v>
      </c>
      <c r="C924" s="8"/>
      <c r="D924" s="8" t="e">
        <f>VLOOKUP(Table3[[#This Row],[kode_brg]],Table2[[kode_brg]:[jual]],8,FALSE)</f>
        <v>#N/A</v>
      </c>
      <c r="E924" s="8" t="e">
        <f>Table3[[#This Row],[HARGA]]*Table3[[#This Row],[QTY]]</f>
        <v>#N/A</v>
      </c>
      <c r="F924" s="8" t="e">
        <f>VLOOKUP(Table3[[#This Row],[kode_brg]],Table2[[kode_brg]:[mark_up]],9,FALSE)</f>
        <v>#N/A</v>
      </c>
      <c r="G924" s="8" t="e">
        <f>Table3[[#This Row],[MARKUP]]*Table3[[#This Row],[QTY]]</f>
        <v>#N/A</v>
      </c>
      <c r="H924" s="8"/>
    </row>
    <row r="925" spans="2:8" x14ac:dyDescent="0.3">
      <c r="B925" t="e">
        <f>VLOOKUP(Table3[[#This Row],[kode_brg]],Table2[[kode_brg]:[nama_brg]],2,FALSE)</f>
        <v>#N/A</v>
      </c>
      <c r="C925" s="8"/>
      <c r="D925" s="8" t="e">
        <f>VLOOKUP(Table3[[#This Row],[kode_brg]],Table2[[kode_brg]:[jual]],8,FALSE)</f>
        <v>#N/A</v>
      </c>
      <c r="E925" s="8" t="e">
        <f>Table3[[#This Row],[HARGA]]*Table3[[#This Row],[QTY]]</f>
        <v>#N/A</v>
      </c>
      <c r="F925" s="8" t="e">
        <f>VLOOKUP(Table3[[#This Row],[kode_brg]],Table2[[kode_brg]:[mark_up]],9,FALSE)</f>
        <v>#N/A</v>
      </c>
      <c r="G925" s="8" t="e">
        <f>Table3[[#This Row],[MARKUP]]*Table3[[#This Row],[QTY]]</f>
        <v>#N/A</v>
      </c>
      <c r="H925" s="8"/>
    </row>
    <row r="926" spans="2:8" x14ac:dyDescent="0.3">
      <c r="B926" t="e">
        <f>VLOOKUP(Table3[[#This Row],[kode_brg]],Table2[[kode_brg]:[nama_brg]],2,FALSE)</f>
        <v>#N/A</v>
      </c>
      <c r="C926" s="8"/>
      <c r="D926" s="8" t="e">
        <f>VLOOKUP(Table3[[#This Row],[kode_brg]],Table2[[kode_brg]:[jual]],8,FALSE)</f>
        <v>#N/A</v>
      </c>
      <c r="E926" s="8" t="e">
        <f>Table3[[#This Row],[HARGA]]*Table3[[#This Row],[QTY]]</f>
        <v>#N/A</v>
      </c>
      <c r="F926" s="8" t="e">
        <f>VLOOKUP(Table3[[#This Row],[kode_brg]],Table2[[kode_brg]:[mark_up]],9,FALSE)</f>
        <v>#N/A</v>
      </c>
      <c r="G926" s="8" t="e">
        <f>Table3[[#This Row],[MARKUP]]*Table3[[#This Row],[QTY]]</f>
        <v>#N/A</v>
      </c>
      <c r="H926" s="8"/>
    </row>
    <row r="927" spans="2:8" x14ac:dyDescent="0.3">
      <c r="B927" t="e">
        <f>VLOOKUP(Table3[[#This Row],[kode_brg]],Table2[[kode_brg]:[nama_brg]],2,FALSE)</f>
        <v>#N/A</v>
      </c>
      <c r="C927" s="8"/>
      <c r="D927" s="8" t="e">
        <f>VLOOKUP(Table3[[#This Row],[kode_brg]],Table2[[kode_brg]:[jual]],8,FALSE)</f>
        <v>#N/A</v>
      </c>
      <c r="E927" s="8" t="e">
        <f>Table3[[#This Row],[HARGA]]*Table3[[#This Row],[QTY]]</f>
        <v>#N/A</v>
      </c>
      <c r="F927" s="8" t="e">
        <f>VLOOKUP(Table3[[#This Row],[kode_brg]],Table2[[kode_brg]:[mark_up]],9,FALSE)</f>
        <v>#N/A</v>
      </c>
      <c r="G927" s="8" t="e">
        <f>Table3[[#This Row],[MARKUP]]*Table3[[#This Row],[QTY]]</f>
        <v>#N/A</v>
      </c>
      <c r="H927" s="8"/>
    </row>
    <row r="928" spans="2:8" x14ac:dyDescent="0.3">
      <c r="B928" t="e">
        <f>VLOOKUP(Table3[[#This Row],[kode_brg]],Table2[[kode_brg]:[nama_brg]],2,FALSE)</f>
        <v>#N/A</v>
      </c>
      <c r="C928" s="8"/>
      <c r="D928" s="8" t="e">
        <f>VLOOKUP(Table3[[#This Row],[kode_brg]],Table2[[kode_brg]:[jual]],8,FALSE)</f>
        <v>#N/A</v>
      </c>
      <c r="E928" s="8" t="e">
        <f>Table3[[#This Row],[HARGA]]*Table3[[#This Row],[QTY]]</f>
        <v>#N/A</v>
      </c>
      <c r="F928" s="8" t="e">
        <f>VLOOKUP(Table3[[#This Row],[kode_brg]],Table2[[kode_brg]:[mark_up]],9,FALSE)</f>
        <v>#N/A</v>
      </c>
      <c r="G928" s="8" t="e">
        <f>Table3[[#This Row],[MARKUP]]*Table3[[#This Row],[QTY]]</f>
        <v>#N/A</v>
      </c>
      <c r="H928" s="8"/>
    </row>
    <row r="929" spans="2:8" x14ac:dyDescent="0.3">
      <c r="B929" t="e">
        <f>VLOOKUP(Table3[[#This Row],[kode_brg]],Table2[[kode_brg]:[nama_brg]],2,FALSE)</f>
        <v>#N/A</v>
      </c>
      <c r="C929" s="8"/>
      <c r="D929" s="8" t="e">
        <f>VLOOKUP(Table3[[#This Row],[kode_brg]],Table2[[kode_brg]:[jual]],8,FALSE)</f>
        <v>#N/A</v>
      </c>
      <c r="E929" s="8" t="e">
        <f>Table3[[#This Row],[HARGA]]*Table3[[#This Row],[QTY]]</f>
        <v>#N/A</v>
      </c>
      <c r="F929" s="8" t="e">
        <f>VLOOKUP(Table3[[#This Row],[kode_brg]],Table2[[kode_brg]:[mark_up]],9,FALSE)</f>
        <v>#N/A</v>
      </c>
      <c r="G929" s="8" t="e">
        <f>Table3[[#This Row],[MARKUP]]*Table3[[#This Row],[QTY]]</f>
        <v>#N/A</v>
      </c>
      <c r="H929" s="8"/>
    </row>
    <row r="930" spans="2:8" x14ac:dyDescent="0.3">
      <c r="B930" t="e">
        <f>VLOOKUP(Table3[[#This Row],[kode_brg]],Table2[[kode_brg]:[nama_brg]],2,FALSE)</f>
        <v>#N/A</v>
      </c>
      <c r="C930" s="8"/>
      <c r="D930" s="8" t="e">
        <f>VLOOKUP(Table3[[#This Row],[kode_brg]],Table2[[kode_brg]:[jual]],8,FALSE)</f>
        <v>#N/A</v>
      </c>
      <c r="E930" s="8" t="e">
        <f>Table3[[#This Row],[HARGA]]*Table3[[#This Row],[QTY]]</f>
        <v>#N/A</v>
      </c>
      <c r="F930" s="8" t="e">
        <f>VLOOKUP(Table3[[#This Row],[kode_brg]],Table2[[kode_brg]:[mark_up]],9,FALSE)</f>
        <v>#N/A</v>
      </c>
      <c r="G930" s="8" t="e">
        <f>Table3[[#This Row],[MARKUP]]*Table3[[#This Row],[QTY]]</f>
        <v>#N/A</v>
      </c>
      <c r="H930" s="8"/>
    </row>
    <row r="931" spans="2:8" x14ac:dyDescent="0.3">
      <c r="B931" t="e">
        <f>VLOOKUP(Table3[[#This Row],[kode_brg]],Table2[[kode_brg]:[nama_brg]],2,FALSE)</f>
        <v>#N/A</v>
      </c>
      <c r="C931" s="8"/>
      <c r="D931" s="8" t="e">
        <f>VLOOKUP(Table3[[#This Row],[kode_brg]],Table2[[kode_brg]:[jual]],8,FALSE)</f>
        <v>#N/A</v>
      </c>
      <c r="E931" s="8" t="e">
        <f>Table3[[#This Row],[HARGA]]*Table3[[#This Row],[QTY]]</f>
        <v>#N/A</v>
      </c>
      <c r="F931" s="8" t="e">
        <f>VLOOKUP(Table3[[#This Row],[kode_brg]],Table2[[kode_brg]:[mark_up]],9,FALSE)</f>
        <v>#N/A</v>
      </c>
      <c r="G931" s="8" t="e">
        <f>Table3[[#This Row],[MARKUP]]*Table3[[#This Row],[QTY]]</f>
        <v>#N/A</v>
      </c>
      <c r="H931" s="8"/>
    </row>
    <row r="932" spans="2:8" x14ac:dyDescent="0.3">
      <c r="B932" t="e">
        <f>VLOOKUP(Table3[[#This Row],[kode_brg]],Table2[[kode_brg]:[nama_brg]],2,FALSE)</f>
        <v>#N/A</v>
      </c>
      <c r="C932" s="8"/>
      <c r="D932" s="8" t="e">
        <f>VLOOKUP(Table3[[#This Row],[kode_brg]],Table2[[kode_brg]:[jual]],8,FALSE)</f>
        <v>#N/A</v>
      </c>
      <c r="E932" s="8" t="e">
        <f>Table3[[#This Row],[HARGA]]*Table3[[#This Row],[QTY]]</f>
        <v>#N/A</v>
      </c>
      <c r="F932" s="8" t="e">
        <f>VLOOKUP(Table3[[#This Row],[kode_brg]],Table2[[kode_brg]:[mark_up]],9,FALSE)</f>
        <v>#N/A</v>
      </c>
      <c r="G932" s="8" t="e">
        <f>Table3[[#This Row],[MARKUP]]*Table3[[#This Row],[QTY]]</f>
        <v>#N/A</v>
      </c>
      <c r="H932" s="8"/>
    </row>
    <row r="933" spans="2:8" x14ac:dyDescent="0.3">
      <c r="B933" t="e">
        <f>VLOOKUP(Table3[[#This Row],[kode_brg]],Table2[[kode_brg]:[nama_brg]],2,FALSE)</f>
        <v>#N/A</v>
      </c>
      <c r="C933" s="8"/>
      <c r="D933" s="8" t="e">
        <f>VLOOKUP(Table3[[#This Row],[kode_brg]],Table2[[kode_brg]:[jual]],8,FALSE)</f>
        <v>#N/A</v>
      </c>
      <c r="E933" s="8" t="e">
        <f>Table3[[#This Row],[HARGA]]*Table3[[#This Row],[QTY]]</f>
        <v>#N/A</v>
      </c>
      <c r="F933" s="8" t="e">
        <f>VLOOKUP(Table3[[#This Row],[kode_brg]],Table2[[kode_brg]:[mark_up]],9,FALSE)</f>
        <v>#N/A</v>
      </c>
      <c r="G933" s="8" t="e">
        <f>Table3[[#This Row],[MARKUP]]*Table3[[#This Row],[QTY]]</f>
        <v>#N/A</v>
      </c>
      <c r="H933" s="8"/>
    </row>
    <row r="934" spans="2:8" x14ac:dyDescent="0.3">
      <c r="B934" t="e">
        <f>VLOOKUP(Table3[[#This Row],[kode_brg]],Table2[[kode_brg]:[nama_brg]],2,FALSE)</f>
        <v>#N/A</v>
      </c>
      <c r="C934" s="8"/>
      <c r="D934" s="8" t="e">
        <f>VLOOKUP(Table3[[#This Row],[kode_brg]],Table2[[kode_brg]:[jual]],8,FALSE)</f>
        <v>#N/A</v>
      </c>
      <c r="E934" s="8" t="e">
        <f>Table3[[#This Row],[HARGA]]*Table3[[#This Row],[QTY]]</f>
        <v>#N/A</v>
      </c>
      <c r="F934" s="8" t="e">
        <f>VLOOKUP(Table3[[#This Row],[kode_brg]],Table2[[kode_brg]:[mark_up]],9,FALSE)</f>
        <v>#N/A</v>
      </c>
      <c r="G934" s="8" t="e">
        <f>Table3[[#This Row],[MARKUP]]*Table3[[#This Row],[QTY]]</f>
        <v>#N/A</v>
      </c>
      <c r="H934" s="8"/>
    </row>
    <row r="935" spans="2:8" x14ac:dyDescent="0.3">
      <c r="B935" t="e">
        <f>VLOOKUP(Table3[[#This Row],[kode_brg]],Table2[[kode_brg]:[nama_brg]],2,FALSE)</f>
        <v>#N/A</v>
      </c>
      <c r="C935" s="8"/>
      <c r="D935" s="8" t="e">
        <f>VLOOKUP(Table3[[#This Row],[kode_brg]],Table2[[kode_brg]:[jual]],8,FALSE)</f>
        <v>#N/A</v>
      </c>
      <c r="E935" s="8" t="e">
        <f>Table3[[#This Row],[HARGA]]*Table3[[#This Row],[QTY]]</f>
        <v>#N/A</v>
      </c>
      <c r="F935" s="8" t="e">
        <f>VLOOKUP(Table3[[#This Row],[kode_brg]],Table2[[kode_brg]:[mark_up]],9,FALSE)</f>
        <v>#N/A</v>
      </c>
      <c r="G935" s="8" t="e">
        <f>Table3[[#This Row],[MARKUP]]*Table3[[#This Row],[QTY]]</f>
        <v>#N/A</v>
      </c>
      <c r="H935" s="8"/>
    </row>
    <row r="936" spans="2:8" x14ac:dyDescent="0.3">
      <c r="B936" t="e">
        <f>VLOOKUP(Table3[[#This Row],[kode_brg]],Table2[[kode_brg]:[nama_brg]],2,FALSE)</f>
        <v>#N/A</v>
      </c>
      <c r="C936" s="8"/>
      <c r="D936" s="8" t="e">
        <f>VLOOKUP(Table3[[#This Row],[kode_brg]],Table2[[kode_brg]:[jual]],8,FALSE)</f>
        <v>#N/A</v>
      </c>
      <c r="E936" s="8" t="e">
        <f>Table3[[#This Row],[HARGA]]*Table3[[#This Row],[QTY]]</f>
        <v>#N/A</v>
      </c>
      <c r="F936" s="8" t="e">
        <f>VLOOKUP(Table3[[#This Row],[kode_brg]],Table2[[kode_brg]:[mark_up]],9,FALSE)</f>
        <v>#N/A</v>
      </c>
      <c r="G936" s="8" t="e">
        <f>Table3[[#This Row],[MARKUP]]*Table3[[#This Row],[QTY]]</f>
        <v>#N/A</v>
      </c>
      <c r="H936" s="8"/>
    </row>
    <row r="937" spans="2:8" x14ac:dyDescent="0.3">
      <c r="B937" t="e">
        <f>VLOOKUP(Table3[[#This Row],[kode_brg]],Table2[[kode_brg]:[nama_brg]],2,FALSE)</f>
        <v>#N/A</v>
      </c>
      <c r="C937" s="8"/>
      <c r="D937" s="8" t="e">
        <f>VLOOKUP(Table3[[#This Row],[kode_brg]],Table2[[kode_brg]:[jual]],8,FALSE)</f>
        <v>#N/A</v>
      </c>
      <c r="E937" s="8" t="e">
        <f>Table3[[#This Row],[HARGA]]*Table3[[#This Row],[QTY]]</f>
        <v>#N/A</v>
      </c>
      <c r="F937" s="8" t="e">
        <f>VLOOKUP(Table3[[#This Row],[kode_brg]],Table2[[kode_brg]:[mark_up]],9,FALSE)</f>
        <v>#N/A</v>
      </c>
      <c r="G937" s="8" t="e">
        <f>Table3[[#This Row],[MARKUP]]*Table3[[#This Row],[QTY]]</f>
        <v>#N/A</v>
      </c>
      <c r="H937" s="8"/>
    </row>
    <row r="938" spans="2:8" x14ac:dyDescent="0.3">
      <c r="B938" t="e">
        <f>VLOOKUP(Table3[[#This Row],[kode_brg]],Table2[[kode_brg]:[nama_brg]],2,FALSE)</f>
        <v>#N/A</v>
      </c>
      <c r="C938" s="8"/>
      <c r="D938" s="8" t="e">
        <f>VLOOKUP(Table3[[#This Row],[kode_brg]],Table2[[kode_brg]:[jual]],8,FALSE)</f>
        <v>#N/A</v>
      </c>
      <c r="E938" s="8" t="e">
        <f>Table3[[#This Row],[HARGA]]*Table3[[#This Row],[QTY]]</f>
        <v>#N/A</v>
      </c>
      <c r="F938" s="8" t="e">
        <f>VLOOKUP(Table3[[#This Row],[kode_brg]],Table2[[kode_brg]:[mark_up]],9,FALSE)</f>
        <v>#N/A</v>
      </c>
      <c r="G938" s="8" t="e">
        <f>Table3[[#This Row],[MARKUP]]*Table3[[#This Row],[QTY]]</f>
        <v>#N/A</v>
      </c>
      <c r="H938" s="8"/>
    </row>
    <row r="939" spans="2:8" x14ac:dyDescent="0.3">
      <c r="B939" t="e">
        <f>VLOOKUP(Table3[[#This Row],[kode_brg]],Table2[[kode_brg]:[nama_brg]],2,FALSE)</f>
        <v>#N/A</v>
      </c>
      <c r="C939" s="8"/>
      <c r="D939" s="8" t="e">
        <f>VLOOKUP(Table3[[#This Row],[kode_brg]],Table2[[kode_brg]:[jual]],8,FALSE)</f>
        <v>#N/A</v>
      </c>
      <c r="E939" s="8" t="e">
        <f>Table3[[#This Row],[HARGA]]*Table3[[#This Row],[QTY]]</f>
        <v>#N/A</v>
      </c>
      <c r="F939" s="8" t="e">
        <f>VLOOKUP(Table3[[#This Row],[kode_brg]],Table2[[kode_brg]:[mark_up]],9,FALSE)</f>
        <v>#N/A</v>
      </c>
      <c r="G939" s="8" t="e">
        <f>Table3[[#This Row],[MARKUP]]*Table3[[#This Row],[QTY]]</f>
        <v>#N/A</v>
      </c>
      <c r="H939" s="8"/>
    </row>
    <row r="940" spans="2:8" x14ac:dyDescent="0.3">
      <c r="B940" t="e">
        <f>VLOOKUP(Table3[[#This Row],[kode_brg]],Table2[[kode_brg]:[nama_brg]],2,FALSE)</f>
        <v>#N/A</v>
      </c>
      <c r="C940" s="8"/>
      <c r="D940" s="8" t="e">
        <f>VLOOKUP(Table3[[#This Row],[kode_brg]],Table2[[kode_brg]:[jual]],8,FALSE)</f>
        <v>#N/A</v>
      </c>
      <c r="E940" s="8" t="e">
        <f>Table3[[#This Row],[HARGA]]*Table3[[#This Row],[QTY]]</f>
        <v>#N/A</v>
      </c>
      <c r="F940" s="8" t="e">
        <f>VLOOKUP(Table3[[#This Row],[kode_brg]],Table2[[kode_brg]:[mark_up]],9,FALSE)</f>
        <v>#N/A</v>
      </c>
      <c r="G940" s="8" t="e">
        <f>Table3[[#This Row],[MARKUP]]*Table3[[#This Row],[QTY]]</f>
        <v>#N/A</v>
      </c>
      <c r="H940" s="8"/>
    </row>
    <row r="941" spans="2:8" x14ac:dyDescent="0.3">
      <c r="B941" t="e">
        <f>VLOOKUP(Table3[[#This Row],[kode_brg]],Table2[[kode_brg]:[nama_brg]],2,FALSE)</f>
        <v>#N/A</v>
      </c>
      <c r="C941" s="8"/>
      <c r="D941" s="8" t="e">
        <f>VLOOKUP(Table3[[#This Row],[kode_brg]],Table2[[kode_brg]:[jual]],8,FALSE)</f>
        <v>#N/A</v>
      </c>
      <c r="E941" s="8" t="e">
        <f>Table3[[#This Row],[HARGA]]*Table3[[#This Row],[QTY]]</f>
        <v>#N/A</v>
      </c>
      <c r="F941" s="8" t="e">
        <f>VLOOKUP(Table3[[#This Row],[kode_brg]],Table2[[kode_brg]:[mark_up]],9,FALSE)</f>
        <v>#N/A</v>
      </c>
      <c r="G941" s="8" t="e">
        <f>Table3[[#This Row],[MARKUP]]*Table3[[#This Row],[QTY]]</f>
        <v>#N/A</v>
      </c>
      <c r="H941" s="8"/>
    </row>
    <row r="942" spans="2:8" x14ac:dyDescent="0.3">
      <c r="B942" t="e">
        <f>VLOOKUP(Table3[[#This Row],[kode_brg]],Table2[[kode_brg]:[nama_brg]],2,FALSE)</f>
        <v>#N/A</v>
      </c>
      <c r="C942" s="8"/>
      <c r="D942" s="8" t="e">
        <f>VLOOKUP(Table3[[#This Row],[kode_brg]],Table2[[kode_brg]:[jual]],8,FALSE)</f>
        <v>#N/A</v>
      </c>
      <c r="E942" s="8" t="e">
        <f>Table3[[#This Row],[HARGA]]*Table3[[#This Row],[QTY]]</f>
        <v>#N/A</v>
      </c>
      <c r="F942" s="8" t="e">
        <f>VLOOKUP(Table3[[#This Row],[kode_brg]],Table2[[kode_brg]:[mark_up]],9,FALSE)</f>
        <v>#N/A</v>
      </c>
      <c r="G942" s="8" t="e">
        <f>Table3[[#This Row],[MARKUP]]*Table3[[#This Row],[QTY]]</f>
        <v>#N/A</v>
      </c>
      <c r="H942" s="8"/>
    </row>
    <row r="943" spans="2:8" x14ac:dyDescent="0.3">
      <c r="B943" t="e">
        <f>VLOOKUP(Table3[[#This Row],[kode_brg]],Table2[[kode_brg]:[nama_brg]],2,FALSE)</f>
        <v>#N/A</v>
      </c>
      <c r="C943" s="8"/>
      <c r="D943" s="8" t="e">
        <f>VLOOKUP(Table3[[#This Row],[kode_brg]],Table2[[kode_brg]:[jual]],8,FALSE)</f>
        <v>#N/A</v>
      </c>
      <c r="E943" s="8" t="e">
        <f>Table3[[#This Row],[HARGA]]*Table3[[#This Row],[QTY]]</f>
        <v>#N/A</v>
      </c>
      <c r="F943" s="8" t="e">
        <f>VLOOKUP(Table3[[#This Row],[kode_brg]],Table2[[kode_brg]:[mark_up]],9,FALSE)</f>
        <v>#N/A</v>
      </c>
      <c r="G943" s="8" t="e">
        <f>Table3[[#This Row],[MARKUP]]*Table3[[#This Row],[QTY]]</f>
        <v>#N/A</v>
      </c>
      <c r="H943" s="8"/>
    </row>
    <row r="944" spans="2:8" x14ac:dyDescent="0.3">
      <c r="B944" t="e">
        <f>VLOOKUP(Table3[[#This Row],[kode_brg]],Table2[[kode_brg]:[nama_brg]],2,FALSE)</f>
        <v>#N/A</v>
      </c>
      <c r="C944" s="8"/>
      <c r="D944" s="8" t="e">
        <f>VLOOKUP(Table3[[#This Row],[kode_brg]],Table2[[kode_brg]:[jual]],8,FALSE)</f>
        <v>#N/A</v>
      </c>
      <c r="E944" s="8" t="e">
        <f>Table3[[#This Row],[HARGA]]*Table3[[#This Row],[QTY]]</f>
        <v>#N/A</v>
      </c>
      <c r="F944" s="8" t="e">
        <f>VLOOKUP(Table3[[#This Row],[kode_brg]],Table2[[kode_brg]:[mark_up]],9,FALSE)</f>
        <v>#N/A</v>
      </c>
      <c r="G944" s="8" t="e">
        <f>Table3[[#This Row],[MARKUP]]*Table3[[#This Row],[QTY]]</f>
        <v>#N/A</v>
      </c>
      <c r="H944" s="8"/>
    </row>
    <row r="945" spans="2:8" x14ac:dyDescent="0.3">
      <c r="B945" t="e">
        <f>VLOOKUP(Table3[[#This Row],[kode_brg]],Table2[[kode_brg]:[nama_brg]],2,FALSE)</f>
        <v>#N/A</v>
      </c>
      <c r="C945" s="8"/>
      <c r="D945" s="8" t="e">
        <f>VLOOKUP(Table3[[#This Row],[kode_brg]],Table2[[kode_brg]:[jual]],8,FALSE)</f>
        <v>#N/A</v>
      </c>
      <c r="E945" s="8" t="e">
        <f>Table3[[#This Row],[HARGA]]*Table3[[#This Row],[QTY]]</f>
        <v>#N/A</v>
      </c>
      <c r="F945" s="8" t="e">
        <f>VLOOKUP(Table3[[#This Row],[kode_brg]],Table2[[kode_brg]:[mark_up]],9,FALSE)</f>
        <v>#N/A</v>
      </c>
      <c r="G945" s="8" t="e">
        <f>Table3[[#This Row],[MARKUP]]*Table3[[#This Row],[QTY]]</f>
        <v>#N/A</v>
      </c>
      <c r="H945" s="8"/>
    </row>
    <row r="946" spans="2:8" x14ac:dyDescent="0.3">
      <c r="B946" t="e">
        <f>VLOOKUP(Table3[[#This Row],[kode_brg]],Table2[[kode_brg]:[nama_brg]],2,FALSE)</f>
        <v>#N/A</v>
      </c>
      <c r="C946" s="8"/>
      <c r="D946" s="8" t="e">
        <f>VLOOKUP(Table3[[#This Row],[kode_brg]],Table2[[kode_brg]:[jual]],8,FALSE)</f>
        <v>#N/A</v>
      </c>
      <c r="E946" s="8" t="e">
        <f>Table3[[#This Row],[HARGA]]*Table3[[#This Row],[QTY]]</f>
        <v>#N/A</v>
      </c>
      <c r="F946" s="8" t="e">
        <f>VLOOKUP(Table3[[#This Row],[kode_brg]],Table2[[kode_brg]:[mark_up]],9,FALSE)</f>
        <v>#N/A</v>
      </c>
      <c r="G946" s="8" t="e">
        <f>Table3[[#This Row],[MARKUP]]*Table3[[#This Row],[QTY]]</f>
        <v>#N/A</v>
      </c>
      <c r="H946" s="8"/>
    </row>
    <row r="947" spans="2:8" x14ac:dyDescent="0.3">
      <c r="B947" t="e">
        <f>VLOOKUP(Table3[[#This Row],[kode_brg]],Table2[[kode_brg]:[nama_brg]],2,FALSE)</f>
        <v>#N/A</v>
      </c>
      <c r="C947" s="8"/>
      <c r="D947" s="8" t="e">
        <f>VLOOKUP(Table3[[#This Row],[kode_brg]],Table2[[kode_brg]:[jual]],8,FALSE)</f>
        <v>#N/A</v>
      </c>
      <c r="E947" s="8" t="e">
        <f>Table3[[#This Row],[HARGA]]*Table3[[#This Row],[QTY]]</f>
        <v>#N/A</v>
      </c>
      <c r="F947" s="8" t="e">
        <f>VLOOKUP(Table3[[#This Row],[kode_brg]],Table2[[kode_brg]:[mark_up]],9,FALSE)</f>
        <v>#N/A</v>
      </c>
      <c r="G947" s="8" t="e">
        <f>Table3[[#This Row],[MARKUP]]*Table3[[#This Row],[QTY]]</f>
        <v>#N/A</v>
      </c>
      <c r="H947" s="8"/>
    </row>
    <row r="948" spans="2:8" x14ac:dyDescent="0.3">
      <c r="B948" t="e">
        <f>VLOOKUP(Table3[[#This Row],[kode_brg]],Table2[[kode_brg]:[nama_brg]],2,FALSE)</f>
        <v>#N/A</v>
      </c>
      <c r="C948" s="8"/>
      <c r="D948" s="8" t="e">
        <f>VLOOKUP(Table3[[#This Row],[kode_brg]],Table2[[kode_brg]:[jual]],8,FALSE)</f>
        <v>#N/A</v>
      </c>
      <c r="E948" s="8" t="e">
        <f>Table3[[#This Row],[HARGA]]*Table3[[#This Row],[QTY]]</f>
        <v>#N/A</v>
      </c>
      <c r="F948" s="8" t="e">
        <f>VLOOKUP(Table3[[#This Row],[kode_brg]],Table2[[kode_brg]:[mark_up]],9,FALSE)</f>
        <v>#N/A</v>
      </c>
      <c r="G948" s="8" t="e">
        <f>Table3[[#This Row],[MARKUP]]*Table3[[#This Row],[QTY]]</f>
        <v>#N/A</v>
      </c>
      <c r="H948" s="8"/>
    </row>
    <row r="949" spans="2:8" x14ac:dyDescent="0.3">
      <c r="B949" t="e">
        <f>VLOOKUP(Table3[[#This Row],[kode_brg]],Table2[[kode_brg]:[nama_brg]],2,FALSE)</f>
        <v>#N/A</v>
      </c>
      <c r="C949" s="8"/>
      <c r="D949" s="8" t="e">
        <f>VLOOKUP(Table3[[#This Row],[kode_brg]],Table2[[kode_brg]:[jual]],8,FALSE)</f>
        <v>#N/A</v>
      </c>
      <c r="E949" s="8" t="e">
        <f>Table3[[#This Row],[HARGA]]*Table3[[#This Row],[QTY]]</f>
        <v>#N/A</v>
      </c>
      <c r="F949" s="8" t="e">
        <f>VLOOKUP(Table3[[#This Row],[kode_brg]],Table2[[kode_brg]:[mark_up]],9,FALSE)</f>
        <v>#N/A</v>
      </c>
      <c r="G949" s="8" t="e">
        <f>Table3[[#This Row],[MARKUP]]*Table3[[#This Row],[QTY]]</f>
        <v>#N/A</v>
      </c>
      <c r="H949" s="8"/>
    </row>
    <row r="950" spans="2:8" x14ac:dyDescent="0.3">
      <c r="B950" t="e">
        <f>VLOOKUP(Table3[[#This Row],[kode_brg]],Table2[[kode_brg]:[nama_brg]],2,FALSE)</f>
        <v>#N/A</v>
      </c>
      <c r="C950" s="8"/>
      <c r="D950" s="8" t="e">
        <f>VLOOKUP(Table3[[#This Row],[kode_brg]],Table2[[kode_brg]:[jual]],8,FALSE)</f>
        <v>#N/A</v>
      </c>
      <c r="E950" s="8" t="e">
        <f>Table3[[#This Row],[HARGA]]*Table3[[#This Row],[QTY]]</f>
        <v>#N/A</v>
      </c>
      <c r="F950" s="8" t="e">
        <f>VLOOKUP(Table3[[#This Row],[kode_brg]],Table2[[kode_brg]:[mark_up]],9,FALSE)</f>
        <v>#N/A</v>
      </c>
      <c r="G950" s="8" t="e">
        <f>Table3[[#This Row],[MARKUP]]*Table3[[#This Row],[QTY]]</f>
        <v>#N/A</v>
      </c>
      <c r="H950" s="8"/>
    </row>
    <row r="951" spans="2:8" x14ac:dyDescent="0.3">
      <c r="B951" t="e">
        <f>VLOOKUP(Table3[[#This Row],[kode_brg]],Table2[[kode_brg]:[nama_brg]],2,FALSE)</f>
        <v>#N/A</v>
      </c>
      <c r="C951" s="8"/>
      <c r="D951" s="8" t="e">
        <f>VLOOKUP(Table3[[#This Row],[kode_brg]],Table2[[kode_brg]:[jual]],8,FALSE)</f>
        <v>#N/A</v>
      </c>
      <c r="E951" s="8" t="e">
        <f>Table3[[#This Row],[HARGA]]*Table3[[#This Row],[QTY]]</f>
        <v>#N/A</v>
      </c>
      <c r="F951" s="8" t="e">
        <f>VLOOKUP(Table3[[#This Row],[kode_brg]],Table2[[kode_brg]:[mark_up]],9,FALSE)</f>
        <v>#N/A</v>
      </c>
      <c r="G951" s="8" t="e">
        <f>Table3[[#This Row],[MARKUP]]*Table3[[#This Row],[QTY]]</f>
        <v>#N/A</v>
      </c>
      <c r="H951" s="8"/>
    </row>
    <row r="952" spans="2:8" x14ac:dyDescent="0.3">
      <c r="B952" t="e">
        <f>VLOOKUP(Table3[[#This Row],[kode_brg]],Table2[[kode_brg]:[nama_brg]],2,FALSE)</f>
        <v>#N/A</v>
      </c>
      <c r="C952" s="8"/>
      <c r="D952" s="8" t="e">
        <f>VLOOKUP(Table3[[#This Row],[kode_brg]],Table2[[kode_brg]:[jual]],8,FALSE)</f>
        <v>#N/A</v>
      </c>
      <c r="E952" s="8" t="e">
        <f>Table3[[#This Row],[HARGA]]*Table3[[#This Row],[QTY]]</f>
        <v>#N/A</v>
      </c>
      <c r="F952" s="8" t="e">
        <f>VLOOKUP(Table3[[#This Row],[kode_brg]],Table2[[kode_brg]:[mark_up]],9,FALSE)</f>
        <v>#N/A</v>
      </c>
      <c r="G952" s="8" t="e">
        <f>Table3[[#This Row],[MARKUP]]*Table3[[#This Row],[QTY]]</f>
        <v>#N/A</v>
      </c>
      <c r="H952" s="8"/>
    </row>
    <row r="953" spans="2:8" x14ac:dyDescent="0.3">
      <c r="B953" t="e">
        <f>VLOOKUP(Table3[[#This Row],[kode_brg]],Table2[[kode_brg]:[nama_brg]],2,FALSE)</f>
        <v>#N/A</v>
      </c>
      <c r="C953" s="8"/>
      <c r="D953" s="8" t="e">
        <f>VLOOKUP(Table3[[#This Row],[kode_brg]],Table2[[kode_brg]:[jual]],8,FALSE)</f>
        <v>#N/A</v>
      </c>
      <c r="E953" s="8" t="e">
        <f>Table3[[#This Row],[HARGA]]*Table3[[#This Row],[QTY]]</f>
        <v>#N/A</v>
      </c>
      <c r="F953" s="8" t="e">
        <f>VLOOKUP(Table3[[#This Row],[kode_brg]],Table2[[kode_brg]:[mark_up]],9,FALSE)</f>
        <v>#N/A</v>
      </c>
      <c r="G953" s="8" t="e">
        <f>Table3[[#This Row],[MARKUP]]*Table3[[#This Row],[QTY]]</f>
        <v>#N/A</v>
      </c>
      <c r="H953" s="8"/>
    </row>
    <row r="954" spans="2:8" x14ac:dyDescent="0.3">
      <c r="B954" t="e">
        <f>VLOOKUP(Table3[[#This Row],[kode_brg]],Table2[[kode_brg]:[nama_brg]],2,FALSE)</f>
        <v>#N/A</v>
      </c>
      <c r="C954" s="8"/>
      <c r="D954" s="8" t="e">
        <f>VLOOKUP(Table3[[#This Row],[kode_brg]],Table2[[kode_brg]:[jual]],8,FALSE)</f>
        <v>#N/A</v>
      </c>
      <c r="E954" s="8" t="e">
        <f>Table3[[#This Row],[HARGA]]*Table3[[#This Row],[QTY]]</f>
        <v>#N/A</v>
      </c>
      <c r="F954" s="8" t="e">
        <f>VLOOKUP(Table3[[#This Row],[kode_brg]],Table2[[kode_brg]:[mark_up]],9,FALSE)</f>
        <v>#N/A</v>
      </c>
      <c r="G954" s="8" t="e">
        <f>Table3[[#This Row],[MARKUP]]*Table3[[#This Row],[QTY]]</f>
        <v>#N/A</v>
      </c>
      <c r="H954" s="8"/>
    </row>
    <row r="955" spans="2:8" x14ac:dyDescent="0.3">
      <c r="B955" t="e">
        <f>VLOOKUP(Table3[[#This Row],[kode_brg]],Table2[[kode_brg]:[nama_brg]],2,FALSE)</f>
        <v>#N/A</v>
      </c>
      <c r="C955" s="8"/>
      <c r="D955" s="8" t="e">
        <f>VLOOKUP(Table3[[#This Row],[kode_brg]],Table2[[kode_brg]:[jual]],8,FALSE)</f>
        <v>#N/A</v>
      </c>
      <c r="E955" s="8" t="e">
        <f>Table3[[#This Row],[HARGA]]*Table3[[#This Row],[QTY]]</f>
        <v>#N/A</v>
      </c>
      <c r="F955" s="8" t="e">
        <f>VLOOKUP(Table3[[#This Row],[kode_brg]],Table2[[kode_brg]:[mark_up]],9,FALSE)</f>
        <v>#N/A</v>
      </c>
      <c r="G955" s="8" t="e">
        <f>Table3[[#This Row],[MARKUP]]*Table3[[#This Row],[QTY]]</f>
        <v>#N/A</v>
      </c>
      <c r="H955" s="8"/>
    </row>
    <row r="956" spans="2:8" x14ac:dyDescent="0.3">
      <c r="B956" t="e">
        <f>VLOOKUP(Table3[[#This Row],[kode_brg]],Table2[[kode_brg]:[nama_brg]],2,FALSE)</f>
        <v>#N/A</v>
      </c>
      <c r="C956" s="8"/>
      <c r="D956" s="8" t="e">
        <f>VLOOKUP(Table3[[#This Row],[kode_brg]],Table2[[kode_brg]:[jual]],8,FALSE)</f>
        <v>#N/A</v>
      </c>
      <c r="E956" s="8" t="e">
        <f>Table3[[#This Row],[HARGA]]*Table3[[#This Row],[QTY]]</f>
        <v>#N/A</v>
      </c>
      <c r="F956" s="8" t="e">
        <f>VLOOKUP(Table3[[#This Row],[kode_brg]],Table2[[kode_brg]:[mark_up]],9,FALSE)</f>
        <v>#N/A</v>
      </c>
      <c r="G956" s="8" t="e">
        <f>Table3[[#This Row],[MARKUP]]*Table3[[#This Row],[QTY]]</f>
        <v>#N/A</v>
      </c>
      <c r="H956" s="8"/>
    </row>
    <row r="957" spans="2:8" x14ac:dyDescent="0.3">
      <c r="B957" t="e">
        <f>VLOOKUP(Table3[[#This Row],[kode_brg]],Table2[[kode_brg]:[nama_brg]],2,FALSE)</f>
        <v>#N/A</v>
      </c>
      <c r="C957" s="8"/>
      <c r="D957" s="8" t="e">
        <f>VLOOKUP(Table3[[#This Row],[kode_brg]],Table2[[kode_brg]:[jual]],8,FALSE)</f>
        <v>#N/A</v>
      </c>
      <c r="E957" s="8" t="e">
        <f>Table3[[#This Row],[HARGA]]*Table3[[#This Row],[QTY]]</f>
        <v>#N/A</v>
      </c>
      <c r="F957" s="8" t="e">
        <f>VLOOKUP(Table3[[#This Row],[kode_brg]],Table2[[kode_brg]:[mark_up]],9,FALSE)</f>
        <v>#N/A</v>
      </c>
      <c r="G957" s="8" t="e">
        <f>Table3[[#This Row],[MARKUP]]*Table3[[#This Row],[QTY]]</f>
        <v>#N/A</v>
      </c>
      <c r="H957" s="8"/>
    </row>
    <row r="958" spans="2:8" x14ac:dyDescent="0.3">
      <c r="B958" t="e">
        <f>VLOOKUP(Table3[[#This Row],[kode_brg]],Table2[[kode_brg]:[nama_brg]],2,FALSE)</f>
        <v>#N/A</v>
      </c>
      <c r="C958" s="8"/>
      <c r="D958" s="8" t="e">
        <f>VLOOKUP(Table3[[#This Row],[kode_brg]],Table2[[kode_brg]:[jual]],8,FALSE)</f>
        <v>#N/A</v>
      </c>
      <c r="E958" s="8" t="e">
        <f>Table3[[#This Row],[HARGA]]*Table3[[#This Row],[QTY]]</f>
        <v>#N/A</v>
      </c>
      <c r="F958" s="8" t="e">
        <f>VLOOKUP(Table3[[#This Row],[kode_brg]],Table2[[kode_brg]:[mark_up]],9,FALSE)</f>
        <v>#N/A</v>
      </c>
      <c r="G958" s="8" t="e">
        <f>Table3[[#This Row],[MARKUP]]*Table3[[#This Row],[QTY]]</f>
        <v>#N/A</v>
      </c>
      <c r="H958" s="8"/>
    </row>
    <row r="959" spans="2:8" x14ac:dyDescent="0.3">
      <c r="B959" t="e">
        <f>VLOOKUP(Table3[[#This Row],[kode_brg]],Table2[[kode_brg]:[nama_brg]],2,FALSE)</f>
        <v>#N/A</v>
      </c>
      <c r="C959" s="8"/>
      <c r="D959" s="8" t="e">
        <f>VLOOKUP(Table3[[#This Row],[kode_brg]],Table2[[kode_brg]:[jual]],8,FALSE)</f>
        <v>#N/A</v>
      </c>
      <c r="E959" s="8" t="e">
        <f>Table3[[#This Row],[HARGA]]*Table3[[#This Row],[QTY]]</f>
        <v>#N/A</v>
      </c>
      <c r="F959" s="8" t="e">
        <f>VLOOKUP(Table3[[#This Row],[kode_brg]],Table2[[kode_brg]:[mark_up]],9,FALSE)</f>
        <v>#N/A</v>
      </c>
      <c r="G959" s="8" t="e">
        <f>Table3[[#This Row],[MARKUP]]*Table3[[#This Row],[QTY]]</f>
        <v>#N/A</v>
      </c>
      <c r="H959" s="8"/>
    </row>
    <row r="960" spans="2:8" x14ac:dyDescent="0.3">
      <c r="B960" t="e">
        <f>VLOOKUP(Table3[[#This Row],[kode_brg]],Table2[[kode_brg]:[nama_brg]],2,FALSE)</f>
        <v>#N/A</v>
      </c>
      <c r="C960" s="8"/>
      <c r="D960" s="8" t="e">
        <f>VLOOKUP(Table3[[#This Row],[kode_brg]],Table2[[kode_brg]:[jual]],8,FALSE)</f>
        <v>#N/A</v>
      </c>
      <c r="E960" s="8" t="e">
        <f>Table3[[#This Row],[HARGA]]*Table3[[#This Row],[QTY]]</f>
        <v>#N/A</v>
      </c>
      <c r="F960" s="8" t="e">
        <f>VLOOKUP(Table3[[#This Row],[kode_brg]],Table2[[kode_brg]:[mark_up]],9,FALSE)</f>
        <v>#N/A</v>
      </c>
      <c r="G960" s="8" t="e">
        <f>Table3[[#This Row],[MARKUP]]*Table3[[#This Row],[QTY]]</f>
        <v>#N/A</v>
      </c>
      <c r="H960" s="8"/>
    </row>
    <row r="961" spans="2:8" x14ac:dyDescent="0.3">
      <c r="B961" t="e">
        <f>VLOOKUP(Table3[[#This Row],[kode_brg]],Table2[[kode_brg]:[nama_brg]],2,FALSE)</f>
        <v>#N/A</v>
      </c>
      <c r="C961" s="8"/>
      <c r="D961" s="8" t="e">
        <f>VLOOKUP(Table3[[#This Row],[kode_brg]],Table2[[kode_brg]:[jual]],8,FALSE)</f>
        <v>#N/A</v>
      </c>
      <c r="E961" s="8" t="e">
        <f>Table3[[#This Row],[HARGA]]*Table3[[#This Row],[QTY]]</f>
        <v>#N/A</v>
      </c>
      <c r="F961" s="8" t="e">
        <f>VLOOKUP(Table3[[#This Row],[kode_brg]],Table2[[kode_brg]:[mark_up]],9,FALSE)</f>
        <v>#N/A</v>
      </c>
      <c r="G961" s="8" t="e">
        <f>Table3[[#This Row],[MARKUP]]*Table3[[#This Row],[QTY]]</f>
        <v>#N/A</v>
      </c>
      <c r="H961" s="8"/>
    </row>
    <row r="962" spans="2:8" x14ac:dyDescent="0.3">
      <c r="B962" t="e">
        <f>VLOOKUP(Table3[[#This Row],[kode_brg]],Table2[[kode_brg]:[nama_brg]],2,FALSE)</f>
        <v>#N/A</v>
      </c>
      <c r="C962" s="8"/>
      <c r="D962" s="8" t="e">
        <f>VLOOKUP(Table3[[#This Row],[kode_brg]],Table2[[kode_brg]:[jual]],8,FALSE)</f>
        <v>#N/A</v>
      </c>
      <c r="E962" s="8" t="e">
        <f>Table3[[#This Row],[HARGA]]*Table3[[#This Row],[QTY]]</f>
        <v>#N/A</v>
      </c>
      <c r="F962" s="8" t="e">
        <f>VLOOKUP(Table3[[#This Row],[kode_brg]],Table2[[kode_brg]:[mark_up]],9,FALSE)</f>
        <v>#N/A</v>
      </c>
      <c r="G962" s="8" t="e">
        <f>Table3[[#This Row],[MARKUP]]*Table3[[#This Row],[QTY]]</f>
        <v>#N/A</v>
      </c>
      <c r="H962" s="8"/>
    </row>
    <row r="963" spans="2:8" x14ac:dyDescent="0.3">
      <c r="B963" t="e">
        <f>VLOOKUP(Table3[[#This Row],[kode_brg]],Table2[[kode_brg]:[nama_brg]],2,FALSE)</f>
        <v>#N/A</v>
      </c>
      <c r="C963" s="8"/>
      <c r="D963" s="8" t="e">
        <f>VLOOKUP(Table3[[#This Row],[kode_brg]],Table2[[kode_brg]:[jual]],8,FALSE)</f>
        <v>#N/A</v>
      </c>
      <c r="E963" s="8" t="e">
        <f>Table3[[#This Row],[HARGA]]*Table3[[#This Row],[QTY]]</f>
        <v>#N/A</v>
      </c>
      <c r="F963" s="8" t="e">
        <f>VLOOKUP(Table3[[#This Row],[kode_brg]],Table2[[kode_brg]:[mark_up]],9,FALSE)</f>
        <v>#N/A</v>
      </c>
      <c r="G963" s="8" t="e">
        <f>Table3[[#This Row],[MARKUP]]*Table3[[#This Row],[QTY]]</f>
        <v>#N/A</v>
      </c>
      <c r="H963" s="8"/>
    </row>
    <row r="964" spans="2:8" x14ac:dyDescent="0.3">
      <c r="B964" t="e">
        <f>VLOOKUP(Table3[[#This Row],[kode_brg]],Table2[[kode_brg]:[nama_brg]],2,FALSE)</f>
        <v>#N/A</v>
      </c>
      <c r="C964" s="8"/>
      <c r="D964" s="8" t="e">
        <f>VLOOKUP(Table3[[#This Row],[kode_brg]],Table2[[kode_brg]:[jual]],8,FALSE)</f>
        <v>#N/A</v>
      </c>
      <c r="E964" s="8" t="e">
        <f>Table3[[#This Row],[HARGA]]*Table3[[#This Row],[QTY]]</f>
        <v>#N/A</v>
      </c>
      <c r="F964" s="8" t="e">
        <f>VLOOKUP(Table3[[#This Row],[kode_brg]],Table2[[kode_brg]:[mark_up]],9,FALSE)</f>
        <v>#N/A</v>
      </c>
      <c r="G964" s="8" t="e">
        <f>Table3[[#This Row],[MARKUP]]*Table3[[#This Row],[QTY]]</f>
        <v>#N/A</v>
      </c>
      <c r="H964" s="8"/>
    </row>
    <row r="965" spans="2:8" x14ac:dyDescent="0.3">
      <c r="B965" t="e">
        <f>VLOOKUP(Table3[[#This Row],[kode_brg]],Table2[[kode_brg]:[nama_brg]],2,FALSE)</f>
        <v>#N/A</v>
      </c>
      <c r="C965" s="8"/>
      <c r="D965" s="8" t="e">
        <f>VLOOKUP(Table3[[#This Row],[kode_brg]],Table2[[kode_brg]:[jual]],8,FALSE)</f>
        <v>#N/A</v>
      </c>
      <c r="E965" s="8" t="e">
        <f>Table3[[#This Row],[HARGA]]*Table3[[#This Row],[QTY]]</f>
        <v>#N/A</v>
      </c>
      <c r="F965" s="8" t="e">
        <f>VLOOKUP(Table3[[#This Row],[kode_brg]],Table2[[kode_brg]:[mark_up]],9,FALSE)</f>
        <v>#N/A</v>
      </c>
      <c r="G965" s="8" t="e">
        <f>Table3[[#This Row],[MARKUP]]*Table3[[#This Row],[QTY]]</f>
        <v>#N/A</v>
      </c>
      <c r="H965" s="8"/>
    </row>
    <row r="966" spans="2:8" x14ac:dyDescent="0.3">
      <c r="B966" t="e">
        <f>VLOOKUP(Table3[[#This Row],[kode_brg]],Table2[[kode_brg]:[nama_brg]],2,FALSE)</f>
        <v>#N/A</v>
      </c>
      <c r="C966" s="8"/>
      <c r="D966" s="8" t="e">
        <f>VLOOKUP(Table3[[#This Row],[kode_brg]],Table2[[kode_brg]:[jual]],8,FALSE)</f>
        <v>#N/A</v>
      </c>
      <c r="E966" s="8" t="e">
        <f>Table3[[#This Row],[HARGA]]*Table3[[#This Row],[QTY]]</f>
        <v>#N/A</v>
      </c>
      <c r="F966" s="8" t="e">
        <f>VLOOKUP(Table3[[#This Row],[kode_brg]],Table2[[kode_brg]:[mark_up]],9,FALSE)</f>
        <v>#N/A</v>
      </c>
      <c r="G966" s="8" t="e">
        <f>Table3[[#This Row],[MARKUP]]*Table3[[#This Row],[QTY]]</f>
        <v>#N/A</v>
      </c>
      <c r="H966" s="8"/>
    </row>
    <row r="967" spans="2:8" x14ac:dyDescent="0.3">
      <c r="B967" t="e">
        <f>VLOOKUP(Table3[[#This Row],[kode_brg]],Table2[[kode_brg]:[nama_brg]],2,FALSE)</f>
        <v>#N/A</v>
      </c>
      <c r="C967" s="8"/>
      <c r="D967" s="8" t="e">
        <f>VLOOKUP(Table3[[#This Row],[kode_brg]],Table2[[kode_brg]:[jual]],8,FALSE)</f>
        <v>#N/A</v>
      </c>
      <c r="E967" s="8" t="e">
        <f>Table3[[#This Row],[HARGA]]*Table3[[#This Row],[QTY]]</f>
        <v>#N/A</v>
      </c>
      <c r="F967" s="8" t="e">
        <f>VLOOKUP(Table3[[#This Row],[kode_brg]],Table2[[kode_brg]:[mark_up]],9,FALSE)</f>
        <v>#N/A</v>
      </c>
      <c r="G967" s="8" t="e">
        <f>Table3[[#This Row],[MARKUP]]*Table3[[#This Row],[QTY]]</f>
        <v>#N/A</v>
      </c>
      <c r="H967" s="8"/>
    </row>
    <row r="968" spans="2:8" x14ac:dyDescent="0.3">
      <c r="B968" t="e">
        <f>VLOOKUP(Table3[[#This Row],[kode_brg]],Table2[[kode_brg]:[nama_brg]],2,FALSE)</f>
        <v>#N/A</v>
      </c>
      <c r="C968" s="8"/>
      <c r="D968" s="8" t="e">
        <f>VLOOKUP(Table3[[#This Row],[kode_brg]],Table2[[kode_brg]:[jual]],8,FALSE)</f>
        <v>#N/A</v>
      </c>
      <c r="E968" s="8" t="e">
        <f>Table3[[#This Row],[HARGA]]*Table3[[#This Row],[QTY]]</f>
        <v>#N/A</v>
      </c>
      <c r="F968" s="8" t="e">
        <f>VLOOKUP(Table3[[#This Row],[kode_brg]],Table2[[kode_brg]:[mark_up]],9,FALSE)</f>
        <v>#N/A</v>
      </c>
      <c r="G968" s="8" t="e">
        <f>Table3[[#This Row],[MARKUP]]*Table3[[#This Row],[QTY]]</f>
        <v>#N/A</v>
      </c>
      <c r="H968" s="8"/>
    </row>
    <row r="969" spans="2:8" x14ac:dyDescent="0.3">
      <c r="B969" t="e">
        <f>VLOOKUP(Table3[[#This Row],[kode_brg]],Table2[[kode_brg]:[nama_brg]],2,FALSE)</f>
        <v>#N/A</v>
      </c>
      <c r="C969" s="8"/>
      <c r="D969" s="8" t="e">
        <f>VLOOKUP(Table3[[#This Row],[kode_brg]],Table2[[kode_brg]:[jual]],8,FALSE)</f>
        <v>#N/A</v>
      </c>
      <c r="E969" s="8" t="e">
        <f>Table3[[#This Row],[HARGA]]*Table3[[#This Row],[QTY]]</f>
        <v>#N/A</v>
      </c>
      <c r="F969" s="8" t="e">
        <f>VLOOKUP(Table3[[#This Row],[kode_brg]],Table2[[kode_brg]:[mark_up]],9,FALSE)</f>
        <v>#N/A</v>
      </c>
      <c r="G969" s="8" t="e">
        <f>Table3[[#This Row],[MARKUP]]*Table3[[#This Row],[QTY]]</f>
        <v>#N/A</v>
      </c>
      <c r="H969" s="8"/>
    </row>
    <row r="970" spans="2:8" x14ac:dyDescent="0.3">
      <c r="B970" t="e">
        <f>VLOOKUP(Table3[[#This Row],[kode_brg]],Table2[[kode_brg]:[nama_brg]],2,FALSE)</f>
        <v>#N/A</v>
      </c>
      <c r="C970" s="8"/>
      <c r="D970" s="8" t="e">
        <f>VLOOKUP(Table3[[#This Row],[kode_brg]],Table2[[kode_brg]:[jual]],8,FALSE)</f>
        <v>#N/A</v>
      </c>
      <c r="E970" s="8" t="e">
        <f>Table3[[#This Row],[HARGA]]*Table3[[#This Row],[QTY]]</f>
        <v>#N/A</v>
      </c>
      <c r="F970" s="8" t="e">
        <f>VLOOKUP(Table3[[#This Row],[kode_brg]],Table2[[kode_brg]:[mark_up]],9,FALSE)</f>
        <v>#N/A</v>
      </c>
      <c r="G970" s="8" t="e">
        <f>Table3[[#This Row],[MARKUP]]*Table3[[#This Row],[QTY]]</f>
        <v>#N/A</v>
      </c>
      <c r="H970" s="8"/>
    </row>
    <row r="971" spans="2:8" x14ac:dyDescent="0.3">
      <c r="B971" t="e">
        <f>VLOOKUP(Table3[[#This Row],[kode_brg]],Table2[[kode_brg]:[nama_brg]],2,FALSE)</f>
        <v>#N/A</v>
      </c>
      <c r="C971" s="8"/>
      <c r="D971" s="8" t="e">
        <f>VLOOKUP(Table3[[#This Row],[kode_brg]],Table2[[kode_brg]:[jual]],8,FALSE)</f>
        <v>#N/A</v>
      </c>
      <c r="E971" s="8" t="e">
        <f>Table3[[#This Row],[HARGA]]*Table3[[#This Row],[QTY]]</f>
        <v>#N/A</v>
      </c>
      <c r="F971" s="8" t="e">
        <f>VLOOKUP(Table3[[#This Row],[kode_brg]],Table2[[kode_brg]:[mark_up]],9,FALSE)</f>
        <v>#N/A</v>
      </c>
      <c r="G971" s="8" t="e">
        <f>Table3[[#This Row],[MARKUP]]*Table3[[#This Row],[QTY]]</f>
        <v>#N/A</v>
      </c>
      <c r="H971" s="8"/>
    </row>
    <row r="972" spans="2:8" x14ac:dyDescent="0.3">
      <c r="B972" t="e">
        <f>VLOOKUP(Table3[[#This Row],[kode_brg]],Table2[[kode_brg]:[nama_brg]],2,FALSE)</f>
        <v>#N/A</v>
      </c>
      <c r="C972" s="8"/>
      <c r="D972" s="8" t="e">
        <f>VLOOKUP(Table3[[#This Row],[kode_brg]],Table2[[kode_brg]:[jual]],8,FALSE)</f>
        <v>#N/A</v>
      </c>
      <c r="E972" s="8" t="e">
        <f>Table3[[#This Row],[HARGA]]*Table3[[#This Row],[QTY]]</f>
        <v>#N/A</v>
      </c>
      <c r="F972" s="8" t="e">
        <f>VLOOKUP(Table3[[#This Row],[kode_brg]],Table2[[kode_brg]:[mark_up]],9,FALSE)</f>
        <v>#N/A</v>
      </c>
      <c r="G972" s="8" t="e">
        <f>Table3[[#This Row],[MARKUP]]*Table3[[#This Row],[QTY]]</f>
        <v>#N/A</v>
      </c>
      <c r="H972" s="8"/>
    </row>
    <row r="973" spans="2:8" x14ac:dyDescent="0.3">
      <c r="B973" t="e">
        <f>VLOOKUP(Table3[[#This Row],[kode_brg]],Table2[[kode_brg]:[nama_brg]],2,FALSE)</f>
        <v>#N/A</v>
      </c>
      <c r="C973" s="8"/>
      <c r="D973" s="8" t="e">
        <f>VLOOKUP(Table3[[#This Row],[kode_brg]],Table2[[kode_brg]:[jual]],8,FALSE)</f>
        <v>#N/A</v>
      </c>
      <c r="E973" s="8" t="e">
        <f>Table3[[#This Row],[HARGA]]*Table3[[#This Row],[QTY]]</f>
        <v>#N/A</v>
      </c>
      <c r="F973" s="8" t="e">
        <f>VLOOKUP(Table3[[#This Row],[kode_brg]],Table2[[kode_brg]:[mark_up]],9,FALSE)</f>
        <v>#N/A</v>
      </c>
      <c r="G973" s="8" t="e">
        <f>Table3[[#This Row],[MARKUP]]*Table3[[#This Row],[QTY]]</f>
        <v>#N/A</v>
      </c>
      <c r="H973" s="8"/>
    </row>
    <row r="974" spans="2:8" x14ac:dyDescent="0.3">
      <c r="B974" t="e">
        <f>VLOOKUP(Table3[[#This Row],[kode_brg]],Table2[[kode_brg]:[nama_brg]],2,FALSE)</f>
        <v>#N/A</v>
      </c>
      <c r="C974" s="8"/>
      <c r="D974" s="8" t="e">
        <f>VLOOKUP(Table3[[#This Row],[kode_brg]],Table2[[kode_brg]:[jual]],8,FALSE)</f>
        <v>#N/A</v>
      </c>
      <c r="E974" s="8" t="e">
        <f>Table3[[#This Row],[HARGA]]*Table3[[#This Row],[QTY]]</f>
        <v>#N/A</v>
      </c>
      <c r="F974" s="8" t="e">
        <f>VLOOKUP(Table3[[#This Row],[kode_brg]],Table2[[kode_brg]:[mark_up]],9,FALSE)</f>
        <v>#N/A</v>
      </c>
      <c r="G974" s="8" t="e">
        <f>Table3[[#This Row],[MARKUP]]*Table3[[#This Row],[QTY]]</f>
        <v>#N/A</v>
      </c>
      <c r="H974" s="8"/>
    </row>
    <row r="975" spans="2:8" x14ac:dyDescent="0.3">
      <c r="B975" t="e">
        <f>VLOOKUP(Table3[[#This Row],[kode_brg]],Table2[[kode_brg]:[nama_brg]],2,FALSE)</f>
        <v>#N/A</v>
      </c>
      <c r="C975" s="8"/>
      <c r="D975" s="8" t="e">
        <f>VLOOKUP(Table3[[#This Row],[kode_brg]],Table2[[kode_brg]:[jual]],8,FALSE)</f>
        <v>#N/A</v>
      </c>
      <c r="E975" s="8" t="e">
        <f>Table3[[#This Row],[HARGA]]*Table3[[#This Row],[QTY]]</f>
        <v>#N/A</v>
      </c>
      <c r="F975" s="8" t="e">
        <f>VLOOKUP(Table3[[#This Row],[kode_brg]],Table2[[kode_brg]:[mark_up]],9,FALSE)</f>
        <v>#N/A</v>
      </c>
      <c r="G975" s="8" t="e">
        <f>Table3[[#This Row],[MARKUP]]*Table3[[#This Row],[QTY]]</f>
        <v>#N/A</v>
      </c>
      <c r="H975" s="8"/>
    </row>
    <row r="976" spans="2:8" x14ac:dyDescent="0.3">
      <c r="B976" t="e">
        <f>VLOOKUP(Table3[[#This Row],[kode_brg]],Table2[[kode_brg]:[nama_brg]],2,FALSE)</f>
        <v>#N/A</v>
      </c>
      <c r="C976" s="8"/>
      <c r="D976" s="8" t="e">
        <f>VLOOKUP(Table3[[#This Row],[kode_brg]],Table2[[kode_brg]:[jual]],8,FALSE)</f>
        <v>#N/A</v>
      </c>
      <c r="E976" s="8" t="e">
        <f>Table3[[#This Row],[HARGA]]*Table3[[#This Row],[QTY]]</f>
        <v>#N/A</v>
      </c>
      <c r="F976" s="8" t="e">
        <f>VLOOKUP(Table3[[#This Row],[kode_brg]],Table2[[kode_brg]:[mark_up]],9,FALSE)</f>
        <v>#N/A</v>
      </c>
      <c r="G976" s="8" t="e">
        <f>Table3[[#This Row],[MARKUP]]*Table3[[#This Row],[QTY]]</f>
        <v>#N/A</v>
      </c>
      <c r="H976" s="8"/>
    </row>
    <row r="977" spans="2:8" x14ac:dyDescent="0.3">
      <c r="B977" t="e">
        <f>VLOOKUP(Table3[[#This Row],[kode_brg]],Table2[[kode_brg]:[nama_brg]],2,FALSE)</f>
        <v>#N/A</v>
      </c>
      <c r="C977" s="8"/>
      <c r="D977" s="8" t="e">
        <f>VLOOKUP(Table3[[#This Row],[kode_brg]],Table2[[kode_brg]:[jual]],8,FALSE)</f>
        <v>#N/A</v>
      </c>
      <c r="E977" s="8" t="e">
        <f>Table3[[#This Row],[HARGA]]*Table3[[#This Row],[QTY]]</f>
        <v>#N/A</v>
      </c>
      <c r="F977" s="8" t="e">
        <f>VLOOKUP(Table3[[#This Row],[kode_brg]],Table2[[kode_brg]:[mark_up]],9,FALSE)</f>
        <v>#N/A</v>
      </c>
      <c r="G977" s="8" t="e">
        <f>Table3[[#This Row],[MARKUP]]*Table3[[#This Row],[QTY]]</f>
        <v>#N/A</v>
      </c>
      <c r="H977" s="8"/>
    </row>
    <row r="978" spans="2:8" x14ac:dyDescent="0.3">
      <c r="B978" t="e">
        <f>VLOOKUP(Table3[[#This Row],[kode_brg]],Table2[[kode_brg]:[nama_brg]],2,FALSE)</f>
        <v>#N/A</v>
      </c>
      <c r="C978" s="8"/>
      <c r="D978" s="8" t="e">
        <f>VLOOKUP(Table3[[#This Row],[kode_brg]],Table2[[kode_brg]:[jual]],8,FALSE)</f>
        <v>#N/A</v>
      </c>
      <c r="E978" s="8" t="e">
        <f>Table3[[#This Row],[HARGA]]*Table3[[#This Row],[QTY]]</f>
        <v>#N/A</v>
      </c>
      <c r="F978" s="8" t="e">
        <f>VLOOKUP(Table3[[#This Row],[kode_brg]],Table2[[kode_brg]:[mark_up]],9,FALSE)</f>
        <v>#N/A</v>
      </c>
      <c r="G978" s="8" t="e">
        <f>Table3[[#This Row],[MARKUP]]*Table3[[#This Row],[QTY]]</f>
        <v>#N/A</v>
      </c>
      <c r="H978" s="8"/>
    </row>
    <row r="979" spans="2:8" x14ac:dyDescent="0.3">
      <c r="B979" t="e">
        <f>VLOOKUP(Table3[[#This Row],[kode_brg]],Table2[[kode_brg]:[nama_brg]],2,FALSE)</f>
        <v>#N/A</v>
      </c>
      <c r="C979" s="8"/>
      <c r="D979" s="8" t="e">
        <f>VLOOKUP(Table3[[#This Row],[kode_brg]],Table2[[kode_brg]:[jual]],8,FALSE)</f>
        <v>#N/A</v>
      </c>
      <c r="E979" s="8" t="e">
        <f>Table3[[#This Row],[HARGA]]*Table3[[#This Row],[QTY]]</f>
        <v>#N/A</v>
      </c>
      <c r="F979" s="8" t="e">
        <f>VLOOKUP(Table3[[#This Row],[kode_brg]],Table2[[kode_brg]:[mark_up]],9,FALSE)</f>
        <v>#N/A</v>
      </c>
      <c r="G979" s="8" t="e">
        <f>Table3[[#This Row],[MARKUP]]*Table3[[#This Row],[QTY]]</f>
        <v>#N/A</v>
      </c>
      <c r="H979" s="8"/>
    </row>
    <row r="980" spans="2:8" x14ac:dyDescent="0.3">
      <c r="C980" s="12"/>
      <c r="D980" s="12"/>
      <c r="E980" s="12"/>
      <c r="F980" s="12"/>
      <c r="G980" s="12"/>
      <c r="H980" s="12" t="e">
        <f>SUM(Table3[TOTAL])</f>
        <v>#N/A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65"/>
  <sheetViews>
    <sheetView topLeftCell="A192" workbookViewId="0">
      <selection activeCell="I205" sqref="I205"/>
    </sheetView>
  </sheetViews>
  <sheetFormatPr defaultRowHeight="14.4" x14ac:dyDescent="0.3"/>
  <cols>
    <col min="2" max="2" width="10.6640625" bestFit="1" customWidth="1"/>
    <col min="3" max="3" width="4.44140625" customWidth="1"/>
    <col min="4" max="4" width="15.44140625" customWidth="1"/>
    <col min="5" max="5" width="19.88671875" customWidth="1"/>
    <col min="6" max="6" width="10.5546875" customWidth="1"/>
    <col min="7" max="7" width="9.33203125" bestFit="1" customWidth="1"/>
    <col min="8" max="8" width="11.5546875" customWidth="1"/>
  </cols>
  <sheetData>
    <row r="1" spans="2:8" ht="15" thickBot="1" x14ac:dyDescent="0.35"/>
    <row r="2" spans="2:8" x14ac:dyDescent="0.3">
      <c r="B2" s="172" t="s">
        <v>1562</v>
      </c>
      <c r="C2" s="173"/>
      <c r="D2" s="174" t="s">
        <v>1563</v>
      </c>
      <c r="E2" s="175"/>
      <c r="F2" s="175"/>
      <c r="G2" s="175"/>
      <c r="H2" s="176"/>
    </row>
    <row r="3" spans="2:8" x14ac:dyDescent="0.3">
      <c r="B3" s="132" t="s">
        <v>1556</v>
      </c>
      <c r="C3" s="120" t="s">
        <v>1529</v>
      </c>
      <c r="D3" s="120" t="s">
        <v>1564</v>
      </c>
      <c r="E3" s="120" t="s">
        <v>1531</v>
      </c>
      <c r="F3" s="120" t="s">
        <v>1558</v>
      </c>
      <c r="G3" s="120" t="s">
        <v>1557</v>
      </c>
      <c r="H3" s="133" t="s">
        <v>1559</v>
      </c>
    </row>
    <row r="4" spans="2:8" x14ac:dyDescent="0.3">
      <c r="B4" s="134">
        <v>45202</v>
      </c>
      <c r="C4" s="122">
        <v>1</v>
      </c>
      <c r="D4" s="123" t="s">
        <v>1251</v>
      </c>
      <c r="E4" s="123" t="s">
        <v>1252</v>
      </c>
      <c r="F4" s="124">
        <v>73000</v>
      </c>
      <c r="G4" s="124">
        <v>1</v>
      </c>
      <c r="H4" s="135">
        <f>F4*G4</f>
        <v>73000</v>
      </c>
    </row>
    <row r="5" spans="2:8" x14ac:dyDescent="0.3">
      <c r="B5" s="136"/>
      <c r="C5" s="122"/>
      <c r="D5" s="122"/>
      <c r="E5" s="128" t="s">
        <v>1565</v>
      </c>
      <c r="F5" s="124">
        <v>124000</v>
      </c>
      <c r="G5" s="124">
        <v>1</v>
      </c>
      <c r="H5" s="135">
        <f>F5*G5</f>
        <v>124000</v>
      </c>
    </row>
    <row r="6" spans="2:8" x14ac:dyDescent="0.3">
      <c r="B6" s="136"/>
      <c r="C6" s="122"/>
      <c r="D6" s="122"/>
      <c r="E6" s="122"/>
      <c r="F6" s="124"/>
      <c r="G6" s="124"/>
      <c r="H6" s="135">
        <f>F6*G6</f>
        <v>0</v>
      </c>
    </row>
    <row r="7" spans="2:8" x14ac:dyDescent="0.3">
      <c r="B7" s="136"/>
      <c r="C7" s="122"/>
      <c r="D7" s="122"/>
      <c r="E7" s="122"/>
      <c r="F7" s="124"/>
      <c r="G7" s="124"/>
      <c r="H7" s="135"/>
    </row>
    <row r="8" spans="2:8" ht="15" thickBot="1" x14ac:dyDescent="0.35">
      <c r="B8" s="138"/>
      <c r="C8" s="139"/>
      <c r="D8" s="139"/>
      <c r="E8" s="139"/>
      <c r="F8" s="140" t="s">
        <v>1559</v>
      </c>
      <c r="G8" s="140">
        <f>SUM(G4:G7)</f>
        <v>2</v>
      </c>
      <c r="H8" s="141">
        <f>SUM(H4:H7)</f>
        <v>197000</v>
      </c>
    </row>
    <row r="9" spans="2:8" x14ac:dyDescent="0.3">
      <c r="B9" s="127"/>
      <c r="C9" s="128"/>
      <c r="D9" s="128"/>
      <c r="E9" s="128"/>
      <c r="F9" s="128"/>
      <c r="G9" s="177" t="s">
        <v>1566</v>
      </c>
      <c r="H9" s="178"/>
    </row>
    <row r="10" spans="2:8" x14ac:dyDescent="0.3">
      <c r="B10" s="127"/>
      <c r="C10" s="128"/>
      <c r="D10" s="128"/>
      <c r="E10" s="128"/>
      <c r="F10" s="128"/>
      <c r="G10" s="177"/>
      <c r="H10" s="178"/>
    </row>
    <row r="11" spans="2:8" x14ac:dyDescent="0.3">
      <c r="B11" s="127"/>
      <c r="C11" s="128"/>
      <c r="D11" s="128"/>
      <c r="E11" s="128"/>
      <c r="F11" s="128"/>
      <c r="G11" s="177"/>
      <c r="H11" s="178"/>
    </row>
    <row r="12" spans="2:8" x14ac:dyDescent="0.3">
      <c r="B12" s="127"/>
      <c r="C12" s="128"/>
      <c r="D12" s="128"/>
      <c r="E12" s="128"/>
      <c r="F12" s="128"/>
      <c r="G12" s="177"/>
      <c r="H12" s="178"/>
    </row>
    <row r="13" spans="2:8" ht="15" thickBot="1" x14ac:dyDescent="0.35">
      <c r="B13" s="55"/>
      <c r="C13" s="56"/>
      <c r="D13" s="56"/>
      <c r="E13" s="56"/>
      <c r="F13" s="56"/>
      <c r="G13" s="179" t="s">
        <v>1567</v>
      </c>
      <c r="H13" s="180"/>
    </row>
    <row r="14" spans="2:8" ht="15" thickBot="1" x14ac:dyDescent="0.35"/>
    <row r="15" spans="2:8" x14ac:dyDescent="0.3">
      <c r="B15" s="168" t="s">
        <v>1562</v>
      </c>
      <c r="C15" s="169"/>
      <c r="D15" s="170" t="s">
        <v>1568</v>
      </c>
      <c r="E15" s="170"/>
      <c r="F15" s="170"/>
      <c r="G15" s="170"/>
      <c r="H15" s="171"/>
    </row>
    <row r="16" spans="2:8" x14ac:dyDescent="0.3">
      <c r="B16" s="91" t="s">
        <v>1556</v>
      </c>
      <c r="C16" s="92" t="s">
        <v>1529</v>
      </c>
      <c r="D16" s="92" t="s">
        <v>1564</v>
      </c>
      <c r="E16" s="92" t="s">
        <v>1531</v>
      </c>
      <c r="F16" s="92" t="s">
        <v>1558</v>
      </c>
      <c r="G16" s="92" t="s">
        <v>1557</v>
      </c>
      <c r="H16" s="93" t="s">
        <v>1559</v>
      </c>
    </row>
    <row r="17" spans="2:8" x14ac:dyDescent="0.3">
      <c r="B17" s="94">
        <v>45211</v>
      </c>
      <c r="C17" s="63">
        <v>1</v>
      </c>
      <c r="D17" s="137" t="s">
        <v>1334</v>
      </c>
      <c r="E17" s="3" t="s">
        <v>1569</v>
      </c>
      <c r="F17" s="64">
        <v>145000</v>
      </c>
      <c r="G17" s="64">
        <v>1</v>
      </c>
      <c r="H17" s="68">
        <f>F17*G17</f>
        <v>145000</v>
      </c>
    </row>
    <row r="18" spans="2:8" x14ac:dyDescent="0.3">
      <c r="B18" s="67"/>
      <c r="C18" s="63"/>
      <c r="D18" s="63"/>
      <c r="E18" s="63"/>
      <c r="F18" s="64"/>
      <c r="G18" s="64"/>
      <c r="H18" s="68"/>
    </row>
    <row r="19" spans="2:8" x14ac:dyDescent="0.3">
      <c r="B19" s="67"/>
      <c r="C19" s="63"/>
      <c r="D19" s="63"/>
      <c r="E19" s="63"/>
      <c r="F19" s="64" t="s">
        <v>1570</v>
      </c>
      <c r="G19" s="64">
        <f>SUM(G17:G18)</f>
        <v>1</v>
      </c>
      <c r="H19" s="68">
        <f>SUM(H17:H18)</f>
        <v>145000</v>
      </c>
    </row>
    <row r="20" spans="2:8" x14ac:dyDescent="0.3">
      <c r="B20" s="109"/>
      <c r="C20" s="110"/>
      <c r="D20" s="110"/>
      <c r="E20" s="110"/>
      <c r="F20" s="110"/>
      <c r="G20" s="164" t="s">
        <v>1566</v>
      </c>
      <c r="H20" s="165"/>
    </row>
    <row r="21" spans="2:8" x14ac:dyDescent="0.3">
      <c r="B21" s="109"/>
      <c r="C21" s="110"/>
      <c r="D21" s="110"/>
      <c r="E21" s="110"/>
      <c r="F21" s="110"/>
      <c r="G21" s="164"/>
      <c r="H21" s="165"/>
    </row>
    <row r="22" spans="2:8" x14ac:dyDescent="0.3">
      <c r="B22" s="109"/>
      <c r="C22" s="110"/>
      <c r="D22" s="110"/>
      <c r="E22" s="110"/>
      <c r="F22" s="110"/>
      <c r="G22" s="164"/>
      <c r="H22" s="165"/>
    </row>
    <row r="23" spans="2:8" x14ac:dyDescent="0.3">
      <c r="B23" s="109"/>
      <c r="C23" s="110"/>
      <c r="D23" s="110"/>
      <c r="E23" s="110"/>
      <c r="F23" s="110"/>
      <c r="G23" s="164"/>
      <c r="H23" s="165"/>
    </row>
    <row r="24" spans="2:8" ht="15" thickBot="1" x14ac:dyDescent="0.35">
      <c r="B24" s="111"/>
      <c r="C24" s="112"/>
      <c r="D24" s="112"/>
      <c r="E24" s="112"/>
      <c r="F24" s="112"/>
      <c r="G24" s="166" t="s">
        <v>1567</v>
      </c>
      <c r="H24" s="167"/>
    </row>
    <row r="25" spans="2:8" ht="15" thickBot="1" x14ac:dyDescent="0.35">
      <c r="B25" s="54"/>
      <c r="G25" s="45"/>
      <c r="H25" s="57"/>
    </row>
    <row r="26" spans="2:8" x14ac:dyDescent="0.3">
      <c r="B26" s="168" t="s">
        <v>1562</v>
      </c>
      <c r="C26" s="169"/>
      <c r="D26" s="170" t="s">
        <v>1571</v>
      </c>
      <c r="E26" s="170"/>
      <c r="F26" s="170"/>
      <c r="G26" s="170"/>
      <c r="H26" s="171"/>
    </row>
    <row r="27" spans="2:8" x14ac:dyDescent="0.3">
      <c r="B27" s="91" t="s">
        <v>1556</v>
      </c>
      <c r="C27" s="92" t="s">
        <v>1529</v>
      </c>
      <c r="D27" s="92" t="s">
        <v>1564</v>
      </c>
      <c r="E27" s="92" t="s">
        <v>1531</v>
      </c>
      <c r="F27" s="92" t="s">
        <v>1558</v>
      </c>
      <c r="G27" s="92" t="s">
        <v>1557</v>
      </c>
      <c r="H27" s="93" t="s">
        <v>1559</v>
      </c>
    </row>
    <row r="28" spans="2:8" x14ac:dyDescent="0.3">
      <c r="B28" s="94">
        <v>45209</v>
      </c>
      <c r="C28" s="63">
        <v>1</v>
      </c>
      <c r="D28" s="4" t="s">
        <v>773</v>
      </c>
      <c r="E28" s="3" t="s">
        <v>774</v>
      </c>
      <c r="F28" s="64">
        <v>16500</v>
      </c>
      <c r="G28" s="64">
        <v>2</v>
      </c>
      <c r="H28" s="68">
        <f t="shared" ref="H28:H38" si="0">F28*G28</f>
        <v>33000</v>
      </c>
    </row>
    <row r="29" spans="2:8" x14ac:dyDescent="0.3">
      <c r="B29" s="94">
        <v>45209</v>
      </c>
      <c r="C29" s="63">
        <v>2</v>
      </c>
      <c r="D29" s="4" t="s">
        <v>227</v>
      </c>
      <c r="E29" s="95" t="s">
        <v>228</v>
      </c>
      <c r="F29" s="64">
        <v>7500</v>
      </c>
      <c r="G29" s="64">
        <v>3</v>
      </c>
      <c r="H29" s="68">
        <f t="shared" si="0"/>
        <v>22500</v>
      </c>
    </row>
    <row r="30" spans="2:8" x14ac:dyDescent="0.3">
      <c r="B30" s="94">
        <v>45209</v>
      </c>
      <c r="C30" s="63">
        <v>3</v>
      </c>
      <c r="D30" s="4" t="s">
        <v>182</v>
      </c>
      <c r="E30" s="3" t="s">
        <v>183</v>
      </c>
      <c r="F30" s="64">
        <v>8000</v>
      </c>
      <c r="G30" s="64">
        <v>1</v>
      </c>
      <c r="H30" s="68">
        <f t="shared" si="0"/>
        <v>8000</v>
      </c>
    </row>
    <row r="31" spans="2:8" x14ac:dyDescent="0.3">
      <c r="B31" s="94">
        <v>45209</v>
      </c>
      <c r="C31" s="63">
        <v>4</v>
      </c>
      <c r="D31" s="4" t="s">
        <v>719</v>
      </c>
      <c r="E31" s="3" t="s">
        <v>720</v>
      </c>
      <c r="F31" s="64">
        <v>14500</v>
      </c>
      <c r="G31" s="64">
        <v>2</v>
      </c>
      <c r="H31" s="68">
        <f t="shared" si="0"/>
        <v>29000</v>
      </c>
    </row>
    <row r="32" spans="2:8" x14ac:dyDescent="0.3">
      <c r="B32" s="94">
        <v>45209</v>
      </c>
      <c r="C32" s="63">
        <v>5</v>
      </c>
      <c r="D32" s="4" t="s">
        <v>261</v>
      </c>
      <c r="E32" s="3" t="s">
        <v>262</v>
      </c>
      <c r="F32" s="64">
        <v>9500</v>
      </c>
      <c r="G32" s="64">
        <v>1</v>
      </c>
      <c r="H32" s="68">
        <f t="shared" si="0"/>
        <v>9500</v>
      </c>
    </row>
    <row r="33" spans="2:9" x14ac:dyDescent="0.3">
      <c r="B33" s="94">
        <v>45209</v>
      </c>
      <c r="C33" s="63">
        <v>6</v>
      </c>
      <c r="D33" s="4" t="s">
        <v>240</v>
      </c>
      <c r="E33" s="3" t="s">
        <v>241</v>
      </c>
      <c r="F33" s="64">
        <v>2000</v>
      </c>
      <c r="G33" s="64">
        <v>2</v>
      </c>
      <c r="H33" s="68">
        <f t="shared" si="0"/>
        <v>4000</v>
      </c>
    </row>
    <row r="34" spans="2:9" x14ac:dyDescent="0.3">
      <c r="B34" s="96">
        <v>45209</v>
      </c>
      <c r="C34" s="97">
        <v>7</v>
      </c>
      <c r="D34" s="3" t="s">
        <v>158</v>
      </c>
      <c r="E34" s="3" t="s">
        <v>159</v>
      </c>
      <c r="F34" s="98">
        <v>5000</v>
      </c>
      <c r="G34" s="98">
        <v>1</v>
      </c>
      <c r="H34" s="99">
        <f t="shared" si="0"/>
        <v>5000</v>
      </c>
    </row>
    <row r="35" spans="2:9" x14ac:dyDescent="0.3">
      <c r="B35" s="94">
        <v>45209</v>
      </c>
      <c r="C35" s="63">
        <v>8</v>
      </c>
      <c r="D35" s="4" t="s">
        <v>206</v>
      </c>
      <c r="E35" s="3" t="s">
        <v>207</v>
      </c>
      <c r="F35" s="100">
        <v>11000</v>
      </c>
      <c r="G35" s="100">
        <v>1</v>
      </c>
      <c r="H35" s="68">
        <f t="shared" si="0"/>
        <v>11000</v>
      </c>
    </row>
    <row r="36" spans="2:9" x14ac:dyDescent="0.3">
      <c r="B36" s="94">
        <v>45209</v>
      </c>
      <c r="C36" s="63">
        <v>9</v>
      </c>
      <c r="D36" s="4" t="s">
        <v>797</v>
      </c>
      <c r="E36" s="3" t="s">
        <v>798</v>
      </c>
      <c r="F36" s="100">
        <v>1300</v>
      </c>
      <c r="G36" s="100">
        <v>12</v>
      </c>
      <c r="H36" s="68">
        <f t="shared" si="0"/>
        <v>15600</v>
      </c>
    </row>
    <row r="37" spans="2:9" x14ac:dyDescent="0.3">
      <c r="B37" s="94">
        <v>45209</v>
      </c>
      <c r="C37" s="63">
        <v>10</v>
      </c>
      <c r="D37" s="3" t="s">
        <v>1230</v>
      </c>
      <c r="E37" s="3" t="s">
        <v>1231</v>
      </c>
      <c r="F37" s="100">
        <v>5000</v>
      </c>
      <c r="G37" s="100">
        <v>1</v>
      </c>
      <c r="H37" s="101">
        <f t="shared" si="0"/>
        <v>5000</v>
      </c>
    </row>
    <row r="38" spans="2:9" x14ac:dyDescent="0.3">
      <c r="B38" s="94">
        <v>45209</v>
      </c>
      <c r="C38" s="63">
        <v>11</v>
      </c>
      <c r="D38" s="3" t="s">
        <v>1267</v>
      </c>
      <c r="E38" s="3" t="s">
        <v>1268</v>
      </c>
      <c r="F38" s="100">
        <v>8000</v>
      </c>
      <c r="G38" s="100">
        <v>1</v>
      </c>
      <c r="H38" s="68">
        <f t="shared" si="0"/>
        <v>8000</v>
      </c>
    </row>
    <row r="39" spans="2:9" x14ac:dyDescent="0.3">
      <c r="B39" s="67"/>
      <c r="C39" s="63"/>
      <c r="D39" s="63"/>
      <c r="E39" s="63"/>
      <c r="F39" s="64"/>
      <c r="G39" s="64"/>
      <c r="H39" s="68"/>
    </row>
    <row r="40" spans="2:9" ht="15" thickBot="1" x14ac:dyDescent="0.35">
      <c r="B40" s="102"/>
      <c r="C40" s="103"/>
      <c r="D40" s="103"/>
      <c r="E40" s="103"/>
      <c r="F40" s="104" t="s">
        <v>1559</v>
      </c>
      <c r="G40" s="104"/>
      <c r="H40" s="105">
        <f>SUM(H28:H39)</f>
        <v>150600</v>
      </c>
      <c r="I40" s="90"/>
    </row>
    <row r="41" spans="2:9" x14ac:dyDescent="0.3">
      <c r="B41" s="106"/>
      <c r="C41" s="107"/>
      <c r="D41" s="107"/>
      <c r="E41" s="107"/>
      <c r="F41" s="107"/>
      <c r="G41" s="107"/>
      <c r="H41" s="108"/>
    </row>
    <row r="42" spans="2:9" x14ac:dyDescent="0.3">
      <c r="B42" s="109"/>
      <c r="C42" s="110"/>
      <c r="D42" s="110"/>
      <c r="E42" s="110"/>
      <c r="F42" s="110"/>
      <c r="G42" s="164" t="s">
        <v>1566</v>
      </c>
      <c r="H42" s="165"/>
    </row>
    <row r="43" spans="2:9" x14ac:dyDescent="0.3">
      <c r="B43" s="109"/>
      <c r="C43" s="110"/>
      <c r="D43" s="110"/>
      <c r="E43" s="110"/>
      <c r="F43" s="110"/>
      <c r="G43" s="164"/>
      <c r="H43" s="165"/>
    </row>
    <row r="44" spans="2:9" x14ac:dyDescent="0.3">
      <c r="B44" s="109"/>
      <c r="C44" s="110"/>
      <c r="D44" s="110"/>
      <c r="E44" s="110"/>
      <c r="F44" s="110"/>
      <c r="G44" s="164"/>
      <c r="H44" s="165"/>
    </row>
    <row r="45" spans="2:9" x14ac:dyDescent="0.3">
      <c r="B45" s="109"/>
      <c r="C45" s="110"/>
      <c r="D45" s="110"/>
      <c r="E45" s="110"/>
      <c r="F45" s="110"/>
      <c r="G45" s="164"/>
      <c r="H45" s="165"/>
    </row>
    <row r="46" spans="2:9" ht="15" thickBot="1" x14ac:dyDescent="0.35">
      <c r="B46" s="111"/>
      <c r="C46" s="112"/>
      <c r="D46" s="112"/>
      <c r="E46" s="112"/>
      <c r="F46" s="112"/>
      <c r="G46" s="166" t="s">
        <v>1567</v>
      </c>
      <c r="H46" s="167"/>
    </row>
    <row r="47" spans="2:9" ht="15" thickBot="1" x14ac:dyDescent="0.35">
      <c r="B47" s="54"/>
      <c r="G47" s="45"/>
      <c r="H47" s="57"/>
    </row>
    <row r="48" spans="2:9" x14ac:dyDescent="0.3">
      <c r="B48" s="168" t="s">
        <v>1562</v>
      </c>
      <c r="C48" s="169"/>
      <c r="D48" s="170" t="s">
        <v>1572</v>
      </c>
      <c r="E48" s="170"/>
      <c r="F48" s="170"/>
      <c r="G48" s="170"/>
      <c r="H48" s="171"/>
    </row>
    <row r="49" spans="2:8" x14ac:dyDescent="0.3">
      <c r="B49" s="91" t="s">
        <v>1556</v>
      </c>
      <c r="C49" s="92" t="s">
        <v>1529</v>
      </c>
      <c r="D49" s="92" t="s">
        <v>1564</v>
      </c>
      <c r="E49" s="92" t="s">
        <v>1531</v>
      </c>
      <c r="F49" s="92" t="s">
        <v>1558</v>
      </c>
      <c r="G49" s="92" t="s">
        <v>1557</v>
      </c>
      <c r="H49" s="93" t="s">
        <v>1559</v>
      </c>
    </row>
    <row r="50" spans="2:8" x14ac:dyDescent="0.3">
      <c r="B50" s="94">
        <v>45216</v>
      </c>
      <c r="C50" s="63">
        <v>1</v>
      </c>
      <c r="D50" s="4" t="s">
        <v>146</v>
      </c>
      <c r="E50" s="3" t="s">
        <v>147</v>
      </c>
      <c r="F50" s="63">
        <v>7000</v>
      </c>
      <c r="G50" s="63">
        <v>1</v>
      </c>
      <c r="H50" s="113">
        <f>F50*G50</f>
        <v>7000</v>
      </c>
    </row>
    <row r="51" spans="2:8" x14ac:dyDescent="0.3">
      <c r="B51" s="94">
        <v>45216</v>
      </c>
      <c r="C51" s="63"/>
      <c r="D51" s="4" t="s">
        <v>785</v>
      </c>
      <c r="E51" s="3" t="s">
        <v>786</v>
      </c>
      <c r="F51" s="63">
        <v>38000</v>
      </c>
      <c r="G51" s="63">
        <v>1</v>
      </c>
      <c r="H51" s="113">
        <f t="shared" ref="H51:H55" si="1">F51*G51</f>
        <v>38000</v>
      </c>
    </row>
    <row r="52" spans="2:8" x14ac:dyDescent="0.3">
      <c r="B52" s="94">
        <v>45216</v>
      </c>
      <c r="C52" s="63"/>
      <c r="D52" s="3" t="s">
        <v>1265</v>
      </c>
      <c r="E52" s="3" t="s">
        <v>1266</v>
      </c>
      <c r="F52" s="63">
        <v>31000</v>
      </c>
      <c r="G52" s="63">
        <v>1</v>
      </c>
      <c r="H52" s="113">
        <f t="shared" si="1"/>
        <v>31000</v>
      </c>
    </row>
    <row r="53" spans="2:8" x14ac:dyDescent="0.3">
      <c r="B53" s="94">
        <v>45216</v>
      </c>
      <c r="C53" s="63"/>
      <c r="D53" s="3" t="s">
        <v>514</v>
      </c>
      <c r="E53" s="3" t="s">
        <v>515</v>
      </c>
      <c r="F53" s="63">
        <v>5000</v>
      </c>
      <c r="G53" s="63">
        <v>5</v>
      </c>
      <c r="H53" s="113">
        <f t="shared" si="1"/>
        <v>25000</v>
      </c>
    </row>
    <row r="54" spans="2:8" x14ac:dyDescent="0.3">
      <c r="B54" s="94">
        <v>45223</v>
      </c>
      <c r="C54" s="63"/>
      <c r="D54" s="4" t="s">
        <v>785</v>
      </c>
      <c r="E54" s="3" t="s">
        <v>786</v>
      </c>
      <c r="F54" s="63">
        <v>38000</v>
      </c>
      <c r="G54" s="63">
        <v>1</v>
      </c>
      <c r="H54" s="113">
        <f t="shared" si="1"/>
        <v>38000</v>
      </c>
    </row>
    <row r="55" spans="2:8" x14ac:dyDescent="0.3">
      <c r="B55" s="94">
        <v>45223</v>
      </c>
      <c r="C55" s="63"/>
      <c r="D55" s="3" t="s">
        <v>1273</v>
      </c>
      <c r="E55" s="3" t="s">
        <v>1274</v>
      </c>
      <c r="F55" s="63">
        <v>25000</v>
      </c>
      <c r="G55" s="63">
        <v>1</v>
      </c>
      <c r="H55" s="113">
        <f t="shared" si="1"/>
        <v>25000</v>
      </c>
    </row>
    <row r="56" spans="2:8" ht="15" thickBot="1" x14ac:dyDescent="0.35">
      <c r="B56" s="102"/>
      <c r="C56" s="103"/>
      <c r="D56" s="103"/>
      <c r="E56" s="103"/>
      <c r="F56" s="114" t="s">
        <v>1559</v>
      </c>
      <c r="G56" s="114">
        <f>SUM(G50:G55)</f>
        <v>10</v>
      </c>
      <c r="H56" s="115">
        <f>SUM(H50:H55)</f>
        <v>164000</v>
      </c>
    </row>
    <row r="57" spans="2:8" x14ac:dyDescent="0.3">
      <c r="B57" s="109"/>
      <c r="C57" s="110"/>
      <c r="D57" s="110"/>
      <c r="E57" s="110"/>
      <c r="F57" s="110"/>
      <c r="G57" s="164" t="s">
        <v>1566</v>
      </c>
      <c r="H57" s="165"/>
    </row>
    <row r="58" spans="2:8" x14ac:dyDescent="0.3">
      <c r="B58" s="109"/>
      <c r="C58" s="110"/>
      <c r="D58" s="110"/>
      <c r="E58" s="110"/>
      <c r="F58" s="110"/>
      <c r="G58" s="164"/>
      <c r="H58" s="165"/>
    </row>
    <row r="59" spans="2:8" x14ac:dyDescent="0.3">
      <c r="B59" s="109"/>
      <c r="C59" s="110"/>
      <c r="D59" s="110"/>
      <c r="E59" s="110"/>
      <c r="F59" s="110"/>
      <c r="G59" s="164"/>
      <c r="H59" s="165"/>
    </row>
    <row r="60" spans="2:8" x14ac:dyDescent="0.3">
      <c r="B60" s="109"/>
      <c r="C60" s="110"/>
      <c r="D60" s="110"/>
      <c r="E60" s="110"/>
      <c r="F60" s="110"/>
      <c r="G60" s="164"/>
      <c r="H60" s="165"/>
    </row>
    <row r="61" spans="2:8" ht="15" thickBot="1" x14ac:dyDescent="0.35">
      <c r="B61" s="111"/>
      <c r="C61" s="112"/>
      <c r="D61" s="112"/>
      <c r="E61" s="112"/>
      <c r="F61" s="112"/>
      <c r="G61" s="166" t="s">
        <v>1567</v>
      </c>
      <c r="H61" s="167"/>
    </row>
    <row r="63" spans="2:8" x14ac:dyDescent="0.3">
      <c r="B63" s="181" t="s">
        <v>1562</v>
      </c>
      <c r="C63" s="181"/>
      <c r="D63" s="182" t="s">
        <v>1573</v>
      </c>
      <c r="E63" s="182"/>
      <c r="F63" s="182"/>
      <c r="G63" s="182"/>
      <c r="H63" s="182"/>
    </row>
    <row r="64" spans="2:8" x14ac:dyDescent="0.3">
      <c r="B64" s="120" t="s">
        <v>1556</v>
      </c>
      <c r="C64" s="120" t="s">
        <v>1529</v>
      </c>
      <c r="D64" s="120" t="s">
        <v>1564</v>
      </c>
      <c r="E64" s="120" t="s">
        <v>1531</v>
      </c>
      <c r="F64" s="120" t="s">
        <v>1558</v>
      </c>
      <c r="G64" s="120" t="s">
        <v>1557</v>
      </c>
      <c r="H64" s="120" t="s">
        <v>1559</v>
      </c>
    </row>
    <row r="65" spans="2:8" x14ac:dyDescent="0.3">
      <c r="B65" s="121">
        <v>45203</v>
      </c>
      <c r="C65" s="122">
        <v>1</v>
      </c>
      <c r="D65" s="123" t="s">
        <v>1261</v>
      </c>
      <c r="E65" s="123" t="s">
        <v>1262</v>
      </c>
      <c r="F65" s="124">
        <v>12500</v>
      </c>
      <c r="G65" s="124">
        <v>3</v>
      </c>
      <c r="H65" s="124">
        <f>F65*G65</f>
        <v>37500</v>
      </c>
    </row>
    <row r="66" spans="2:8" x14ac:dyDescent="0.3">
      <c r="B66" s="121">
        <v>45217</v>
      </c>
      <c r="C66" s="122">
        <v>2</v>
      </c>
      <c r="D66" s="125" t="s">
        <v>777</v>
      </c>
      <c r="E66" s="123" t="s">
        <v>778</v>
      </c>
      <c r="F66" s="124">
        <v>15500</v>
      </c>
      <c r="G66" s="124">
        <v>1</v>
      </c>
      <c r="H66" s="124">
        <f>F66*G66</f>
        <v>15500</v>
      </c>
    </row>
    <row r="67" spans="2:8" x14ac:dyDescent="0.3">
      <c r="B67" s="121"/>
      <c r="C67" s="122"/>
      <c r="D67" s="123"/>
      <c r="E67" s="123" t="s">
        <v>1574</v>
      </c>
      <c r="F67" s="124">
        <v>200000</v>
      </c>
      <c r="G67" s="124">
        <v>1</v>
      </c>
      <c r="H67" s="124">
        <f t="shared" ref="H67" si="2">F67*G67</f>
        <v>200000</v>
      </c>
    </row>
    <row r="68" spans="2:8" x14ac:dyDescent="0.3">
      <c r="B68" s="122"/>
      <c r="C68" s="122"/>
      <c r="D68" s="122"/>
      <c r="E68" s="122"/>
      <c r="F68" s="122"/>
      <c r="G68" s="122"/>
      <c r="H68" s="126">
        <f>SUM(H65:H67)</f>
        <v>253000</v>
      </c>
    </row>
    <row r="69" spans="2:8" x14ac:dyDescent="0.3">
      <c r="B69" s="127"/>
      <c r="C69" s="128"/>
      <c r="D69" s="128"/>
      <c r="E69" s="128"/>
      <c r="F69" s="128"/>
      <c r="G69" s="177" t="s">
        <v>1566</v>
      </c>
      <c r="H69" s="178"/>
    </row>
    <row r="70" spans="2:8" x14ac:dyDescent="0.3">
      <c r="B70" s="127"/>
      <c r="C70" s="128"/>
      <c r="D70" s="128"/>
      <c r="E70" s="128"/>
      <c r="F70" s="128"/>
      <c r="G70" s="177"/>
      <c r="H70" s="178"/>
    </row>
    <row r="71" spans="2:8" x14ac:dyDescent="0.3">
      <c r="B71" s="127"/>
      <c r="C71" s="128"/>
      <c r="D71" s="128"/>
      <c r="E71" s="128"/>
      <c r="F71" s="128"/>
      <c r="G71" s="177"/>
      <c r="H71" s="178"/>
    </row>
    <row r="72" spans="2:8" x14ac:dyDescent="0.3">
      <c r="B72" s="127"/>
      <c r="C72" s="128"/>
      <c r="D72" s="128"/>
      <c r="E72" s="128"/>
      <c r="F72" s="128"/>
      <c r="G72" s="177"/>
      <c r="H72" s="178"/>
    </row>
    <row r="73" spans="2:8" ht="15" thickBot="1" x14ac:dyDescent="0.35">
      <c r="B73" s="129"/>
      <c r="C73" s="130"/>
      <c r="D73" s="130"/>
      <c r="E73" s="130"/>
      <c r="F73" s="130"/>
      <c r="G73" s="183" t="s">
        <v>1567</v>
      </c>
      <c r="H73" s="184"/>
    </row>
    <row r="74" spans="2:8" ht="15" thickBot="1" x14ac:dyDescent="0.35"/>
    <row r="75" spans="2:8" x14ac:dyDescent="0.3">
      <c r="B75" s="168" t="s">
        <v>1562</v>
      </c>
      <c r="C75" s="169"/>
      <c r="D75" s="170" t="s">
        <v>1575</v>
      </c>
      <c r="E75" s="170"/>
      <c r="F75" s="170"/>
      <c r="G75" s="170"/>
      <c r="H75" s="171"/>
    </row>
    <row r="76" spans="2:8" x14ac:dyDescent="0.3">
      <c r="B76" s="91" t="s">
        <v>1556</v>
      </c>
      <c r="C76" s="92" t="s">
        <v>1529</v>
      </c>
      <c r="D76" s="92" t="s">
        <v>1564</v>
      </c>
      <c r="E76" s="92" t="s">
        <v>1531</v>
      </c>
      <c r="F76" s="92" t="s">
        <v>1558</v>
      </c>
      <c r="G76" s="92" t="s">
        <v>1557</v>
      </c>
      <c r="H76" s="93" t="s">
        <v>1559</v>
      </c>
    </row>
    <row r="77" spans="2:8" x14ac:dyDescent="0.3">
      <c r="B77" s="94">
        <v>45209</v>
      </c>
      <c r="C77" s="63">
        <v>1</v>
      </c>
      <c r="D77" s="4" t="s">
        <v>719</v>
      </c>
      <c r="E77" s="3" t="s">
        <v>1576</v>
      </c>
      <c r="F77" s="64">
        <v>14500</v>
      </c>
      <c r="G77" s="64">
        <v>5</v>
      </c>
      <c r="H77" s="68">
        <f>F77*G77</f>
        <v>72500</v>
      </c>
    </row>
    <row r="78" spans="2:8" x14ac:dyDescent="0.3">
      <c r="B78" s="67"/>
      <c r="C78" s="63"/>
      <c r="D78" s="63"/>
      <c r="E78" s="63"/>
      <c r="F78" s="63"/>
      <c r="G78" s="63"/>
      <c r="H78" s="113"/>
    </row>
    <row r="79" spans="2:8" ht="15" thickBot="1" x14ac:dyDescent="0.35">
      <c r="B79" s="102"/>
      <c r="C79" s="103"/>
      <c r="D79" s="103"/>
      <c r="E79" s="103"/>
      <c r="F79" s="103" t="s">
        <v>1559</v>
      </c>
      <c r="G79" s="149">
        <f>SUM(G77:G78)</f>
        <v>5</v>
      </c>
      <c r="H79" s="150">
        <f>SUM(H77:H78)</f>
        <v>72500</v>
      </c>
    </row>
    <row r="80" spans="2:8" x14ac:dyDescent="0.3">
      <c r="B80" s="109"/>
      <c r="C80" s="110"/>
      <c r="D80" s="110"/>
      <c r="E80" s="110"/>
      <c r="F80" s="110"/>
      <c r="G80" s="164" t="s">
        <v>1566</v>
      </c>
      <c r="H80" s="165"/>
    </row>
    <row r="81" spans="2:8" x14ac:dyDescent="0.3">
      <c r="B81" s="109"/>
      <c r="C81" s="110"/>
      <c r="D81" s="110"/>
      <c r="E81" s="110"/>
      <c r="F81" s="110"/>
      <c r="G81" s="164"/>
      <c r="H81" s="165"/>
    </row>
    <row r="82" spans="2:8" x14ac:dyDescent="0.3">
      <c r="B82" s="109"/>
      <c r="C82" s="110"/>
      <c r="D82" s="110"/>
      <c r="E82" s="110"/>
      <c r="F82" s="110"/>
      <c r="G82" s="164"/>
      <c r="H82" s="165"/>
    </row>
    <row r="83" spans="2:8" x14ac:dyDescent="0.3">
      <c r="B83" s="109"/>
      <c r="C83" s="110"/>
      <c r="D83" s="110"/>
      <c r="E83" s="110"/>
      <c r="F83" s="110"/>
      <c r="G83" s="164"/>
      <c r="H83" s="165"/>
    </row>
    <row r="84" spans="2:8" ht="15" thickBot="1" x14ac:dyDescent="0.35">
      <c r="B84" s="111"/>
      <c r="C84" s="112"/>
      <c r="D84" s="112"/>
      <c r="E84" s="112"/>
      <c r="F84" s="112"/>
      <c r="G84" s="166" t="s">
        <v>1567</v>
      </c>
      <c r="H84" s="167"/>
    </row>
    <row r="85" spans="2:8" ht="15" thickBot="1" x14ac:dyDescent="0.35"/>
    <row r="86" spans="2:8" x14ac:dyDescent="0.3">
      <c r="B86" s="168" t="s">
        <v>1562</v>
      </c>
      <c r="C86" s="169"/>
      <c r="D86" s="170" t="s">
        <v>1577</v>
      </c>
      <c r="E86" s="170"/>
      <c r="F86" s="170"/>
      <c r="G86" s="170"/>
      <c r="H86" s="171"/>
    </row>
    <row r="87" spans="2:8" x14ac:dyDescent="0.3">
      <c r="B87" s="91" t="s">
        <v>1556</v>
      </c>
      <c r="C87" s="92" t="s">
        <v>1529</v>
      </c>
      <c r="D87" s="92" t="s">
        <v>1564</v>
      </c>
      <c r="E87" s="92" t="s">
        <v>1531</v>
      </c>
      <c r="F87" s="92" t="s">
        <v>1558</v>
      </c>
      <c r="G87" s="92" t="s">
        <v>1557</v>
      </c>
      <c r="H87" s="93" t="s">
        <v>1559</v>
      </c>
    </row>
    <row r="88" spans="2:8" x14ac:dyDescent="0.3">
      <c r="B88" s="94">
        <v>45212</v>
      </c>
      <c r="C88" s="63">
        <v>1</v>
      </c>
      <c r="D88" s="4" t="s">
        <v>1578</v>
      </c>
      <c r="E88" s="3" t="s">
        <v>1335</v>
      </c>
      <c r="F88" s="64">
        <v>145000</v>
      </c>
      <c r="G88" s="64">
        <v>1</v>
      </c>
      <c r="H88" s="68">
        <f>F88*G88</f>
        <v>145000</v>
      </c>
    </row>
    <row r="89" spans="2:8" x14ac:dyDescent="0.3">
      <c r="B89" s="94">
        <v>45216</v>
      </c>
      <c r="C89" s="63">
        <v>2</v>
      </c>
      <c r="D89" s="3" t="s">
        <v>1251</v>
      </c>
      <c r="E89" s="63" t="s">
        <v>1579</v>
      </c>
      <c r="F89" s="144">
        <v>75000</v>
      </c>
      <c r="G89" s="63">
        <v>2</v>
      </c>
      <c r="H89" s="113">
        <f>F89*G89</f>
        <v>150000</v>
      </c>
    </row>
    <row r="90" spans="2:8" x14ac:dyDescent="0.3">
      <c r="B90" s="94">
        <v>45216</v>
      </c>
      <c r="C90" s="63">
        <v>3</v>
      </c>
      <c r="D90" s="63" t="s">
        <v>1426</v>
      </c>
      <c r="E90" s="63" t="s">
        <v>1580</v>
      </c>
      <c r="F90" s="63">
        <v>143000</v>
      </c>
      <c r="G90" s="63">
        <v>1</v>
      </c>
      <c r="H90" s="113">
        <f>F90*G90</f>
        <v>143000</v>
      </c>
    </row>
    <row r="91" spans="2:8" x14ac:dyDescent="0.3">
      <c r="B91" s="67"/>
      <c r="C91" s="63">
        <v>4</v>
      </c>
      <c r="D91" s="3" t="s">
        <v>1251</v>
      </c>
      <c r="E91" s="63" t="s">
        <v>1579</v>
      </c>
      <c r="F91" s="144">
        <v>75000</v>
      </c>
      <c r="G91" s="63">
        <v>1</v>
      </c>
      <c r="H91" s="113">
        <f>F91*G91</f>
        <v>75000</v>
      </c>
    </row>
    <row r="92" spans="2:8" x14ac:dyDescent="0.3">
      <c r="B92" s="67"/>
      <c r="C92" s="63"/>
      <c r="D92" s="63" t="s">
        <v>1334</v>
      </c>
      <c r="E92" s="63" t="s">
        <v>1581</v>
      </c>
      <c r="F92" s="63"/>
      <c r="G92" s="63"/>
      <c r="H92" s="145">
        <v>150000</v>
      </c>
    </row>
    <row r="93" spans="2:8" x14ac:dyDescent="0.3">
      <c r="B93" s="67"/>
      <c r="C93" s="63"/>
      <c r="D93" s="63"/>
      <c r="E93" s="63"/>
      <c r="F93" s="63" t="s">
        <v>1559</v>
      </c>
      <c r="G93" s="151">
        <f>SUM(G88:G92)</f>
        <v>5</v>
      </c>
      <c r="H93" s="145">
        <f>SUM(H88:H92)</f>
        <v>663000</v>
      </c>
    </row>
    <row r="94" spans="2:8" x14ac:dyDescent="0.3">
      <c r="B94" s="109"/>
      <c r="C94" s="110"/>
      <c r="D94" s="110"/>
      <c r="E94" s="110"/>
      <c r="F94" s="110"/>
      <c r="G94" s="164" t="s">
        <v>1566</v>
      </c>
      <c r="H94" s="165"/>
    </row>
    <row r="95" spans="2:8" x14ac:dyDescent="0.3">
      <c r="B95" s="109"/>
      <c r="C95" s="110"/>
      <c r="D95" s="110"/>
      <c r="E95" s="110"/>
      <c r="F95" s="110"/>
      <c r="G95" s="164"/>
      <c r="H95" s="165"/>
    </row>
    <row r="96" spans="2:8" x14ac:dyDescent="0.3">
      <c r="B96" s="109"/>
      <c r="C96" s="110"/>
      <c r="D96" s="110"/>
      <c r="E96" s="110"/>
      <c r="F96" s="110"/>
      <c r="G96" s="164"/>
      <c r="H96" s="165"/>
    </row>
    <row r="97" spans="2:8" x14ac:dyDescent="0.3">
      <c r="B97" s="109"/>
      <c r="C97" s="110"/>
      <c r="D97" s="110"/>
      <c r="E97" s="110"/>
      <c r="F97" s="110"/>
      <c r="G97" s="164"/>
      <c r="H97" s="165"/>
    </row>
    <row r="98" spans="2:8" ht="15" thickBot="1" x14ac:dyDescent="0.35">
      <c r="B98" s="111"/>
      <c r="C98" s="112"/>
      <c r="D98" s="112"/>
      <c r="E98" s="112"/>
      <c r="F98" s="112"/>
      <c r="G98" s="166" t="s">
        <v>1567</v>
      </c>
      <c r="H98" s="167"/>
    </row>
    <row r="99" spans="2:8" ht="15" thickBot="1" x14ac:dyDescent="0.35"/>
    <row r="100" spans="2:8" x14ac:dyDescent="0.3">
      <c r="B100" s="168" t="s">
        <v>1562</v>
      </c>
      <c r="C100" s="169"/>
      <c r="D100" s="170" t="s">
        <v>1582</v>
      </c>
      <c r="E100" s="170"/>
      <c r="F100" s="170"/>
      <c r="G100" s="170"/>
      <c r="H100" s="171"/>
    </row>
    <row r="101" spans="2:8" x14ac:dyDescent="0.3">
      <c r="B101" s="91" t="s">
        <v>1556</v>
      </c>
      <c r="C101" s="92" t="s">
        <v>1529</v>
      </c>
      <c r="D101" s="92" t="s">
        <v>1564</v>
      </c>
      <c r="E101" s="92" t="s">
        <v>1531</v>
      </c>
      <c r="F101" s="92" t="s">
        <v>1558</v>
      </c>
      <c r="G101" s="92" t="s">
        <v>1557</v>
      </c>
      <c r="H101" s="93" t="s">
        <v>1559</v>
      </c>
    </row>
    <row r="102" spans="2:8" x14ac:dyDescent="0.3">
      <c r="B102" s="94">
        <v>45208</v>
      </c>
      <c r="C102" s="63">
        <v>1</v>
      </c>
      <c r="D102" s="3" t="s">
        <v>1056</v>
      </c>
      <c r="E102" s="3" t="s">
        <v>1057</v>
      </c>
      <c r="F102" s="64">
        <v>40000</v>
      </c>
      <c r="G102" s="64">
        <v>1</v>
      </c>
      <c r="H102" s="68">
        <f>G102*F102</f>
        <v>40000</v>
      </c>
    </row>
    <row r="103" spans="2:8" x14ac:dyDescent="0.3">
      <c r="B103" s="94">
        <v>45208</v>
      </c>
      <c r="C103" s="63">
        <v>2</v>
      </c>
      <c r="D103" s="3" t="s">
        <v>834</v>
      </c>
      <c r="E103" s="3" t="s">
        <v>835</v>
      </c>
      <c r="F103" s="64">
        <v>5000</v>
      </c>
      <c r="G103" s="64">
        <v>1</v>
      </c>
      <c r="H103" s="68">
        <f t="shared" ref="H103:H115" si="3">G103*F103</f>
        <v>5000</v>
      </c>
    </row>
    <row r="104" spans="2:8" x14ac:dyDescent="0.3">
      <c r="B104" s="94">
        <v>45208</v>
      </c>
      <c r="C104" s="63">
        <v>3</v>
      </c>
      <c r="D104" s="3" t="s">
        <v>1134</v>
      </c>
      <c r="E104" s="3" t="s">
        <v>1135</v>
      </c>
      <c r="F104" s="64">
        <v>10500</v>
      </c>
      <c r="G104" s="64">
        <v>1</v>
      </c>
      <c r="H104" s="68">
        <f t="shared" si="3"/>
        <v>10500</v>
      </c>
    </row>
    <row r="105" spans="2:8" x14ac:dyDescent="0.3">
      <c r="B105" s="94">
        <v>45208</v>
      </c>
      <c r="C105" s="63">
        <v>4</v>
      </c>
      <c r="D105" s="3" t="s">
        <v>868</v>
      </c>
      <c r="E105" s="3" t="s">
        <v>869</v>
      </c>
      <c r="F105" s="64">
        <v>4000</v>
      </c>
      <c r="G105" s="64">
        <v>2</v>
      </c>
      <c r="H105" s="68">
        <f t="shared" si="3"/>
        <v>8000</v>
      </c>
    </row>
    <row r="106" spans="2:8" x14ac:dyDescent="0.3">
      <c r="B106" s="94">
        <v>45208</v>
      </c>
      <c r="C106" s="63">
        <v>5</v>
      </c>
      <c r="D106" s="3" t="s">
        <v>1213</v>
      </c>
      <c r="E106" s="3" t="s">
        <v>1214</v>
      </c>
      <c r="F106" s="64">
        <v>17500</v>
      </c>
      <c r="G106" s="64">
        <v>1</v>
      </c>
      <c r="H106" s="68">
        <f t="shared" si="3"/>
        <v>17500</v>
      </c>
    </row>
    <row r="107" spans="2:8" x14ac:dyDescent="0.3">
      <c r="B107" s="94">
        <v>45208</v>
      </c>
      <c r="C107" s="63">
        <v>6</v>
      </c>
      <c r="D107" s="4" t="s">
        <v>783</v>
      </c>
      <c r="E107" s="95" t="s">
        <v>784</v>
      </c>
      <c r="F107" s="64">
        <v>34500</v>
      </c>
      <c r="G107" s="64">
        <v>1</v>
      </c>
      <c r="H107" s="68">
        <f t="shared" si="3"/>
        <v>34500</v>
      </c>
    </row>
    <row r="108" spans="2:8" x14ac:dyDescent="0.3">
      <c r="B108" s="94">
        <v>45208</v>
      </c>
      <c r="C108" s="63">
        <v>7</v>
      </c>
      <c r="D108" s="4" t="s">
        <v>777</v>
      </c>
      <c r="E108" s="3" t="s">
        <v>778</v>
      </c>
      <c r="F108" s="64">
        <v>15500</v>
      </c>
      <c r="G108" s="64">
        <v>2</v>
      </c>
      <c r="H108" s="68">
        <f t="shared" si="3"/>
        <v>31000</v>
      </c>
    </row>
    <row r="109" spans="2:8" x14ac:dyDescent="0.3">
      <c r="B109" s="94">
        <v>45208</v>
      </c>
      <c r="C109" s="63">
        <v>8</v>
      </c>
      <c r="D109" s="4" t="s">
        <v>261</v>
      </c>
      <c r="E109" s="3" t="s">
        <v>262</v>
      </c>
      <c r="F109" s="64">
        <v>9500</v>
      </c>
      <c r="G109" s="64">
        <v>1</v>
      </c>
      <c r="H109" s="68">
        <f t="shared" si="3"/>
        <v>9500</v>
      </c>
    </row>
    <row r="110" spans="2:8" x14ac:dyDescent="0.3">
      <c r="B110" s="94">
        <v>45208</v>
      </c>
      <c r="C110" s="63">
        <v>9</v>
      </c>
      <c r="D110" s="4" t="s">
        <v>791</v>
      </c>
      <c r="E110" s="3" t="s">
        <v>792</v>
      </c>
      <c r="F110" s="64">
        <v>7500</v>
      </c>
      <c r="G110" s="64">
        <v>1</v>
      </c>
      <c r="H110" s="68">
        <f t="shared" si="3"/>
        <v>7500</v>
      </c>
    </row>
    <row r="111" spans="2:8" x14ac:dyDescent="0.3">
      <c r="B111" s="94">
        <v>45208</v>
      </c>
      <c r="C111" s="63">
        <v>10</v>
      </c>
      <c r="D111" s="3" t="s">
        <v>1257</v>
      </c>
      <c r="E111" s="3" t="s">
        <v>1258</v>
      </c>
      <c r="F111" s="64">
        <v>18000</v>
      </c>
      <c r="G111" s="64">
        <v>1</v>
      </c>
      <c r="H111" s="68">
        <f t="shared" si="3"/>
        <v>18000</v>
      </c>
    </row>
    <row r="112" spans="2:8" x14ac:dyDescent="0.3">
      <c r="B112" s="94">
        <v>45208</v>
      </c>
      <c r="C112" s="63">
        <v>12</v>
      </c>
      <c r="D112" s="3" t="s">
        <v>886</v>
      </c>
      <c r="E112" s="3" t="s">
        <v>887</v>
      </c>
      <c r="F112" s="64">
        <v>15500</v>
      </c>
      <c r="G112" s="64">
        <v>1</v>
      </c>
      <c r="H112" s="68">
        <f t="shared" si="3"/>
        <v>15500</v>
      </c>
    </row>
    <row r="113" spans="2:9" x14ac:dyDescent="0.3">
      <c r="B113" s="94">
        <v>45208</v>
      </c>
      <c r="C113" s="63">
        <v>13</v>
      </c>
      <c r="D113" s="4" t="s">
        <v>92</v>
      </c>
      <c r="E113" s="3" t="s">
        <v>93</v>
      </c>
      <c r="F113" s="64">
        <v>20500</v>
      </c>
      <c r="G113" s="64">
        <v>1</v>
      </c>
      <c r="H113" s="68">
        <f t="shared" si="3"/>
        <v>20500</v>
      </c>
      <c r="I113" s="90">
        <f>SUM(H102:H113)</f>
        <v>217500</v>
      </c>
    </row>
    <row r="114" spans="2:9" x14ac:dyDescent="0.3">
      <c r="B114" s="67"/>
      <c r="C114" s="63"/>
      <c r="D114" s="63"/>
      <c r="E114" s="63" t="s">
        <v>1583</v>
      </c>
      <c r="F114" s="64">
        <v>165700</v>
      </c>
      <c r="G114" s="64">
        <v>1</v>
      </c>
      <c r="H114" s="68">
        <f t="shared" si="3"/>
        <v>165700</v>
      </c>
    </row>
    <row r="115" spans="2:9" x14ac:dyDescent="0.3">
      <c r="B115" s="67"/>
      <c r="C115" s="63"/>
      <c r="D115" s="63"/>
      <c r="E115" s="63"/>
      <c r="F115" s="63"/>
      <c r="G115" s="63"/>
      <c r="H115" s="68">
        <f t="shared" si="3"/>
        <v>0</v>
      </c>
    </row>
    <row r="116" spans="2:9" x14ac:dyDescent="0.3">
      <c r="B116" s="67"/>
      <c r="C116" s="63"/>
      <c r="D116" s="63"/>
      <c r="E116" s="63"/>
      <c r="F116" s="152" t="s">
        <v>1559</v>
      </c>
      <c r="G116" s="152">
        <f>SUM(G102:G115)</f>
        <v>15</v>
      </c>
      <c r="H116" s="101">
        <f>SUM(H102:H113)</f>
        <v>217500</v>
      </c>
    </row>
    <row r="117" spans="2:9" x14ac:dyDescent="0.3">
      <c r="B117" s="109"/>
      <c r="C117" s="110"/>
      <c r="D117" s="110"/>
      <c r="E117" s="110"/>
      <c r="F117" s="110"/>
      <c r="G117" s="164" t="s">
        <v>1566</v>
      </c>
      <c r="H117" s="165"/>
    </row>
    <row r="118" spans="2:9" x14ac:dyDescent="0.3">
      <c r="B118" s="109"/>
      <c r="C118" s="110"/>
      <c r="D118" s="110"/>
      <c r="E118" s="110"/>
      <c r="F118" s="110"/>
      <c r="G118" s="164"/>
      <c r="H118" s="165"/>
    </row>
    <row r="119" spans="2:9" x14ac:dyDescent="0.3">
      <c r="B119" s="109"/>
      <c r="C119" s="110"/>
      <c r="D119" s="110"/>
      <c r="E119" s="110"/>
      <c r="F119" s="110"/>
      <c r="G119" s="164"/>
      <c r="H119" s="165"/>
    </row>
    <row r="120" spans="2:9" x14ac:dyDescent="0.3">
      <c r="B120" s="109"/>
      <c r="C120" s="110"/>
      <c r="D120" s="110"/>
      <c r="E120" s="110"/>
      <c r="F120" s="110"/>
      <c r="G120" s="164"/>
      <c r="H120" s="165"/>
    </row>
    <row r="121" spans="2:9" ht="15" thickBot="1" x14ac:dyDescent="0.35">
      <c r="B121" s="111"/>
      <c r="C121" s="112"/>
      <c r="D121" s="112"/>
      <c r="E121" s="112"/>
      <c r="F121" s="112"/>
      <c r="G121" s="166" t="s">
        <v>1567</v>
      </c>
      <c r="H121" s="167"/>
    </row>
    <row r="122" spans="2:9" ht="15" thickBot="1" x14ac:dyDescent="0.35">
      <c r="B122" s="110"/>
      <c r="C122" s="110"/>
      <c r="D122" s="110"/>
      <c r="E122" s="110"/>
      <c r="F122" s="110"/>
      <c r="G122" s="110"/>
      <c r="H122" s="110"/>
    </row>
    <row r="123" spans="2:9" x14ac:dyDescent="0.3">
      <c r="B123" s="168" t="s">
        <v>1562</v>
      </c>
      <c r="C123" s="169"/>
      <c r="D123" s="170" t="s">
        <v>1584</v>
      </c>
      <c r="E123" s="170"/>
      <c r="F123" s="170"/>
      <c r="G123" s="170"/>
      <c r="H123" s="171"/>
    </row>
    <row r="124" spans="2:9" x14ac:dyDescent="0.3">
      <c r="B124" s="91" t="s">
        <v>1556</v>
      </c>
      <c r="C124" s="92" t="s">
        <v>1529</v>
      </c>
      <c r="D124" s="92" t="s">
        <v>1564</v>
      </c>
      <c r="E124" s="92" t="s">
        <v>1531</v>
      </c>
      <c r="F124" s="92" t="s">
        <v>1558</v>
      </c>
      <c r="G124" s="92" t="s">
        <v>1557</v>
      </c>
      <c r="H124" s="93" t="s">
        <v>1559</v>
      </c>
    </row>
    <row r="125" spans="2:9" x14ac:dyDescent="0.3">
      <c r="B125" s="94">
        <v>45215</v>
      </c>
      <c r="C125" s="63"/>
      <c r="D125" s="4" t="s">
        <v>719</v>
      </c>
      <c r="E125" s="3" t="s">
        <v>720</v>
      </c>
      <c r="F125" s="64">
        <v>14500</v>
      </c>
      <c r="G125" s="64">
        <v>1</v>
      </c>
      <c r="H125" s="68">
        <f>F125*G125</f>
        <v>14500</v>
      </c>
    </row>
    <row r="126" spans="2:9" x14ac:dyDescent="0.3">
      <c r="B126" s="94">
        <v>45215</v>
      </c>
      <c r="C126" s="63">
        <v>2</v>
      </c>
      <c r="D126" s="4" t="s">
        <v>253</v>
      </c>
      <c r="E126" s="3" t="s">
        <v>254</v>
      </c>
      <c r="F126" s="64">
        <v>5000</v>
      </c>
      <c r="G126" s="64">
        <v>1</v>
      </c>
      <c r="H126" s="68">
        <f t="shared" ref="H126:H127" si="4">F126*G126</f>
        <v>5000</v>
      </c>
    </row>
    <row r="127" spans="2:9" x14ac:dyDescent="0.3">
      <c r="B127" s="94">
        <v>45215</v>
      </c>
      <c r="C127" s="63">
        <v>3</v>
      </c>
      <c r="D127" s="4" t="s">
        <v>245</v>
      </c>
      <c r="E127" s="95" t="s">
        <v>246</v>
      </c>
      <c r="F127" s="64">
        <v>23500</v>
      </c>
      <c r="G127" s="64">
        <v>1</v>
      </c>
      <c r="H127" s="68">
        <f t="shared" si="4"/>
        <v>23500</v>
      </c>
    </row>
    <row r="128" spans="2:9" x14ac:dyDescent="0.3">
      <c r="B128" s="94">
        <v>45222</v>
      </c>
      <c r="C128" s="63"/>
      <c r="D128" s="4" t="s">
        <v>253</v>
      </c>
      <c r="E128" s="3" t="s">
        <v>254</v>
      </c>
      <c r="F128" s="64">
        <v>5000</v>
      </c>
      <c r="G128" s="64">
        <v>1</v>
      </c>
      <c r="H128" s="68">
        <f>F128*G128</f>
        <v>5000</v>
      </c>
    </row>
    <row r="129" spans="2:9" x14ac:dyDescent="0.3">
      <c r="B129" s="94">
        <v>45222</v>
      </c>
      <c r="C129" s="63"/>
      <c r="D129" s="4" t="s">
        <v>105</v>
      </c>
      <c r="E129" s="3" t="s">
        <v>106</v>
      </c>
      <c r="F129" s="64">
        <v>10000</v>
      </c>
      <c r="G129" s="64">
        <v>2</v>
      </c>
      <c r="H129" s="68">
        <f t="shared" ref="H129:H135" si="5">F129*G129</f>
        <v>20000</v>
      </c>
    </row>
    <row r="130" spans="2:9" x14ac:dyDescent="0.3">
      <c r="B130" s="94">
        <v>45222</v>
      </c>
      <c r="C130" s="63"/>
      <c r="D130" s="3" t="s">
        <v>617</v>
      </c>
      <c r="E130" s="3" t="s">
        <v>618</v>
      </c>
      <c r="F130" s="64">
        <v>7000</v>
      </c>
      <c r="G130" s="64">
        <v>2</v>
      </c>
      <c r="H130" s="68">
        <f t="shared" si="5"/>
        <v>14000</v>
      </c>
    </row>
    <row r="131" spans="2:9" x14ac:dyDescent="0.3">
      <c r="B131" s="94">
        <v>45222</v>
      </c>
      <c r="C131" s="63"/>
      <c r="D131" s="3" t="s">
        <v>168</v>
      </c>
      <c r="E131" s="3" t="s">
        <v>169</v>
      </c>
      <c r="F131" s="152">
        <v>2500</v>
      </c>
      <c r="G131" s="152">
        <v>1</v>
      </c>
      <c r="H131" s="68">
        <f t="shared" si="5"/>
        <v>2500</v>
      </c>
    </row>
    <row r="132" spans="2:9" x14ac:dyDescent="0.3">
      <c r="B132" s="94">
        <v>45223</v>
      </c>
      <c r="C132" s="63"/>
      <c r="D132" s="4" t="s">
        <v>105</v>
      </c>
      <c r="E132" s="3" t="s">
        <v>106</v>
      </c>
      <c r="F132" s="152">
        <v>10000</v>
      </c>
      <c r="G132" s="152">
        <v>4</v>
      </c>
      <c r="H132" s="68">
        <f t="shared" si="5"/>
        <v>40000</v>
      </c>
    </row>
    <row r="133" spans="2:9" x14ac:dyDescent="0.3">
      <c r="B133" s="94">
        <v>45223</v>
      </c>
      <c r="C133" s="63"/>
      <c r="D133" s="3" t="s">
        <v>1128</v>
      </c>
      <c r="E133" s="3" t="s">
        <v>1129</v>
      </c>
      <c r="F133" s="152">
        <v>5000</v>
      </c>
      <c r="G133" s="152">
        <v>1</v>
      </c>
      <c r="H133" s="68">
        <f t="shared" si="5"/>
        <v>5000</v>
      </c>
    </row>
    <row r="134" spans="2:9" x14ac:dyDescent="0.3">
      <c r="B134" s="94">
        <v>45223</v>
      </c>
      <c r="C134" s="63"/>
      <c r="D134" s="3" t="s">
        <v>1156</v>
      </c>
      <c r="E134" s="3" t="s">
        <v>1157</v>
      </c>
      <c r="F134" s="64">
        <v>8500</v>
      </c>
      <c r="G134" s="64">
        <v>1</v>
      </c>
      <c r="H134" s="153">
        <f t="shared" si="5"/>
        <v>8500</v>
      </c>
    </row>
    <row r="135" spans="2:9" x14ac:dyDescent="0.3">
      <c r="B135" s="94">
        <v>45223</v>
      </c>
      <c r="C135" s="63"/>
      <c r="D135" s="154" t="s">
        <v>1585</v>
      </c>
      <c r="E135" s="3" t="s">
        <v>1586</v>
      </c>
      <c r="F135" s="64">
        <v>15800</v>
      </c>
      <c r="G135" s="64">
        <v>1</v>
      </c>
      <c r="H135" s="153">
        <f t="shared" si="5"/>
        <v>15800</v>
      </c>
    </row>
    <row r="136" spans="2:9" x14ac:dyDescent="0.3">
      <c r="B136" s="67"/>
      <c r="C136" s="63"/>
      <c r="D136" s="63"/>
      <c r="E136" s="63"/>
      <c r="F136" s="64"/>
      <c r="G136" s="64"/>
      <c r="H136" s="153"/>
      <c r="I136" s="90">
        <f>SUM(H125:H135)</f>
        <v>153800</v>
      </c>
    </row>
    <row r="137" spans="2:9" ht="15" thickBot="1" x14ac:dyDescent="0.35">
      <c r="B137" s="102"/>
      <c r="C137" s="103"/>
      <c r="D137" s="103"/>
      <c r="E137" s="103"/>
      <c r="F137" s="104" t="s">
        <v>1559</v>
      </c>
      <c r="G137" s="104">
        <f>SUM(G125:G136)</f>
        <v>16</v>
      </c>
      <c r="H137" s="155">
        <f>SUM(H125:H136)</f>
        <v>153800</v>
      </c>
    </row>
    <row r="138" spans="2:9" x14ac:dyDescent="0.3">
      <c r="B138" s="109"/>
      <c r="C138" s="110"/>
      <c r="D138" s="110"/>
      <c r="E138" s="110"/>
      <c r="F138" s="110"/>
      <c r="G138" s="164" t="s">
        <v>1566</v>
      </c>
      <c r="H138" s="165"/>
    </row>
    <row r="139" spans="2:9" x14ac:dyDescent="0.3">
      <c r="B139" s="109"/>
      <c r="C139" s="110"/>
      <c r="D139" s="110"/>
      <c r="E139" s="110"/>
      <c r="F139" s="110"/>
      <c r="G139" s="164"/>
      <c r="H139" s="165"/>
    </row>
    <row r="140" spans="2:9" x14ac:dyDescent="0.3">
      <c r="B140" s="109"/>
      <c r="C140" s="110"/>
      <c r="D140" s="110"/>
      <c r="E140" s="110"/>
      <c r="F140" s="110"/>
      <c r="G140" s="164"/>
      <c r="H140" s="165"/>
    </row>
    <row r="141" spans="2:9" x14ac:dyDescent="0.3">
      <c r="B141" s="109"/>
      <c r="C141" s="110"/>
      <c r="D141" s="110"/>
      <c r="E141" s="110"/>
      <c r="F141" s="110"/>
      <c r="G141" s="164"/>
      <c r="H141" s="165"/>
    </row>
    <row r="142" spans="2:9" ht="15" thickBot="1" x14ac:dyDescent="0.35">
      <c r="B142" s="111"/>
      <c r="C142" s="112"/>
      <c r="D142" s="112"/>
      <c r="E142" s="112"/>
      <c r="F142" s="112"/>
      <c r="G142" s="166" t="s">
        <v>1567</v>
      </c>
      <c r="H142" s="167"/>
    </row>
    <row r="143" spans="2:9" ht="15" thickBot="1" x14ac:dyDescent="0.35"/>
    <row r="144" spans="2:9" x14ac:dyDescent="0.3">
      <c r="B144" s="185" t="s">
        <v>1562</v>
      </c>
      <c r="C144" s="186"/>
      <c r="D144" s="187" t="s">
        <v>1587</v>
      </c>
      <c r="E144" s="187"/>
      <c r="F144" s="187"/>
      <c r="G144" s="187"/>
      <c r="H144" s="188"/>
    </row>
    <row r="145" spans="2:8" x14ac:dyDescent="0.3">
      <c r="B145" s="46" t="s">
        <v>1556</v>
      </c>
      <c r="C145" s="47" t="s">
        <v>1529</v>
      </c>
      <c r="D145" s="47" t="s">
        <v>1564</v>
      </c>
      <c r="E145" s="47" t="s">
        <v>1531</v>
      </c>
      <c r="F145" s="47" t="s">
        <v>1558</v>
      </c>
      <c r="G145" s="47" t="s">
        <v>1557</v>
      </c>
      <c r="H145" s="48" t="s">
        <v>1559</v>
      </c>
    </row>
    <row r="146" spans="2:8" x14ac:dyDescent="0.3">
      <c r="B146" s="49">
        <v>45215</v>
      </c>
      <c r="C146" s="50">
        <v>1</v>
      </c>
      <c r="D146" s="1" t="s">
        <v>719</v>
      </c>
      <c r="E146" s="2" t="s">
        <v>720</v>
      </c>
      <c r="F146" s="51">
        <v>14500</v>
      </c>
      <c r="G146" s="51">
        <v>1</v>
      </c>
      <c r="H146" s="52">
        <f>F146*G146</f>
        <v>14500</v>
      </c>
    </row>
    <row r="147" spans="2:8" x14ac:dyDescent="0.3">
      <c r="B147" s="49">
        <v>45215</v>
      </c>
      <c r="C147" s="50">
        <v>2</v>
      </c>
      <c r="D147" s="2" t="s">
        <v>1217</v>
      </c>
      <c r="E147" s="2" t="s">
        <v>1218</v>
      </c>
      <c r="F147" s="51">
        <v>5500</v>
      </c>
      <c r="G147" s="51">
        <v>1</v>
      </c>
      <c r="H147" s="52">
        <f t="shared" ref="H147:H151" si="6">F147*G147</f>
        <v>5500</v>
      </c>
    </row>
    <row r="148" spans="2:8" x14ac:dyDescent="0.3">
      <c r="B148" s="49">
        <v>45215</v>
      </c>
      <c r="C148" s="50">
        <v>3</v>
      </c>
      <c r="D148" s="2" t="s">
        <v>892</v>
      </c>
      <c r="E148" s="2" t="s">
        <v>893</v>
      </c>
      <c r="F148" s="51">
        <v>2000</v>
      </c>
      <c r="G148" s="51">
        <v>1</v>
      </c>
      <c r="H148" s="52">
        <f t="shared" si="6"/>
        <v>2000</v>
      </c>
    </row>
    <row r="149" spans="2:8" x14ac:dyDescent="0.3">
      <c r="B149" s="49">
        <v>45215</v>
      </c>
      <c r="C149" s="50">
        <v>4</v>
      </c>
      <c r="D149" s="1" t="s">
        <v>396</v>
      </c>
      <c r="E149" s="2" t="s">
        <v>397</v>
      </c>
      <c r="F149" s="51">
        <v>17500</v>
      </c>
      <c r="G149" s="51">
        <v>1</v>
      </c>
      <c r="H149" s="52">
        <f t="shared" si="6"/>
        <v>17500</v>
      </c>
    </row>
    <row r="150" spans="2:8" x14ac:dyDescent="0.3">
      <c r="B150" s="49">
        <v>45215</v>
      </c>
      <c r="C150" s="50">
        <v>5</v>
      </c>
      <c r="D150" s="2" t="s">
        <v>336</v>
      </c>
      <c r="E150" s="2" t="s">
        <v>337</v>
      </c>
      <c r="F150" s="51">
        <v>3500</v>
      </c>
      <c r="G150" s="51">
        <v>2</v>
      </c>
      <c r="H150" s="52">
        <f t="shared" si="6"/>
        <v>7000</v>
      </c>
    </row>
    <row r="151" spans="2:8" x14ac:dyDescent="0.3">
      <c r="B151" s="49">
        <v>45215</v>
      </c>
      <c r="C151" s="50">
        <v>6</v>
      </c>
      <c r="D151" s="2" t="s">
        <v>317</v>
      </c>
      <c r="E151" s="2" t="s">
        <v>318</v>
      </c>
      <c r="F151" s="51">
        <v>3500</v>
      </c>
      <c r="G151" s="51">
        <v>2</v>
      </c>
      <c r="H151" s="52">
        <f t="shared" si="6"/>
        <v>7000</v>
      </c>
    </row>
    <row r="152" spans="2:8" x14ac:dyDescent="0.3">
      <c r="B152" s="49">
        <v>45215</v>
      </c>
      <c r="C152" s="50">
        <v>7</v>
      </c>
      <c r="D152" s="2" t="s">
        <v>1257</v>
      </c>
      <c r="E152" s="2" t="s">
        <v>1258</v>
      </c>
      <c r="F152" s="51">
        <v>18000</v>
      </c>
      <c r="G152" s="51">
        <v>1</v>
      </c>
      <c r="H152" s="52">
        <f>F152*G152</f>
        <v>18000</v>
      </c>
    </row>
    <row r="153" spans="2:8" x14ac:dyDescent="0.3">
      <c r="B153" s="67"/>
      <c r="C153" s="63"/>
      <c r="D153" s="63"/>
      <c r="E153" s="63" t="s">
        <v>1583</v>
      </c>
      <c r="F153" s="64">
        <v>386484</v>
      </c>
      <c r="G153" s="63">
        <v>1</v>
      </c>
      <c r="H153" s="68">
        <f>F153*G153</f>
        <v>386484</v>
      </c>
    </row>
    <row r="154" spans="2:8" x14ac:dyDescent="0.3">
      <c r="B154" s="53"/>
      <c r="C154" s="50"/>
      <c r="D154" s="50"/>
      <c r="E154" s="50"/>
      <c r="F154" s="50" t="s">
        <v>1559</v>
      </c>
      <c r="G154" s="50"/>
      <c r="H154" s="66">
        <f>SUM(H146:H153)</f>
        <v>457984</v>
      </c>
    </row>
    <row r="155" spans="2:8" x14ac:dyDescent="0.3">
      <c r="B155" s="54"/>
      <c r="G155" s="163" t="s">
        <v>1566</v>
      </c>
      <c r="H155" s="189"/>
    </row>
    <row r="156" spans="2:8" x14ac:dyDescent="0.3">
      <c r="B156" s="54"/>
      <c r="G156" s="163"/>
      <c r="H156" s="189"/>
    </row>
    <row r="157" spans="2:8" x14ac:dyDescent="0.3">
      <c r="B157" s="54"/>
      <c r="G157" s="163"/>
      <c r="H157" s="189"/>
    </row>
    <row r="158" spans="2:8" ht="15" thickBot="1" x14ac:dyDescent="0.35">
      <c r="B158" s="55"/>
      <c r="C158" s="56"/>
      <c r="D158" s="56"/>
      <c r="E158" s="56"/>
      <c r="F158" s="56"/>
      <c r="G158" s="179" t="s">
        <v>1567</v>
      </c>
      <c r="H158" s="180"/>
    </row>
    <row r="159" spans="2:8" ht="15" thickBot="1" x14ac:dyDescent="0.35"/>
    <row r="160" spans="2:8" x14ac:dyDescent="0.3">
      <c r="B160" s="185" t="s">
        <v>1562</v>
      </c>
      <c r="C160" s="186"/>
      <c r="D160" s="187" t="s">
        <v>1588</v>
      </c>
      <c r="E160" s="187"/>
      <c r="F160" s="187"/>
      <c r="G160" s="187"/>
      <c r="H160" s="188"/>
    </row>
    <row r="161" spans="2:8" x14ac:dyDescent="0.3">
      <c r="B161" s="46" t="s">
        <v>1556</v>
      </c>
      <c r="C161" s="47" t="s">
        <v>1529</v>
      </c>
      <c r="D161" s="47" t="s">
        <v>1564</v>
      </c>
      <c r="E161" s="58" t="s">
        <v>1531</v>
      </c>
      <c r="F161" s="47" t="s">
        <v>1558</v>
      </c>
      <c r="G161" s="47" t="s">
        <v>1557</v>
      </c>
      <c r="H161" s="48" t="s">
        <v>1559</v>
      </c>
    </row>
    <row r="162" spans="2:8" x14ac:dyDescent="0.3">
      <c r="B162" s="49">
        <v>45203</v>
      </c>
      <c r="C162" s="71">
        <v>1</v>
      </c>
      <c r="D162" s="72">
        <v>8993560033583</v>
      </c>
      <c r="E162" s="50" t="s">
        <v>1589</v>
      </c>
      <c r="F162" s="73">
        <v>4000</v>
      </c>
      <c r="G162" s="71">
        <v>5</v>
      </c>
      <c r="H162" s="74">
        <f t="shared" ref="H162:H185" si="7">G162*F162</f>
        <v>20000</v>
      </c>
    </row>
    <row r="163" spans="2:8" x14ac:dyDescent="0.3">
      <c r="B163" s="49">
        <v>45203</v>
      </c>
      <c r="C163" s="71">
        <v>2</v>
      </c>
      <c r="D163" s="72">
        <v>4801234014315</v>
      </c>
      <c r="E163" s="50" t="s">
        <v>1590</v>
      </c>
      <c r="F163" s="73">
        <v>41000</v>
      </c>
      <c r="G163" s="71">
        <v>1</v>
      </c>
      <c r="H163" s="74">
        <f t="shared" si="7"/>
        <v>41000</v>
      </c>
    </row>
    <row r="164" spans="2:8" x14ac:dyDescent="0.3">
      <c r="B164" s="49">
        <v>45203</v>
      </c>
      <c r="C164" s="71">
        <v>3</v>
      </c>
      <c r="D164" s="72">
        <v>8992911010488</v>
      </c>
      <c r="E164" s="50" t="s">
        <v>1591</v>
      </c>
      <c r="F164" s="73">
        <v>5000</v>
      </c>
      <c r="G164" s="71">
        <v>2</v>
      </c>
      <c r="H164" s="74">
        <f t="shared" si="7"/>
        <v>10000</v>
      </c>
    </row>
    <row r="165" spans="2:8" x14ac:dyDescent="0.3">
      <c r="B165" s="49">
        <v>45203</v>
      </c>
      <c r="C165" s="71">
        <v>4</v>
      </c>
      <c r="D165" s="72">
        <v>8992931005068</v>
      </c>
      <c r="E165" s="50" t="s">
        <v>1592</v>
      </c>
      <c r="F165" s="73">
        <v>20900</v>
      </c>
      <c r="G165" s="71">
        <v>1</v>
      </c>
      <c r="H165" s="74">
        <f t="shared" si="7"/>
        <v>20900</v>
      </c>
    </row>
    <row r="166" spans="2:8" x14ac:dyDescent="0.3">
      <c r="B166" s="49">
        <v>45203</v>
      </c>
      <c r="C166" s="71">
        <v>5</v>
      </c>
      <c r="D166" s="72">
        <v>8998866806022</v>
      </c>
      <c r="E166" s="50" t="s">
        <v>1593</v>
      </c>
      <c r="F166" s="73">
        <v>23900</v>
      </c>
      <c r="G166" s="71">
        <v>1</v>
      </c>
      <c r="H166" s="74">
        <f t="shared" si="7"/>
        <v>23900</v>
      </c>
    </row>
    <row r="167" spans="2:8" x14ac:dyDescent="0.3">
      <c r="B167" s="49">
        <v>45203</v>
      </c>
      <c r="C167" s="71">
        <v>6</v>
      </c>
      <c r="D167" s="72">
        <v>8719200170995</v>
      </c>
      <c r="E167" s="50" t="s">
        <v>1594</v>
      </c>
      <c r="F167" s="73">
        <v>11800</v>
      </c>
      <c r="G167" s="71">
        <v>1</v>
      </c>
      <c r="H167" s="74">
        <f t="shared" si="7"/>
        <v>11800</v>
      </c>
    </row>
    <row r="168" spans="2:8" x14ac:dyDescent="0.3">
      <c r="B168" s="49">
        <v>45203</v>
      </c>
      <c r="C168" s="71">
        <v>7</v>
      </c>
      <c r="D168" s="72">
        <v>899999905978</v>
      </c>
      <c r="E168" s="50" t="s">
        <v>1595</v>
      </c>
      <c r="F168" s="73">
        <v>5000</v>
      </c>
      <c r="G168" s="71">
        <v>4</v>
      </c>
      <c r="H168" s="75">
        <f t="shared" si="7"/>
        <v>20000</v>
      </c>
    </row>
    <row r="169" spans="2:8" x14ac:dyDescent="0.3">
      <c r="B169" s="49">
        <v>45203</v>
      </c>
      <c r="C169" s="71">
        <v>8</v>
      </c>
      <c r="D169" s="72">
        <v>8999999042646</v>
      </c>
      <c r="E169" s="50" t="s">
        <v>1596</v>
      </c>
      <c r="F169" s="73">
        <v>5400</v>
      </c>
      <c r="G169" s="71">
        <v>2</v>
      </c>
      <c r="H169" s="74">
        <f t="shared" si="7"/>
        <v>10800</v>
      </c>
    </row>
    <row r="170" spans="2:8" x14ac:dyDescent="0.3">
      <c r="B170" s="49">
        <v>45203</v>
      </c>
      <c r="C170" s="71">
        <v>9</v>
      </c>
      <c r="D170" s="72">
        <v>8992779407307</v>
      </c>
      <c r="E170" s="50" t="s">
        <v>1597</v>
      </c>
      <c r="F170" s="73">
        <v>13000</v>
      </c>
      <c r="G170" s="71">
        <v>2</v>
      </c>
      <c r="H170" s="74">
        <f t="shared" si="7"/>
        <v>26000</v>
      </c>
    </row>
    <row r="171" spans="2:8" x14ac:dyDescent="0.3">
      <c r="B171" s="49">
        <v>45203</v>
      </c>
      <c r="C171" s="71">
        <v>10</v>
      </c>
      <c r="D171" s="72">
        <v>8992770096135</v>
      </c>
      <c r="E171" s="50" t="s">
        <v>1598</v>
      </c>
      <c r="F171" s="73">
        <v>20000</v>
      </c>
      <c r="G171" s="71">
        <v>1</v>
      </c>
      <c r="H171" s="76">
        <f t="shared" si="7"/>
        <v>20000</v>
      </c>
    </row>
    <row r="172" spans="2:8" x14ac:dyDescent="0.3">
      <c r="B172" s="49">
        <v>45203</v>
      </c>
      <c r="C172" s="71">
        <v>11</v>
      </c>
      <c r="D172" s="72">
        <v>8999999706173</v>
      </c>
      <c r="E172" s="50" t="s">
        <v>1599</v>
      </c>
      <c r="F172" s="73">
        <v>8600</v>
      </c>
      <c r="G172" s="71">
        <v>1</v>
      </c>
      <c r="H172" s="74">
        <f t="shared" si="7"/>
        <v>8600</v>
      </c>
    </row>
    <row r="173" spans="2:8" x14ac:dyDescent="0.3">
      <c r="B173" s="49">
        <v>45203</v>
      </c>
      <c r="C173" s="71">
        <v>12</v>
      </c>
      <c r="D173" s="72">
        <v>8992770084064</v>
      </c>
      <c r="E173" s="50" t="s">
        <v>1600</v>
      </c>
      <c r="F173" s="73">
        <v>6100</v>
      </c>
      <c r="G173" s="71">
        <v>2</v>
      </c>
      <c r="H173" s="74">
        <f t="shared" si="7"/>
        <v>12200</v>
      </c>
    </row>
    <row r="174" spans="2:8" x14ac:dyDescent="0.3">
      <c r="B174" s="49">
        <v>45203</v>
      </c>
      <c r="C174" s="71">
        <v>13</v>
      </c>
      <c r="D174" s="72">
        <v>8992646122002</v>
      </c>
      <c r="E174" s="50" t="s">
        <v>1601</v>
      </c>
      <c r="F174" s="73">
        <v>38000</v>
      </c>
      <c r="G174" s="71">
        <v>1</v>
      </c>
      <c r="H174" s="74">
        <f t="shared" si="7"/>
        <v>38000</v>
      </c>
    </row>
    <row r="175" spans="2:8" x14ac:dyDescent="0.3">
      <c r="B175" s="49">
        <v>45203</v>
      </c>
      <c r="C175" s="71">
        <v>14</v>
      </c>
      <c r="D175" s="77" t="s">
        <v>1602</v>
      </c>
      <c r="E175" s="50" t="s">
        <v>1603</v>
      </c>
      <c r="F175" s="73">
        <v>4500</v>
      </c>
      <c r="G175" s="71">
        <v>4</v>
      </c>
      <c r="H175" s="74">
        <f t="shared" si="7"/>
        <v>18000</v>
      </c>
    </row>
    <row r="176" spans="2:8" x14ac:dyDescent="0.3">
      <c r="B176" s="49">
        <v>45203</v>
      </c>
      <c r="C176" s="71">
        <v>15</v>
      </c>
      <c r="D176" s="77" t="s">
        <v>1604</v>
      </c>
      <c r="E176" s="50" t="s">
        <v>1605</v>
      </c>
      <c r="F176" s="73">
        <v>3500</v>
      </c>
      <c r="G176" s="71">
        <v>5</v>
      </c>
      <c r="H176" s="74">
        <f t="shared" si="7"/>
        <v>17500</v>
      </c>
    </row>
    <row r="177" spans="2:8" x14ac:dyDescent="0.3">
      <c r="B177" s="49">
        <v>45203</v>
      </c>
      <c r="C177" s="71">
        <v>16</v>
      </c>
      <c r="D177" s="77" t="s">
        <v>1606</v>
      </c>
      <c r="E177" s="50" t="s">
        <v>1607</v>
      </c>
      <c r="F177" s="73">
        <v>5000</v>
      </c>
      <c r="G177" s="71">
        <v>1</v>
      </c>
      <c r="H177" s="74">
        <f t="shared" si="7"/>
        <v>5000</v>
      </c>
    </row>
    <row r="178" spans="2:8" x14ac:dyDescent="0.3">
      <c r="B178" s="49">
        <v>45203</v>
      </c>
      <c r="C178" s="71">
        <v>17</v>
      </c>
      <c r="D178" s="72">
        <v>8993560033095</v>
      </c>
      <c r="E178" s="50" t="s">
        <v>1608</v>
      </c>
      <c r="F178" s="73">
        <v>11000</v>
      </c>
      <c r="G178" s="71">
        <v>1</v>
      </c>
      <c r="H178" s="74">
        <f t="shared" si="7"/>
        <v>11000</v>
      </c>
    </row>
    <row r="179" spans="2:8" x14ac:dyDescent="0.3">
      <c r="B179" s="49">
        <v>45203</v>
      </c>
      <c r="C179" s="71">
        <v>18</v>
      </c>
      <c r="D179" s="15" t="s">
        <v>848</v>
      </c>
      <c r="E179" s="50" t="s">
        <v>1630</v>
      </c>
      <c r="F179" s="73">
        <v>6000</v>
      </c>
      <c r="G179" s="71">
        <v>1</v>
      </c>
      <c r="H179" s="74">
        <f t="shared" si="7"/>
        <v>6000</v>
      </c>
    </row>
    <row r="180" spans="2:8" x14ac:dyDescent="0.3">
      <c r="B180" s="49">
        <v>45203</v>
      </c>
      <c r="C180" s="71">
        <v>19</v>
      </c>
      <c r="D180" s="78" t="s">
        <v>1287</v>
      </c>
      <c r="E180" s="50" t="s">
        <v>1149</v>
      </c>
      <c r="F180" s="73">
        <v>5000</v>
      </c>
      <c r="G180" s="71">
        <v>1</v>
      </c>
      <c r="H180" s="74">
        <f t="shared" si="7"/>
        <v>5000</v>
      </c>
    </row>
    <row r="181" spans="2:8" x14ac:dyDescent="0.3">
      <c r="B181" s="49">
        <v>45203</v>
      </c>
      <c r="C181" s="71">
        <v>20</v>
      </c>
      <c r="D181" s="72">
        <v>8999999036607</v>
      </c>
      <c r="E181" s="50" t="s">
        <v>1609</v>
      </c>
      <c r="F181" s="73">
        <v>4200</v>
      </c>
      <c r="G181" s="71">
        <v>1</v>
      </c>
      <c r="H181" s="74">
        <f t="shared" si="7"/>
        <v>4200</v>
      </c>
    </row>
    <row r="182" spans="2:8" x14ac:dyDescent="0.3">
      <c r="B182" s="49">
        <v>45203</v>
      </c>
      <c r="C182" s="71">
        <v>21</v>
      </c>
      <c r="D182" s="78" t="s">
        <v>1257</v>
      </c>
      <c r="E182" s="50" t="s">
        <v>1610</v>
      </c>
      <c r="F182" s="73">
        <v>18000</v>
      </c>
      <c r="G182" s="71">
        <v>1</v>
      </c>
      <c r="H182" s="74">
        <f t="shared" si="7"/>
        <v>18000</v>
      </c>
    </row>
    <row r="183" spans="2:8" x14ac:dyDescent="0.3">
      <c r="B183" s="49">
        <v>45203</v>
      </c>
      <c r="C183" s="71">
        <v>22</v>
      </c>
      <c r="D183" s="78" t="s">
        <v>1251</v>
      </c>
      <c r="E183" s="50" t="s">
        <v>1252</v>
      </c>
      <c r="F183" s="73">
        <v>73000</v>
      </c>
      <c r="G183" s="71">
        <v>1</v>
      </c>
      <c r="H183" s="74">
        <f t="shared" si="7"/>
        <v>73000</v>
      </c>
    </row>
    <row r="184" spans="2:8" x14ac:dyDescent="0.3">
      <c r="B184" s="49">
        <v>45203</v>
      </c>
      <c r="C184" s="71">
        <v>23</v>
      </c>
      <c r="D184" s="72">
        <v>55500130245</v>
      </c>
      <c r="E184" s="50" t="s">
        <v>1611</v>
      </c>
      <c r="F184" s="73">
        <v>10300</v>
      </c>
      <c r="G184" s="71">
        <v>1</v>
      </c>
      <c r="H184" s="74">
        <f t="shared" si="7"/>
        <v>10300</v>
      </c>
    </row>
    <row r="185" spans="2:8" x14ac:dyDescent="0.3">
      <c r="B185" s="49">
        <v>45203</v>
      </c>
      <c r="C185" s="71">
        <v>24</v>
      </c>
      <c r="D185" s="72">
        <v>8992931029521</v>
      </c>
      <c r="E185" s="50" t="s">
        <v>1612</v>
      </c>
      <c r="F185" s="73">
        <v>5000</v>
      </c>
      <c r="G185" s="71">
        <v>3</v>
      </c>
      <c r="H185" s="74">
        <f t="shared" si="7"/>
        <v>15000</v>
      </c>
    </row>
    <row r="186" spans="2:8" x14ac:dyDescent="0.3">
      <c r="B186" s="54"/>
      <c r="H186" s="79">
        <f>SUM(H162:H185)</f>
        <v>446200</v>
      </c>
    </row>
    <row r="187" spans="2:8" x14ac:dyDescent="0.3">
      <c r="B187" s="54"/>
      <c r="G187" s="163" t="s">
        <v>1566</v>
      </c>
      <c r="H187" s="189"/>
    </row>
    <row r="188" spans="2:8" x14ac:dyDescent="0.3">
      <c r="B188" s="54"/>
      <c r="G188" s="163"/>
      <c r="H188" s="189"/>
    </row>
    <row r="189" spans="2:8" x14ac:dyDescent="0.3">
      <c r="B189" s="54"/>
      <c r="G189" s="163"/>
      <c r="H189" s="189"/>
    </row>
    <row r="190" spans="2:8" ht="15" thickBot="1" x14ac:dyDescent="0.35">
      <c r="B190" s="55"/>
      <c r="C190" s="56"/>
      <c r="D190" s="56"/>
      <c r="E190" s="56"/>
      <c r="F190" s="56"/>
      <c r="G190" s="179" t="s">
        <v>1567</v>
      </c>
      <c r="H190" s="180"/>
    </row>
    <row r="191" spans="2:8" ht="15" thickBot="1" x14ac:dyDescent="0.35"/>
    <row r="192" spans="2:8" x14ac:dyDescent="0.3">
      <c r="B192" s="185" t="s">
        <v>1562</v>
      </c>
      <c r="C192" s="186"/>
      <c r="D192" s="187" t="s">
        <v>1613</v>
      </c>
      <c r="E192" s="187"/>
      <c r="F192" s="187"/>
      <c r="G192" s="187"/>
      <c r="H192" s="188"/>
    </row>
    <row r="193" spans="2:8" x14ac:dyDescent="0.3">
      <c r="B193" s="46" t="s">
        <v>1556</v>
      </c>
      <c r="C193" s="47" t="s">
        <v>1529</v>
      </c>
      <c r="D193" s="47" t="s">
        <v>1564</v>
      </c>
      <c r="E193" s="47" t="s">
        <v>1531</v>
      </c>
      <c r="F193" s="47" t="s">
        <v>1558</v>
      </c>
      <c r="G193" s="47" t="s">
        <v>1557</v>
      </c>
      <c r="H193" s="48" t="s">
        <v>1559</v>
      </c>
    </row>
    <row r="194" spans="2:8" x14ac:dyDescent="0.3">
      <c r="B194" s="49">
        <v>45224</v>
      </c>
      <c r="C194" s="50">
        <v>1</v>
      </c>
      <c r="D194" s="1" t="s">
        <v>1410</v>
      </c>
      <c r="E194" s="2" t="s">
        <v>1411</v>
      </c>
      <c r="F194" s="51">
        <v>15000</v>
      </c>
      <c r="G194" s="51">
        <v>1</v>
      </c>
      <c r="H194" s="52">
        <f>F194*G194</f>
        <v>15000</v>
      </c>
    </row>
    <row r="195" spans="2:8" x14ac:dyDescent="0.3">
      <c r="B195" s="53"/>
      <c r="C195" s="50"/>
      <c r="D195" s="50"/>
      <c r="E195" s="50"/>
      <c r="F195" s="50"/>
      <c r="G195" s="50"/>
      <c r="H195" s="61"/>
    </row>
    <row r="196" spans="2:8" x14ac:dyDescent="0.3">
      <c r="B196" s="53"/>
      <c r="C196" s="50"/>
      <c r="D196" s="50"/>
      <c r="E196" s="50"/>
      <c r="F196" s="50"/>
      <c r="G196" s="50"/>
      <c r="H196" s="61"/>
    </row>
    <row r="197" spans="2:8" x14ac:dyDescent="0.3">
      <c r="B197" s="54"/>
      <c r="G197" s="163" t="s">
        <v>1566</v>
      </c>
      <c r="H197" s="189"/>
    </row>
    <row r="198" spans="2:8" x14ac:dyDescent="0.3">
      <c r="B198" s="54"/>
      <c r="G198" s="163"/>
      <c r="H198" s="189"/>
    </row>
    <row r="199" spans="2:8" x14ac:dyDescent="0.3">
      <c r="B199" s="54"/>
      <c r="G199" s="163"/>
      <c r="H199" s="189"/>
    </row>
    <row r="200" spans="2:8" x14ac:dyDescent="0.3">
      <c r="B200" s="54"/>
      <c r="G200" s="163"/>
      <c r="H200" s="189"/>
    </row>
    <row r="201" spans="2:8" ht="15" thickBot="1" x14ac:dyDescent="0.35">
      <c r="B201" s="55"/>
      <c r="C201" s="56"/>
      <c r="D201" s="56"/>
      <c r="E201" s="56"/>
      <c r="F201" s="56"/>
      <c r="G201" s="179" t="s">
        <v>1567</v>
      </c>
      <c r="H201" s="180"/>
    </row>
    <row r="202" spans="2:8" ht="15" thickBot="1" x14ac:dyDescent="0.35"/>
    <row r="203" spans="2:8" x14ac:dyDescent="0.3">
      <c r="B203" s="168" t="s">
        <v>1562</v>
      </c>
      <c r="C203" s="169"/>
      <c r="D203" s="170" t="s">
        <v>1614</v>
      </c>
      <c r="E203" s="170"/>
      <c r="F203" s="170"/>
      <c r="G203" s="170"/>
      <c r="H203" s="171"/>
    </row>
    <row r="204" spans="2:8" x14ac:dyDescent="0.3">
      <c r="B204" s="91" t="s">
        <v>1556</v>
      </c>
      <c r="C204" s="92" t="s">
        <v>1529</v>
      </c>
      <c r="D204" s="92" t="s">
        <v>1564</v>
      </c>
      <c r="E204" s="92" t="s">
        <v>1531</v>
      </c>
      <c r="F204" s="92" t="s">
        <v>1558</v>
      </c>
      <c r="G204" s="92" t="s">
        <v>1557</v>
      </c>
      <c r="H204" s="93" t="s">
        <v>1559</v>
      </c>
    </row>
    <row r="205" spans="2:8" x14ac:dyDescent="0.3">
      <c r="B205" s="94">
        <v>45216</v>
      </c>
      <c r="C205" s="63"/>
      <c r="D205" s="3" t="s">
        <v>1251</v>
      </c>
      <c r="E205" s="63" t="s">
        <v>1579</v>
      </c>
      <c r="F205" s="64">
        <v>75000</v>
      </c>
      <c r="G205" s="64">
        <v>2</v>
      </c>
      <c r="H205" s="68">
        <f>F205*G205</f>
        <v>150000</v>
      </c>
    </row>
    <row r="206" spans="2:8" x14ac:dyDescent="0.3">
      <c r="B206" s="94">
        <v>45224</v>
      </c>
      <c r="C206" s="63"/>
      <c r="D206" s="3" t="s">
        <v>35</v>
      </c>
      <c r="E206" s="3" t="s">
        <v>36</v>
      </c>
      <c r="F206" s="64">
        <v>8200</v>
      </c>
      <c r="G206" s="64">
        <v>1</v>
      </c>
      <c r="H206" s="68">
        <f>F206*G206</f>
        <v>8200</v>
      </c>
    </row>
    <row r="207" spans="2:8" x14ac:dyDescent="0.3">
      <c r="B207" s="67"/>
      <c r="C207" s="63"/>
      <c r="D207" s="63"/>
      <c r="E207" s="63"/>
      <c r="F207" s="64"/>
      <c r="G207" s="64"/>
      <c r="H207" s="68"/>
    </row>
    <row r="208" spans="2:8" ht="15" thickBot="1" x14ac:dyDescent="0.35">
      <c r="B208" s="102"/>
      <c r="C208" s="103"/>
      <c r="D208" s="103"/>
      <c r="E208" s="103"/>
      <c r="F208" s="104"/>
      <c r="G208" s="104"/>
      <c r="H208" s="105">
        <f>SUM(H205:H207)</f>
        <v>158200</v>
      </c>
    </row>
    <row r="209" spans="2:8" x14ac:dyDescent="0.3">
      <c r="B209" s="109"/>
      <c r="C209" s="110"/>
      <c r="D209" s="110"/>
      <c r="E209" s="110"/>
      <c r="F209" s="110"/>
      <c r="G209" s="164" t="s">
        <v>1566</v>
      </c>
      <c r="H209" s="165"/>
    </row>
    <row r="210" spans="2:8" x14ac:dyDescent="0.3">
      <c r="B210" s="109"/>
      <c r="C210" s="110"/>
      <c r="D210" s="110"/>
      <c r="E210" s="110"/>
      <c r="F210" s="110"/>
      <c r="G210" s="164"/>
      <c r="H210" s="165"/>
    </row>
    <row r="211" spans="2:8" x14ac:dyDescent="0.3">
      <c r="B211" s="109"/>
      <c r="C211" s="110"/>
      <c r="D211" s="110"/>
      <c r="E211" s="110"/>
      <c r="F211" s="110"/>
      <c r="G211" s="164"/>
      <c r="H211" s="165"/>
    </row>
    <row r="212" spans="2:8" x14ac:dyDescent="0.3">
      <c r="B212" s="109"/>
      <c r="C212" s="110"/>
      <c r="D212" s="110"/>
      <c r="E212" s="110"/>
      <c r="F212" s="110"/>
      <c r="G212" s="164"/>
      <c r="H212" s="165"/>
    </row>
    <row r="213" spans="2:8" ht="15" thickBot="1" x14ac:dyDescent="0.35">
      <c r="B213" s="111"/>
      <c r="C213" s="112"/>
      <c r="D213" s="112"/>
      <c r="E213" s="112"/>
      <c r="F213" s="112"/>
      <c r="G213" s="166" t="s">
        <v>1567</v>
      </c>
      <c r="H213" s="167"/>
    </row>
    <row r="214" spans="2:8" ht="15" thickBot="1" x14ac:dyDescent="0.35"/>
    <row r="215" spans="2:8" x14ac:dyDescent="0.3">
      <c r="B215" s="168" t="s">
        <v>1562</v>
      </c>
      <c r="C215" s="169"/>
      <c r="D215" s="170" t="s">
        <v>1615</v>
      </c>
      <c r="E215" s="170"/>
      <c r="F215" s="170"/>
      <c r="G215" s="170"/>
      <c r="H215" s="171"/>
    </row>
    <row r="216" spans="2:8" x14ac:dyDescent="0.3">
      <c r="B216" s="91" t="s">
        <v>1556</v>
      </c>
      <c r="C216" s="92" t="s">
        <v>1529</v>
      </c>
      <c r="D216" s="92" t="s">
        <v>1564</v>
      </c>
      <c r="E216" s="92" t="s">
        <v>1531</v>
      </c>
      <c r="F216" s="92" t="s">
        <v>1558</v>
      </c>
      <c r="G216" s="92" t="s">
        <v>1557</v>
      </c>
      <c r="H216" s="93" t="s">
        <v>1559</v>
      </c>
    </row>
    <row r="217" spans="2:8" x14ac:dyDescent="0.3">
      <c r="B217" s="94">
        <v>45215</v>
      </c>
      <c r="C217" s="63">
        <v>1</v>
      </c>
      <c r="D217" s="137" t="s">
        <v>1334</v>
      </c>
      <c r="E217" s="137" t="s">
        <v>1335</v>
      </c>
      <c r="F217" s="64">
        <v>145000</v>
      </c>
      <c r="G217" s="64">
        <v>1</v>
      </c>
      <c r="H217" s="68">
        <f>F217*G217</f>
        <v>145000</v>
      </c>
    </row>
    <row r="218" spans="2:8" x14ac:dyDescent="0.3">
      <c r="B218" s="67"/>
      <c r="C218" s="63"/>
      <c r="D218" s="63"/>
      <c r="E218" s="63"/>
      <c r="F218" s="64"/>
      <c r="G218" s="64"/>
      <c r="H218" s="68"/>
    </row>
    <row r="219" spans="2:8" ht="15" thickBot="1" x14ac:dyDescent="0.35">
      <c r="B219" s="102"/>
      <c r="C219" s="103"/>
      <c r="D219" s="103"/>
      <c r="E219" s="103"/>
      <c r="F219" s="142" t="s">
        <v>1559</v>
      </c>
      <c r="G219" s="142"/>
      <c r="H219" s="143">
        <f>SUM(H217:H218)</f>
        <v>145000</v>
      </c>
    </row>
    <row r="220" spans="2:8" x14ac:dyDescent="0.3">
      <c r="B220" s="109"/>
      <c r="C220" s="110"/>
      <c r="D220" s="110"/>
      <c r="E220" s="110"/>
      <c r="F220" s="110"/>
      <c r="G220" s="164" t="s">
        <v>1566</v>
      </c>
      <c r="H220" s="165"/>
    </row>
    <row r="221" spans="2:8" x14ac:dyDescent="0.3">
      <c r="B221" s="109"/>
      <c r="C221" s="110"/>
      <c r="D221" s="110"/>
      <c r="E221" s="110"/>
      <c r="F221" s="110"/>
      <c r="G221" s="164"/>
      <c r="H221" s="165"/>
    </row>
    <row r="222" spans="2:8" x14ac:dyDescent="0.3">
      <c r="B222" s="109"/>
      <c r="C222" s="110"/>
      <c r="D222" s="110"/>
      <c r="E222" s="110"/>
      <c r="F222" s="110"/>
      <c r="G222" s="164"/>
      <c r="H222" s="165"/>
    </row>
    <row r="223" spans="2:8" x14ac:dyDescent="0.3">
      <c r="B223" s="109"/>
      <c r="C223" s="110"/>
      <c r="D223" s="110"/>
      <c r="E223" s="110"/>
      <c r="F223" s="110"/>
      <c r="G223" s="164"/>
      <c r="H223" s="165"/>
    </row>
    <row r="224" spans="2:8" ht="15" thickBot="1" x14ac:dyDescent="0.35">
      <c r="B224" s="111"/>
      <c r="C224" s="112"/>
      <c r="D224" s="112"/>
      <c r="E224" s="112"/>
      <c r="F224" s="112"/>
      <c r="G224" s="166" t="s">
        <v>1567</v>
      </c>
      <c r="H224" s="167"/>
    </row>
    <row r="225" spans="2:8" ht="15" thickBot="1" x14ac:dyDescent="0.35"/>
    <row r="226" spans="2:8" x14ac:dyDescent="0.3">
      <c r="B226" s="168" t="s">
        <v>1562</v>
      </c>
      <c r="C226" s="169"/>
      <c r="D226" s="170" t="s">
        <v>1616</v>
      </c>
      <c r="E226" s="170"/>
      <c r="F226" s="170"/>
      <c r="G226" s="170"/>
      <c r="H226" s="171"/>
    </row>
    <row r="227" spans="2:8" x14ac:dyDescent="0.3">
      <c r="B227" s="91" t="s">
        <v>1556</v>
      </c>
      <c r="C227" s="92" t="s">
        <v>1529</v>
      </c>
      <c r="D227" s="92" t="s">
        <v>1564</v>
      </c>
      <c r="E227" s="92" t="s">
        <v>1531</v>
      </c>
      <c r="F227" s="92" t="s">
        <v>1558</v>
      </c>
      <c r="G227" s="92" t="s">
        <v>1557</v>
      </c>
      <c r="H227" s="93" t="s">
        <v>1559</v>
      </c>
    </row>
    <row r="228" spans="2:8" x14ac:dyDescent="0.3">
      <c r="B228" s="94">
        <v>45215</v>
      </c>
      <c r="C228" s="63">
        <v>1</v>
      </c>
      <c r="D228" s="3" t="s">
        <v>906</v>
      </c>
      <c r="E228" s="3" t="s">
        <v>907</v>
      </c>
      <c r="F228" s="64">
        <v>13000</v>
      </c>
      <c r="G228" s="64">
        <v>1</v>
      </c>
      <c r="H228" s="68">
        <f>F228*G228</f>
        <v>13000</v>
      </c>
    </row>
    <row r="229" spans="2:8" x14ac:dyDescent="0.3">
      <c r="B229" s="94"/>
      <c r="C229" s="63"/>
      <c r="D229" s="3" t="s">
        <v>410</v>
      </c>
      <c r="E229" s="3" t="s">
        <v>411</v>
      </c>
      <c r="F229" s="144">
        <v>3500</v>
      </c>
      <c r="G229" s="63">
        <v>1</v>
      </c>
      <c r="H229" s="68">
        <f t="shared" ref="H229:H231" si="8">F229*G229</f>
        <v>3500</v>
      </c>
    </row>
    <row r="230" spans="2:8" x14ac:dyDescent="0.3">
      <c r="B230" s="67"/>
      <c r="C230" s="63"/>
      <c r="D230" s="3" t="s">
        <v>539</v>
      </c>
      <c r="E230" s="3" t="s">
        <v>540</v>
      </c>
      <c r="F230" s="63">
        <v>5000</v>
      </c>
      <c r="G230" s="63">
        <v>1</v>
      </c>
      <c r="H230" s="68">
        <f t="shared" si="8"/>
        <v>5000</v>
      </c>
    </row>
    <row r="231" spans="2:8" x14ac:dyDescent="0.3">
      <c r="B231" s="67"/>
      <c r="C231" s="63"/>
      <c r="D231" s="3">
        <v>8992761166212</v>
      </c>
      <c r="E231" s="3" t="s">
        <v>1293</v>
      </c>
      <c r="F231" s="63">
        <v>4000</v>
      </c>
      <c r="G231" s="63">
        <v>1</v>
      </c>
      <c r="H231" s="68">
        <f t="shared" si="8"/>
        <v>4000</v>
      </c>
    </row>
    <row r="232" spans="2:8" x14ac:dyDescent="0.3">
      <c r="B232" s="67"/>
      <c r="C232" s="63"/>
      <c r="D232" s="63"/>
      <c r="E232" s="63"/>
      <c r="F232" s="63"/>
      <c r="G232" s="63"/>
      <c r="H232" s="145">
        <f>SUM(H228:H231)</f>
        <v>25500</v>
      </c>
    </row>
    <row r="233" spans="2:8" x14ac:dyDescent="0.3">
      <c r="B233" s="109"/>
      <c r="C233" s="110"/>
      <c r="D233" s="110"/>
      <c r="E233" s="110"/>
      <c r="F233" s="110"/>
      <c r="G233" s="164" t="s">
        <v>1566</v>
      </c>
      <c r="H233" s="165"/>
    </row>
    <row r="234" spans="2:8" x14ac:dyDescent="0.3">
      <c r="B234" s="109"/>
      <c r="C234" s="110"/>
      <c r="D234" s="110"/>
      <c r="E234" s="110"/>
      <c r="F234" s="110"/>
      <c r="G234" s="164"/>
      <c r="H234" s="165"/>
    </row>
    <row r="235" spans="2:8" x14ac:dyDescent="0.3">
      <c r="B235" s="109"/>
      <c r="C235" s="110"/>
      <c r="D235" s="110"/>
      <c r="E235" s="110"/>
      <c r="F235" s="110"/>
      <c r="G235" s="164"/>
      <c r="H235" s="165"/>
    </row>
    <row r="236" spans="2:8" x14ac:dyDescent="0.3">
      <c r="B236" s="109"/>
      <c r="C236" s="110"/>
      <c r="D236" s="110"/>
      <c r="E236" s="110"/>
      <c r="F236" s="110"/>
      <c r="G236" s="164"/>
      <c r="H236" s="165"/>
    </row>
    <row r="237" spans="2:8" ht="15" thickBot="1" x14ac:dyDescent="0.35">
      <c r="B237" s="111"/>
      <c r="C237" s="112"/>
      <c r="D237" s="112"/>
      <c r="E237" s="112"/>
      <c r="F237" s="112"/>
      <c r="G237" s="166" t="s">
        <v>1567</v>
      </c>
      <c r="H237" s="167"/>
    </row>
    <row r="238" spans="2:8" ht="15" thickBot="1" x14ac:dyDescent="0.35"/>
    <row r="239" spans="2:8" x14ac:dyDescent="0.3">
      <c r="B239" s="168" t="s">
        <v>1562</v>
      </c>
      <c r="C239" s="169"/>
      <c r="D239" s="170" t="s">
        <v>1617</v>
      </c>
      <c r="E239" s="170"/>
      <c r="F239" s="170"/>
      <c r="G239" s="170"/>
      <c r="H239" s="171"/>
    </row>
    <row r="240" spans="2:8" x14ac:dyDescent="0.3">
      <c r="B240" s="91" t="s">
        <v>1556</v>
      </c>
      <c r="C240" s="92" t="s">
        <v>1529</v>
      </c>
      <c r="D240" s="92" t="s">
        <v>1564</v>
      </c>
      <c r="E240" s="92" t="s">
        <v>1531</v>
      </c>
      <c r="F240" s="92" t="s">
        <v>1558</v>
      </c>
      <c r="G240" s="92" t="s">
        <v>1557</v>
      </c>
      <c r="H240" s="93" t="s">
        <v>1559</v>
      </c>
    </row>
    <row r="241" spans="2:8" x14ac:dyDescent="0.3">
      <c r="B241" s="94">
        <v>45205</v>
      </c>
      <c r="C241" s="63">
        <v>1</v>
      </c>
      <c r="D241" s="3" t="s">
        <v>990</v>
      </c>
      <c r="E241" s="3" t="s">
        <v>991</v>
      </c>
      <c r="F241" s="146">
        <v>14000</v>
      </c>
      <c r="G241" s="64">
        <v>1</v>
      </c>
      <c r="H241" s="68">
        <f>F241*G241</f>
        <v>14000</v>
      </c>
    </row>
    <row r="242" spans="2:8" x14ac:dyDescent="0.3">
      <c r="B242" s="94">
        <v>45215</v>
      </c>
      <c r="C242" s="63">
        <v>2</v>
      </c>
      <c r="D242" s="3" t="s">
        <v>317</v>
      </c>
      <c r="E242" s="3" t="s">
        <v>318</v>
      </c>
      <c r="F242" s="64">
        <v>3500</v>
      </c>
      <c r="G242" s="64">
        <v>3</v>
      </c>
      <c r="H242" s="68">
        <f t="shared" ref="H242:H247" si="9">F242*G242</f>
        <v>10500</v>
      </c>
    </row>
    <row r="243" spans="2:8" x14ac:dyDescent="0.3">
      <c r="B243" s="94">
        <v>45215</v>
      </c>
      <c r="C243" s="63">
        <v>3</v>
      </c>
      <c r="D243" s="3" t="s">
        <v>323</v>
      </c>
      <c r="E243" s="3" t="s">
        <v>324</v>
      </c>
      <c r="F243" s="64">
        <v>3300</v>
      </c>
      <c r="G243" s="64">
        <v>3</v>
      </c>
      <c r="H243" s="68">
        <f t="shared" si="9"/>
        <v>9900</v>
      </c>
    </row>
    <row r="244" spans="2:8" x14ac:dyDescent="0.3">
      <c r="B244" s="94">
        <v>45223</v>
      </c>
      <c r="C244" s="63">
        <v>4</v>
      </c>
      <c r="D244" s="3" t="s">
        <v>834</v>
      </c>
      <c r="E244" s="147" t="s">
        <v>835</v>
      </c>
      <c r="F244" s="64">
        <v>5000</v>
      </c>
      <c r="G244" s="64">
        <v>1</v>
      </c>
      <c r="H244" s="68">
        <f t="shared" si="9"/>
        <v>5000</v>
      </c>
    </row>
    <row r="245" spans="2:8" x14ac:dyDescent="0.3">
      <c r="B245" s="94">
        <v>45223</v>
      </c>
      <c r="C245" s="63">
        <v>5</v>
      </c>
      <c r="D245" s="3" t="s">
        <v>323</v>
      </c>
      <c r="E245" s="3" t="s">
        <v>324</v>
      </c>
      <c r="F245" s="64">
        <v>3300</v>
      </c>
      <c r="G245" s="64">
        <v>6</v>
      </c>
      <c r="H245" s="68">
        <f t="shared" si="9"/>
        <v>19800</v>
      </c>
    </row>
    <row r="246" spans="2:8" x14ac:dyDescent="0.3">
      <c r="B246" s="94">
        <v>45223</v>
      </c>
      <c r="C246" s="63">
        <v>6</v>
      </c>
      <c r="D246" s="3">
        <v>8992727005272</v>
      </c>
      <c r="E246" s="147" t="s">
        <v>1618</v>
      </c>
      <c r="F246" s="64">
        <v>5500</v>
      </c>
      <c r="G246" s="64">
        <v>1</v>
      </c>
      <c r="H246" s="68">
        <f t="shared" si="9"/>
        <v>5500</v>
      </c>
    </row>
    <row r="247" spans="2:8" x14ac:dyDescent="0.3">
      <c r="B247" s="94">
        <v>45223</v>
      </c>
      <c r="C247" s="63"/>
      <c r="D247" s="3" t="s">
        <v>1128</v>
      </c>
      <c r="E247" s="3" t="s">
        <v>1129</v>
      </c>
      <c r="F247" s="64">
        <v>5000</v>
      </c>
      <c r="G247" s="64">
        <v>1</v>
      </c>
      <c r="H247" s="68">
        <f t="shared" si="9"/>
        <v>5000</v>
      </c>
    </row>
    <row r="248" spans="2:8" ht="15" thickBot="1" x14ac:dyDescent="0.35">
      <c r="B248" s="102"/>
      <c r="C248" s="103"/>
      <c r="D248" s="103"/>
      <c r="E248" s="103"/>
      <c r="F248" s="142" t="s">
        <v>1559</v>
      </c>
      <c r="G248" s="142"/>
      <c r="H248" s="143">
        <f>SUM(H241:H247)</f>
        <v>69700</v>
      </c>
    </row>
    <row r="249" spans="2:8" x14ac:dyDescent="0.3">
      <c r="B249" s="109"/>
      <c r="C249" s="110"/>
      <c r="D249" s="110"/>
      <c r="E249" s="110"/>
      <c r="F249" s="110"/>
      <c r="G249" s="164" t="s">
        <v>1566</v>
      </c>
      <c r="H249" s="165"/>
    </row>
    <row r="250" spans="2:8" x14ac:dyDescent="0.3">
      <c r="B250" s="109"/>
      <c r="C250" s="110"/>
      <c r="D250" s="110"/>
      <c r="E250" s="110"/>
      <c r="F250" s="110"/>
      <c r="G250" s="164"/>
      <c r="H250" s="165"/>
    </row>
    <row r="251" spans="2:8" x14ac:dyDescent="0.3">
      <c r="B251" s="109"/>
      <c r="C251" s="110"/>
      <c r="D251" s="110"/>
      <c r="E251" s="110"/>
      <c r="F251" s="110"/>
      <c r="G251" s="164"/>
      <c r="H251" s="165"/>
    </row>
    <row r="252" spans="2:8" x14ac:dyDescent="0.3">
      <c r="B252" s="109"/>
      <c r="C252" s="110"/>
      <c r="D252" s="110"/>
      <c r="E252" s="110"/>
      <c r="F252" s="110"/>
      <c r="G252" s="164"/>
      <c r="H252" s="165"/>
    </row>
    <row r="253" spans="2:8" ht="15" thickBot="1" x14ac:dyDescent="0.35">
      <c r="B253" s="111"/>
      <c r="C253" s="112"/>
      <c r="D253" s="112"/>
      <c r="E253" s="112"/>
      <c r="F253" s="112"/>
      <c r="G253" s="166" t="s">
        <v>1567</v>
      </c>
      <c r="H253" s="167"/>
    </row>
    <row r="254" spans="2:8" x14ac:dyDescent="0.3">
      <c r="G254" s="45"/>
      <c r="H254" s="45"/>
    </row>
    <row r="255" spans="2:8" ht="15" thickBot="1" x14ac:dyDescent="0.35">
      <c r="G255" s="45"/>
      <c r="H255" s="45"/>
    </row>
    <row r="256" spans="2:8" x14ac:dyDescent="0.3">
      <c r="B256" s="185" t="s">
        <v>1562</v>
      </c>
      <c r="C256" s="186"/>
      <c r="D256" s="187" t="s">
        <v>1619</v>
      </c>
      <c r="E256" s="187"/>
      <c r="F256" s="187"/>
      <c r="G256" s="187"/>
      <c r="H256" s="188"/>
    </row>
    <row r="257" spans="2:8" ht="15" thickBot="1" x14ac:dyDescent="0.35">
      <c r="B257" s="46" t="s">
        <v>1556</v>
      </c>
      <c r="C257" s="47" t="s">
        <v>1529</v>
      </c>
      <c r="D257" s="47" t="s">
        <v>1564</v>
      </c>
      <c r="E257" s="47" t="s">
        <v>1531</v>
      </c>
      <c r="F257" s="47" t="s">
        <v>1558</v>
      </c>
      <c r="G257" s="47" t="s">
        <v>1557</v>
      </c>
      <c r="H257" s="48" t="s">
        <v>1559</v>
      </c>
    </row>
    <row r="258" spans="2:8" x14ac:dyDescent="0.3">
      <c r="B258" s="81">
        <v>45222</v>
      </c>
      <c r="C258" s="82">
        <v>1</v>
      </c>
      <c r="D258" s="2" t="s">
        <v>1251</v>
      </c>
      <c r="E258" s="82" t="s">
        <v>1620</v>
      </c>
      <c r="F258" s="83">
        <v>75000</v>
      </c>
      <c r="G258" s="83">
        <v>1</v>
      </c>
      <c r="H258" s="84">
        <f>F258*G258</f>
        <v>75000</v>
      </c>
    </row>
    <row r="259" spans="2:8" x14ac:dyDescent="0.3">
      <c r="B259" s="49">
        <v>45222</v>
      </c>
      <c r="C259" s="50">
        <v>2</v>
      </c>
      <c r="D259" s="1" t="s">
        <v>719</v>
      </c>
      <c r="E259" s="2" t="s">
        <v>720</v>
      </c>
      <c r="F259" s="51">
        <v>14500</v>
      </c>
      <c r="G259" s="51">
        <v>2</v>
      </c>
      <c r="H259" s="52">
        <f>F259*G259</f>
        <v>29000</v>
      </c>
    </row>
    <row r="260" spans="2:8" x14ac:dyDescent="0.3">
      <c r="B260" s="49">
        <v>45224</v>
      </c>
      <c r="C260" s="50">
        <v>3</v>
      </c>
      <c r="D260" s="1" t="s">
        <v>773</v>
      </c>
      <c r="E260" s="2" t="s">
        <v>774</v>
      </c>
      <c r="F260" s="51">
        <v>16500</v>
      </c>
      <c r="G260" s="51">
        <v>2</v>
      </c>
      <c r="H260" s="52">
        <f>F260*G260</f>
        <v>33000</v>
      </c>
    </row>
    <row r="261" spans="2:8" x14ac:dyDescent="0.3">
      <c r="B261" s="49">
        <v>45229</v>
      </c>
      <c r="C261" s="50">
        <v>4</v>
      </c>
      <c r="D261" s="50"/>
      <c r="E261" s="50" t="s">
        <v>1621</v>
      </c>
      <c r="F261" s="51">
        <v>130000</v>
      </c>
      <c r="G261" s="51">
        <v>1</v>
      </c>
      <c r="H261" s="52">
        <f>F261*G261</f>
        <v>130000</v>
      </c>
    </row>
    <row r="262" spans="2:8" x14ac:dyDescent="0.3">
      <c r="B262" s="53"/>
      <c r="C262" s="50"/>
      <c r="D262" s="50"/>
      <c r="E262" s="50"/>
      <c r="F262" s="50"/>
      <c r="G262" s="50"/>
      <c r="H262" s="61"/>
    </row>
    <row r="263" spans="2:8" ht="15" thickBot="1" x14ac:dyDescent="0.35">
      <c r="B263" s="55"/>
      <c r="C263" s="56"/>
      <c r="D263" s="56"/>
      <c r="E263" s="56"/>
      <c r="F263" s="85" t="s">
        <v>1559</v>
      </c>
      <c r="G263" s="85"/>
      <c r="H263" s="86">
        <f>SUM(H258:H262)</f>
        <v>267000</v>
      </c>
    </row>
    <row r="264" spans="2:8" x14ac:dyDescent="0.3">
      <c r="B264" s="54"/>
      <c r="F264" s="116"/>
      <c r="G264" s="116" t="s">
        <v>1635</v>
      </c>
      <c r="H264" s="148">
        <v>150000</v>
      </c>
    </row>
    <row r="265" spans="2:8" x14ac:dyDescent="0.3">
      <c r="B265" s="54"/>
      <c r="F265" s="116"/>
      <c r="G265" s="116" t="s">
        <v>1636</v>
      </c>
      <c r="H265" s="148">
        <f>H263-H264</f>
        <v>117000</v>
      </c>
    </row>
    <row r="266" spans="2:8" x14ac:dyDescent="0.3">
      <c r="B266" s="54"/>
      <c r="G266" s="163" t="s">
        <v>1566</v>
      </c>
      <c r="H266" s="189"/>
    </row>
    <row r="267" spans="2:8" x14ac:dyDescent="0.3">
      <c r="B267" s="54"/>
      <c r="G267" s="163"/>
      <c r="H267" s="189"/>
    </row>
    <row r="268" spans="2:8" x14ac:dyDescent="0.3">
      <c r="B268" s="54"/>
      <c r="G268" s="163"/>
      <c r="H268" s="189"/>
    </row>
    <row r="269" spans="2:8" x14ac:dyDescent="0.3">
      <c r="B269" s="54"/>
      <c r="G269" s="163"/>
      <c r="H269" s="189"/>
    </row>
    <row r="270" spans="2:8" ht="15" thickBot="1" x14ac:dyDescent="0.35">
      <c r="B270" s="55"/>
      <c r="C270" s="56"/>
      <c r="D270" s="56"/>
      <c r="E270" s="56"/>
      <c r="F270" s="56"/>
      <c r="G270" s="179" t="s">
        <v>1567</v>
      </c>
      <c r="H270" s="180"/>
    </row>
    <row r="271" spans="2:8" x14ac:dyDescent="0.3">
      <c r="G271" s="45"/>
      <c r="H271" s="45"/>
    </row>
    <row r="272" spans="2:8" ht="15" thickBot="1" x14ac:dyDescent="0.35"/>
    <row r="273" spans="2:8" x14ac:dyDescent="0.3">
      <c r="B273" s="190" t="s">
        <v>1562</v>
      </c>
      <c r="C273" s="191"/>
      <c r="D273" s="192" t="s">
        <v>1622</v>
      </c>
      <c r="E273" s="193"/>
      <c r="F273" s="193"/>
      <c r="G273" s="193"/>
      <c r="H273" s="194"/>
    </row>
    <row r="274" spans="2:8" x14ac:dyDescent="0.3">
      <c r="B274" s="46" t="s">
        <v>1556</v>
      </c>
      <c r="C274" s="47" t="s">
        <v>1529</v>
      </c>
      <c r="D274" s="47" t="s">
        <v>1564</v>
      </c>
      <c r="E274" s="47" t="s">
        <v>1531</v>
      </c>
      <c r="F274" s="47" t="s">
        <v>1558</v>
      </c>
      <c r="G274" s="47" t="s">
        <v>1557</v>
      </c>
      <c r="H274" s="48" t="s">
        <v>1559</v>
      </c>
    </row>
    <row r="275" spans="2:8" x14ac:dyDescent="0.3">
      <c r="B275" s="62">
        <v>45222</v>
      </c>
      <c r="C275" s="50">
        <v>1</v>
      </c>
      <c r="D275" s="1" t="s">
        <v>543</v>
      </c>
      <c r="E275" s="2" t="s">
        <v>544</v>
      </c>
      <c r="F275" s="51">
        <v>1000</v>
      </c>
      <c r="G275" s="51">
        <v>5</v>
      </c>
      <c r="H275" s="51">
        <f>F275*G275</f>
        <v>5000</v>
      </c>
    </row>
    <row r="276" spans="2:8" x14ac:dyDescent="0.3">
      <c r="B276" s="62">
        <v>45222</v>
      </c>
      <c r="C276" s="50">
        <v>2</v>
      </c>
      <c r="D276" s="7">
        <v>899118937073</v>
      </c>
      <c r="E276" s="2" t="s">
        <v>1308</v>
      </c>
      <c r="F276" s="51">
        <v>2000</v>
      </c>
      <c r="G276" s="51">
        <v>4</v>
      </c>
      <c r="H276" s="51">
        <f t="shared" ref="H276:H290" si="10">F276*G276</f>
        <v>8000</v>
      </c>
    </row>
    <row r="277" spans="2:8" x14ac:dyDescent="0.3">
      <c r="B277" s="62">
        <v>45222</v>
      </c>
      <c r="C277" s="50">
        <v>3</v>
      </c>
      <c r="D277" s="1" t="s">
        <v>565</v>
      </c>
      <c r="E277" s="2" t="s">
        <v>566</v>
      </c>
      <c r="F277" s="51">
        <v>2000</v>
      </c>
      <c r="G277" s="51">
        <v>2</v>
      </c>
      <c r="H277" s="51">
        <f t="shared" si="10"/>
        <v>4000</v>
      </c>
    </row>
    <row r="278" spans="2:8" x14ac:dyDescent="0.3">
      <c r="B278" s="62">
        <v>45222</v>
      </c>
      <c r="C278" s="50">
        <v>4</v>
      </c>
      <c r="D278" s="2" t="s">
        <v>898</v>
      </c>
      <c r="E278" s="2" t="s">
        <v>899</v>
      </c>
      <c r="F278" s="51">
        <v>1000</v>
      </c>
      <c r="G278" s="51">
        <v>10</v>
      </c>
      <c r="H278" s="51">
        <f t="shared" si="10"/>
        <v>10000</v>
      </c>
    </row>
    <row r="279" spans="2:8" x14ac:dyDescent="0.3">
      <c r="B279" s="62">
        <v>45222</v>
      </c>
      <c r="C279" s="50">
        <v>5</v>
      </c>
      <c r="D279" s="1" t="s">
        <v>555</v>
      </c>
      <c r="E279" s="2" t="s">
        <v>556</v>
      </c>
      <c r="F279" s="51">
        <v>1000</v>
      </c>
      <c r="G279" s="51">
        <v>2</v>
      </c>
      <c r="H279" s="51">
        <f t="shared" si="10"/>
        <v>2000</v>
      </c>
    </row>
    <row r="280" spans="2:8" x14ac:dyDescent="0.3">
      <c r="B280" s="62">
        <v>45222</v>
      </c>
      <c r="C280" s="50">
        <v>6</v>
      </c>
      <c r="D280" s="1" t="s">
        <v>563</v>
      </c>
      <c r="E280" s="2" t="s">
        <v>564</v>
      </c>
      <c r="F280" s="51">
        <v>2000</v>
      </c>
      <c r="G280" s="51">
        <v>2</v>
      </c>
      <c r="H280" s="51">
        <f t="shared" si="10"/>
        <v>4000</v>
      </c>
    </row>
    <row r="281" spans="2:8" x14ac:dyDescent="0.3">
      <c r="B281" s="62">
        <v>45222</v>
      </c>
      <c r="C281" s="50">
        <v>7</v>
      </c>
      <c r="D281" s="1" t="s">
        <v>559</v>
      </c>
      <c r="E281" s="2" t="s">
        <v>560</v>
      </c>
      <c r="F281" s="51">
        <v>1000</v>
      </c>
      <c r="G281" s="51">
        <v>2</v>
      </c>
      <c r="H281" s="51">
        <f t="shared" si="10"/>
        <v>2000</v>
      </c>
    </row>
    <row r="282" spans="2:8" x14ac:dyDescent="0.3">
      <c r="B282" s="62">
        <v>45222</v>
      </c>
      <c r="C282" s="50">
        <v>8</v>
      </c>
      <c r="D282" s="2" t="s">
        <v>70</v>
      </c>
      <c r="E282" s="2" t="s">
        <v>71</v>
      </c>
      <c r="F282" s="51">
        <v>500</v>
      </c>
      <c r="G282" s="51">
        <v>24</v>
      </c>
      <c r="H282" s="51">
        <f t="shared" si="10"/>
        <v>12000</v>
      </c>
    </row>
    <row r="283" spans="2:8" x14ac:dyDescent="0.3">
      <c r="B283" s="62">
        <v>45222</v>
      </c>
      <c r="C283" s="50">
        <v>9</v>
      </c>
      <c r="D283" s="1" t="s">
        <v>414</v>
      </c>
      <c r="E283" s="2" t="s">
        <v>415</v>
      </c>
      <c r="F283" s="51">
        <v>3500</v>
      </c>
      <c r="G283" s="51">
        <v>3</v>
      </c>
      <c r="H283" s="51">
        <f t="shared" si="10"/>
        <v>10500</v>
      </c>
    </row>
    <row r="284" spans="2:8" x14ac:dyDescent="0.3">
      <c r="B284" s="62">
        <v>45222</v>
      </c>
      <c r="C284" s="50">
        <v>10</v>
      </c>
      <c r="D284" s="1" t="s">
        <v>1623</v>
      </c>
      <c r="E284" s="2" t="s">
        <v>1624</v>
      </c>
      <c r="F284" s="51">
        <v>3500</v>
      </c>
      <c r="G284" s="51">
        <v>3</v>
      </c>
      <c r="H284" s="51">
        <f t="shared" si="10"/>
        <v>10500</v>
      </c>
    </row>
    <row r="285" spans="2:8" x14ac:dyDescent="0.3">
      <c r="B285" s="62">
        <v>45222</v>
      </c>
      <c r="C285" s="50">
        <v>11</v>
      </c>
      <c r="D285" s="2" t="s">
        <v>892</v>
      </c>
      <c r="E285" s="2" t="s">
        <v>893</v>
      </c>
      <c r="F285" s="51">
        <v>2000</v>
      </c>
      <c r="G285" s="51">
        <v>1</v>
      </c>
      <c r="H285" s="51">
        <f t="shared" si="10"/>
        <v>2000</v>
      </c>
    </row>
    <row r="286" spans="2:8" x14ac:dyDescent="0.3">
      <c r="B286" s="62">
        <v>45222</v>
      </c>
      <c r="C286" s="50">
        <v>12</v>
      </c>
      <c r="D286" s="1" t="s">
        <v>741</v>
      </c>
      <c r="E286" s="2" t="s">
        <v>742</v>
      </c>
      <c r="F286" s="51">
        <v>6000</v>
      </c>
      <c r="G286" s="51">
        <v>1</v>
      </c>
      <c r="H286" s="51">
        <f t="shared" si="10"/>
        <v>6000</v>
      </c>
    </row>
    <row r="287" spans="2:8" x14ac:dyDescent="0.3">
      <c r="B287" s="62">
        <v>45222</v>
      </c>
      <c r="C287" s="50">
        <v>13</v>
      </c>
      <c r="D287" s="1" t="s">
        <v>755</v>
      </c>
      <c r="E287" s="2" t="s">
        <v>756</v>
      </c>
      <c r="F287" s="51">
        <v>5500</v>
      </c>
      <c r="G287" s="51">
        <v>1</v>
      </c>
      <c r="H287" s="51">
        <f t="shared" si="10"/>
        <v>5500</v>
      </c>
    </row>
    <row r="288" spans="2:8" x14ac:dyDescent="0.3">
      <c r="B288" s="62">
        <v>45222</v>
      </c>
      <c r="C288" s="50">
        <v>14</v>
      </c>
      <c r="D288" s="2" t="s">
        <v>1261</v>
      </c>
      <c r="E288" s="2" t="s">
        <v>1262</v>
      </c>
      <c r="F288" s="51">
        <v>12500</v>
      </c>
      <c r="G288" s="51">
        <v>1</v>
      </c>
      <c r="H288" s="51">
        <f t="shared" si="10"/>
        <v>12500</v>
      </c>
    </row>
    <row r="289" spans="2:8" x14ac:dyDescent="0.3">
      <c r="B289" s="62">
        <v>45222</v>
      </c>
      <c r="C289" s="50">
        <v>15</v>
      </c>
      <c r="D289" s="1" t="s">
        <v>769</v>
      </c>
      <c r="E289" s="2" t="s">
        <v>770</v>
      </c>
      <c r="F289" s="51">
        <v>17500</v>
      </c>
      <c r="G289" s="51">
        <v>1</v>
      </c>
      <c r="H289" s="51">
        <f t="shared" si="10"/>
        <v>17500</v>
      </c>
    </row>
    <row r="290" spans="2:8" x14ac:dyDescent="0.3">
      <c r="B290" s="62">
        <v>45222</v>
      </c>
      <c r="C290" s="50">
        <v>16</v>
      </c>
      <c r="D290" s="2" t="s">
        <v>336</v>
      </c>
      <c r="E290" s="2" t="s">
        <v>337</v>
      </c>
      <c r="F290" s="51">
        <v>3500</v>
      </c>
      <c r="G290" s="51">
        <v>10</v>
      </c>
      <c r="H290" s="51">
        <f t="shared" si="10"/>
        <v>35000</v>
      </c>
    </row>
    <row r="291" spans="2:8" x14ac:dyDescent="0.3">
      <c r="B291" s="62">
        <v>45222</v>
      </c>
      <c r="C291" s="50">
        <v>17</v>
      </c>
      <c r="D291" s="2" t="s">
        <v>1251</v>
      </c>
      <c r="E291" s="2" t="s">
        <v>1252</v>
      </c>
      <c r="F291" s="51">
        <v>75000</v>
      </c>
      <c r="G291" s="51">
        <v>1</v>
      </c>
      <c r="H291" s="51">
        <f>F291*G291</f>
        <v>75000</v>
      </c>
    </row>
    <row r="292" spans="2:8" x14ac:dyDescent="0.3">
      <c r="B292" s="50"/>
      <c r="C292" s="50"/>
      <c r="D292" s="50"/>
      <c r="E292" s="50"/>
      <c r="F292" s="50"/>
      <c r="G292" s="50"/>
      <c r="H292" s="50"/>
    </row>
    <row r="293" spans="2:8" ht="15" thickBot="1" x14ac:dyDescent="0.35">
      <c r="B293" s="55"/>
      <c r="C293" s="56"/>
      <c r="D293" s="56"/>
      <c r="E293" s="56"/>
      <c r="F293" s="85" t="s">
        <v>1559</v>
      </c>
      <c r="G293" s="85"/>
      <c r="H293" s="87">
        <f>SUM(H275:H292)</f>
        <v>221500</v>
      </c>
    </row>
    <row r="294" spans="2:8" x14ac:dyDescent="0.3">
      <c r="B294" s="54"/>
      <c r="G294" s="163" t="s">
        <v>1566</v>
      </c>
      <c r="H294" s="189"/>
    </row>
    <row r="295" spans="2:8" x14ac:dyDescent="0.3">
      <c r="B295" s="54"/>
      <c r="G295" s="163"/>
      <c r="H295" s="189"/>
    </row>
    <row r="296" spans="2:8" x14ac:dyDescent="0.3">
      <c r="B296" s="54"/>
      <c r="G296" s="163"/>
      <c r="H296" s="189"/>
    </row>
    <row r="297" spans="2:8" x14ac:dyDescent="0.3">
      <c r="B297" s="54"/>
      <c r="G297" s="163"/>
      <c r="H297" s="189"/>
    </row>
    <row r="298" spans="2:8" ht="15" thickBot="1" x14ac:dyDescent="0.35">
      <c r="B298" s="55"/>
      <c r="C298" s="56"/>
      <c r="D298" s="56"/>
      <c r="E298" s="56"/>
      <c r="F298" s="56"/>
      <c r="G298" s="179" t="s">
        <v>1567</v>
      </c>
      <c r="H298" s="180"/>
    </row>
    <row r="299" spans="2:8" ht="15" thickBot="1" x14ac:dyDescent="0.35">
      <c r="G299" s="45"/>
      <c r="H299" s="45"/>
    </row>
    <row r="300" spans="2:8" x14ac:dyDescent="0.3">
      <c r="B300" s="185" t="s">
        <v>1562</v>
      </c>
      <c r="C300" s="186"/>
      <c r="D300" s="187" t="s">
        <v>1625</v>
      </c>
      <c r="E300" s="187"/>
      <c r="F300" s="187"/>
      <c r="G300" s="187"/>
      <c r="H300" s="188"/>
    </row>
    <row r="301" spans="2:8" x14ac:dyDescent="0.3">
      <c r="B301" s="46" t="s">
        <v>1556</v>
      </c>
      <c r="C301" s="47" t="s">
        <v>1529</v>
      </c>
      <c r="D301" s="47" t="s">
        <v>1564</v>
      </c>
      <c r="E301" s="47" t="s">
        <v>1531</v>
      </c>
      <c r="F301" s="47" t="s">
        <v>1558</v>
      </c>
      <c r="G301" s="47" t="s">
        <v>1557</v>
      </c>
      <c r="H301" s="48" t="s">
        <v>1559</v>
      </c>
    </row>
    <row r="302" spans="2:8" x14ac:dyDescent="0.3">
      <c r="B302" s="49">
        <v>45226</v>
      </c>
      <c r="C302" s="50"/>
      <c r="D302" s="2" t="s">
        <v>1446</v>
      </c>
      <c r="E302" s="2" t="s">
        <v>1447</v>
      </c>
      <c r="F302" s="51">
        <v>143000</v>
      </c>
      <c r="G302" s="51">
        <v>1</v>
      </c>
      <c r="H302" s="52">
        <f>G302*F302</f>
        <v>143000</v>
      </c>
    </row>
    <row r="303" spans="2:8" x14ac:dyDescent="0.3">
      <c r="B303" s="49">
        <v>45226</v>
      </c>
      <c r="C303" s="50"/>
      <c r="D303" s="50" t="s">
        <v>1257</v>
      </c>
      <c r="E303" s="50" t="s">
        <v>1258</v>
      </c>
      <c r="F303" s="51">
        <v>18000</v>
      </c>
      <c r="G303" s="51">
        <v>1</v>
      </c>
      <c r="H303" s="52">
        <f t="shared" ref="H303:H305" si="11">G303*F303</f>
        <v>18000</v>
      </c>
    </row>
    <row r="304" spans="2:8" x14ac:dyDescent="0.3">
      <c r="B304" s="49">
        <v>45226</v>
      </c>
      <c r="C304" s="50"/>
      <c r="D304" s="50" t="s">
        <v>719</v>
      </c>
      <c r="E304" s="50" t="s">
        <v>720</v>
      </c>
      <c r="F304" s="51">
        <v>14500</v>
      </c>
      <c r="G304" s="51">
        <v>1</v>
      </c>
      <c r="H304" s="52">
        <f t="shared" si="11"/>
        <v>14500</v>
      </c>
    </row>
    <row r="305" spans="2:8" x14ac:dyDescent="0.3">
      <c r="B305" s="49">
        <v>45226</v>
      </c>
      <c r="C305" s="50"/>
      <c r="D305" s="50" t="s">
        <v>1226</v>
      </c>
      <c r="E305" s="50" t="s">
        <v>1227</v>
      </c>
      <c r="F305" s="51">
        <v>2000</v>
      </c>
      <c r="G305" s="51">
        <v>3</v>
      </c>
      <c r="H305" s="52">
        <f t="shared" si="11"/>
        <v>6000</v>
      </c>
    </row>
    <row r="306" spans="2:8" x14ac:dyDescent="0.3">
      <c r="B306" s="53"/>
      <c r="C306" s="50"/>
      <c r="D306" s="50"/>
      <c r="E306" s="50"/>
      <c r="F306" s="51"/>
      <c r="G306" s="51"/>
      <c r="H306" s="52"/>
    </row>
    <row r="307" spans="2:8" x14ac:dyDescent="0.3">
      <c r="B307" s="53"/>
      <c r="C307" s="50"/>
      <c r="D307" s="50"/>
      <c r="E307" s="50"/>
      <c r="F307" s="51" t="s">
        <v>1559</v>
      </c>
      <c r="G307" s="51"/>
      <c r="H307" s="52">
        <f>SUM(H302:H305)</f>
        <v>181500</v>
      </c>
    </row>
    <row r="308" spans="2:8" x14ac:dyDescent="0.3">
      <c r="B308" s="54"/>
      <c r="G308" s="163" t="s">
        <v>1566</v>
      </c>
      <c r="H308" s="189"/>
    </row>
    <row r="309" spans="2:8" x14ac:dyDescent="0.3">
      <c r="B309" s="54"/>
      <c r="G309" s="163"/>
      <c r="H309" s="189"/>
    </row>
    <row r="310" spans="2:8" x14ac:dyDescent="0.3">
      <c r="B310" s="54"/>
      <c r="G310" s="163"/>
      <c r="H310" s="189"/>
    </row>
    <row r="311" spans="2:8" x14ac:dyDescent="0.3">
      <c r="B311" s="54"/>
      <c r="G311" s="163"/>
      <c r="H311" s="189"/>
    </row>
    <row r="312" spans="2:8" ht="15" thickBot="1" x14ac:dyDescent="0.35">
      <c r="B312" s="55"/>
      <c r="C312" s="56"/>
      <c r="D312" s="56"/>
      <c r="E312" s="56"/>
      <c r="F312" s="56"/>
      <c r="G312" s="179" t="s">
        <v>1567</v>
      </c>
      <c r="H312" s="180"/>
    </row>
    <row r="313" spans="2:8" x14ac:dyDescent="0.3">
      <c r="G313" s="45"/>
      <c r="H313" s="45"/>
    </row>
    <row r="314" spans="2:8" ht="15" thickBot="1" x14ac:dyDescent="0.35"/>
    <row r="315" spans="2:8" x14ac:dyDescent="0.3">
      <c r="B315" s="185" t="s">
        <v>1562</v>
      </c>
      <c r="C315" s="186"/>
      <c r="D315" s="187" t="s">
        <v>1626</v>
      </c>
      <c r="E315" s="187"/>
      <c r="F315" s="187"/>
      <c r="G315" s="187"/>
      <c r="H315" s="188"/>
    </row>
    <row r="316" spans="2:8" x14ac:dyDescent="0.3">
      <c r="B316" s="46" t="s">
        <v>1556</v>
      </c>
      <c r="C316" s="47" t="s">
        <v>1529</v>
      </c>
      <c r="D316" s="47" t="s">
        <v>1564</v>
      </c>
      <c r="E316" s="47" t="s">
        <v>1531</v>
      </c>
      <c r="F316" s="47" t="s">
        <v>1558</v>
      </c>
      <c r="G316" s="47" t="s">
        <v>1557</v>
      </c>
      <c r="H316" s="48" t="s">
        <v>1559</v>
      </c>
    </row>
    <row r="317" spans="2:8" x14ac:dyDescent="0.3">
      <c r="B317" s="49">
        <v>45222</v>
      </c>
      <c r="C317" s="50">
        <v>1</v>
      </c>
      <c r="D317" s="2" t="s">
        <v>1230</v>
      </c>
      <c r="E317" s="2" t="s">
        <v>1231</v>
      </c>
      <c r="F317" s="80">
        <v>5000</v>
      </c>
      <c r="G317" s="51">
        <v>1</v>
      </c>
      <c r="H317" s="52">
        <f>F317*G317</f>
        <v>5000</v>
      </c>
    </row>
    <row r="318" spans="2:8" x14ac:dyDescent="0.3">
      <c r="B318" s="49">
        <v>45222</v>
      </c>
      <c r="C318" s="50">
        <v>2</v>
      </c>
      <c r="D318" s="2" t="s">
        <v>1261</v>
      </c>
      <c r="E318" s="2" t="s">
        <v>1262</v>
      </c>
      <c r="F318" s="51">
        <v>12500</v>
      </c>
      <c r="G318" s="51">
        <v>2</v>
      </c>
      <c r="H318" s="52">
        <f t="shared" ref="H318:H330" si="12">F318*G318</f>
        <v>25000</v>
      </c>
    </row>
    <row r="319" spans="2:8" x14ac:dyDescent="0.3">
      <c r="B319" s="49">
        <v>45222</v>
      </c>
      <c r="C319" s="50">
        <v>3</v>
      </c>
      <c r="D319" s="1" t="s">
        <v>1108</v>
      </c>
      <c r="E319" s="2" t="s">
        <v>1109</v>
      </c>
      <c r="F319" s="51">
        <v>10000</v>
      </c>
      <c r="G319" s="51">
        <v>2</v>
      </c>
      <c r="H319" s="52">
        <f t="shared" si="12"/>
        <v>20000</v>
      </c>
    </row>
    <row r="320" spans="2:8" x14ac:dyDescent="0.3">
      <c r="B320" s="49">
        <v>45222</v>
      </c>
      <c r="C320" s="50">
        <v>4</v>
      </c>
      <c r="D320" s="2" t="s">
        <v>683</v>
      </c>
      <c r="E320" s="2" t="s">
        <v>684</v>
      </c>
      <c r="F320" s="51">
        <v>10000</v>
      </c>
      <c r="G320" s="51">
        <v>1</v>
      </c>
      <c r="H320" s="52">
        <f t="shared" si="12"/>
        <v>10000</v>
      </c>
    </row>
    <row r="321" spans="2:8" x14ac:dyDescent="0.3">
      <c r="B321" s="49">
        <v>45222</v>
      </c>
      <c r="C321" s="50">
        <v>5</v>
      </c>
      <c r="D321" s="2" t="s">
        <v>1201</v>
      </c>
      <c r="E321" s="2" t="s">
        <v>1202</v>
      </c>
      <c r="F321" s="51">
        <v>18500</v>
      </c>
      <c r="G321" s="51">
        <v>1</v>
      </c>
      <c r="H321" s="52">
        <f t="shared" si="12"/>
        <v>18500</v>
      </c>
    </row>
    <row r="322" spans="2:8" x14ac:dyDescent="0.3">
      <c r="B322" s="49">
        <v>45222</v>
      </c>
      <c r="C322" s="50">
        <v>6</v>
      </c>
      <c r="D322" s="1" t="s">
        <v>1181</v>
      </c>
      <c r="E322" s="2" t="s">
        <v>1182</v>
      </c>
      <c r="F322" s="60">
        <v>10500</v>
      </c>
      <c r="G322" s="60">
        <v>1</v>
      </c>
      <c r="H322" s="52">
        <f t="shared" si="12"/>
        <v>10500</v>
      </c>
    </row>
    <row r="323" spans="2:8" x14ac:dyDescent="0.3">
      <c r="B323" s="49">
        <v>45222</v>
      </c>
      <c r="C323" s="50">
        <v>7</v>
      </c>
      <c r="D323" s="2" t="s">
        <v>1203</v>
      </c>
      <c r="E323" s="2" t="s">
        <v>1204</v>
      </c>
      <c r="F323" s="60">
        <v>5500</v>
      </c>
      <c r="G323" s="60">
        <v>2</v>
      </c>
      <c r="H323" s="52">
        <f t="shared" si="12"/>
        <v>11000</v>
      </c>
    </row>
    <row r="324" spans="2:8" x14ac:dyDescent="0.3">
      <c r="B324" s="49">
        <v>45222</v>
      </c>
      <c r="C324" s="50">
        <v>8</v>
      </c>
      <c r="D324" s="2" t="s">
        <v>834</v>
      </c>
      <c r="E324" s="2" t="s">
        <v>835</v>
      </c>
      <c r="F324" s="60">
        <v>5000</v>
      </c>
      <c r="G324" s="60">
        <v>2</v>
      </c>
      <c r="H324" s="52">
        <f t="shared" si="12"/>
        <v>10000</v>
      </c>
    </row>
    <row r="325" spans="2:8" x14ac:dyDescent="0.3">
      <c r="B325" s="49">
        <v>45222</v>
      </c>
      <c r="C325" s="50">
        <v>9</v>
      </c>
      <c r="D325" s="2" t="s">
        <v>1189</v>
      </c>
      <c r="E325" s="2" t="s">
        <v>1190</v>
      </c>
      <c r="F325" s="60">
        <v>4000</v>
      </c>
      <c r="G325" s="60">
        <v>6</v>
      </c>
      <c r="H325" s="52">
        <f t="shared" si="12"/>
        <v>24000</v>
      </c>
    </row>
    <row r="326" spans="2:8" x14ac:dyDescent="0.3">
      <c r="B326" s="49">
        <v>45222</v>
      </c>
      <c r="C326" s="50">
        <v>10</v>
      </c>
      <c r="D326" s="2" t="s">
        <v>619</v>
      </c>
      <c r="E326" s="2" t="s">
        <v>620</v>
      </c>
      <c r="F326" s="60">
        <v>1000</v>
      </c>
      <c r="G326" s="60">
        <v>12</v>
      </c>
      <c r="H326" s="70">
        <f t="shared" si="12"/>
        <v>12000</v>
      </c>
    </row>
    <row r="327" spans="2:8" x14ac:dyDescent="0.3">
      <c r="B327" s="49">
        <v>45222</v>
      </c>
      <c r="C327" s="50">
        <v>11</v>
      </c>
      <c r="D327" s="1" t="s">
        <v>797</v>
      </c>
      <c r="E327" s="2" t="s">
        <v>798</v>
      </c>
      <c r="F327" s="60">
        <v>1300</v>
      </c>
      <c r="G327" s="60">
        <v>12</v>
      </c>
      <c r="H327" s="70">
        <f t="shared" si="12"/>
        <v>15600</v>
      </c>
    </row>
    <row r="328" spans="2:8" x14ac:dyDescent="0.3">
      <c r="B328" s="49">
        <v>45222</v>
      </c>
      <c r="C328" s="50">
        <v>12</v>
      </c>
      <c r="D328" s="1" t="s">
        <v>263</v>
      </c>
      <c r="E328" s="2" t="s">
        <v>264</v>
      </c>
      <c r="F328" s="60">
        <v>9500</v>
      </c>
      <c r="G328" s="60">
        <v>1</v>
      </c>
      <c r="H328" s="70">
        <f t="shared" si="12"/>
        <v>9500</v>
      </c>
    </row>
    <row r="329" spans="2:8" x14ac:dyDescent="0.3">
      <c r="B329" s="49">
        <v>45222</v>
      </c>
      <c r="C329" s="50">
        <v>13</v>
      </c>
      <c r="D329" s="1" t="s">
        <v>253</v>
      </c>
      <c r="E329" s="2" t="s">
        <v>254</v>
      </c>
      <c r="F329" s="60">
        <v>5000</v>
      </c>
      <c r="G329" s="60">
        <v>2</v>
      </c>
      <c r="H329" s="70">
        <f t="shared" si="12"/>
        <v>10000</v>
      </c>
    </row>
    <row r="330" spans="2:8" x14ac:dyDescent="0.3">
      <c r="B330" s="67"/>
      <c r="C330" s="63"/>
      <c r="D330" s="63"/>
      <c r="E330" s="3" t="s">
        <v>1583</v>
      </c>
      <c r="F330" s="64">
        <v>374700</v>
      </c>
      <c r="G330" s="64">
        <v>1</v>
      </c>
      <c r="H330" s="68">
        <f t="shared" si="12"/>
        <v>374700</v>
      </c>
    </row>
    <row r="331" spans="2:8" x14ac:dyDescent="0.3">
      <c r="B331" s="53"/>
      <c r="C331" s="50"/>
      <c r="D331" s="50"/>
      <c r="E331" s="50"/>
      <c r="F331" s="47" t="s">
        <v>1559</v>
      </c>
      <c r="G331" s="47"/>
      <c r="H331" s="88">
        <f>SUM(H317:H330)</f>
        <v>555800</v>
      </c>
    </row>
    <row r="332" spans="2:8" x14ac:dyDescent="0.3">
      <c r="B332" s="54"/>
      <c r="G332" s="163" t="s">
        <v>1566</v>
      </c>
      <c r="H332" s="189"/>
    </row>
    <row r="333" spans="2:8" x14ac:dyDescent="0.3">
      <c r="B333" s="54"/>
      <c r="G333" s="163"/>
      <c r="H333" s="189"/>
    </row>
    <row r="334" spans="2:8" x14ac:dyDescent="0.3">
      <c r="B334" s="54"/>
      <c r="G334" s="163"/>
      <c r="H334" s="189"/>
    </row>
    <row r="335" spans="2:8" x14ac:dyDescent="0.3">
      <c r="B335" s="54"/>
      <c r="G335" s="163"/>
      <c r="H335" s="189"/>
    </row>
    <row r="336" spans="2:8" ht="15" thickBot="1" x14ac:dyDescent="0.35">
      <c r="B336" s="55"/>
      <c r="C336" s="56"/>
      <c r="D336" s="56"/>
      <c r="E336" s="56"/>
      <c r="F336" s="56"/>
      <c r="G336" s="179" t="s">
        <v>1567</v>
      </c>
      <c r="H336" s="180"/>
    </row>
    <row r="337" spans="2:8" x14ac:dyDescent="0.3">
      <c r="G337" s="45"/>
      <c r="H337" s="45"/>
    </row>
    <row r="339" spans="2:8" ht="15" thickBot="1" x14ac:dyDescent="0.35"/>
    <row r="340" spans="2:8" x14ac:dyDescent="0.3">
      <c r="B340" s="185" t="s">
        <v>1562</v>
      </c>
      <c r="C340" s="186"/>
      <c r="D340" s="187" t="s">
        <v>1627</v>
      </c>
      <c r="E340" s="187"/>
      <c r="F340" s="187"/>
      <c r="G340" s="187"/>
      <c r="H340" s="188"/>
    </row>
    <row r="341" spans="2:8" x14ac:dyDescent="0.3">
      <c r="B341" s="46" t="s">
        <v>1556</v>
      </c>
      <c r="C341" s="47" t="s">
        <v>1529</v>
      </c>
      <c r="D341" s="47" t="s">
        <v>1564</v>
      </c>
      <c r="E341" s="47" t="s">
        <v>1531</v>
      </c>
      <c r="F341" s="47" t="s">
        <v>1558</v>
      </c>
      <c r="G341" s="47" t="s">
        <v>1557</v>
      </c>
      <c r="H341" s="48" t="s">
        <v>1559</v>
      </c>
    </row>
    <row r="342" spans="2:8" x14ac:dyDescent="0.3">
      <c r="B342" s="62">
        <v>45225</v>
      </c>
      <c r="C342" s="50">
        <v>1</v>
      </c>
      <c r="D342" s="1" t="s">
        <v>162</v>
      </c>
      <c r="E342" s="2" t="s">
        <v>163</v>
      </c>
      <c r="F342" s="51">
        <v>3000</v>
      </c>
      <c r="G342" s="51">
        <v>3</v>
      </c>
      <c r="H342" s="51">
        <f>F342*G342</f>
        <v>9000</v>
      </c>
    </row>
    <row r="343" spans="2:8" x14ac:dyDescent="0.3">
      <c r="B343" s="62"/>
      <c r="C343" s="50"/>
      <c r="D343" s="2"/>
      <c r="E343" s="2"/>
      <c r="F343" s="65"/>
      <c r="G343" s="50"/>
      <c r="H343" s="51">
        <f t="shared" ref="H343" si="13">F343*G343</f>
        <v>0</v>
      </c>
    </row>
    <row r="344" spans="2:8" x14ac:dyDescent="0.3">
      <c r="B344" s="50"/>
      <c r="C344" s="50"/>
      <c r="D344" s="2"/>
      <c r="E344" s="2"/>
      <c r="F344" s="50" t="s">
        <v>1559</v>
      </c>
      <c r="G344" s="50"/>
      <c r="H344" s="51">
        <f>SUM(H342:H343)</f>
        <v>9000</v>
      </c>
    </row>
    <row r="345" spans="2:8" x14ac:dyDescent="0.3">
      <c r="B345" s="54"/>
      <c r="G345" s="163" t="s">
        <v>1566</v>
      </c>
      <c r="H345" s="189"/>
    </row>
    <row r="346" spans="2:8" x14ac:dyDescent="0.3">
      <c r="B346" s="54"/>
      <c r="G346" s="163"/>
      <c r="H346" s="189"/>
    </row>
    <row r="347" spans="2:8" x14ac:dyDescent="0.3">
      <c r="B347" s="54"/>
      <c r="G347" s="163"/>
      <c r="H347" s="189"/>
    </row>
    <row r="348" spans="2:8" x14ac:dyDescent="0.3">
      <c r="B348" s="54"/>
      <c r="G348" s="163"/>
      <c r="H348" s="189"/>
    </row>
    <row r="349" spans="2:8" ht="15" thickBot="1" x14ac:dyDescent="0.35">
      <c r="B349" s="55"/>
      <c r="C349" s="56"/>
      <c r="D349" s="56"/>
      <c r="E349" s="56"/>
      <c r="F349" s="56"/>
      <c r="G349" s="179" t="s">
        <v>1567</v>
      </c>
      <c r="H349" s="180"/>
    </row>
    <row r="350" spans="2:8" ht="15" thickBot="1" x14ac:dyDescent="0.35"/>
    <row r="351" spans="2:8" x14ac:dyDescent="0.3">
      <c r="B351" s="185" t="s">
        <v>1562</v>
      </c>
      <c r="C351" s="186"/>
      <c r="D351" s="187" t="s">
        <v>1628</v>
      </c>
      <c r="E351" s="187"/>
      <c r="F351" s="187"/>
      <c r="G351" s="187"/>
      <c r="H351" s="188"/>
    </row>
    <row r="352" spans="2:8" x14ac:dyDescent="0.3">
      <c r="B352" s="46" t="s">
        <v>1556</v>
      </c>
      <c r="C352" s="47" t="s">
        <v>1529</v>
      </c>
      <c r="D352" s="47" t="s">
        <v>1564</v>
      </c>
      <c r="E352" s="47" t="s">
        <v>1531</v>
      </c>
      <c r="F352" s="47" t="s">
        <v>1558</v>
      </c>
      <c r="G352" s="47" t="s">
        <v>1557</v>
      </c>
      <c r="H352" s="48" t="s">
        <v>1559</v>
      </c>
    </row>
    <row r="353" spans="2:8" x14ac:dyDescent="0.3">
      <c r="B353" s="49"/>
      <c r="C353" s="50">
        <v>1</v>
      </c>
      <c r="D353" s="2" t="s">
        <v>168</v>
      </c>
      <c r="E353" s="2" t="s">
        <v>169</v>
      </c>
      <c r="F353" s="51">
        <v>2500</v>
      </c>
      <c r="G353" s="51">
        <v>2</v>
      </c>
      <c r="H353" s="52">
        <f>F353*G353</f>
        <v>5000</v>
      </c>
    </row>
    <row r="354" spans="2:8" x14ac:dyDescent="0.3">
      <c r="B354" s="53"/>
      <c r="C354" s="50"/>
      <c r="D354" s="2"/>
      <c r="E354" s="2"/>
      <c r="F354" s="50" t="s">
        <v>1559</v>
      </c>
      <c r="G354" s="50"/>
      <c r="H354" s="52">
        <f>SUM(H353:H353)</f>
        <v>5000</v>
      </c>
    </row>
    <row r="355" spans="2:8" x14ac:dyDescent="0.3">
      <c r="B355" s="54"/>
      <c r="G355" s="163" t="s">
        <v>1566</v>
      </c>
      <c r="H355" s="189"/>
    </row>
    <row r="356" spans="2:8" x14ac:dyDescent="0.3">
      <c r="B356" s="54"/>
      <c r="G356" s="163"/>
      <c r="H356" s="189"/>
    </row>
    <row r="357" spans="2:8" x14ac:dyDescent="0.3">
      <c r="B357" s="54"/>
      <c r="G357" s="163"/>
      <c r="H357" s="189"/>
    </row>
    <row r="358" spans="2:8" ht="15" thickBot="1" x14ac:dyDescent="0.35">
      <c r="B358" s="55"/>
      <c r="C358" s="56"/>
      <c r="D358" s="56"/>
      <c r="E358" s="56"/>
      <c r="F358" s="56"/>
      <c r="G358" s="179" t="s">
        <v>1567</v>
      </c>
      <c r="H358" s="180"/>
    </row>
    <row r="359" spans="2:8" ht="15" thickBot="1" x14ac:dyDescent="0.35"/>
    <row r="360" spans="2:8" x14ac:dyDescent="0.3">
      <c r="B360" s="185" t="s">
        <v>1562</v>
      </c>
      <c r="C360" s="186"/>
      <c r="D360" s="187" t="s">
        <v>1628</v>
      </c>
      <c r="E360" s="187"/>
      <c r="F360" s="187"/>
      <c r="G360" s="187"/>
      <c r="H360" s="188"/>
    </row>
    <row r="361" spans="2:8" x14ac:dyDescent="0.3">
      <c r="B361" s="46" t="s">
        <v>1556</v>
      </c>
      <c r="C361" s="47" t="s">
        <v>1529</v>
      </c>
      <c r="D361" s="47" t="s">
        <v>1564</v>
      </c>
      <c r="E361" s="47" t="s">
        <v>1531</v>
      </c>
      <c r="F361" s="47" t="s">
        <v>1558</v>
      </c>
      <c r="G361" s="47" t="s">
        <v>1557</v>
      </c>
      <c r="H361" s="48" t="s">
        <v>1559</v>
      </c>
    </row>
    <row r="362" spans="2:8" x14ac:dyDescent="0.3">
      <c r="B362" s="62">
        <v>45229</v>
      </c>
      <c r="C362" s="50">
        <v>1</v>
      </c>
      <c r="D362" s="2" t="s">
        <v>1259</v>
      </c>
      <c r="E362" s="2" t="s">
        <v>1260</v>
      </c>
      <c r="F362" s="50">
        <v>12000</v>
      </c>
      <c r="G362" s="50">
        <v>2</v>
      </c>
      <c r="H362" s="50">
        <f>F362*G362</f>
        <v>24000</v>
      </c>
    </row>
    <row r="363" spans="2:8" x14ac:dyDescent="0.3">
      <c r="B363" s="62">
        <v>45229</v>
      </c>
      <c r="C363" s="50">
        <v>2</v>
      </c>
      <c r="D363" s="2" t="s">
        <v>619</v>
      </c>
      <c r="E363" s="2" t="s">
        <v>620</v>
      </c>
      <c r="F363" s="50">
        <v>1000</v>
      </c>
      <c r="G363" s="50">
        <v>12</v>
      </c>
      <c r="H363" s="50">
        <f t="shared" ref="H363:H364" si="14">F363*G363</f>
        <v>12000</v>
      </c>
    </row>
    <row r="364" spans="2:8" x14ac:dyDescent="0.3">
      <c r="B364" s="62">
        <v>45229</v>
      </c>
      <c r="C364" s="50">
        <v>3</v>
      </c>
      <c r="D364" s="4" t="s">
        <v>787</v>
      </c>
      <c r="E364" s="50" t="s">
        <v>1629</v>
      </c>
      <c r="F364" s="50">
        <v>20000</v>
      </c>
      <c r="G364" s="50">
        <v>1</v>
      </c>
      <c r="H364" s="50">
        <f t="shared" si="14"/>
        <v>20000</v>
      </c>
    </row>
    <row r="365" spans="2:8" ht="15" thickBot="1" x14ac:dyDescent="0.35">
      <c r="B365" s="55"/>
      <c r="C365" s="56"/>
      <c r="D365" s="56"/>
      <c r="E365" s="56"/>
      <c r="F365" s="56" t="s">
        <v>1559</v>
      </c>
      <c r="G365" s="56"/>
      <c r="H365" s="89">
        <f>SUM(H362:H364)</f>
        <v>56000</v>
      </c>
    </row>
  </sheetData>
  <mergeCells count="112">
    <mergeCell ref="G355:H355"/>
    <mergeCell ref="G356:H357"/>
    <mergeCell ref="G358:H358"/>
    <mergeCell ref="B360:C360"/>
    <mergeCell ref="D360:H360"/>
    <mergeCell ref="B340:C340"/>
    <mergeCell ref="D340:H340"/>
    <mergeCell ref="G345:H345"/>
    <mergeCell ref="G346:H348"/>
    <mergeCell ref="G349:H349"/>
    <mergeCell ref="B351:C351"/>
    <mergeCell ref="D351:H351"/>
    <mergeCell ref="G312:H312"/>
    <mergeCell ref="B315:C315"/>
    <mergeCell ref="D315:H315"/>
    <mergeCell ref="G332:H332"/>
    <mergeCell ref="G333:H335"/>
    <mergeCell ref="G336:H336"/>
    <mergeCell ref="G295:H297"/>
    <mergeCell ref="G298:H298"/>
    <mergeCell ref="B300:C300"/>
    <mergeCell ref="D300:H300"/>
    <mergeCell ref="G308:H308"/>
    <mergeCell ref="G309:H311"/>
    <mergeCell ref="G266:H266"/>
    <mergeCell ref="G267:H269"/>
    <mergeCell ref="G270:H270"/>
    <mergeCell ref="B273:C273"/>
    <mergeCell ref="D273:H273"/>
    <mergeCell ref="G294:H294"/>
    <mergeCell ref="B239:C239"/>
    <mergeCell ref="D239:H239"/>
    <mergeCell ref="G249:H249"/>
    <mergeCell ref="G250:H252"/>
    <mergeCell ref="G253:H253"/>
    <mergeCell ref="B256:C256"/>
    <mergeCell ref="D256:H256"/>
    <mergeCell ref="G224:H224"/>
    <mergeCell ref="B226:C226"/>
    <mergeCell ref="D226:H226"/>
    <mergeCell ref="G233:H233"/>
    <mergeCell ref="G234:H236"/>
    <mergeCell ref="G237:H237"/>
    <mergeCell ref="G210:H212"/>
    <mergeCell ref="G213:H213"/>
    <mergeCell ref="B215:C215"/>
    <mergeCell ref="D215:H215"/>
    <mergeCell ref="G220:H220"/>
    <mergeCell ref="G221:H223"/>
    <mergeCell ref="G197:H197"/>
    <mergeCell ref="G198:H200"/>
    <mergeCell ref="G201:H201"/>
    <mergeCell ref="B203:C203"/>
    <mergeCell ref="D203:H203"/>
    <mergeCell ref="G209:H209"/>
    <mergeCell ref="B160:C160"/>
    <mergeCell ref="D160:H160"/>
    <mergeCell ref="G187:H187"/>
    <mergeCell ref="G188:H189"/>
    <mergeCell ref="G190:H190"/>
    <mergeCell ref="B192:C192"/>
    <mergeCell ref="D192:H192"/>
    <mergeCell ref="G142:H142"/>
    <mergeCell ref="B144:C144"/>
    <mergeCell ref="D144:H144"/>
    <mergeCell ref="G155:H155"/>
    <mergeCell ref="G156:H157"/>
    <mergeCell ref="G158:H158"/>
    <mergeCell ref="G118:H120"/>
    <mergeCell ref="G121:H121"/>
    <mergeCell ref="B123:C123"/>
    <mergeCell ref="D123:H123"/>
    <mergeCell ref="G138:H138"/>
    <mergeCell ref="G139:H141"/>
    <mergeCell ref="G94:H94"/>
    <mergeCell ref="G95:H97"/>
    <mergeCell ref="G98:H98"/>
    <mergeCell ref="B100:C100"/>
    <mergeCell ref="D100:H100"/>
    <mergeCell ref="G117:H117"/>
    <mergeCell ref="B75:C75"/>
    <mergeCell ref="D75:H75"/>
    <mergeCell ref="G80:H80"/>
    <mergeCell ref="G81:H83"/>
    <mergeCell ref="G84:H84"/>
    <mergeCell ref="B86:C86"/>
    <mergeCell ref="D86:H86"/>
    <mergeCell ref="G61:H61"/>
    <mergeCell ref="B63:C63"/>
    <mergeCell ref="D63:H63"/>
    <mergeCell ref="G69:H69"/>
    <mergeCell ref="G70:H72"/>
    <mergeCell ref="G73:H73"/>
    <mergeCell ref="G43:H45"/>
    <mergeCell ref="G46:H46"/>
    <mergeCell ref="B48:C48"/>
    <mergeCell ref="D48:H48"/>
    <mergeCell ref="G57:H57"/>
    <mergeCell ref="G58:H60"/>
    <mergeCell ref="G20:H20"/>
    <mergeCell ref="G21:H23"/>
    <mergeCell ref="G24:H24"/>
    <mergeCell ref="B26:C26"/>
    <mergeCell ref="D26:H26"/>
    <mergeCell ref="G42:H42"/>
    <mergeCell ref="B2:C2"/>
    <mergeCell ref="D2:H2"/>
    <mergeCell ref="G9:H9"/>
    <mergeCell ref="G10:H12"/>
    <mergeCell ref="G13:H13"/>
    <mergeCell ref="B15:C15"/>
    <mergeCell ref="D15: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29"/>
  <sheetViews>
    <sheetView topLeftCell="A111" workbookViewId="0">
      <selection activeCell="H130" sqref="H130"/>
    </sheetView>
  </sheetViews>
  <sheetFormatPr defaultRowHeight="14.4" x14ac:dyDescent="0.3"/>
  <cols>
    <col min="2" max="2" width="13.109375" customWidth="1"/>
    <col min="3" max="3" width="5.5546875" customWidth="1"/>
    <col min="4" max="4" width="14.33203125" customWidth="1"/>
    <col min="5" max="5" width="23.5546875" customWidth="1"/>
  </cols>
  <sheetData>
    <row r="2" spans="2:8" ht="15" thickBot="1" x14ac:dyDescent="0.35"/>
    <row r="3" spans="2:8" x14ac:dyDescent="0.3">
      <c r="B3" s="185" t="s">
        <v>1562</v>
      </c>
      <c r="C3" s="186"/>
      <c r="D3" s="187" t="s">
        <v>1571</v>
      </c>
      <c r="E3" s="187"/>
      <c r="F3" s="187"/>
      <c r="G3" s="187"/>
      <c r="H3" s="188"/>
    </row>
    <row r="4" spans="2:8" x14ac:dyDescent="0.3">
      <c r="B4" s="46" t="s">
        <v>1556</v>
      </c>
      <c r="C4" s="47" t="s">
        <v>1529</v>
      </c>
      <c r="D4" s="47" t="s">
        <v>1564</v>
      </c>
      <c r="E4" s="47" t="s">
        <v>1531</v>
      </c>
      <c r="F4" s="47" t="s">
        <v>1558</v>
      </c>
      <c r="G4" s="47" t="s">
        <v>1557</v>
      </c>
      <c r="H4" s="48" t="s">
        <v>1559</v>
      </c>
    </row>
    <row r="5" spans="2:8" x14ac:dyDescent="0.3">
      <c r="B5" s="62">
        <v>45231</v>
      </c>
      <c r="C5" s="50">
        <v>1</v>
      </c>
      <c r="D5" s="15" t="s">
        <v>777</v>
      </c>
      <c r="E5" s="16" t="s">
        <v>778</v>
      </c>
      <c r="F5" s="50">
        <v>15500</v>
      </c>
      <c r="G5" s="50">
        <v>5</v>
      </c>
      <c r="H5" s="50">
        <f>F5*G5</f>
        <v>77500</v>
      </c>
    </row>
    <row r="6" spans="2:8" x14ac:dyDescent="0.3">
      <c r="B6" s="62">
        <v>45231</v>
      </c>
      <c r="C6" s="50">
        <v>2</v>
      </c>
      <c r="D6" s="15" t="s">
        <v>719</v>
      </c>
      <c r="E6" s="16" t="s">
        <v>720</v>
      </c>
      <c r="F6" s="50">
        <v>15000</v>
      </c>
      <c r="G6" s="50">
        <v>3</v>
      </c>
      <c r="H6" s="50">
        <f t="shared" ref="H6:H17" si="0">F6*G6</f>
        <v>45000</v>
      </c>
    </row>
    <row r="7" spans="2:8" x14ac:dyDescent="0.3">
      <c r="B7" s="62">
        <v>45231</v>
      </c>
      <c r="C7" s="50">
        <v>3</v>
      </c>
      <c r="D7" s="15" t="s">
        <v>240</v>
      </c>
      <c r="E7" s="16" t="s">
        <v>241</v>
      </c>
      <c r="F7" s="50">
        <v>2000</v>
      </c>
      <c r="G7" s="50">
        <v>5</v>
      </c>
      <c r="H7" s="50">
        <f t="shared" si="0"/>
        <v>10000</v>
      </c>
    </row>
    <row r="8" spans="2:8" x14ac:dyDescent="0.3">
      <c r="B8" s="62">
        <v>45231</v>
      </c>
      <c r="C8" s="50">
        <v>4</v>
      </c>
      <c r="D8" s="15" t="s">
        <v>1514</v>
      </c>
      <c r="E8" s="16" t="s">
        <v>1515</v>
      </c>
      <c r="F8" s="50">
        <v>20000</v>
      </c>
      <c r="G8" s="50">
        <v>1</v>
      </c>
      <c r="H8" s="50">
        <f t="shared" si="0"/>
        <v>20000</v>
      </c>
    </row>
    <row r="9" spans="2:8" x14ac:dyDescent="0.3">
      <c r="B9" s="62">
        <v>45231</v>
      </c>
      <c r="C9" s="50">
        <v>5</v>
      </c>
      <c r="D9" s="15" t="s">
        <v>172</v>
      </c>
      <c r="E9" s="16" t="s">
        <v>173</v>
      </c>
      <c r="F9" s="50">
        <v>10000</v>
      </c>
      <c r="G9" s="50">
        <v>1</v>
      </c>
      <c r="H9" s="50">
        <f t="shared" si="0"/>
        <v>10000</v>
      </c>
    </row>
    <row r="10" spans="2:8" x14ac:dyDescent="0.3">
      <c r="B10" s="62">
        <v>45231</v>
      </c>
      <c r="C10" s="50">
        <v>6</v>
      </c>
      <c r="D10" s="50"/>
      <c r="E10" s="16" t="s">
        <v>1632</v>
      </c>
      <c r="F10" s="50">
        <v>5000</v>
      </c>
      <c r="G10" s="50">
        <v>1</v>
      </c>
      <c r="H10" s="50">
        <f t="shared" si="0"/>
        <v>5000</v>
      </c>
    </row>
    <row r="11" spans="2:8" x14ac:dyDescent="0.3">
      <c r="B11" s="62">
        <v>45231</v>
      </c>
      <c r="C11" s="50">
        <v>7</v>
      </c>
      <c r="D11" s="16" t="s">
        <v>868</v>
      </c>
      <c r="E11" s="16" t="s">
        <v>869</v>
      </c>
      <c r="F11" s="50">
        <v>4000</v>
      </c>
      <c r="G11" s="50">
        <v>2</v>
      </c>
      <c r="H11" s="50">
        <f t="shared" si="0"/>
        <v>8000</v>
      </c>
    </row>
    <row r="12" spans="2:8" x14ac:dyDescent="0.3">
      <c r="B12" s="62">
        <v>45231</v>
      </c>
      <c r="C12" s="50">
        <v>8</v>
      </c>
      <c r="D12" s="16" t="s">
        <v>121</v>
      </c>
      <c r="E12" s="16" t="s">
        <v>122</v>
      </c>
      <c r="F12" s="50">
        <v>5500</v>
      </c>
      <c r="G12" s="50">
        <v>1</v>
      </c>
      <c r="H12" s="50">
        <f t="shared" si="0"/>
        <v>5500</v>
      </c>
    </row>
    <row r="13" spans="2:8" x14ac:dyDescent="0.3">
      <c r="B13" s="62">
        <v>45231</v>
      </c>
      <c r="C13" s="50">
        <v>9</v>
      </c>
      <c r="D13" s="15" t="s">
        <v>227</v>
      </c>
      <c r="E13" s="18" t="s">
        <v>228</v>
      </c>
      <c r="F13" s="50">
        <v>7500</v>
      </c>
      <c r="G13" s="50">
        <v>1</v>
      </c>
      <c r="H13" s="50">
        <f t="shared" si="0"/>
        <v>7500</v>
      </c>
    </row>
    <row r="14" spans="2:8" x14ac:dyDescent="0.3">
      <c r="B14" s="62">
        <v>45231</v>
      </c>
      <c r="C14" s="50">
        <v>10</v>
      </c>
      <c r="D14" s="16" t="s">
        <v>657</v>
      </c>
      <c r="E14" s="16" t="s">
        <v>658</v>
      </c>
      <c r="F14" s="50">
        <v>5000</v>
      </c>
      <c r="G14" s="50">
        <v>1</v>
      </c>
      <c r="H14" s="50">
        <f t="shared" si="0"/>
        <v>5000</v>
      </c>
    </row>
    <row r="15" spans="2:8" x14ac:dyDescent="0.3">
      <c r="B15" s="62">
        <v>45231</v>
      </c>
      <c r="C15" s="50">
        <v>11</v>
      </c>
      <c r="D15" s="16" t="s">
        <v>1187</v>
      </c>
      <c r="E15" s="16" t="s">
        <v>1188</v>
      </c>
      <c r="F15" s="50">
        <v>5000</v>
      </c>
      <c r="G15" s="50">
        <v>1</v>
      </c>
      <c r="H15" s="50">
        <f t="shared" si="0"/>
        <v>5000</v>
      </c>
    </row>
    <row r="16" spans="2:8" x14ac:dyDescent="0.3">
      <c r="B16" s="62">
        <v>45231</v>
      </c>
      <c r="C16" s="50">
        <v>12</v>
      </c>
      <c r="D16" s="15" t="s">
        <v>206</v>
      </c>
      <c r="E16" s="16" t="s">
        <v>207</v>
      </c>
      <c r="F16" s="50">
        <v>11000</v>
      </c>
      <c r="G16" s="50">
        <v>1</v>
      </c>
      <c r="H16" s="50">
        <f t="shared" si="0"/>
        <v>11000</v>
      </c>
    </row>
    <row r="17" spans="2:8" x14ac:dyDescent="0.3">
      <c r="B17" s="62">
        <v>45231</v>
      </c>
      <c r="C17" s="50">
        <v>13</v>
      </c>
      <c r="D17" s="16" t="s">
        <v>138</v>
      </c>
      <c r="E17" s="16" t="s">
        <v>139</v>
      </c>
      <c r="F17" s="50">
        <v>6500</v>
      </c>
      <c r="G17" s="50">
        <v>1</v>
      </c>
      <c r="H17" s="50">
        <f t="shared" si="0"/>
        <v>6500</v>
      </c>
    </row>
    <row r="18" spans="2:8" x14ac:dyDescent="0.3">
      <c r="B18" s="50"/>
      <c r="C18" s="50"/>
      <c r="D18" s="50"/>
      <c r="E18" s="50"/>
      <c r="F18" s="50"/>
      <c r="G18" s="50"/>
      <c r="H18" s="50"/>
    </row>
    <row r="19" spans="2:8" x14ac:dyDescent="0.3">
      <c r="B19" s="50"/>
      <c r="C19" s="50"/>
      <c r="D19" s="50"/>
      <c r="E19" s="50"/>
      <c r="F19" s="50"/>
      <c r="G19" s="50"/>
      <c r="H19" s="47">
        <f>SUM(H5:H18)</f>
        <v>216000</v>
      </c>
    </row>
    <row r="20" spans="2:8" x14ac:dyDescent="0.3">
      <c r="B20" s="54"/>
      <c r="G20" s="163" t="s">
        <v>1566</v>
      </c>
      <c r="H20" s="189"/>
    </row>
    <row r="21" spans="2:8" x14ac:dyDescent="0.3">
      <c r="B21" s="54"/>
      <c r="G21" s="163"/>
      <c r="H21" s="189"/>
    </row>
    <row r="22" spans="2:8" x14ac:dyDescent="0.3">
      <c r="B22" s="54"/>
      <c r="G22" s="163"/>
      <c r="H22" s="189"/>
    </row>
    <row r="23" spans="2:8" x14ac:dyDescent="0.3">
      <c r="B23" s="54"/>
      <c r="G23" s="163"/>
      <c r="H23" s="189"/>
    </row>
    <row r="24" spans="2:8" ht="15" thickBot="1" x14ac:dyDescent="0.35">
      <c r="B24" s="55"/>
      <c r="C24" s="56"/>
      <c r="D24" s="56"/>
      <c r="E24" s="56"/>
      <c r="F24" s="56"/>
      <c r="G24" s="179" t="s">
        <v>1567</v>
      </c>
      <c r="H24" s="180"/>
    </row>
    <row r="25" spans="2:8" ht="15" thickBot="1" x14ac:dyDescent="0.35"/>
    <row r="26" spans="2:8" x14ac:dyDescent="0.3">
      <c r="B26" s="117" t="s">
        <v>1562</v>
      </c>
      <c r="C26" s="118"/>
      <c r="D26" s="118" t="s">
        <v>1573</v>
      </c>
      <c r="E26" s="118"/>
      <c r="F26" s="118"/>
      <c r="G26" s="118"/>
      <c r="H26" s="119"/>
    </row>
    <row r="27" spans="2:8" x14ac:dyDescent="0.3">
      <c r="B27" s="46" t="s">
        <v>1556</v>
      </c>
      <c r="C27" s="47" t="s">
        <v>1529</v>
      </c>
      <c r="D27" s="47" t="s">
        <v>1564</v>
      </c>
      <c r="E27" s="47" t="s">
        <v>1531</v>
      </c>
      <c r="F27" s="47" t="s">
        <v>1558</v>
      </c>
      <c r="G27" s="47" t="s">
        <v>1557</v>
      </c>
      <c r="H27" s="48" t="s">
        <v>1559</v>
      </c>
    </row>
    <row r="28" spans="2:8" x14ac:dyDescent="0.3">
      <c r="B28" s="49">
        <v>45203</v>
      </c>
      <c r="C28" s="50">
        <v>1</v>
      </c>
      <c r="D28" s="50" t="s">
        <v>1261</v>
      </c>
      <c r="E28" s="50" t="s">
        <v>1262</v>
      </c>
      <c r="F28" s="51">
        <v>12500</v>
      </c>
      <c r="G28" s="51">
        <v>3</v>
      </c>
      <c r="H28" s="52">
        <v>37500</v>
      </c>
    </row>
    <row r="29" spans="2:8" x14ac:dyDescent="0.3">
      <c r="B29" s="49">
        <v>45217</v>
      </c>
      <c r="C29" s="50">
        <v>2</v>
      </c>
      <c r="D29" s="50" t="s">
        <v>777</v>
      </c>
      <c r="E29" s="50" t="s">
        <v>778</v>
      </c>
      <c r="F29" s="51">
        <v>15500</v>
      </c>
      <c r="G29" s="51">
        <v>1</v>
      </c>
      <c r="H29" s="52">
        <v>15500</v>
      </c>
    </row>
    <row r="30" spans="2:8" x14ac:dyDescent="0.3">
      <c r="B30" s="53"/>
      <c r="C30" s="50"/>
      <c r="D30" s="50"/>
      <c r="E30" s="50" t="s">
        <v>1634</v>
      </c>
      <c r="F30" s="51">
        <v>247000</v>
      </c>
      <c r="G30" s="51">
        <v>1</v>
      </c>
      <c r="H30" s="52">
        <v>247000</v>
      </c>
    </row>
    <row r="31" spans="2:8" x14ac:dyDescent="0.3">
      <c r="B31" s="53"/>
      <c r="C31" s="50"/>
      <c r="D31" s="50"/>
      <c r="E31" s="50"/>
      <c r="F31" s="51"/>
      <c r="G31" s="51"/>
      <c r="H31" s="52">
        <f>SUM(H28:H30)</f>
        <v>300000</v>
      </c>
    </row>
    <row r="32" spans="2:8" x14ac:dyDescent="0.3">
      <c r="B32" s="54"/>
      <c r="H32" s="131"/>
    </row>
    <row r="33" spans="2:8" x14ac:dyDescent="0.3">
      <c r="B33" s="54"/>
      <c r="G33" s="163" t="s">
        <v>1566</v>
      </c>
      <c r="H33" s="189"/>
    </row>
    <row r="34" spans="2:8" x14ac:dyDescent="0.3">
      <c r="B34" s="54"/>
      <c r="G34" s="163"/>
      <c r="H34" s="189"/>
    </row>
    <row r="35" spans="2:8" x14ac:dyDescent="0.3">
      <c r="B35" s="54"/>
      <c r="G35" s="163"/>
      <c r="H35" s="189"/>
    </row>
    <row r="36" spans="2:8" x14ac:dyDescent="0.3">
      <c r="B36" s="54"/>
      <c r="G36" s="163"/>
      <c r="H36" s="189"/>
    </row>
    <row r="37" spans="2:8" ht="15" thickBot="1" x14ac:dyDescent="0.35">
      <c r="B37" s="55"/>
      <c r="C37" s="56"/>
      <c r="D37" s="56"/>
      <c r="E37" s="56"/>
      <c r="F37" s="56"/>
      <c r="G37" s="179" t="s">
        <v>1567</v>
      </c>
      <c r="H37" s="180"/>
    </row>
    <row r="38" spans="2:8" ht="15" thickBot="1" x14ac:dyDescent="0.35"/>
    <row r="39" spans="2:8" x14ac:dyDescent="0.3">
      <c r="B39" s="117" t="s">
        <v>1562</v>
      </c>
      <c r="C39" s="118"/>
      <c r="D39" s="118" t="s">
        <v>1587</v>
      </c>
      <c r="E39" s="118"/>
      <c r="F39" s="118"/>
      <c r="G39" s="118"/>
      <c r="H39" s="119"/>
    </row>
    <row r="40" spans="2:8" x14ac:dyDescent="0.3">
      <c r="B40" s="46" t="s">
        <v>1556</v>
      </c>
      <c r="C40" s="47" t="s">
        <v>1529</v>
      </c>
      <c r="D40" s="47" t="s">
        <v>1564</v>
      </c>
      <c r="E40" s="47" t="s">
        <v>1531</v>
      </c>
      <c r="F40" s="47" t="s">
        <v>1558</v>
      </c>
      <c r="G40" s="47" t="s">
        <v>1557</v>
      </c>
      <c r="H40" s="48" t="s">
        <v>1559</v>
      </c>
    </row>
    <row r="41" spans="2:8" x14ac:dyDescent="0.3">
      <c r="B41" s="50"/>
      <c r="C41" s="50">
        <v>1</v>
      </c>
      <c r="D41" s="63" t="s">
        <v>719</v>
      </c>
      <c r="E41" s="50" t="s">
        <v>720</v>
      </c>
      <c r="F41" s="51">
        <v>14500</v>
      </c>
      <c r="G41" s="51">
        <v>1</v>
      </c>
      <c r="H41" s="51">
        <v>14500</v>
      </c>
    </row>
    <row r="42" spans="2:8" x14ac:dyDescent="0.3">
      <c r="B42" s="50"/>
      <c r="C42" s="50">
        <v>2</v>
      </c>
      <c r="D42" s="50" t="s">
        <v>1217</v>
      </c>
      <c r="E42" s="50" t="s">
        <v>1218</v>
      </c>
      <c r="F42" s="51">
        <v>5500</v>
      </c>
      <c r="G42" s="51">
        <v>1</v>
      </c>
      <c r="H42" s="51">
        <v>5500</v>
      </c>
    </row>
    <row r="43" spans="2:8" x14ac:dyDescent="0.3">
      <c r="B43" s="50"/>
      <c r="C43" s="50">
        <v>3</v>
      </c>
      <c r="D43" s="50" t="s">
        <v>892</v>
      </c>
      <c r="E43" s="50" t="s">
        <v>893</v>
      </c>
      <c r="F43" s="51">
        <v>2000</v>
      </c>
      <c r="G43" s="51">
        <v>1</v>
      </c>
      <c r="H43" s="51">
        <v>2000</v>
      </c>
    </row>
    <row r="44" spans="2:8" x14ac:dyDescent="0.3">
      <c r="B44" s="50"/>
      <c r="C44" s="50">
        <v>4</v>
      </c>
      <c r="D44" s="50" t="s">
        <v>396</v>
      </c>
      <c r="E44" s="50" t="s">
        <v>397</v>
      </c>
      <c r="F44" s="51">
        <v>17500</v>
      </c>
      <c r="G44" s="51">
        <v>1</v>
      </c>
      <c r="H44" s="51">
        <v>17500</v>
      </c>
    </row>
    <row r="45" spans="2:8" x14ac:dyDescent="0.3">
      <c r="B45" s="50"/>
      <c r="C45" s="50">
        <v>5</v>
      </c>
      <c r="D45" s="50" t="s">
        <v>336</v>
      </c>
      <c r="E45" s="50" t="s">
        <v>337</v>
      </c>
      <c r="F45" s="51">
        <v>3500</v>
      </c>
      <c r="G45" s="51">
        <v>2</v>
      </c>
      <c r="H45" s="51">
        <v>7000</v>
      </c>
    </row>
    <row r="46" spans="2:8" x14ac:dyDescent="0.3">
      <c r="B46" s="50"/>
      <c r="C46" s="50">
        <v>6</v>
      </c>
      <c r="D46" s="50" t="s">
        <v>317</v>
      </c>
      <c r="E46" s="50" t="s">
        <v>318</v>
      </c>
      <c r="F46" s="51">
        <v>3500</v>
      </c>
      <c r="G46" s="51">
        <v>2</v>
      </c>
      <c r="H46" s="51">
        <v>7000</v>
      </c>
    </row>
    <row r="47" spans="2:8" x14ac:dyDescent="0.3">
      <c r="B47" s="50"/>
      <c r="C47" s="50">
        <v>7</v>
      </c>
      <c r="D47" s="50" t="s">
        <v>1257</v>
      </c>
      <c r="E47" s="50" t="s">
        <v>1258</v>
      </c>
      <c r="F47" s="51">
        <v>18000</v>
      </c>
      <c r="G47" s="51">
        <v>1</v>
      </c>
      <c r="H47" s="51">
        <v>18000</v>
      </c>
    </row>
    <row r="48" spans="2:8" x14ac:dyDescent="0.3">
      <c r="B48" s="50"/>
      <c r="C48" s="50"/>
      <c r="D48" s="50"/>
      <c r="E48" s="50" t="s">
        <v>1640</v>
      </c>
      <c r="F48" s="51">
        <v>386484</v>
      </c>
      <c r="G48" s="51">
        <v>1</v>
      </c>
      <c r="H48" s="51">
        <v>386484</v>
      </c>
    </row>
    <row r="49" spans="2:8" x14ac:dyDescent="0.3">
      <c r="B49" s="50"/>
      <c r="C49" s="50"/>
      <c r="D49" s="50"/>
      <c r="E49" s="47"/>
      <c r="F49" s="69" t="s">
        <v>1559</v>
      </c>
      <c r="G49" s="69"/>
      <c r="H49" s="69">
        <v>457984</v>
      </c>
    </row>
    <row r="50" spans="2:8" x14ac:dyDescent="0.3">
      <c r="B50" s="50"/>
      <c r="C50" s="50"/>
      <c r="D50" s="50"/>
      <c r="E50" s="47"/>
      <c r="F50" s="69" t="s">
        <v>1638</v>
      </c>
      <c r="G50" s="69">
        <v>240000</v>
      </c>
      <c r="H50" s="69"/>
    </row>
    <row r="51" spans="2:8" x14ac:dyDescent="0.3">
      <c r="B51" s="50"/>
      <c r="C51" s="50"/>
      <c r="D51" s="50"/>
      <c r="E51" s="47"/>
      <c r="F51" s="69" t="s">
        <v>1639</v>
      </c>
      <c r="G51" s="69"/>
      <c r="H51" s="69">
        <f>H49-G50</f>
        <v>217984</v>
      </c>
    </row>
    <row r="56" spans="2:8" x14ac:dyDescent="0.3">
      <c r="B56" s="47" t="s">
        <v>1562</v>
      </c>
      <c r="C56" s="47"/>
      <c r="D56" s="47" t="s">
        <v>1563</v>
      </c>
      <c r="E56" s="47"/>
      <c r="F56" s="47"/>
      <c r="G56" s="47"/>
      <c r="H56" s="47"/>
    </row>
    <row r="57" spans="2:8" x14ac:dyDescent="0.3">
      <c r="B57" s="47" t="s">
        <v>1556</v>
      </c>
      <c r="C57" s="47" t="s">
        <v>1529</v>
      </c>
      <c r="D57" s="47" t="s">
        <v>1564</v>
      </c>
      <c r="E57" s="47" t="s">
        <v>1531</v>
      </c>
      <c r="F57" s="47" t="s">
        <v>1558</v>
      </c>
      <c r="G57" s="47" t="s">
        <v>1557</v>
      </c>
      <c r="H57" s="47" t="s">
        <v>1559</v>
      </c>
    </row>
    <row r="58" spans="2:8" x14ac:dyDescent="0.3">
      <c r="B58" s="49">
        <v>45202</v>
      </c>
      <c r="C58" s="50">
        <v>1</v>
      </c>
      <c r="D58" s="50" t="s">
        <v>1251</v>
      </c>
      <c r="E58" s="50" t="s">
        <v>1252</v>
      </c>
      <c r="F58" s="51">
        <v>73000</v>
      </c>
      <c r="G58" s="51">
        <v>1</v>
      </c>
      <c r="H58" s="51">
        <v>73000</v>
      </c>
    </row>
    <row r="59" spans="2:8" x14ac:dyDescent="0.3">
      <c r="B59" s="50"/>
      <c r="C59" s="50"/>
      <c r="D59" s="50"/>
      <c r="E59" s="50" t="s">
        <v>1565</v>
      </c>
      <c r="F59" s="51">
        <v>124000</v>
      </c>
      <c r="G59" s="51">
        <v>1</v>
      </c>
      <c r="H59" s="51">
        <v>124000</v>
      </c>
    </row>
    <row r="60" spans="2:8" x14ac:dyDescent="0.3">
      <c r="B60" s="50"/>
      <c r="C60" s="50"/>
      <c r="D60" s="50"/>
      <c r="E60" s="50"/>
      <c r="F60" s="51"/>
      <c r="G60" s="51"/>
      <c r="H60" s="51">
        <v>0</v>
      </c>
    </row>
    <row r="61" spans="2:8" x14ac:dyDescent="0.3">
      <c r="B61" s="50"/>
      <c r="C61" s="50"/>
      <c r="D61" s="50"/>
      <c r="E61" s="50"/>
      <c r="F61" s="51"/>
      <c r="G61" s="51"/>
      <c r="H61" s="51"/>
    </row>
    <row r="62" spans="2:8" x14ac:dyDescent="0.3">
      <c r="B62" s="50"/>
      <c r="C62" s="50"/>
      <c r="D62" s="50"/>
      <c r="E62" s="50"/>
      <c r="F62" s="69" t="s">
        <v>1559</v>
      </c>
      <c r="G62" s="69">
        <v>2</v>
      </c>
      <c r="H62" s="51">
        <v>197000</v>
      </c>
    </row>
    <row r="63" spans="2:8" x14ac:dyDescent="0.3">
      <c r="B63" s="50"/>
      <c r="C63" s="50"/>
      <c r="D63" s="50"/>
      <c r="E63" s="50"/>
      <c r="F63" s="69"/>
      <c r="G63" s="69" t="s">
        <v>1635</v>
      </c>
      <c r="H63" s="51">
        <v>150000</v>
      </c>
    </row>
    <row r="64" spans="2:8" x14ac:dyDescent="0.3">
      <c r="B64" s="50"/>
      <c r="C64" s="50"/>
      <c r="D64" s="50"/>
      <c r="E64" s="50"/>
      <c r="F64" s="69"/>
      <c r="G64" s="69" t="s">
        <v>1636</v>
      </c>
      <c r="H64" s="51">
        <f>H62-H63</f>
        <v>47000</v>
      </c>
    </row>
    <row r="65" spans="2:8" x14ac:dyDescent="0.3">
      <c r="B65" s="54"/>
      <c r="G65" s="163" t="s">
        <v>1566</v>
      </c>
      <c r="H65" s="189"/>
    </row>
    <row r="66" spans="2:8" x14ac:dyDescent="0.3">
      <c r="B66" s="54"/>
      <c r="G66" s="163"/>
      <c r="H66" s="189"/>
    </row>
    <row r="67" spans="2:8" x14ac:dyDescent="0.3">
      <c r="B67" s="54"/>
      <c r="G67" s="163"/>
      <c r="H67" s="189"/>
    </row>
    <row r="68" spans="2:8" x14ac:dyDescent="0.3">
      <c r="B68" s="54"/>
      <c r="G68" s="163"/>
      <c r="H68" s="189"/>
    </row>
    <row r="69" spans="2:8" ht="15" thickBot="1" x14ac:dyDescent="0.35">
      <c r="B69" s="55"/>
      <c r="C69" s="56"/>
      <c r="D69" s="56"/>
      <c r="E69" s="56"/>
      <c r="F69" s="56"/>
      <c r="G69" s="179" t="s">
        <v>1567</v>
      </c>
      <c r="H69" s="180"/>
    </row>
    <row r="70" spans="2:8" ht="15" thickBot="1" x14ac:dyDescent="0.35"/>
    <row r="71" spans="2:8" x14ac:dyDescent="0.3">
      <c r="B71" s="185" t="s">
        <v>1562</v>
      </c>
      <c r="C71" s="186"/>
      <c r="D71" s="187" t="s">
        <v>1619</v>
      </c>
      <c r="E71" s="187"/>
      <c r="F71" s="187"/>
      <c r="G71" s="187"/>
      <c r="H71" s="188"/>
    </row>
    <row r="72" spans="2:8" ht="15" thickBot="1" x14ac:dyDescent="0.35">
      <c r="B72" s="46" t="s">
        <v>1556</v>
      </c>
      <c r="C72" s="47" t="s">
        <v>1529</v>
      </c>
      <c r="D72" s="47" t="s">
        <v>1564</v>
      </c>
      <c r="E72" s="47" t="s">
        <v>1531</v>
      </c>
      <c r="F72" s="47" t="s">
        <v>1558</v>
      </c>
      <c r="G72" s="47" t="s">
        <v>1557</v>
      </c>
      <c r="H72" s="48" t="s">
        <v>1559</v>
      </c>
    </row>
    <row r="73" spans="2:8" x14ac:dyDescent="0.3">
      <c r="B73" s="81">
        <v>45222</v>
      </c>
      <c r="C73" s="82">
        <v>1</v>
      </c>
      <c r="D73" s="2" t="s">
        <v>1251</v>
      </c>
      <c r="E73" s="82" t="s">
        <v>1620</v>
      </c>
      <c r="F73" s="83">
        <v>75000</v>
      </c>
      <c r="G73" s="83">
        <v>1</v>
      </c>
      <c r="H73" s="84">
        <f>F73*G73</f>
        <v>75000</v>
      </c>
    </row>
    <row r="74" spans="2:8" x14ac:dyDescent="0.3">
      <c r="B74" s="49">
        <v>45222</v>
      </c>
      <c r="C74" s="50">
        <v>2</v>
      </c>
      <c r="D74" s="4" t="s">
        <v>719</v>
      </c>
      <c r="E74" s="2" t="s">
        <v>720</v>
      </c>
      <c r="F74" s="51">
        <v>14500</v>
      </c>
      <c r="G74" s="51">
        <v>2</v>
      </c>
      <c r="H74" s="52">
        <f>F74*G74</f>
        <v>29000</v>
      </c>
    </row>
    <row r="75" spans="2:8" x14ac:dyDescent="0.3">
      <c r="B75" s="49">
        <v>45224</v>
      </c>
      <c r="C75" s="50">
        <v>3</v>
      </c>
      <c r="D75" s="1" t="s">
        <v>773</v>
      </c>
      <c r="E75" s="2" t="s">
        <v>774</v>
      </c>
      <c r="F75" s="51">
        <v>16500</v>
      </c>
      <c r="G75" s="51">
        <v>2</v>
      </c>
      <c r="H75" s="52">
        <f>F75*G75</f>
        <v>33000</v>
      </c>
    </row>
    <row r="76" spans="2:8" x14ac:dyDescent="0.3">
      <c r="B76" s="49">
        <v>45229</v>
      </c>
      <c r="C76" s="50">
        <v>4</v>
      </c>
      <c r="D76" s="50"/>
      <c r="E76" s="50" t="s">
        <v>1621</v>
      </c>
      <c r="F76" s="51">
        <v>130000</v>
      </c>
      <c r="G76" s="51">
        <v>1</v>
      </c>
      <c r="H76" s="52">
        <f>F76*G76</f>
        <v>130000</v>
      </c>
    </row>
    <row r="77" spans="2:8" x14ac:dyDescent="0.3">
      <c r="B77" s="53"/>
      <c r="C77" s="50"/>
      <c r="D77" s="50"/>
      <c r="E77" s="50"/>
      <c r="F77" s="50"/>
      <c r="G77" s="50"/>
      <c r="H77" s="61"/>
    </row>
    <row r="78" spans="2:8" ht="15" thickBot="1" x14ac:dyDescent="0.35">
      <c r="B78" s="55"/>
      <c r="C78" s="56"/>
      <c r="D78" s="56"/>
      <c r="E78" s="56"/>
      <c r="F78" s="85" t="s">
        <v>1559</v>
      </c>
      <c r="G78" s="85"/>
      <c r="H78" s="86">
        <f>SUM(H73:H77)</f>
        <v>267000</v>
      </c>
    </row>
    <row r="79" spans="2:8" x14ac:dyDescent="0.3">
      <c r="B79" s="54"/>
      <c r="F79" s="116"/>
      <c r="G79" s="116" t="s">
        <v>1635</v>
      </c>
      <c r="H79" s="148">
        <v>150000</v>
      </c>
    </row>
    <row r="80" spans="2:8" x14ac:dyDescent="0.3">
      <c r="B80" s="54"/>
      <c r="F80" s="116"/>
      <c r="G80" s="116" t="s">
        <v>1636</v>
      </c>
      <c r="H80" s="148">
        <f>H78-H79</f>
        <v>117000</v>
      </c>
    </row>
    <row r="81" spans="2:8" x14ac:dyDescent="0.3">
      <c r="B81" s="54"/>
      <c r="G81" s="163" t="s">
        <v>1566</v>
      </c>
      <c r="H81" s="189"/>
    </row>
    <row r="82" spans="2:8" x14ac:dyDescent="0.3">
      <c r="B82" s="54"/>
      <c r="G82" s="163"/>
      <c r="H82" s="189"/>
    </row>
    <row r="83" spans="2:8" x14ac:dyDescent="0.3">
      <c r="B83" s="54"/>
      <c r="G83" s="163"/>
      <c r="H83" s="189"/>
    </row>
    <row r="84" spans="2:8" x14ac:dyDescent="0.3">
      <c r="B84" s="54"/>
      <c r="G84" s="163"/>
      <c r="H84" s="189"/>
    </row>
    <row r="85" spans="2:8" ht="15" thickBot="1" x14ac:dyDescent="0.35">
      <c r="B85" s="55"/>
      <c r="C85" s="56"/>
      <c r="D85" s="56"/>
      <c r="E85" s="56"/>
      <c r="F85" s="56"/>
      <c r="G85" s="179" t="s">
        <v>1567</v>
      </c>
      <c r="H85" s="180"/>
    </row>
    <row r="87" spans="2:8" ht="15" thickBot="1" x14ac:dyDescent="0.35"/>
    <row r="88" spans="2:8" x14ac:dyDescent="0.3">
      <c r="B88" s="117" t="s">
        <v>1562</v>
      </c>
      <c r="C88" s="118"/>
      <c r="D88" s="118" t="s">
        <v>1568</v>
      </c>
      <c r="E88" s="118"/>
      <c r="F88" s="118"/>
      <c r="G88" s="118"/>
      <c r="H88" s="119"/>
    </row>
    <row r="89" spans="2:8" x14ac:dyDescent="0.3">
      <c r="B89" s="46" t="s">
        <v>1556</v>
      </c>
      <c r="C89" s="47" t="s">
        <v>1529</v>
      </c>
      <c r="D89" s="47" t="s">
        <v>1564</v>
      </c>
      <c r="E89" s="47" t="s">
        <v>1531</v>
      </c>
      <c r="F89" s="47" t="s">
        <v>1558</v>
      </c>
      <c r="G89" s="47" t="s">
        <v>1557</v>
      </c>
      <c r="H89" s="48" t="s">
        <v>1559</v>
      </c>
    </row>
    <row r="90" spans="2:8" x14ac:dyDescent="0.3">
      <c r="B90" s="13">
        <v>45232</v>
      </c>
      <c r="D90" s="16" t="s">
        <v>1446</v>
      </c>
      <c r="E90" s="16" t="s">
        <v>1447</v>
      </c>
      <c r="F90">
        <v>143000</v>
      </c>
      <c r="G90">
        <v>1</v>
      </c>
      <c r="H90">
        <f>F90*G90</f>
        <v>143000</v>
      </c>
    </row>
    <row r="97" spans="2:8" ht="15" thickBot="1" x14ac:dyDescent="0.35"/>
    <row r="98" spans="2:8" x14ac:dyDescent="0.3">
      <c r="B98" s="117" t="s">
        <v>1562</v>
      </c>
      <c r="C98" s="118"/>
      <c r="D98" s="118" t="s">
        <v>1577</v>
      </c>
      <c r="E98" s="118"/>
      <c r="F98" s="118"/>
      <c r="G98" s="118"/>
      <c r="H98" s="119"/>
    </row>
    <row r="99" spans="2:8" x14ac:dyDescent="0.3">
      <c r="B99" s="46" t="s">
        <v>1556</v>
      </c>
      <c r="C99" s="47" t="s">
        <v>1529</v>
      </c>
      <c r="D99" s="47" t="s">
        <v>1564</v>
      </c>
      <c r="E99" s="47" t="s">
        <v>1531</v>
      </c>
      <c r="F99" s="47" t="s">
        <v>1558</v>
      </c>
      <c r="G99" s="47" t="s">
        <v>1557</v>
      </c>
      <c r="H99" s="48" t="s">
        <v>1559</v>
      </c>
    </row>
    <row r="100" spans="2:8" x14ac:dyDescent="0.3">
      <c r="B100" s="13">
        <v>45232</v>
      </c>
      <c r="D100" s="16" t="s">
        <v>1446</v>
      </c>
      <c r="E100" s="16" t="s">
        <v>1447</v>
      </c>
      <c r="F100">
        <v>143000</v>
      </c>
      <c r="G100">
        <v>2</v>
      </c>
      <c r="H100">
        <f>F100*G100</f>
        <v>286000</v>
      </c>
    </row>
    <row r="101" spans="2:8" x14ac:dyDescent="0.3">
      <c r="D101" s="16" t="s">
        <v>1251</v>
      </c>
      <c r="E101" s="16" t="s">
        <v>1252</v>
      </c>
      <c r="F101">
        <v>74000</v>
      </c>
      <c r="G101">
        <v>2</v>
      </c>
      <c r="H101">
        <f>G101*F101</f>
        <v>148000</v>
      </c>
    </row>
    <row r="106" spans="2:8" x14ac:dyDescent="0.3">
      <c r="H106">
        <f>SUM(H100:H105)</f>
        <v>434000</v>
      </c>
    </row>
    <row r="110" spans="2:8" ht="15" thickBot="1" x14ac:dyDescent="0.35"/>
    <row r="111" spans="2:8" x14ac:dyDescent="0.3">
      <c r="B111" s="117" t="s">
        <v>1562</v>
      </c>
      <c r="C111" s="118"/>
      <c r="D111" s="118" t="s">
        <v>1651</v>
      </c>
      <c r="E111" s="118"/>
      <c r="F111" s="118"/>
      <c r="G111" s="118"/>
      <c r="H111" s="119"/>
    </row>
    <row r="112" spans="2:8" x14ac:dyDescent="0.3">
      <c r="B112" s="46" t="s">
        <v>1556</v>
      </c>
      <c r="C112" s="47" t="s">
        <v>1529</v>
      </c>
      <c r="D112" s="47" t="s">
        <v>1564</v>
      </c>
      <c r="E112" s="47" t="s">
        <v>1531</v>
      </c>
      <c r="F112" s="47" t="s">
        <v>1558</v>
      </c>
      <c r="G112" s="47" t="s">
        <v>1557</v>
      </c>
      <c r="H112" s="48" t="s">
        <v>1559</v>
      </c>
    </row>
    <row r="113" spans="2:9" x14ac:dyDescent="0.3">
      <c r="B113" s="13">
        <v>45233</v>
      </c>
      <c r="D113" s="16" t="s">
        <v>832</v>
      </c>
      <c r="E113" s="25" t="s">
        <v>833</v>
      </c>
      <c r="F113">
        <v>6500</v>
      </c>
      <c r="G113">
        <v>1</v>
      </c>
      <c r="H113">
        <f>F113*G113</f>
        <v>6500</v>
      </c>
      <c r="I113" t="s">
        <v>1652</v>
      </c>
    </row>
    <row r="114" spans="2:9" x14ac:dyDescent="0.3">
      <c r="B114" s="13">
        <v>45233</v>
      </c>
      <c r="D114" s="16" t="s">
        <v>1257</v>
      </c>
      <c r="E114" s="16" t="s">
        <v>1258</v>
      </c>
      <c r="F114">
        <v>20000</v>
      </c>
      <c r="G114">
        <v>2</v>
      </c>
      <c r="H114">
        <f t="shared" ref="H114:H115" si="1">F114*G114</f>
        <v>40000</v>
      </c>
    </row>
    <row r="115" spans="2:9" x14ac:dyDescent="0.3">
      <c r="B115" s="13">
        <v>45233</v>
      </c>
      <c r="D115" s="15" t="s">
        <v>719</v>
      </c>
      <c r="E115" s="16" t="s">
        <v>720</v>
      </c>
      <c r="F115">
        <v>15000</v>
      </c>
      <c r="G115">
        <v>1</v>
      </c>
      <c r="H115">
        <f t="shared" si="1"/>
        <v>15000</v>
      </c>
    </row>
    <row r="118" spans="2:9" x14ac:dyDescent="0.3">
      <c r="H118">
        <f>SUM(H113:H117)</f>
        <v>61500</v>
      </c>
    </row>
    <row r="122" spans="2:9" ht="15" thickBot="1" x14ac:dyDescent="0.35"/>
    <row r="123" spans="2:9" x14ac:dyDescent="0.3">
      <c r="B123" s="117" t="s">
        <v>1562</v>
      </c>
      <c r="C123" s="118"/>
      <c r="D123" s="118" t="s">
        <v>1653</v>
      </c>
      <c r="E123" s="118"/>
      <c r="F123" s="118"/>
      <c r="G123" s="118"/>
      <c r="H123" s="119"/>
    </row>
    <row r="124" spans="2:9" x14ac:dyDescent="0.3">
      <c r="B124" s="46" t="s">
        <v>1556</v>
      </c>
      <c r="C124" s="47" t="s">
        <v>1529</v>
      </c>
      <c r="D124" s="47" t="s">
        <v>1564</v>
      </c>
      <c r="E124" s="47" t="s">
        <v>1531</v>
      </c>
      <c r="F124" s="47" t="s">
        <v>1558</v>
      </c>
      <c r="G124" s="47" t="s">
        <v>1557</v>
      </c>
      <c r="H124" s="48" t="s">
        <v>1559</v>
      </c>
    </row>
    <row r="125" spans="2:9" x14ac:dyDescent="0.3">
      <c r="B125" s="13">
        <v>45232</v>
      </c>
      <c r="C125">
        <v>1</v>
      </c>
      <c r="D125" s="16" t="s">
        <v>90</v>
      </c>
      <c r="E125" s="16" t="s">
        <v>91</v>
      </c>
      <c r="F125">
        <v>22000</v>
      </c>
      <c r="G125">
        <v>1</v>
      </c>
      <c r="H125">
        <f>G125*F125</f>
        <v>22000</v>
      </c>
    </row>
    <row r="126" spans="2:9" x14ac:dyDescent="0.3">
      <c r="B126" s="13">
        <v>45232</v>
      </c>
      <c r="D126" s="16" t="s">
        <v>886</v>
      </c>
      <c r="E126" s="16" t="s">
        <v>887</v>
      </c>
      <c r="F126">
        <v>15500</v>
      </c>
      <c r="G126">
        <v>1</v>
      </c>
      <c r="H126">
        <f t="shared" ref="H126:H128" si="2">G126*F126</f>
        <v>15500</v>
      </c>
    </row>
    <row r="127" spans="2:9" x14ac:dyDescent="0.3">
      <c r="H127">
        <f t="shared" si="2"/>
        <v>0</v>
      </c>
    </row>
    <row r="128" spans="2:9" x14ac:dyDescent="0.3">
      <c r="H128">
        <f t="shared" si="2"/>
        <v>0</v>
      </c>
    </row>
    <row r="129" spans="8:8" x14ac:dyDescent="0.3">
      <c r="H129">
        <f>SUM(H125:H128)</f>
        <v>37500</v>
      </c>
    </row>
  </sheetData>
  <mergeCells count="16">
    <mergeCell ref="B71:C71"/>
    <mergeCell ref="D71:H71"/>
    <mergeCell ref="B3:C3"/>
    <mergeCell ref="D3:H3"/>
    <mergeCell ref="G20:H20"/>
    <mergeCell ref="G21:H23"/>
    <mergeCell ref="G24:H24"/>
    <mergeCell ref="G33:H33"/>
    <mergeCell ref="G81:H81"/>
    <mergeCell ref="G82:H84"/>
    <mergeCell ref="G85:H85"/>
    <mergeCell ref="G34:H36"/>
    <mergeCell ref="G37:H37"/>
    <mergeCell ref="G65:H65"/>
    <mergeCell ref="G66:H68"/>
    <mergeCell ref="G69:H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workbookViewId="0">
      <selection activeCell="E7" sqref="E7"/>
    </sheetView>
  </sheetViews>
  <sheetFormatPr defaultRowHeight="14.4" x14ac:dyDescent="0.3"/>
  <cols>
    <col min="2" max="2" width="12.33203125" customWidth="1"/>
    <col min="3" max="3" width="16.6640625" customWidth="1"/>
  </cols>
  <sheetData>
    <row r="1" spans="1:6" x14ac:dyDescent="0.3">
      <c r="B1" s="163" t="s">
        <v>1646</v>
      </c>
      <c r="C1" s="163"/>
      <c r="D1" s="163"/>
      <c r="E1" s="163"/>
    </row>
    <row r="2" spans="1:6" x14ac:dyDescent="0.3">
      <c r="A2" t="s">
        <v>1529</v>
      </c>
      <c r="B2" t="s">
        <v>1530</v>
      </c>
      <c r="C2" t="s">
        <v>1531</v>
      </c>
      <c r="D2" t="s">
        <v>1647</v>
      </c>
      <c r="E2" t="s">
        <v>1558</v>
      </c>
      <c r="F2" t="s">
        <v>1559</v>
      </c>
    </row>
    <row r="3" spans="1:6" x14ac:dyDescent="0.3">
      <c r="A3">
        <v>1</v>
      </c>
      <c r="B3" s="15" t="s">
        <v>783</v>
      </c>
      <c r="C3" s="18" t="s">
        <v>784</v>
      </c>
      <c r="D3" s="160">
        <v>1</v>
      </c>
      <c r="E3" s="160">
        <v>33000</v>
      </c>
      <c r="F3" s="160">
        <f>E3*D3</f>
        <v>33000</v>
      </c>
    </row>
    <row r="4" spans="1:6" x14ac:dyDescent="0.3">
      <c r="A4">
        <v>2</v>
      </c>
      <c r="B4" s="42" t="s">
        <v>1348</v>
      </c>
      <c r="C4" s="42" t="s">
        <v>1349</v>
      </c>
      <c r="D4" s="160">
        <v>1</v>
      </c>
      <c r="E4" s="160">
        <v>1600</v>
      </c>
      <c r="F4" s="160">
        <f t="shared" ref="F4:F12" si="0">E4*D4</f>
        <v>1600</v>
      </c>
    </row>
    <row r="5" spans="1:6" x14ac:dyDescent="0.3">
      <c r="A5">
        <v>3</v>
      </c>
      <c r="D5" s="160"/>
      <c r="E5" s="160"/>
      <c r="F5" s="160">
        <f t="shared" si="0"/>
        <v>0</v>
      </c>
    </row>
    <row r="6" spans="1:6" x14ac:dyDescent="0.3">
      <c r="A6">
        <v>4</v>
      </c>
      <c r="D6" s="160"/>
      <c r="E6" s="160"/>
      <c r="F6" s="160">
        <f t="shared" si="0"/>
        <v>0</v>
      </c>
    </row>
    <row r="7" spans="1:6" x14ac:dyDescent="0.3">
      <c r="A7">
        <v>5</v>
      </c>
      <c r="D7" s="160"/>
      <c r="E7" s="160"/>
      <c r="F7" s="160">
        <f t="shared" si="0"/>
        <v>0</v>
      </c>
    </row>
    <row r="8" spans="1:6" x14ac:dyDescent="0.3">
      <c r="A8">
        <v>6</v>
      </c>
      <c r="D8" s="160"/>
      <c r="E8" s="160"/>
      <c r="F8" s="160">
        <f t="shared" si="0"/>
        <v>0</v>
      </c>
    </row>
    <row r="9" spans="1:6" x14ac:dyDescent="0.3">
      <c r="A9">
        <v>7</v>
      </c>
      <c r="D9" s="160"/>
      <c r="E9" s="160"/>
      <c r="F9" s="160">
        <f t="shared" si="0"/>
        <v>0</v>
      </c>
    </row>
    <row r="10" spans="1:6" x14ac:dyDescent="0.3">
      <c r="A10">
        <v>8</v>
      </c>
      <c r="D10" s="160"/>
      <c r="E10" s="160"/>
      <c r="F10" s="160">
        <f t="shared" si="0"/>
        <v>0</v>
      </c>
    </row>
    <row r="11" spans="1:6" x14ac:dyDescent="0.3">
      <c r="A11">
        <v>9</v>
      </c>
      <c r="D11" s="160"/>
      <c r="E11" s="160"/>
      <c r="F11" s="160">
        <f t="shared" si="0"/>
        <v>0</v>
      </c>
    </row>
    <row r="12" spans="1:6" x14ac:dyDescent="0.3">
      <c r="A12">
        <v>10</v>
      </c>
      <c r="D12" s="160"/>
      <c r="E12" s="160"/>
      <c r="F12" s="160">
        <f t="shared" si="0"/>
        <v>0</v>
      </c>
    </row>
    <row r="22" spans="1:7" x14ac:dyDescent="0.3">
      <c r="A22" s="195" t="s">
        <v>1648</v>
      </c>
      <c r="B22" s="195"/>
      <c r="C22" s="195"/>
      <c r="D22" s="195"/>
      <c r="E22" s="195"/>
      <c r="F22" s="195"/>
      <c r="G22" s="195"/>
    </row>
  </sheetData>
  <mergeCells count="2">
    <mergeCell ref="B1:E1"/>
    <mergeCell ref="A22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L19" sqref="L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KATALOG</vt:lpstr>
      <vt:lpstr>MASUK</vt:lpstr>
      <vt:lpstr>KELUAR</vt:lpstr>
      <vt:lpstr> PIUTANG OKT</vt:lpstr>
      <vt:lpstr>PIUTANG NOV</vt:lpstr>
      <vt:lpstr>HILANG</vt:lpstr>
      <vt:lpstr>RUSAK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NXA23</dc:creator>
  <cp:lastModifiedBy>asus asus</cp:lastModifiedBy>
  <dcterms:created xsi:type="dcterms:W3CDTF">2023-10-31T13:03:54Z</dcterms:created>
  <dcterms:modified xsi:type="dcterms:W3CDTF">2023-11-03T11:48:07Z</dcterms:modified>
</cp:coreProperties>
</file>