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Palavra Chave</t>
        </is>
      </c>
      <c r="B1" s="1" t="inlineStr">
        <is>
          <t>Link Clicável</t>
        </is>
      </c>
    </row>
    <row r="2">
      <c r="A2" t="inlineStr">
        <is>
          <t>safra São Paulo</t>
        </is>
      </c>
      <c r="B2">
        <f>HYPERLINK("https://g1.globo.com/sp/sorocaba-jundiai/nosso-campo/noticia/2024/10/13/produtores-de-sp-colhem-safra-do-trigo.ghtml", "https://g1.globo.com/sp/sorocaba-jundiai/nosso-campo/noticia/2024/10/13/produtores-de-sp-colhem-safra-do-trigo.ghtml")</f>
        <v/>
      </c>
    </row>
    <row r="3">
      <c r="A3" t="inlineStr">
        <is>
          <t>safra São Paulo</t>
        </is>
      </c>
      <c r="B3">
        <f>HYPERLINK("https://www1.folha.uol.com.br/folha-topicos/safra/", "https://www1.folha.uol.com.br/folha-topicos/safra/")</f>
        <v/>
      </c>
    </row>
    <row r="4">
      <c r="A4" t="inlineStr">
        <is>
          <t>safra São Paulo</t>
        </is>
      </c>
      <c r="B4">
        <f>HYPERLINK("https://www.cnnbrasil.com.br/tudo-sobre/banco-safra/", "https://www.cnnbrasil.com.br/tudo-sobre/banco-safra/")</f>
        <v/>
      </c>
    </row>
    <row r="5">
      <c r="A5" t="inlineStr">
        <is>
          <t>safra São Paulo</t>
        </is>
      </c>
      <c r="B5">
        <f>HYPERLINK("https://www.safra.com.br/", "https://www.safra.com.br/")</f>
        <v/>
      </c>
    </row>
    <row r="6">
      <c r="A6" t="inlineStr">
        <is>
          <t>safra São Paulo</t>
        </is>
      </c>
      <c r="B6">
        <f>HYPERLINK("https://www.safra.com.br/atendimento/atendimento-ao-cliente/agencias.htm", "https://www.safra.com.br/atendimento/atendimento-ao-cliente/agencias.htm")</f>
        <v/>
      </c>
    </row>
    <row r="7">
      <c r="A7" t="inlineStr">
        <is>
          <t>safra São Paulo</t>
        </is>
      </c>
      <c r="B7">
        <f>HYPERLINK("https://www.safra.com.br/safra-financeira.htm", "https://www.safra.com.br/safra-financeira.htm")</f>
        <v/>
      </c>
    </row>
    <row r="8">
      <c r="A8" t="inlineStr">
        <is>
          <t>safra São Paulo</t>
        </is>
      </c>
      <c r="B8">
        <f>HYPERLINK("https://www.safra.com.br/atendimento/app-safra.htm", "https://www.safra.com.br/atendimento/app-safra.htm")</f>
        <v/>
      </c>
    </row>
    <row r="9">
      <c r="A9" t="inlineStr">
        <is>
          <t>safra São Paulo</t>
        </is>
      </c>
      <c r="B9">
        <f>HYPERLINK("https://www.safra.com.br/pessoa-juridica.htm", "https://www.safra.com.br/pessoa-juridica.htm")</f>
        <v/>
      </c>
    </row>
    <row r="10">
      <c r="A10" t="inlineStr">
        <is>
          <t>safra São Paulo</t>
        </is>
      </c>
      <c r="B10">
        <f>HYPERLINK("https://agenciadenoticias.ibge.gov.br/agencia-noticias/2012-agencia-de-noticias/noticias/41296-pam-2023-safra-bate-recorde-mas-valor-da-producao-cai#:~:text=Em%20seguida%2C%20aparece%20S%C3%A3o%20Paulo,crescimento%20em%20rela%C3%A7%C3%A3o%20a%202022.", "https://agenciadenoticias.ibge.gov.br/agencia-noticias/2012-agencia-de-noticias/noticias/41296-pam-2023-safra-bate-recorde-mas-valor-da-producao-cai#:~:text=Em%20seguida%2C%20aparece%20S%C3%A3o%20Paulo,crescimento%20em%20rela%C3%A7%C3%A3o%20a%202022.")</f>
        <v/>
      </c>
    </row>
    <row r="11">
      <c r="A11" t="inlineStr">
        <is>
          <t>safra São Paulo</t>
        </is>
      </c>
      <c r="B11">
        <f>HYPERLINK("https://pt.wikipedia.org/wiki/Banco_Safra#:~:text=O%20Banco%20Safra%20S.A.%20%C3%A9,de%20produtos%20e%20servi%C3%A7os%20financeiros.", "https://pt.wikipedia.org/wiki/Banco_Safra#:~:text=O%20Banco%20Safra%20S.A.%20%C3%A9,de%20produtos%20e%20servi%C3%A7os%20financeiros.")</f>
        <v/>
      </c>
    </row>
    <row r="12">
      <c r="A12" t="inlineStr">
        <is>
          <t>safra São Paulo</t>
        </is>
      </c>
      <c r="B12">
        <f>HYPERLINK("https://www.safra.com.br/atendimento/canais-digitais.htm", "https://www.safra.com.br/atendimento/canais-digitais.htm")</f>
        <v/>
      </c>
    </row>
    <row r="13">
      <c r="A13" t="inlineStr">
        <is>
          <t>safra São Paulo</t>
        </is>
      </c>
      <c r="B13">
        <f>HYPERLINK("https://www.safra.com.br/sobre/nossa-historia.htm#:~:text=Banco%20Safra%20se%20estabelece%20no,alterado%20para%20Banco%20Safra%20S.A.", "https://www.safra.com.br/sobre/nossa-historia.htm#:~:text=Banco%20Safra%20se%20estabelece%20no,alterado%20para%20Banco%20Safra%20S.A.")</f>
        <v/>
      </c>
    </row>
    <row r="14">
      <c r="A14" t="inlineStr">
        <is>
          <t>safra São Paulo</t>
        </is>
      </c>
      <c r="B14">
        <f>HYPERLINK("https://investnews.com.br/tag/banco-safra/", "https://investnews.com.br/tag/banco-safra/")</f>
        <v/>
      </c>
    </row>
    <row r="15">
      <c r="A15" t="inlineStr">
        <is>
          <t>safra São Paulo</t>
        </is>
      </c>
      <c r="B15">
        <f>HYPERLINK("https://faespsenar.com.br/nova-projecao-da-safra-paulista-de-graos-aponta-reducao-de-22-na-producao/", "https://faespsenar.com.br/nova-projecao-da-safra-paulista-de-graos-aponta-reducao-de-22-na-producao/")</f>
        <v/>
      </c>
    </row>
    <row r="16">
      <c r="A16" t="inlineStr">
        <is>
          <t>safra São Paulo</t>
        </is>
      </c>
      <c r="B16">
        <f>HYPERLINK("https://www.saopaulo.sp.gov.br/spnoticias/ultimas-noticias/com-recorde-de-faturamento-citricultura-paulista-gera-mais-de-45-mil-empregos-na-safra/", "https://www.saopaulo.sp.gov.br/spnoticias/ultimas-noticias/com-recorde-de-faturamento-citricultura-paulista-gera-mais-de-45-mil-empregos-na-safra/")</f>
        <v/>
      </c>
    </row>
    <row r="17">
      <c r="A17" t="inlineStr">
        <is>
          <t>safra São Paulo</t>
        </is>
      </c>
      <c r="B17">
        <f>HYPERLINK("https://g1.globo.com/jornal-nacional/noticia/2024/10/15/apesar-da-seca-prolongada-brasil-deve-bater-novo-recorde-na-producao-de-graos-nesta-safra.ghtml", "https://g1.globo.com/jornal-nacional/noticia/2024/10/15/apesar-da-seca-prolongada-brasil-deve-bater-novo-recorde-na-producao-de-graos-nesta-safra.ghtml")</f>
        <v/>
      </c>
    </row>
    <row r="18">
      <c r="A18" t="inlineStr">
        <is>
          <t>safra São Paulo</t>
        </is>
      </c>
      <c r="B18">
        <f>HYPERLINK("https://www.agrolink.com.br/noticias/chuvas-retornam-e-renovam-expectativas-para-safra-de-verao_495917.html", "https://www.agrolink.com.br/noticias/chuvas-retornam-e-renovam-expectativas-para-safra-de-verao_495917.html")</f>
        <v/>
      </c>
    </row>
    <row r="19">
      <c r="A19" t="inlineStr">
        <is>
          <t>safra São Paulo</t>
        </is>
      </c>
      <c r="B19">
        <f>HYPERLINK("http://www.iea.sp.gov.br/out/TerTexto.php?codTexto=16234", "http://www.iea.sp.gov.br/out/TerTexto.php?codTexto=16234")</f>
        <v/>
      </c>
    </row>
    <row r="20">
      <c r="A20" t="inlineStr">
        <is>
          <t>madeira São Paulo</t>
        </is>
      </c>
      <c r="B20">
        <f>HYPERLINK("https://g1.globo.com/sp/itapetininga-regiao/noticia/2024/10/16/carreta-carregada-com-madeira-pega-fogo-e-impede-trafego-em-rodovia-de-sao-miguel-arcanjo.ghtml", "https://g1.globo.com/sp/itapetininga-regiao/noticia/2024/10/16/carreta-carregada-com-madeira-pega-fogo-e-impede-trafego-em-rodovia-de-sao-miguel-arcanjo.ghtml")</f>
        <v/>
      </c>
    </row>
    <row r="21">
      <c r="A21" t="inlineStr">
        <is>
          <t>madeira São Paulo</t>
        </is>
      </c>
      <c r="B21">
        <f>HYPERLINK("https://exame.com/noticias-sobre/papel-e-madeira/", "https://exame.com/noticias-sobre/papel-e-madeira/")</f>
        <v/>
      </c>
    </row>
    <row r="22">
      <c r="A22" t="inlineStr">
        <is>
          <t>madeira São Paulo</t>
        </is>
      </c>
      <c r="B22">
        <f>HYPERLINK("https://www.estadao.com.br/sao-paulo/predio-madeira-sao-paulo-faria-lima-usp/", "https://www.estadao.com.br/sao-paulo/predio-madeira-sao-paulo-faria-lima-usp/")</f>
        <v/>
      </c>
    </row>
    <row r="23">
      <c r="A23" t="inlineStr">
        <is>
          <t>madeira São Paulo</t>
        </is>
      </c>
      <c r="B23">
        <f>HYPERLINK("https://nauticaturvo.com.br/madeira+madeira+s%C3%A3o+paulo-48080/", "https://nauticaturvo.com.br/madeira+madeira+s%C3%A3o+paulo-48080/")</f>
        <v/>
      </c>
    </row>
    <row r="24">
      <c r="A24" t="inlineStr">
        <is>
          <t>madeira São Paulo</t>
        </is>
      </c>
      <c r="B24">
        <f>HYPERLINK("https://nauticaturvo.com.br/madeira%20madeira%20s%C3%A3o%20paulo-48080/", "https://nauticaturvo.com.br/madeira%20madeira%20s%C3%A3o%20paulo-48080/")</f>
        <v/>
      </c>
    </row>
    <row r="25">
      <c r="A25" t="inlineStr">
        <is>
          <t>madeira São Paulo</t>
        </is>
      </c>
      <c r="B25">
        <f>HYPERLINK("https://g1.globo.com/sp/presidente-prudente-regiao/noticia/2024/10/16/incendio-destroi-casa-de-madeira-no-jardim-bela-vista-em-alvares-machado.ghtml", "https://g1.globo.com/sp/presidente-prudente-regiao/noticia/2024/10/16/incendio-destroi-casa-de-madeira-no-jardim-bela-vista-em-alvares-machado.ghtml")</f>
        <v/>
      </c>
    </row>
    <row r="26">
      <c r="A26" t="inlineStr">
        <is>
          <t>madeira São Paulo</t>
        </is>
      </c>
      <c r="B26">
        <f>HYPERLINK("https://www.youtube.com/watch?v=AXYgUF85rxE", "https://www.youtube.com/watch?v=AXYgUF85rxE")</f>
        <v/>
      </c>
    </row>
    <row r="27">
      <c r="A27" t="inlineStr">
        <is>
          <t>madeira São Paulo</t>
        </is>
      </c>
      <c r="B27">
        <f>HYPERLINK("https://www.youtube.com/watch?v=AXYgUF85rxE", "https://www.youtube.com/watch?v=AXYgUF85rxE")</f>
        <v/>
      </c>
    </row>
    <row r="28">
      <c r="A28" t="inlineStr">
        <is>
          <t>madeira São Paulo</t>
        </is>
      </c>
      <c r="B28">
        <f>HYPERLINK("https://www.saopaulo.sp.gov.br/spnoticias/ultimas-noticias/pm-ambiental-dobra-fiscalizacao-de-madeira-ilegal-e-resgata-mil-animais-a-mais-em-2023/", "https://www.saopaulo.sp.gov.br/spnoticias/ultimas-noticias/pm-ambiental-dobra-fiscalizacao-de-madeira-ilegal-e-resgata-mil-animais-a-mais-em-2023/")</f>
        <v/>
      </c>
    </row>
    <row r="29">
      <c r="A29" t="inlineStr">
        <is>
          <t>madeira São Paulo</t>
        </is>
      </c>
      <c r="B29">
        <f>HYPERLINK("https://www.saopaulo.sp.gov.br/tag/madeira/", "https://www.saopaulo.sp.gov.br/tag/madeira/")</f>
        <v/>
      </c>
    </row>
    <row r="30">
      <c r="A30" t="inlineStr">
        <is>
          <t>madeira São Paulo</t>
        </is>
      </c>
      <c r="B30">
        <f>HYPERLINK("https://jornal.usp.br/tag/madeira/", "https://jornal.usp.br/tag/madeira/")</f>
        <v/>
      </c>
    </row>
    <row r="31">
      <c r="A31" t="inlineStr">
        <is>
          <t>madeira São Paulo</t>
        </is>
      </c>
      <c r="B31">
        <f>HYPERLINK("https://www.abanic.com.br/index.php/loja+madeira+madeira+s%C3%A3o+paulo%2C+sp-17333/", "https://www.abanic.com.br/index.php/loja+madeira+madeira+s%C3%A3o+paulo%2C+sp-17333/")</f>
        <v/>
      </c>
    </row>
    <row r="32">
      <c r="A32" t="inlineStr">
        <is>
          <t>madeira São Paulo</t>
        </is>
      </c>
      <c r="B32">
        <f>HYPERLINK("https://www.abanic.com.br/index.php/loja%20madeira%20madeira%20s%C3%A3o%20paulo,%20sp-17333/", "https://www.abanic.com.br/index.php/loja%20madeira%20madeira%20s%C3%A3o%20paulo,%20sp-17333/")</f>
        <v/>
      </c>
    </row>
    <row r="33">
      <c r="A33" t="inlineStr">
        <is>
          <t>celulose São Paulo</t>
        </is>
      </c>
      <c r="B33">
        <f>HYPERLINK("https://portalcelulose.com.br/", "https://portalcelulose.com.br/")</f>
        <v/>
      </c>
    </row>
    <row r="34">
      <c r="A34" t="inlineStr">
        <is>
          <t>celulose São Paulo</t>
        </is>
      </c>
      <c r="B34">
        <f>HYPERLINK("https://portalcelulose.com.br/category/noticias/", "https://portalcelulose.com.br/category/noticias/")</f>
        <v/>
      </c>
    </row>
    <row r="35">
      <c r="A35" t="inlineStr">
        <is>
          <t>celulose São Paulo</t>
        </is>
      </c>
      <c r="B35">
        <f>HYPERLINK("https://portalcelulose.com.br/category/noticias/celulose-no-mundo/", "https://portalcelulose.com.br/category/noticias/celulose-no-mundo/")</f>
        <v/>
      </c>
    </row>
    <row r="36">
      <c r="A36" t="inlineStr">
        <is>
          <t>celulose São Paulo</t>
        </is>
      </c>
      <c r="B36">
        <f>HYPERLINK("https://portalcelulose.com.br/category/noticias/celulose-no-brasil/", "https://portalcelulose.com.br/category/noticias/celulose-no-brasil/")</f>
        <v/>
      </c>
    </row>
    <row r="37">
      <c r="A37" t="inlineStr">
        <is>
          <t>celulose São Paulo</t>
        </is>
      </c>
      <c r="B37">
        <f>HYPERLINK("https://portalcelulose.com.br/category/tv-celulose/", "https://portalcelulose.com.br/category/tv-celulose/")</f>
        <v/>
      </c>
    </row>
    <row r="38">
      <c r="A38" t="inlineStr">
        <is>
          <t>celulose São Paulo</t>
        </is>
      </c>
      <c r="B38">
        <f>HYPERLINK("https://www.saopaulo.sp.gov.br/tag/celulose/", "https://www.saopaulo.sp.gov.br/tag/celulose/")</f>
        <v/>
      </c>
    </row>
    <row r="39">
      <c r="A39" t="inlineStr">
        <is>
          <t>celulose São Paulo</t>
        </is>
      </c>
      <c r="B39">
        <f>HYPERLINK("https://valor.globo.com/empresas/noticia/2024/10/16/produtores-de-celulose-e-papel-aumentam-gastos-com-mudancas-climaticas.ghtml", "https://valor.globo.com/empresas/noticia/2024/10/16/produtores-de-celulose-e-papel-aumentam-gastos-com-mudancas-climaticas.ghtml")</f>
        <v/>
      </c>
    </row>
    <row r="40">
      <c r="A40" t="inlineStr">
        <is>
          <t>celulose São Paulo</t>
        </is>
      </c>
      <c r="B40">
        <f>HYPERLINK("https://noticias.stf.jus.br/postsnoticias/stf-marca-conciliacao-em-disputa-corporativa-sobre-controle-da-eldorado-brasil-celulose/", "https://noticias.stf.jus.br/postsnoticias/stf-marca-conciliacao-em-disputa-corporativa-sobre-controle-da-eldorado-brasil-celulose/")</f>
        <v/>
      </c>
    </row>
    <row r="41">
      <c r="A41" t="inlineStr">
        <is>
          <t>celulose São Paulo</t>
        </is>
      </c>
      <c r="B41">
        <f>HYPERLINK("https://jovempan.com.br/tag/celulose", "https://jovempan.com.br/tag/celulose")</f>
        <v/>
      </c>
    </row>
    <row r="42">
      <c r="A42" t="inlineStr">
        <is>
          <t>celulose São Paulo</t>
        </is>
      </c>
      <c r="B42">
        <f>HYPERLINK("https://gauchazh.clicrbs.com.br/ultimas-noticias/tag/celulose/", "https://gauchazh.clicrbs.com.br/ultimas-noticias/tag/celulose/")</f>
        <v/>
      </c>
    </row>
    <row r="43">
      <c r="A43" t="inlineStr">
        <is>
          <t>celulose São Paulo</t>
        </is>
      </c>
      <c r="B43">
        <f>HYPERLINK("https://www.gov.br/mdic/pt-br/assuntos/noticias/2024/agosto/industria-de-papel-e-celulose-anuncia-investimentos-de-r-105-bilhoes", "https://www.gov.br/mdic/pt-br/assuntos/noticias/2024/agosto/industria-de-papel-e-celulose-anuncia-investimentos-de-r-105-bilhoes")</f>
        <v/>
      </c>
    </row>
    <row r="44">
      <c r="A44" t="inlineStr">
        <is>
          <t>celulose São Paulo</t>
        </is>
      </c>
      <c r="B44">
        <f>HYPERLINK("https://www.campograndenews.com.br/economia/com-concessao-da-rota-da-celulose-proxima-equipe-de-ms-faz-visita-tecnica-a-sp", "https://www.campograndenews.com.br/economia/com-concessao-da-rota-da-celulose-proxima-equipe-de-ms-faz-visita-tecnica-a-sp")</f>
        <v/>
      </c>
    </row>
    <row r="45">
      <c r="A45" t="inlineStr">
        <is>
          <t>celulose São Paulo</t>
        </is>
      </c>
      <c r="B45">
        <f>HYPERLINK("https://agenciagov.ebc.com.br/noticias/202408/industria-de-papel-e-celulose-anuncia-investimentos-de-r-105-bilhoes#:~:text=Com%20quase%2010%20milh%C3%B5es%20de,Brasil%20exportou%20no%20ano%20passado.", "https://agenciagov.ebc.com.br/noticias/202408/industria-de-papel-e-celulose-anuncia-investimentos-de-r-105-bilhoes#:~:text=Com%20quase%2010%20milh%C3%B5es%20de,Brasil%20exportou%20no%20ano%20passado.")</f>
        <v/>
      </c>
    </row>
    <row r="46">
      <c r="A46" t="inlineStr">
        <is>
          <t>celulose São Paulo</t>
        </is>
      </c>
      <c r="B46">
        <f>HYPERLINK("https://new.abb.com/pulp-paper/pt/o-futuro-da-industria-do-papel#:~:text=A%20moderna%20transforma%C3%A7%C3%A3o%20da%20planta%20de%20papel%20e%20celulose&amp;text=Desta%20forma%2C%20o%20futuro%20n%C3%A3o,continuam%20a%20impulsionar%20a%20inova%C3%A7%C3%A3o.", "https://new.abb.com/pulp-paper/pt/o-futuro-da-industria-do-papel#:~:text=A%20moderna%20transforma%C3%A7%C3%A3o%20da%20planta%20de%20papel%20e%20celulose&amp;text=Desta%20forma%2C%20o%20futuro%20n%C3%A3o,continuam%20a%20impulsionar%20a%20inova%C3%A7%C3%A3o.")</f>
        <v/>
      </c>
    </row>
    <row r="47">
      <c r="A47" t="inlineStr">
        <is>
          <t>celulose São Paulo</t>
        </is>
      </c>
      <c r="B47">
        <f>HYPERLINK("https://www.yokogawa.com/br/library/resources/references/worlds-largest-single-line-pulp-mill-in-brazil-minimizes-downtime-with-robust-instrumentation/#:~:text=A%20Eldorado%20Brasil%20Celulose%2C%20criada,de%20celulose%20branqueada%20por%20ano.", "https://www.yokogawa.com/br/library/resources/references/worlds-largest-single-line-pulp-mill-in-brazil-minimizes-downtime-with-robust-instrumentation/#:~:text=A%20Eldorado%20Brasil%20Celulose%2C%20criada,de%20celulose%20branqueada%20por%20ano.")</f>
        <v/>
      </c>
    </row>
    <row r="48">
      <c r="A48" t="inlineStr">
        <is>
          <t>celulose São Paulo</t>
        </is>
      </c>
      <c r="B48">
        <f>HYPERLINK("https://www.suzano.com.br/noticia/suzano-investira-r-147-bilhoes-na-construcao-de-nova-fabrica-de-celulose-no-mato-grosso-do-sul#:~:text=A%20unidade%20ser%C3%A1%20constru%C3%ADda%20no,do%20primeiro%20trimestre%20de%202024.", "https://www.suzano.com.br/noticia/suzano-investira-r-147-bilhoes-na-construcao-de-nova-fabrica-de-celulose-no-mato-grosso-do-sul#:~:text=A%20unidade%20ser%C3%A1%20constru%C3%ADda%20no,do%20primeiro%20trimestre%20de%202024.")</f>
        <v/>
      </c>
    </row>
    <row r="49">
      <c r="A49" t="inlineStr">
        <is>
          <t>celulose São Paulo</t>
        </is>
      </c>
      <c r="B49">
        <f>HYPERLINK("https://agenciagov.ebc.com.br/noticias/202408/industria-de-papel-e-celulose-anuncia-investimentos-de-r-105-bilhoes", "https://agenciagov.ebc.com.br/noticias/202408/industria-de-papel-e-celulose-anuncia-investimentos-de-r-105-bilhoes")</f>
        <v/>
      </c>
    </row>
    <row r="50">
      <c r="A50" t="inlineStr">
        <is>
          <t>celulose São Paulo</t>
        </is>
      </c>
      <c r="B50">
        <f>HYPERLINK("https://ital.agricultura.sp.gov.br/comunicacao/completo/?q=celulose", "https://ital.agricultura.sp.gov.br/comunicacao/completo/?q=celulose")</f>
        <v/>
      </c>
    </row>
    <row r="51">
      <c r="A51" t="inlineStr">
        <is>
          <t>bracell São Paulo</t>
        </is>
      </c>
      <c r="B51">
        <f>HYPERLINK("https://www.bracell.com/noticias/", "https://www.bracell.com/noticias/")</f>
        <v/>
      </c>
    </row>
    <row r="52">
      <c r="A52" t="inlineStr">
        <is>
          <t>bracell São Paulo</t>
        </is>
      </c>
      <c r="B52">
        <f>HYPERLINK("https://www.bracell.com/category/noticias/", "https://www.bracell.com/category/noticias/")</f>
        <v/>
      </c>
    </row>
    <row r="53">
      <c r="A53" t="inlineStr">
        <is>
          <t>bracell São Paulo</t>
        </is>
      </c>
      <c r="B53">
        <f>HYPERLINK("https://www.bracell.com/noticias/bracell-contribui-com-desenvolvimento-de-lencois-paulista/", "https://www.bracell.com/noticias/bracell-contribui-com-desenvolvimento-de-lencois-paulista/")</f>
        <v/>
      </c>
    </row>
    <row r="54">
      <c r="A54" t="inlineStr">
        <is>
          <t>bracell São Paulo</t>
        </is>
      </c>
      <c r="B54">
        <f>HYPERLINK("https://www.bracell.com/category/noticias/page/4/", "https://www.bracell.com/category/noticias/page/4/")</f>
        <v/>
      </c>
    </row>
    <row r="55">
      <c r="A55" t="inlineStr">
        <is>
          <t>bracell São Paulo</t>
        </is>
      </c>
      <c r="B55">
        <f>HYPERLINK("https://www.bracell.com/noticias/nota-de-esclarecimento-obra-de-expansao/", "https://www.bracell.com/noticias/nota-de-esclarecimento-obra-de-expansao/")</f>
        <v/>
      </c>
    </row>
    <row r="56">
      <c r="A56" t="inlineStr">
        <is>
          <t>bracell São Paulo</t>
        </is>
      </c>
      <c r="B56">
        <f>HYPERLINK("http://www.bracell.com/noticias/bracell-amplia-producao-de-celulose-soluvel-em-sao-paulo/", "http://www.bracell.com/noticias/bracell-amplia-producao-de-celulose-soluvel-em-sao-paulo/")</f>
        <v/>
      </c>
    </row>
    <row r="57">
      <c r="A57" t="inlineStr">
        <is>
          <t>bracell São Paulo</t>
        </is>
      </c>
      <c r="B57">
        <f>HYPERLINK("https://tissueonline.com.br/rge-dona-da-bracell-adquire-mais-um-fabricante-de-papel-tissue/#:~:text=RGE%2C%20dona%20da%20Bracell%2C%20adquire%20mais%20um%20fabricante%20de%20papel%20tissue", "https://tissueonline.com.br/rge-dona-da-bracell-adquire-mais-um-fabricante-de-papel-tissue/#:~:text=RGE%2C%20dona%20da%20Bracell%2C%20adquire%20mais%20um%20fabricante%20de%20papel%20tissue")</f>
        <v/>
      </c>
    </row>
    <row r="58">
      <c r="A58" t="inlineStr">
        <is>
          <t>bracell São Paulo</t>
        </is>
      </c>
      <c r="B58">
        <f>HYPERLINK("https://www.saopaulo.sp.gov.br/sala-de-imprensa/release/em-reuniao-com-doria-diretoria-da-bracell-confirma-investimentos-de-r-8-bilhoes-no-es/#:~:text=A%20Bracell%20pertence%20ao%20grupo,opera%C3%A7%C3%B5es%20no%20Brasil%20em%202003.", "https://www.saopaulo.sp.gov.br/sala-de-imprensa/release/em-reuniao-com-doria-diretoria-da-bracell-confirma-investimentos-de-r-8-bilhoes-no-es/#:~:text=A%20Bracell%20pertence%20ao%20grupo,opera%C3%A7%C3%B5es%20no%20Brasil%20em%202003.")</f>
        <v/>
      </c>
    </row>
    <row r="59">
      <c r="A59" t="inlineStr">
        <is>
          <t>bracell São Paulo</t>
        </is>
      </c>
      <c r="B59">
        <f>HYPERLINK("https://www.bracell.com/noticias/bracell-contribui-com-desenvolvimento-de-lencois-paulista/#:~:text=A%20%C3%A1rea%20que%20mais%20emprega,tem%20contribu%C3%ADdo%20com%20esses%20saldos.", "https://www.bracell.com/noticias/bracell-contribui-com-desenvolvimento-de-lencois-paulista/#:~:text=A%20%C3%A1rea%20que%20mais%20emprega,tem%20contribu%C3%ADdo%20com%20esses%20saldos.")</f>
        <v/>
      </c>
    </row>
    <row r="60">
      <c r="A60" t="inlineStr">
        <is>
          <t>bracell São Paulo</t>
        </is>
      </c>
      <c r="B60">
        <f>HYPERLINK("https://www.bracell.com/centraldeindicadores2022/sobre-a-bracell/#:~:text=Tem%20f%C3%A1bricas%20no%20Polo%20Industrial,e%20fim%20de%202022%2C%20respectivamente.", "https://www.bracell.com/centraldeindicadores2022/sobre-a-bracell/#:~:text=Tem%20f%C3%A1bricas%20no%20Polo%20Industrial,e%20fim%20de%202022%2C%20respectivamente.")</f>
        <v/>
      </c>
    </row>
    <row r="61">
      <c r="A61" t="inlineStr">
        <is>
          <t>bracell São Paulo</t>
        </is>
      </c>
      <c r="B61">
        <f>HYPERLINK("https://valor.globo.com/conteudo-de-marca/bracell/", "https://valor.globo.com/conteudo-de-marca/bracell/")</f>
        <v/>
      </c>
    </row>
    <row r="62">
      <c r="A62" t="inlineStr">
        <is>
          <t>bracell São Paulo</t>
        </is>
      </c>
      <c r="B62">
        <f>HYPERLINK("https://www.bracell.com/", "https://www.bracell.com/")</f>
        <v/>
      </c>
    </row>
    <row r="63">
      <c r="A63" t="inlineStr">
        <is>
          <t>bracell São Paulo</t>
        </is>
      </c>
      <c r="B63">
        <f>HYPERLINK("https://www.bracell.com/noticias/", "https://www.bracell.com/noticias/")</f>
        <v/>
      </c>
    </row>
    <row r="64">
      <c r="A64" t="inlineStr">
        <is>
          <t>bracell São Paulo</t>
        </is>
      </c>
      <c r="B64">
        <f>HYPERLINK("https://www.bracell.com/noticias/bracell-contribui-com-desenvolvimento-de-lencois-paulista/", "https://www.bracell.com/noticias/bracell-contribui-com-desenvolvimento-de-lencois-paulista/")</f>
        <v/>
      </c>
    </row>
    <row r="65">
      <c r="A65" t="inlineStr">
        <is>
          <t>bracell São Paulo</t>
        </is>
      </c>
      <c r="B65">
        <f>HYPERLINK("https://www.bracell.com/carreiras/", "https://www.bracell.com/carreiras/")</f>
        <v/>
      </c>
    </row>
    <row r="66">
      <c r="A66" t="inlineStr">
        <is>
          <t>bracell São Paulo</t>
        </is>
      </c>
      <c r="B66">
        <f>HYPERLINK("https://www.bracell.com/contato/", "https://www.bracell.com/contato/")</f>
        <v/>
      </c>
    </row>
    <row r="67">
      <c r="A67" t="inlineStr">
        <is>
          <t>bracell São Paulo</t>
        </is>
      </c>
      <c r="B67">
        <f>HYPERLINK("https://www.saopaulo.sp.gov.br/spnoticias/com-2a-fabrica-novas-operacoes-da-bracell-em-sp-somam-r-5-bilhoes-em-investimentos/", "https://www.saopaulo.sp.gov.br/spnoticias/com-2a-fabrica-novas-operacoes-da-bracell-em-sp-somam-r-5-bilhoes-em-investimentos/")</f>
        <v/>
      </c>
    </row>
    <row r="68">
      <c r="A68" t="inlineStr">
        <is>
          <t>bracell São Paulo</t>
        </is>
      </c>
      <c r="B68">
        <f>HYPERLINK("https://www.bracell.com/contato/", "https://www.bracell.com/contato/")</f>
        <v/>
      </c>
    </row>
    <row r="69">
      <c r="A69" t="inlineStr">
        <is>
          <t>bracell São Paulo</t>
        </is>
      </c>
      <c r="B69">
        <f>HYPERLINK("https://www.bracell.com/carreiras/", "https://www.bracell.com/carreiras/")</f>
        <v/>
      </c>
    </row>
    <row r="70">
      <c r="A70" t="inlineStr">
        <is>
          <t>bracell São Paulo</t>
        </is>
      </c>
      <c r="B70">
        <f>HYPERLINK("https://tissueonline.com.br/bracell-deve-assumir-a-lideranca-do-mercado-de-papel-tissue-em-2025/", "https://tissueonline.com.br/bracell-deve-assumir-a-lideranca-do-mercado-de-papel-tissue-em-2025/")</f>
        <v/>
      </c>
    </row>
    <row r="71">
      <c r="A71" t="inlineStr">
        <is>
          <t>suzano São Paulo</t>
        </is>
      </c>
      <c r="B71">
        <f>HYPERLINK("https://g1.globo.com/sp/mogi-das-cruzes-suzano/cidade/suzano/", "https://g1.globo.com/sp/mogi-das-cruzes-suzano/cidade/suzano/")</f>
        <v/>
      </c>
    </row>
    <row r="72">
      <c r="A72" t="inlineStr">
        <is>
          <t>suzano São Paulo</t>
        </is>
      </c>
      <c r="B72">
        <f>HYPERLINK("https://www.camarasuzano.sp.gov.br/camara-de-suzano-vota-amanha-16-programa-armazem-solidario/", "https://www.camarasuzano.sp.gov.br/camara-de-suzano-vota-amanha-16-programa-armazem-solidario/")</f>
        <v/>
      </c>
    </row>
    <row r="73">
      <c r="A73" t="inlineStr">
        <is>
          <t>suzano São Paulo</t>
        </is>
      </c>
      <c r="B73">
        <f>HYPERLINK("https://twitter.com/suzano_camara/status/1846271227897565332/photo/1", "https://twitter.com/suzano_camara/status/1846271227897565332/photo/1")</f>
        <v/>
      </c>
    </row>
    <row r="74">
      <c r="A74" t="inlineStr">
        <is>
          <t>suzano São Paulo</t>
        </is>
      </c>
      <c r="B74">
        <f>HYPERLINK("https://neofeed.com.br/negocios/xp-eleva-para-compra-o-setor-de-papel-e-celulose-e-a-suzano-como-melhor-escolha/", "https://neofeed.com.br/negocios/xp-eleva-para-compra-o-setor-de-papel-e-celulose-e-a-suzano-como-melhor-escolha/")</f>
        <v/>
      </c>
    </row>
    <row r="75">
      <c r="A75" t="inlineStr">
        <is>
          <t>suzano São Paulo</t>
        </is>
      </c>
      <c r="B75">
        <f>HYPERLINK("https://www.acidadeon.com/campinas/esportes/volei-renata-conquista-o-tetracampeonato-paulista-com-vitoria-sobre-suzano/", "https://www.acidadeon.com/campinas/esportes/volei-renata-conquista-o-tetracampeonato-paulista-com-vitoria-sobre-suzano/")</f>
        <v/>
      </c>
    </row>
    <row r="76">
      <c r="A76" t="inlineStr">
        <is>
          <t>suzano São Paulo</t>
        </is>
      </c>
      <c r="B76">
        <f>HYPERLINK("https://radiopeaobrasil.com.br/rede-sindical-industriall-na-klabin-e-suzano-esclarece-violacoes/", "https://radiopeaobrasil.com.br/rede-sindical-industriall-na-klabin-e-suzano-esclarece-violacoes/")</f>
        <v/>
      </c>
    </row>
    <row r="77">
      <c r="A77" t="inlineStr">
        <is>
          <t>suzano São Paulo</t>
        </is>
      </c>
      <c r="B77">
        <f>HYPERLINK("https://www.diariodesuzano.com.br/ultimas-noticias/", "https://www.diariodesuzano.com.br/ultimas-noticias/")</f>
        <v/>
      </c>
    </row>
    <row r="78">
      <c r="A78" t="inlineStr">
        <is>
          <t>suzano São Paulo</t>
        </is>
      </c>
      <c r="B78">
        <f>HYPERLINK("https://g1.globo.com/sp/mogi-das-cruzes-suzano/", "https://g1.globo.com/sp/mogi-das-cruzes-suzano/")</f>
        <v/>
      </c>
    </row>
    <row r="79">
      <c r="A79" t="inlineStr">
        <is>
          <t>suzano São Paulo</t>
        </is>
      </c>
      <c r="B79">
        <f>HYPERLINK("https://g1.globo.com/sp/mogi-das-cruzes-suzano/ultimas-noticias/", "https://g1.globo.com/sp/mogi-das-cruzes-suzano/ultimas-noticias/")</f>
        <v/>
      </c>
    </row>
    <row r="80">
      <c r="A80" t="inlineStr">
        <is>
          <t>suzano São Paulo</t>
        </is>
      </c>
      <c r="B80">
        <f>HYPERLINK("https://g1.globo.com/sp/mogi-das-cruzes-suzano/noticia/2024/08/28/adolescentes-sao-apreendidos-por-tentativa-de-roubo-na-vila-jundiai-em-mogi-das-cruzes.ghtml", "https://g1.globo.com/sp/mogi-das-cruzes-suzano/noticia/2024/08/28/adolescentes-sao-apreendidos-por-tentativa-de-roubo-na-vila-jundiai-em-mogi-das-cruzes.ghtml")</f>
        <v/>
      </c>
    </row>
    <row r="81">
      <c r="A81" t="inlineStr">
        <is>
          <t>suzano São Paulo</t>
        </is>
      </c>
      <c r="B81">
        <f>HYPERLINK("https://g1.globo.com/sp/mogi-das-cruzes-suzano/noticia/2024/08/28/suspeitos-de-roubo-sao-baleados-proximo-a-escola-tecnica-em-poa-video.ghtml", "https://g1.globo.com/sp/mogi-das-cruzes-suzano/noticia/2024/08/28/suspeitos-de-roubo-sao-baleados-proximo-a-escola-tecnica-em-poa-video.ghtml")</f>
        <v/>
      </c>
    </row>
    <row r="82">
      <c r="A82" t="inlineStr">
        <is>
          <t>suzano São Paulo</t>
        </is>
      </c>
      <c r="B82">
        <f>HYPERLINK("https://g1.globo.com/sp/mogi-das-cruzes-suzano/videos-diario-tv-1-edicao/", "https://g1.globo.com/sp/mogi-das-cruzes-suzano/videos-diario-tv-1-edicao/")</f>
        <v/>
      </c>
    </row>
    <row r="83">
      <c r="A83" t="inlineStr">
        <is>
          <t>suzano São Paulo</t>
        </is>
      </c>
      <c r="B83">
        <f>HYPERLINK("https://www.instagram.com/diariodesuzano/", "https://www.instagram.com/diariodesuzano/")</f>
        <v/>
      </c>
    </row>
    <row r="84">
      <c r="A84" t="inlineStr">
        <is>
          <t>suzano São Paulo</t>
        </is>
      </c>
      <c r="B84">
        <f>HYPERLINK("https://www.facebook.com/diariodesuzano/?locale=pt_BR", "https://www.facebook.com/diariodesuzano/?locale=pt_BR")</f>
        <v/>
      </c>
    </row>
    <row r="85">
      <c r="A85" t="inlineStr">
        <is>
          <t>suzano São Paulo</t>
        </is>
      </c>
      <c r="B85">
        <f>HYPERLINK("https://www.diariodesuzano.com.br/ultimas-noticias/p/2/", "https://www.diariodesuzano.com.br/ultimas-noticias/p/2/")</f>
        <v/>
      </c>
    </row>
    <row r="86">
      <c r="A86" t="inlineStr">
        <is>
          <t>suzano São Paulo</t>
        </is>
      </c>
      <c r="B86">
        <f>HYPERLINK("https://agenciabrasil.ebc.com.br/geral/noticia/2023-03/massacre-na-escola-raul-brasil-em-suzano-completa-quatro-anos#:~:text=O%20massacre%20na%20escola%20Raul,se%20suicidaram%20ap%C3%B3s%20a%20trag%C3%A9dia.", "https://agenciabrasil.ebc.com.br/geral/noticia/2023-03/massacre-na-escola-raul-brasil-em-suzano-completa-quatro-anos#:~:text=O%20massacre%20na%20escola%20Raul,se%20suicidaram%20ap%C3%B3s%20a%20trag%C3%A9dia.")</f>
        <v/>
      </c>
    </row>
    <row r="87">
      <c r="A87" t="inlineStr">
        <is>
          <t>suzano São Paulo</t>
        </is>
      </c>
      <c r="B87">
        <f>HYPERLINK("https://www.tripadvisor.com.br/Attractions-g1207963-Activities-Suzano_State_of_Sao_Paulo.html", "https://www.tripadvisor.com.br/Attractions-g1207963-Activities-Suzano_State_of_Sao_Paulo.html")</f>
        <v/>
      </c>
    </row>
    <row r="88">
      <c r="A88" t="inlineStr">
        <is>
          <t>suzano São Paulo</t>
        </is>
      </c>
      <c r="B88">
        <f>HYPERLINK("https://www.tripadvisor.com.br/Attractions-g1207963-Activities-Suzano_State_of_Sao_Paulo.html", "https://www.tripadvisor.com.br/Attractions-g1207963-Activities-Suzano_State_of_Sao_Paulo.html")</f>
        <v/>
      </c>
    </row>
    <row r="89">
      <c r="A89" t="inlineStr">
        <is>
          <t>suzano São Paulo</t>
        </is>
      </c>
      <c r="B89">
        <f>HYPERLINK("https://suzano.sp.gov.br/cidade/historia/#:~:text=O%20engenheiro%20Joaquim%20Augusto%20Suzano,a%20se%20chamar%20definitivamente%20Suzano.", "https://suzano.sp.gov.br/cidade/historia/#:~:text=O%20engenheiro%20Joaquim%20Augusto%20Suzano,a%20se%20chamar%20definitivamente%20Suzano.")</f>
        <v/>
      </c>
    </row>
    <row r="90">
      <c r="A90" t="inlineStr">
        <is>
          <t>suzano São Paulo</t>
        </is>
      </c>
      <c r="B90">
        <f>HYPERLINK("https://suzano.sp.gov.br/cidade/localizacao/#:~:text=Pr%C3%B3xima%20%C3%A0%20capital%20de%20S%C3%A3o,limite%20com%20o%20ABC%20Paulista.", "https://suzano.sp.gov.br/cidade/localizacao/#:~:text=Pr%C3%B3xima%20%C3%A0%20capital%20de%20S%C3%A3o,limite%20com%20o%20ABC%20Paulista.")</f>
        <v/>
      </c>
    </row>
    <row r="91">
      <c r="A91" t="inlineStr">
        <is>
          <t>suzano São Paulo</t>
        </is>
      </c>
      <c r="B91">
        <f>HYPERLINK("https://www.suzano.com.br/noticias", "https://www.suzano.com.br/noticias")</f>
        <v/>
      </c>
    </row>
    <row r="92">
      <c r="A92" t="inlineStr">
        <is>
          <t>suzano São Paulo</t>
        </is>
      </c>
      <c r="B92">
        <f>HYPERLINK("https://exame.com/noticias-sobre/suzano-sp/", "https://exame.com/noticias-sobre/suzano-sp/")</f>
        <v/>
      </c>
    </row>
    <row r="93">
      <c r="A93" t="inlineStr">
        <is>
          <t>suzano São Paulo</t>
        </is>
      </c>
      <c r="B93">
        <f>HYPERLINK("https://www.facebook.com/SuzanoAgoraHoje/?locale=pt_BR", "https://www.facebook.com/SuzanoAgoraHoje/?locale=pt_BR")</f>
        <v/>
      </c>
    </row>
    <row r="94">
      <c r="A94" t="inlineStr">
        <is>
          <t>exportação São Paulo</t>
        </is>
      </c>
      <c r="B94">
        <f>HYPERLINK("https://www.saopaulo.sp.gov.br/spnoticias/ultimas-noticias/sao-paulo-lidera-exportacao-agropecuaria-do-brasil-em-2024/", "https://www.saopaulo.sp.gov.br/spnoticias/ultimas-noticias/sao-paulo-lidera-exportacao-agropecuaria-do-brasil-em-2024/")</f>
        <v/>
      </c>
    </row>
    <row r="95">
      <c r="A95" t="inlineStr">
        <is>
          <t>exportação São Paulo</t>
        </is>
      </c>
      <c r="B95">
        <f>HYPERLINK("https://www.saopaulo.sp.gov.br/spnoticias/ultimas-noticias/exportacoes-no-estado-de-sao-paulo-ultrapassam-a-marca-de-us-75-bilhoes-em-2023/", "https://www.saopaulo.sp.gov.br/spnoticias/ultimas-noticias/exportacoes-no-estado-de-sao-paulo-ultrapassam-a-marca-de-us-75-bilhoes-em-2023/")</f>
        <v/>
      </c>
    </row>
    <row r="96">
      <c r="A96" t="inlineStr">
        <is>
          <t>exportação São Paulo</t>
        </is>
      </c>
      <c r="B96">
        <f>HYPERLINK("https://www.cnnbrasil.com.br/economia/macroeconomia/atraso-nos-portos-impede-exportacao-de-215-mi-de-sacas-de-cafe-ate-setembro-diz-cecafe/", "https://www.cnnbrasil.com.br/economia/macroeconomia/atraso-nos-portos-impede-exportacao-de-215-mi-de-sacas-de-cafe-ate-setembro-diz-cecafe/")</f>
        <v/>
      </c>
    </row>
    <row r="97">
      <c r="A97" t="inlineStr">
        <is>
          <t>exportação São Paulo</t>
        </is>
      </c>
      <c r="B97">
        <f>HYPERLINK("https://faespsenar.com.br/exportacoes-do-agronegocio-paulista-ultrapassam-us-2-bi-em-setembro/", "https://faespsenar.com.br/exportacoes-do-agronegocio-paulista-ultrapassam-us-2-bi-em-setembro/")</f>
        <v/>
      </c>
    </row>
    <row r="98">
      <c r="A98" t="inlineStr">
        <is>
          <t>exportação São Paulo</t>
        </is>
      </c>
      <c r="B98">
        <f>HYPERLINK("https://capital.sp.gov.br/noticia/rodadas-de-negocios-do-ciclo-de-exportacao-sao-paulo-superam-expectativas", "https://capital.sp.gov.br/noticia/rodadas-de-negocios-do-ciclo-de-exportacao-sao-paulo-superam-expectativas")</f>
        <v/>
      </c>
    </row>
    <row r="99">
      <c r="A99" t="inlineStr">
        <is>
          <t>exportação São Paulo</t>
        </is>
      </c>
      <c r="B99">
        <f>HYPERLINK("https://www.agricultura.sp.gov.br/pt/b/sao-paulo-lidera-exportacao-agropecuaria-do-brasil-em-2024", "https://www.agricultura.sp.gov.br/pt/b/sao-paulo-lidera-exportacao-agropecuaria-do-brasil-em-2024")</f>
        <v/>
      </c>
    </row>
    <row r="100">
      <c r="A100" t="inlineStr">
        <is>
          <t>exportação São Paulo</t>
        </is>
      </c>
      <c r="B100">
        <f>HYPERLINK("https://balanca.economia.gov.br/balanca/IPQ/xnota.html#:~:text=Exporta%C3%A7%C3%B5es&amp;text=O%20volume%20das%20exporta%C3%A7%C3%B5es%20cresceu,recorde%20alcan%C3%A7ado%20em%201%20%2F%202024%20.", "https://balanca.economia.gov.br/balanca/IPQ/xnota.html#:~:text=Exporta%C3%A7%C3%B5es&amp;text=O%20volume%20das%20exporta%C3%A7%C3%B5es%20cresceu,recorde%20alcan%C3%A7ado%20em%201%20%2F%202024%20.")</f>
        <v/>
      </c>
    </row>
    <row r="101">
      <c r="A101" t="inlineStr">
        <is>
          <t>exportação São Paulo</t>
        </is>
      </c>
      <c r="B101">
        <f>HYPERLINK("https://apexbrasil.com.br/br/pt/conteudo/noticias/Impulso-das-Exportacoes-Brasil-registra-tres-trimestres-seguidos-de-recordes-comerciais-em-2024.html#:~:text=O%20Brasil%20exportou%20mais%20de,em%20p%C3%B3%20(%2B117%25).", "https://apexbrasil.com.br/br/pt/conteudo/noticias/Impulso-das-Exportacoes-Brasil-registra-tres-trimestres-seguidos-de-recordes-comerciais-em-2024.html#:~:text=O%20Brasil%20exportou%20mais%20de,em%20p%C3%B3%20(%2B117%25).")</f>
        <v/>
      </c>
    </row>
    <row r="102">
      <c r="A102" t="inlineStr">
        <is>
          <t>exportação São Paulo</t>
        </is>
      </c>
      <c r="B102">
        <f>HYPERLINK("https://www.saopaulo.sp.gov.br/spnoticias/ultimas-noticias/exportacoes-no-estado-de-sao-paulo-ultrapassam-a-marca-de-us-75-bilhoes-em-2023/#:~:text=Entre%20os%20produtos%20mais%20exportados,(US%24%208%20bilh%C3%B5es).", "https://www.saopaulo.sp.gov.br/spnoticias/ultimas-noticias/exportacoes-no-estado-de-sao-paulo-ultrapassam-a-marca-de-us-75-bilhoes-em-2023/#:~:text=Entre%20os%20produtos%20mais%20exportados,(US%24%208%20bilh%C3%B5es).")</f>
        <v/>
      </c>
    </row>
    <row r="103">
      <c r="A103" t="inlineStr">
        <is>
          <t>exportação São Paulo</t>
        </is>
      </c>
      <c r="B103">
        <f>HYPERLINK("https://balanca.economia.gov.br/balanca/publicacoes_dados_consolidados/boletim/boletim_trimestral_atual.pdf", "https://balanca.economia.gov.br/balanca/publicacoes_dados_consolidados/boletim/boletim_trimestral_atual.pdf")</f>
        <v/>
      </c>
    </row>
    <row r="104">
      <c r="A104" t="inlineStr">
        <is>
          <t>exportação São Paulo</t>
        </is>
      </c>
      <c r="B104">
        <f>HYPERLINK("https://apexbrasil.com.br/br/pt/conteudo/noticias/Sao-Paulo-Exporta-comitiva-paulista-movimenta-RS-100-milhoes-em-novos-negocios-com-Paraguai-e-Chile.html", "https://apexbrasil.com.br/br/pt/conteudo/noticias/Sao-Paulo-Exporta-comitiva-paulista-movimenta-RS-100-milhoes-em-novos-negocios-com-Paraguai-e-Chile.html")</f>
        <v/>
      </c>
    </row>
    <row r="105">
      <c r="A105" t="inlineStr">
        <is>
          <t>exportação São Paulo</t>
        </is>
      </c>
      <c r="B105">
        <f>HYPERLINK("https://www.noticiasagricolas.com.br/noticias/agronegocio/386555-sao-paulo-lidera-exportacao-agropecuaria-do-brasil-em-2024.html", "https://www.noticiasagricolas.com.br/noticias/agronegocio/386555-sao-paulo-lidera-exportacao-agropecuaria-do-brasil-em-2024.html")</f>
        <v/>
      </c>
    </row>
    <row r="106">
      <c r="A106" t="inlineStr">
        <is>
          <t>exportação São Paulo</t>
        </is>
      </c>
      <c r="B106">
        <f>HYPERLINK("https://exame.com/noticias-sobre/exportacoes/", "https://exame.com/noticias-sobre/exportacoes/")</f>
        <v/>
      </c>
    </row>
    <row r="107">
      <c r="A107" t="inlineStr">
        <is>
          <t>exportação São Paulo</t>
        </is>
      </c>
      <c r="B107">
        <f>HYPERLINK("https://www.andradina.sp.gov.br/portal/noticias/0/3/11955/sao-paulo-lidera-exportacao-agropecuaria-do-brasil-em-2024", "https://www.andradina.sp.gov.br/portal/noticias/0/3/11955/sao-paulo-lidera-exportacao-agropecuaria-do-brasil-em-2024")</f>
        <v/>
      </c>
    </row>
    <row r="108">
      <c r="A108" t="inlineStr">
        <is>
          <t>interior São Paulo</t>
        </is>
      </c>
      <c r="B108">
        <f>HYPERLINK("https://www.cnnbrasil.com.br/tudo-sobre/interior-de-sao-paulo/", "https://www.cnnbrasil.com.br/tudo-sobre/interior-de-sao-paulo/")</f>
        <v/>
      </c>
    </row>
    <row r="109">
      <c r="A109" t="inlineStr">
        <is>
          <t>interior São Paulo</t>
        </is>
      </c>
      <c r="B109">
        <f>HYPERLINK("https://www1.folha.uol.com.br/folha-topicos/interior-de-sao-paulo/", "https://www1.folha.uol.com.br/folha-topicos/interior-de-sao-paulo/")</f>
        <v/>
      </c>
    </row>
    <row r="110">
      <c r="A110" t="inlineStr">
        <is>
          <t>interior São Paulo</t>
        </is>
      </c>
      <c r="B110">
        <f>HYPERLINK("https://leianoticias.com.br/interior-sp/", "https://leianoticias.com.br/interior-sp/")</f>
        <v/>
      </c>
    </row>
    <row r="111">
      <c r="A111" t="inlineStr">
        <is>
          <t>interior São Paulo</t>
        </is>
      </c>
      <c r="B111">
        <f>HYPERLINK("https://www.saopaulo.sp.gov.br/spnoticias/ultimas-noticias/alerta-meteorologico-interior-de-sao-paulo-deve-ter-maior-volume-de-chuva-do-estado/", "https://www.saopaulo.sp.gov.br/spnoticias/ultimas-noticias/alerta-meteorologico-interior-de-sao-paulo-deve-ter-maior-volume-de-chuva-do-estado/")</f>
        <v/>
      </c>
    </row>
    <row r="112">
      <c r="A112" t="inlineStr">
        <is>
          <t>interior São Paulo</t>
        </is>
      </c>
      <c r="B112">
        <f>HYPERLINK("https://www.cnnbrasil.com.br/tudo-sobre/sao-paulo-estado/", "https://www.cnnbrasil.com.br/tudo-sobre/sao-paulo-estado/")</f>
        <v/>
      </c>
    </row>
    <row r="113">
      <c r="A113" t="inlineStr">
        <is>
          <t>interior São Paulo</t>
        </is>
      </c>
      <c r="B113">
        <f>HYPERLINK("https://www.cnnbrasil.com.br/tudo-sobre/sao-paulo-estado/", "https://www.cnnbrasil.com.br/tudo-sobre/sao-paulo-estado/")</f>
        <v/>
      </c>
    </row>
    <row r="114">
      <c r="A114" t="inlineStr">
        <is>
          <t>interior São Paulo</t>
        </is>
      </c>
      <c r="B114">
        <f>HYPERLINK("https://brasilescola.uol.com.br/brasil/cidade-de-sao-paulo.htm#:~:text=A%20cidade%20%C3%A9%20considerada%20uma,principal%20centro%20financeiro%20do%20pa%C3%ADs.", "https://brasilescola.uol.com.br/brasil/cidade-de-sao-paulo.htm#:~:text=A%20cidade%20%C3%A9%20considerada%20uma,principal%20centro%20financeiro%20do%20pa%C3%ADs.")</f>
        <v/>
      </c>
    </row>
    <row r="115">
      <c r="A115" t="inlineStr">
        <is>
          <t>interior São Paulo</t>
        </is>
      </c>
      <c r="B115">
        <f>HYPERLINK("https://catagua.com.br/motivos-para-morar-no-interior-de-sao-paulo#:~:text=Como%20falamos%20no%20item%20anterior,que%20acaba%20sendo%20extremamente%20vantajoso.", "https://catagua.com.br/motivos-para-morar-no-interior-de-sao-paulo#:~:text=Como%20falamos%20no%20item%20anterior,que%20acaba%20sendo%20extremamente%20vantajoso.")</f>
        <v/>
      </c>
    </row>
    <row r="116">
      <c r="A116" t="inlineStr">
        <is>
          <t>interior São Paulo</t>
        </is>
      </c>
      <c r="B116">
        <f>HYPERLINK("https://www.skyscanner.com.br/noticias/6-cidades-do-interior-de-sp-que-voce-precisa-conhecer", "https://www.skyscanner.com.br/noticias/6-cidades-do-interior-de-sp-que-voce-precisa-conhecer")</f>
        <v/>
      </c>
    </row>
    <row r="117">
      <c r="A117" t="inlineStr">
        <is>
          <t>interior São Paulo</t>
        </is>
      </c>
      <c r="B117">
        <f>HYPERLINK("https://g1.globo.com/sp/sao-paulo/", "https://g1.globo.com/sp/sao-paulo/")</f>
        <v/>
      </c>
    </row>
    <row r="118">
      <c r="A118" t="inlineStr">
        <is>
          <t>interior São Paulo</t>
        </is>
      </c>
      <c r="B118">
        <f>HYPERLINK("https://g1.globo.com/sp/sao-paulo/ultimas-noticias/", "https://g1.globo.com/sp/sao-paulo/ultimas-noticias/")</f>
        <v/>
      </c>
    </row>
    <row r="119">
      <c r="A119" t="inlineStr">
        <is>
          <t>interior São Paulo</t>
        </is>
      </c>
      <c r="B119">
        <f>HYPERLINK("https://g1.globo.com/sp/sao-paulo/eleicoes/2024/noticia/2024/09/04/26-municipios-de-sao-paulo-tem-apenas-um-candidato-a-prefeito-basta-um-voto-para-ganharem-eleicao.ghtml", "https://g1.globo.com/sp/sao-paulo/eleicoes/2024/noticia/2024/09/04/26-municipios-de-sao-paulo-tem-apenas-um-candidato-a-prefeito-basta-um-voto-para-ganharem-eleicao.ghtml")</f>
        <v/>
      </c>
    </row>
    <row r="120">
      <c r="A120" t="inlineStr">
        <is>
          <t>interior São Paulo</t>
        </is>
      </c>
      <c r="B120">
        <f>HYPERLINK("https://g1.globo.com/sp/sao-paulo/eleicoes/2024/noticia/2024/09/21/boulos-e-tabata-sao-os-candidatos-que-mais-fizeram-agendas-na-periferia-de-sp-em-um-mes-de-campanha.ghtml", "https://g1.globo.com/sp/sao-paulo/eleicoes/2024/noticia/2024/09/21/boulos-e-tabata-sao-os-candidatos-que-mais-fizeram-agendas-na-periferia-de-sp-em-um-mes-de-campanha.ghtml")</f>
        <v/>
      </c>
    </row>
    <row r="121">
      <c r="A121" t="inlineStr">
        <is>
          <t>interior São Paulo</t>
        </is>
      </c>
      <c r="B121">
        <f>HYPERLINK("https://g1.globo.com/sp/sao-paulo/sp1/", "https://g1.globo.com/sp/sao-paulo/sp1/")</f>
        <v/>
      </c>
    </row>
    <row r="122">
      <c r="A122" t="inlineStr">
        <is>
          <t>interior São Paulo</t>
        </is>
      </c>
      <c r="B122">
        <f>HYPERLINK("https://www.acidadeon.com/", "https://www.acidadeon.com/")</f>
        <v/>
      </c>
    </row>
    <row r="123">
      <c r="A123" t="inlineStr">
        <is>
          <t>interior São Paulo</t>
        </is>
      </c>
      <c r="B123">
        <f>HYPERLINK("https://g1.globo.com/sp/sao-paulo/ultimas-noticias/", "https://g1.globo.com/sp/sao-paulo/ultimas-noticias/")</f>
        <v/>
      </c>
    </row>
    <row r="124">
      <c r="A124" t="inlineStr">
        <is>
          <t>interior São Paulo</t>
        </is>
      </c>
      <c r="B124">
        <f>HYPERLINK("https://interiornoticias.com/", "https://interiornoticias.com/")</f>
        <v/>
      </c>
    </row>
    <row r="125">
      <c r="A125" t="inlineStr">
        <is>
          <t>interior São Paulo</t>
        </is>
      </c>
      <c r="B125">
        <f>HYPERLINK("https://record.r7.com/record-interior-sp/sp-record/", "https://record.r7.com/record-interior-sp/sp-record/")</f>
        <v/>
      </c>
    </row>
    <row r="126">
      <c r="A126" t="inlineStr">
        <is>
          <t>interior São Paulo</t>
        </is>
      </c>
      <c r="B126">
        <f>HYPERLINK("https://www.saopaulo.sp.gov.br/spnoticias/ultimas-noticias/", "https://www.saopaulo.sp.gov.br/spnoticias/ultimas-noticias/")</f>
        <v/>
      </c>
    </row>
    <row r="127">
      <c r="A127" t="inlineStr">
        <is>
          <t>interior São Paulo</t>
        </is>
      </c>
      <c r="B127">
        <f>HYPERLINK("https://www.saopaulo.sp.gov.br/spnoticias/ultimas-noticias/proximo-leilao-do-detran-sp-sera-em-outubro-e-tera-quase-2-mil-veiculos/", "https://www.saopaulo.sp.gov.br/spnoticias/ultimas-noticias/proximo-leilao-do-detran-sp-sera-em-outubro-e-tera-quase-2-mil-veiculos/")</f>
        <v/>
      </c>
    </row>
    <row r="128">
      <c r="A128" t="inlineStr">
        <is>
          <t>interior São Paulo</t>
        </is>
      </c>
      <c r="B128">
        <f>HYPERLINK("https://www.saopaulo.sp.gov.br/spnoticias/ultimas-noticias/acao-social/", "https://www.saopaulo.sp.gov.br/spnoticias/ultimas-noticias/acao-social/")</f>
        <v/>
      </c>
    </row>
    <row r="129">
      <c r="A129" t="inlineStr">
        <is>
          <t>interior São Paulo</t>
        </is>
      </c>
      <c r="B129">
        <f>HYPERLINK("https://www.saopaulo.sp.gov.br/spnoticias/ultimas-noticias/agricultura/", "https://www.saopaulo.sp.gov.br/spnoticias/ultimas-noticias/agricultura/")</f>
        <v/>
      </c>
    </row>
    <row r="130">
      <c r="A130" t="inlineStr">
        <is>
          <t>interior São Paulo</t>
        </is>
      </c>
      <c r="B130">
        <f>HYPERLINK("https://www.saopaulo.sp.gov.br/spnoticias/ultimas-noticias/cultura/", "https://www.saopaulo.sp.gov.br/spnoticias/ultimas-noticias/cultura/")</f>
        <v/>
      </c>
    </row>
    <row r="131">
      <c r="A131" t="inlineStr">
        <is>
          <t>safra Mato Grosso do Sul</t>
        </is>
      </c>
      <c r="B131">
        <f>HYPERLINK("https://midiamax.uol.com.br/cotidiano/economia/2024/mato-grosso-do-sul-preve-crescimento-na-producao-de-graos-para-a-safra-2024-25/", "https://midiamax.uol.com.br/cotidiano/economia/2024/mato-grosso-do-sul-preve-crescimento-na-producao-de-graos-para-a-safra-2024-25/")</f>
        <v/>
      </c>
    </row>
    <row r="132">
      <c r="A132" t="inlineStr">
        <is>
          <t>safra Mato Grosso do Sul</t>
        </is>
      </c>
      <c r="B132">
        <f>HYPERLINK("https://www.campograndenews.com.br/lado-rural/conab-mostra-que-futura-producao-de-graos-de-ms-deve-crescer-37-5", "https://www.campograndenews.com.br/lado-rural/conab-mostra-que-futura-producao-de-graos-de-ms-deve-crescer-37-5")</f>
        <v/>
      </c>
    </row>
    <row r="133">
      <c r="A133" t="inlineStr">
        <is>
          <t>safra Mato Grosso do Sul</t>
        </is>
      </c>
      <c r="B133">
        <f>HYPERLINK("https://www.noticiasagricolas.com.br/noticias/soja/386896-plantio-da-soja-alcanca-cerca-de-16-da-area-total-em-mato-grosso-do-sul.html", "https://www.noticiasagricolas.com.br/noticias/soja/386896-plantio-da-soja-alcanca-cerca-de-16-da-area-total-em-mato-grosso-do-sul.html")</f>
        <v/>
      </c>
    </row>
    <row r="134">
      <c r="A134" t="inlineStr">
        <is>
          <t>safra Mato Grosso do Sul</t>
        </is>
      </c>
      <c r="B134">
        <f>HYPERLINK("https://g1.globo.com/ms/mato-grosso-do-sul/mais-agro-ms/", "https://g1.globo.com/ms/mato-grosso-do-sul/mais-agro-ms/")</f>
        <v/>
      </c>
    </row>
    <row r="135">
      <c r="A135" t="inlineStr">
        <is>
          <t>safra Mato Grosso do Sul</t>
        </is>
      </c>
      <c r="B135">
        <f>HYPERLINK("https://www.noticiasagricolas.com.br/noticias/milho/385521-mato-grosso-do-sul-fecha-safra-de-milho-com-3-pior-produtividade-dos-ultimos-10-anos-indica-aprosoja-ms.html", "https://www.noticiasagricolas.com.br/noticias/milho/385521-mato-grosso-do-sul-fecha-safra-de-milho-com-3-pior-produtividade-dos-ultimos-10-anos-indica-aprosoja-ms.html")</f>
        <v/>
      </c>
    </row>
    <row r="136">
      <c r="A136" t="inlineStr">
        <is>
          <t>safra Mato Grosso do Sul</t>
        </is>
      </c>
      <c r="B136">
        <f>HYPERLINK("https://www.mstododia.com.br/noticias/10195-area-destinada-a-safra-de-soja-tera-aumento-de-6-em-ms-preve-produtores", "https://www.mstododia.com.br/noticias/10195-area-destinada-a-safra-de-soja-tera-aumento-de-6-em-ms-preve-produtores")</f>
        <v/>
      </c>
    </row>
    <row r="137">
      <c r="A137" t="inlineStr">
        <is>
          <t>safra Mato Grosso do Sul</t>
        </is>
      </c>
      <c r="B137">
        <f>HYPERLINK("https://sba1.com/noticias/noticia/32729/Colheita-do-milho-segunda-safra-2023-2024-foi-concluida-na-Regiao-Norte-de-MS", "https://sba1.com/noticias/noticia/32729/Colheita-do-milho-segunda-safra-2023-2024-foi-concluida-na-Regiao-Norte-de-MS")</f>
        <v/>
      </c>
    </row>
    <row r="138">
      <c r="A138" t="inlineStr">
        <is>
          <t>safra Mato Grosso do Sul</t>
        </is>
      </c>
      <c r="B138">
        <f>HYPERLINK("https://www.conab.gov.br/ultimas-noticias/5728-ultimo-levantamento-da-safra-2023-2024-estima-producao-de-graos-em-298-41-milhoes-de-toneladas#:~:text=De%20acordo%20com%20os%20dados,de%20hectares%20sobre%202022%2F2023.", "https://www.conab.gov.br/ultimas-noticias/5728-ultimo-levantamento-da-safra-2023-2024-estima-producao-de-graos-em-298-41-milhoes-de-toneladas#:~:text=De%20acordo%20com%20os%20dados,de%20hectares%20sobre%202022%2F2023.")</f>
        <v/>
      </c>
    </row>
    <row r="139">
      <c r="A139" t="inlineStr">
        <is>
          <t>safra Mato Grosso do Sul</t>
        </is>
      </c>
      <c r="B139">
        <f>HYPERLINK("https://portaldbo.com.br/conab-1a-previsao-para-safra-2024-25-indica-recorde-de-32247-milhoes-de-toneladas/#:~:text=A%20primeira%20estimativa%20para%20a,milh%C3%B5es%20de%20toneladas%20a%20mais.", "https://portaldbo.com.br/conab-1a-previsao-para-safra-2024-25-indica-recorde-de-32247-milhoes-de-toneladas/#:~:text=A%20primeira%20estimativa%20para%20a,milh%C3%B5es%20de%20toneladas%20a%20mais.")</f>
        <v/>
      </c>
    </row>
    <row r="140">
      <c r="A140" t="inlineStr">
        <is>
          <t>safra Mato Grosso do Sul</t>
        </is>
      </c>
      <c r="B140">
        <f>HYPERLINK("https://www.canalrural.com.br/agricultura/projeto-soja-brasil/produtores-do-mato-grosso-ja-podem-dar-inicio-a-plantacao-de-soja/#:~:text=Com%20o%20fim%20do%20vazio%20sanit%C3%A1rio%20no%20Mato%20Grosso%20nesta,para%20a%20safra%202024%2F25.", "https://www.canalrural.com.br/agricultura/projeto-soja-brasil/produtores-do-mato-grosso-ja-podem-dar-inicio-a-plantacao-de-soja/#:~:text=Com%20o%20fim%20do%20vazio%20sanit%C3%A1rio%20no%20Mato%20Grosso%20nesta,para%20a%20safra%202024%2F25.")</f>
        <v/>
      </c>
    </row>
    <row r="141">
      <c r="A141" t="inlineStr">
        <is>
          <t>safra Mato Grosso do Sul</t>
        </is>
      </c>
      <c r="B141">
        <f>HYPERLINK("https://www.agrolink.com.br/noticias/como-esta-a-safra-de-milho-nos-eua-e-brasil-_492465.html#:~:text=A%20colheita%20da%20segunda%20safra,a%20an%C3%A1lise%20da%20Gr%C3%A3o%20Direto.", "https://www.agrolink.com.br/noticias/como-esta-a-safra-de-milho-nos-eua-e-brasil-_492465.html#:~:text=A%20colheita%20da%20segunda%20safra,a%20an%C3%A1lise%20da%20Gr%C3%A3o%20Direto.")</f>
        <v/>
      </c>
    </row>
    <row r="142">
      <c r="A142" t="inlineStr">
        <is>
          <t>safra Mato Grosso do Sul</t>
        </is>
      </c>
      <c r="B142">
        <f>HYPERLINK("https://www.capitalnews.com.br/economia-e-agronegocio/agronegocio/produtores-de-mato-grosso-do-sul-iniciam-plantio-da-safra-de-soja-2425/409509", "https://www.capitalnews.com.br/economia-e-agronegocio/agronegocio/produtores-de-mato-grosso-do-sul-iniciam-plantio-da-safra-de-soja-2425/409509")</f>
        <v/>
      </c>
    </row>
    <row r="143">
      <c r="A143" t="inlineStr">
        <is>
          <t>safra Mato Grosso do Sul</t>
        </is>
      </c>
      <c r="B143">
        <f>HYPERLINK("https://blogs.canalrural.com.br/canalruralmatogrosso/", "https://blogs.canalrural.com.br/canalruralmatogrosso/")</f>
        <v/>
      </c>
    </row>
    <row r="144">
      <c r="A144" t="inlineStr">
        <is>
          <t>safra Mato Grosso do Sul</t>
        </is>
      </c>
      <c r="B144">
        <f>HYPERLINK("https://www.ms.gov.br/noticias/plano-safra-recursos-do-agro-apoiam-industrializacao-de-ms-e-ampliacao-da-cadeia-produtiva", "https://www.ms.gov.br/noticias/plano-safra-recursos-do-agro-apoiam-industrializacao-de-ms-e-ampliacao-da-cadeia-produtiva")</f>
        <v/>
      </c>
    </row>
    <row r="145">
      <c r="A145" t="inlineStr">
        <is>
          <t>safra Mato Grosso do Sul</t>
        </is>
      </c>
      <c r="B145">
        <f>HYPERLINK("http://www.ms.gov.br/noticias/produtores-de-ms-com-perdas-na-safra-podem-renegociar-dividas-do-credito-rural-para-investimentos", "http://www.ms.gov.br/noticias/produtores-de-ms-com-perdas-na-safra-podem-renegociar-dividas-do-credito-rural-para-investimentos")</f>
        <v/>
      </c>
    </row>
    <row r="146">
      <c r="A146" t="inlineStr">
        <is>
          <t>safra Mato Grosso do Sul</t>
        </is>
      </c>
      <c r="B146">
        <f>HYPERLINK("https://agenciadenoticias.ms.gov.br/plantio-da-safra-de-soja-e-prorrogado-ate-o-dia-13-de-janeiro-em-mato-grosso-do-sul/", "https://agenciadenoticias.ms.gov.br/plantio-da-safra-de-soja-e-prorrogado-ate-o-dia-13-de-janeiro-em-mato-grosso-do-sul/")</f>
        <v/>
      </c>
    </row>
    <row r="147">
      <c r="A147" t="inlineStr">
        <is>
          <t>safra Mato Grosso do Sul</t>
        </is>
      </c>
      <c r="B147">
        <f>HYPERLINK("https://www.primeiranoticia.jor.br/economia/setor-agricola-de-mato-grosso-do-sul-estima-recorde-de-producao-na/1946/", "https://www.primeiranoticia.jor.br/economia/setor-agricola-de-mato-grosso-do-sul-estima-recorde-de-producao-na/1946/")</f>
        <v/>
      </c>
    </row>
    <row r="148">
      <c r="A148" t="inlineStr">
        <is>
          <t>safra Mato Grosso do Sul</t>
        </is>
      </c>
      <c r="B148">
        <f>HYPERLINK("https://www.mstododia.com.br/noticias/7970-colheita-do-milho-segunda-safra-2023-2024-comeca-em-mato-grosso-do-sul", "https://www.mstododia.com.br/noticias/7970-colheita-do-milho-segunda-safra-2023-2024-comeca-em-mato-grosso-do-sul")</f>
        <v/>
      </c>
    </row>
    <row r="149">
      <c r="A149" t="inlineStr">
        <is>
          <t>safra Mato Grosso do Sul</t>
        </is>
      </c>
      <c r="B149">
        <f>HYPERLINK("https://www.cnabrasil.org.br/noticias/no-mato-grosso-do-sul-43-da-%C3%A1rea-de-milho-2%C2%AA-safra-j%C3%A1-est%C3%A1-semeada-segundo-aprosoja", "https://www.cnabrasil.org.br/noticias/no-mato-grosso-do-sul-43-da-%C3%A1rea-de-milho-2%C2%AA-safra-j%C3%A1-est%C3%A1-semeada-segundo-aprosoja")</f>
        <v/>
      </c>
    </row>
    <row r="150">
      <c r="A150" t="inlineStr">
        <is>
          <t>safra Mato Grosso do Sul</t>
        </is>
      </c>
      <c r="B150">
        <f>HYPERLINK("https://agenciadenoticias.ms.gov.br/safra-de-soja-atinge-marca-historica-de-15-milhoes-de-toneladas-em-ms-com-area-plantada-e-produtividade-recorde/", "https://agenciadenoticias.ms.gov.br/safra-de-soja-atinge-marca-historica-de-15-milhoes-de-toneladas-em-ms-com-area-plantada-e-produtividade-recorde/")</f>
        <v/>
      </c>
    </row>
    <row r="151">
      <c r="A151" t="inlineStr">
        <is>
          <t>safra Mato Grosso do Sul</t>
        </is>
      </c>
      <c r="B151">
        <f>HYPERLINK("https://www.campograndenews.com.br/lado-rural/safra-2023-24-em-ms-tera-perda-superior-a-4-milhoes-de-toneladas-calcula-conab", "https://www.campograndenews.com.br/lado-rural/safra-2023-24-em-ms-tera-perda-superior-a-4-milhoes-de-toneladas-calcula-conab")</f>
        <v/>
      </c>
    </row>
    <row r="152">
      <c r="A152" t="inlineStr">
        <is>
          <t>safra Mato Grosso do Sul</t>
        </is>
      </c>
      <c r="B152">
        <f>HYPERLINK("https://www.capitalnews.com.br/economia-e-agronegocio/agronegocio/levantamento-mostra-que-75-da-safra-de-milho-foi-colhida-em-mato-grosso-do-sul/407420", "https://www.capitalnews.com.br/economia-e-agronegocio/agronegocio/levantamento-mostra-que-75-da-safra-de-milho-foi-colhida-em-mato-grosso-do-sul/407420")</f>
        <v/>
      </c>
    </row>
    <row r="153">
      <c r="A153" t="inlineStr">
        <is>
          <t>safra Mato Grosso do Sul</t>
        </is>
      </c>
      <c r="B153">
        <f>HYPERLINK("https://cnabrasil.org.br/noticias/mato-grosso-do-sul-deve-ter-problemas-para-armazenar-a-safra-recorde", "https://cnabrasil.org.br/noticias/mato-grosso-do-sul-deve-ter-problemas-para-armazenar-a-safra-recorde")</f>
        <v/>
      </c>
    </row>
    <row r="154">
      <c r="A154" t="inlineStr">
        <is>
          <t>madeira Mato Grosso do Sul</t>
        </is>
      </c>
      <c r="B154">
        <f>HYPERLINK("https://g1.globo.com/mt/mato-grosso/noticia/2024/07/19/dez-municipios-representam-70percent-da-exploracao-ilegal-de-madeira-em-mt.ghtml", "https://g1.globo.com/mt/mato-grosso/noticia/2024/07/19/dez-municipios-representam-70percent-da-exploracao-ilegal-de-madeira-em-mt.ghtml")</f>
        <v/>
      </c>
    </row>
    <row r="155">
      <c r="A155" t="inlineStr">
        <is>
          <t>madeira Mato Grosso do Sul</t>
        </is>
      </c>
      <c r="B155">
        <f>HYPERLINK("https://g1.globo.com/mt/mato-grosso/noticia/2024/07/19/dez-municipios-representam-70percent-da-exploracao-ilegal-de-madeira-em-mt.ghtml", "https://g1.globo.com/mt/mato-grosso/noticia/2024/07/19/dez-municipios-representam-70percent-da-exploracao-ilegal-de-madeira-em-mt.ghtml")</f>
        <v/>
      </c>
    </row>
    <row r="156">
      <c r="A156" t="inlineStr">
        <is>
          <t>madeira Mato Grosso do Sul</t>
        </is>
      </c>
      <c r="B156">
        <f>HYPERLINK("https://portalcelulose.com.br/mato-grosso-do-sul-lidera-producao-de-nacional-de-eucalipto/", "https://portalcelulose.com.br/mato-grosso-do-sul-lidera-producao-de-nacional-de-eucalipto/")</f>
        <v/>
      </c>
    </row>
    <row r="157">
      <c r="A157" t="inlineStr">
        <is>
          <t>madeira Mato Grosso do Sul</t>
        </is>
      </c>
      <c r="B157">
        <f>HYPERLINK("https://portalcelulose.com.br/mato-grosso-do-sul-lidera-producao-de-nacional-de-eucalipto/", "https://portalcelulose.com.br/mato-grosso-do-sul-lidera-producao-de-nacional-de-eucalipto/")</f>
        <v/>
      </c>
    </row>
    <row r="158">
      <c r="A158" t="inlineStr">
        <is>
          <t>madeira Mato Grosso do Sul</t>
        </is>
      </c>
      <c r="B158">
        <f>HYPERLINK("https://g1.globo.com/mt/mato-grosso/noticia/2024/09/25/madeireiras-e-carvoaria-sao-embargadas-durante-operacao-contra-extracao-ilegal-de-madeira-em-mt.ghtml", "https://g1.globo.com/mt/mato-grosso/noticia/2024/09/25/madeireiras-e-carvoaria-sao-embargadas-durante-operacao-contra-extracao-ilegal-de-madeira-em-mt.ghtml")</f>
        <v/>
      </c>
    </row>
    <row r="159">
      <c r="A159" t="inlineStr">
        <is>
          <t>madeira Mato Grosso do Sul</t>
        </is>
      </c>
      <c r="B159">
        <f>HYPERLINK("https://midiamax.uol.com.br/policia/2024/madeira-escapa-de-maquina-atinge-e-mata-idoso-em-fazenda-de-aral-moreira/", "https://midiamax.uol.com.br/policia/2024/madeira-escapa-de-maquina-atinge-e-mata-idoso-em-fazenda-de-aral-moreira/")</f>
        <v/>
      </c>
    </row>
    <row r="160">
      <c r="A160" t="inlineStr">
        <is>
          <t>madeira Mato Grosso do Sul</t>
        </is>
      </c>
      <c r="B160">
        <f>HYPERLINK("https://midiamax.uol.com.br/policia/2024/madeira-escapa-de-maquina-atinge-e-mata-idoso-em-fazenda-de-aral-moreira/", "https://midiamax.uol.com.br/policia/2024/madeira-escapa-de-maquina-atinge-e-mata-idoso-em-fazenda-de-aral-moreira/")</f>
        <v/>
      </c>
    </row>
    <row r="161">
      <c r="A161" t="inlineStr">
        <is>
          <t>madeira Mato Grosso do Sul</t>
        </is>
      </c>
      <c r="B161">
        <f>HYPERLINK("https://midiamax.uol.com.br/policia/2023/fiscalizacao-identifica-tres-areas-com-exploracao-de-madeira-e-um-indigena-e-autuado-em-ms/", "https://midiamax.uol.com.br/policia/2023/fiscalizacao-identifica-tres-areas-com-exploracao-de-madeira-e-um-indigena-e-autuado-em-ms/")</f>
        <v/>
      </c>
    </row>
    <row r="162">
      <c r="A162" t="inlineStr">
        <is>
          <t>madeira Mato Grosso do Sul</t>
        </is>
      </c>
      <c r="B162">
        <f>HYPERLINK("https://midiamax.uol.com.br/policia/2023/fiscalizacao-identifica-tres-areas-com-exploracao-de-madeira-e-um-indigena-e-autuado-em-ms/", "https://midiamax.uol.com.br/policia/2023/fiscalizacao-identifica-tres-areas-com-exploracao-de-madeira-e-um-indigena-e-autuado-em-ms/")</f>
        <v/>
      </c>
    </row>
    <row r="163">
      <c r="A163" t="inlineStr">
        <is>
          <t>madeira Mato Grosso do Sul</t>
        </is>
      </c>
      <c r="B163">
        <f>HYPERLINK("https://www.gov.br/prf/pt-br/noticias/estaduais/mato-grosso/2024/julho/combate-ao-crime-ambiental-apreensao-de-72-42-m3-de-madeira-nativa-transportada-irregularmente", "https://www.gov.br/prf/pt-br/noticias/estaduais/mato-grosso/2024/julho/combate-ao-crime-ambiental-apreensao-de-72-42-m3-de-madeira-nativa-transportada-irregularmente")</f>
        <v/>
      </c>
    </row>
    <row r="164">
      <c r="A164" t="inlineStr">
        <is>
          <t>madeira Mato Grosso do Sul</t>
        </is>
      </c>
      <c r="B164">
        <f>HYPERLINK("https://agenciadenoticias.ms.gov.br/estrada-parque-comunidade-conhece-projeto-de-retirada-de-madeira-e-propoe-medidas-de-mitigacao/", "https://agenciadenoticias.ms.gov.br/estrada-parque-comunidade-conhece-projeto-de-retirada-de-madeira-e-propoe-medidas-de-mitigacao/")</f>
        <v/>
      </c>
    </row>
    <row r="165">
      <c r="A165" t="inlineStr">
        <is>
          <t>madeira Mato Grosso do Sul</t>
        </is>
      </c>
      <c r="B165">
        <f>HYPERLINK("https://agenciadenoticias.ms.gov.br/estrada-parque-comunidade-conhece-projeto-de-retirada-de-madeira-e-propoe-medidas-de-mitigacao/", "https://agenciadenoticias.ms.gov.br/estrada-parque-comunidade-conhece-projeto-de-retirada-de-madeira-e-propoe-medidas-de-mitigacao/")</f>
        <v/>
      </c>
    </row>
    <row r="166">
      <c r="A166" t="inlineStr">
        <is>
          <t>madeira Mato Grosso do Sul</t>
        </is>
      </c>
      <c r="B166">
        <f>HYPERLINK("https://tissueonline.com.br/produtores-de-celulose-temem-apagao-de-madeira-no-mato-grosso-do-sul/", "https://tissueonline.com.br/produtores-de-celulose-temem-apagao-de-madeira-no-mato-grosso-do-sul/")</f>
        <v/>
      </c>
    </row>
    <row r="167">
      <c r="A167" t="inlineStr">
        <is>
          <t>madeira Mato Grosso do Sul</t>
        </is>
      </c>
      <c r="B167">
        <f>HYPERLINK("https://tissueonline.com.br/produtores-de-celulose-temem-apagao-de-madeira-no-mato-grosso-do-sul/", "https://tissueonline.com.br/produtores-de-celulose-temem-apagao-de-madeira-no-mato-grosso-do-sul/")</f>
        <v/>
      </c>
    </row>
    <row r="168">
      <c r="A168" t="inlineStr">
        <is>
          <t>madeira Mato Grosso do Sul</t>
        </is>
      </c>
      <c r="B168">
        <f>HYPERLINK("https://www.terra.com.br/noticias/brasil/cidades/videos/incendio-atinge-ponte-de-madeira-no-pantanal-do-ms,0559cfea99fd7b66c0805caa97cdc86fnmtpzwot.html", "https://www.terra.com.br/noticias/brasil/cidades/videos/incendio-atinge-ponte-de-madeira-no-pantanal-do-ms,0559cfea99fd7b66c0805caa97cdc86fnmtpzwot.html")</f>
        <v/>
      </c>
    </row>
    <row r="169">
      <c r="A169" t="inlineStr">
        <is>
          <t>madeira Mato Grosso do Sul</t>
        </is>
      </c>
      <c r="B169">
        <f>HYPERLINK("https://www.terra.com.br/noticias/brasil/cidades/videos/incendio-atinge-ponte-de-madeira-no-pantanal-do-ms,0559cfea99fd7b66c0805caa97cdc86fnmtpzwot.html", "https://www.terra.com.br/noticias/brasil/cidades/videos/incendio-atinge-ponte-de-madeira-no-pantanal-do-ms,0559cfea99fd7b66c0805caa97cdc86fnmtpzwot.html")</f>
        <v/>
      </c>
    </row>
    <row r="170">
      <c r="A170" t="inlineStr">
        <is>
          <t>madeira Mato Grosso do Sul</t>
        </is>
      </c>
      <c r="B170">
        <f>HYPERLINK("https://www.campograndenews.com.br/economia/renda-media-em-ms-e-de-r-1-9-mil-aponta-ibge#:~:text=Em%202023%2C%20o%20rendimento%20habitualmente,a%202019%20(R%24%20271%2C", "https://www.campograndenews.com.br/economia/renda-media-em-ms-e-de-r-1-9-mil-aponta-ibge#:~:text=Em%202023%2C%20o%20rendimento%20habitualmente,a%202019%20(R%24%20271%2C")</f>
        <v/>
      </c>
    </row>
    <row r="171">
      <c r="A171" t="inlineStr">
        <is>
          <t>madeira Mato Grosso do Sul</t>
        </is>
      </c>
      <c r="B171">
        <f>HYPERLINK("https://sindicatoruraldotaboado.com.br/ms-tem-dois-municipios-entre-os-20-maiores-produtores-de-soja-do-pais-aparecida-do-taboado-aparece-como-maior-produtor-estadual-de-laranja/#:~:text=A%20soja%20predomina%20entre%20as,o%20valor%20gerado%20pela%20atividade.", "https://sindicatoruraldotaboado.com.br/ms-tem-dois-municipios-entre-os-20-maiores-produtores-de-soja-do-pais-aparecida-do-taboado-aparece-como-maior-produtor-estadual-de-laranja/#:~:text=A%20soja%20predomina%20entre%20as,o%20valor%20gerado%20pela%20atividade.")</f>
        <v/>
      </c>
    </row>
    <row r="172">
      <c r="A172" t="inlineStr">
        <is>
          <t>madeira Mato Grosso do Sul</t>
        </is>
      </c>
      <c r="B172">
        <f>HYPERLINK("https://www.revistas.unijui.edu.br/index.php/desenvolvimentoemquestao/article/view/5508/5304#:~:text=O%20Estado%20de%20MS%20destaca,alta%20competitividade%20em%20%C3%A2mbito%20nacional.", "https://www.revistas.unijui.edu.br/index.php/desenvolvimentoemquestao/article/view/5508/5304#:~:text=O%20Estado%20de%20MS%20destaca,alta%20competitividade%20em%20%C3%A2mbito%20nacional.")</f>
        <v/>
      </c>
    </row>
    <row r="173">
      <c r="A173" t="inlineStr">
        <is>
          <t>madeira Mato Grosso do Sul</t>
        </is>
      </c>
      <c r="B173">
        <f>HYPERLINK("https://brasilescola.uol.com.br/brasil/economia-mato-grosso-sul.htm#:~:text=A%20agricultura%20se%20baseia%20nos,maior%20rebanho%20bovino%20do%20pa%C3%ADs.", "https://brasilescola.uol.com.br/brasil/economia-mato-grosso-sul.htm#:~:text=A%20agricultura%20se%20baseia%20nos,maior%20rebanho%20bovino%20do%20pa%C3%ADs.")</f>
        <v/>
      </c>
    </row>
    <row r="174">
      <c r="A174" t="inlineStr">
        <is>
          <t>madeira Mato Grosso do Sul</t>
        </is>
      </c>
      <c r="B174">
        <f>HYPERLINK("https://globoplay.globo.com/v/12749604/", "https://globoplay.globo.com/v/12749604/")</f>
        <v/>
      </c>
    </row>
    <row r="175">
      <c r="A175" t="inlineStr">
        <is>
          <t>madeira Mato Grosso do Sul</t>
        </is>
      </c>
      <c r="B175">
        <f>HYPERLINK("https://globoplay.globo.com/v/12749604/", "https://globoplay.globo.com/v/12749604/")</f>
        <v/>
      </c>
    </row>
    <row r="176">
      <c r="A176" t="inlineStr">
        <is>
          <t>celulose Mato Grosso do Sul</t>
        </is>
      </c>
      <c r="B176">
        <f>HYPERLINK("https://g1.globo.com/ms/mato-grosso-do-sul/noticia/2024/10/11/celulose-em-mato-grosso-do-sul-protagonista-na-producao-e-aliada-contra-as-mudancas-climaticas.ghtml", "https://g1.globo.com/ms/mato-grosso-do-sul/noticia/2024/10/11/celulose-em-mato-grosso-do-sul-protagonista-na-producao-e-aliada-contra-as-mudancas-climaticas.ghtml")</f>
        <v/>
      </c>
    </row>
    <row r="177">
      <c r="A177" t="inlineStr">
        <is>
          <t>celulose Mato Grosso do Sul</t>
        </is>
      </c>
      <c r="B177">
        <f>HYPERLINK("https://agenciadenoticias.ms.gov.br/vale-da-celulose-e-polo-multiproteina-de-alimentos-ms-e-13o-do-pais-na-atracao-de-investimentos-estrangeiros/", "https://agenciadenoticias.ms.gov.br/vale-da-celulose-e-polo-multiproteina-de-alimentos-ms-e-13o-do-pais-na-atracao-de-investimentos-estrangeiros/")</f>
        <v/>
      </c>
    </row>
    <row r="178">
      <c r="A178" t="inlineStr">
        <is>
          <t>celulose Mato Grosso do Sul</t>
        </is>
      </c>
      <c r="B178">
        <f>HYPERLINK("https://www.infomoney.com.br/business/chilena-arauco-aprova-fabrica-de-celulose-de-r-25-bilhoes-no-mato-grosso-do-sul/", "https://www.infomoney.com.br/business/chilena-arauco-aprova-fabrica-de-celulose-de-r-25-bilhoes-no-mato-grosso-do-sul/")</f>
        <v/>
      </c>
    </row>
    <row r="179">
      <c r="A179" t="inlineStr">
        <is>
          <t>celulose Mato Grosso do Sul</t>
        </is>
      </c>
      <c r="B179">
        <f>HYPERLINK("https://agenciadenoticias.ms.gov.br/governo-lanca-edital-publico-de-licitacao-da-rota-da-celulose/", "https://agenciadenoticias.ms.gov.br/governo-lanca-edital-publico-de-licitacao-da-rota-da-celulose/")</f>
        <v/>
      </c>
    </row>
    <row r="180">
      <c r="A180" t="inlineStr">
        <is>
          <t>celulose Mato Grosso do Sul</t>
        </is>
      </c>
      <c r="B180">
        <f>HYPERLINK("https://g1.globo.com/ms/mato-grosso-do-sul/noticia/2024/07/26/com-nova-fabrica-de-celulose-ms-deve-atingir-em-2024-producao-de-quase-6-milhoes-de-toneladas-por-ano.ghtml", "https://g1.globo.com/ms/mato-grosso-do-sul/noticia/2024/07/26/com-nova-fabrica-de-celulose-ms-deve-atingir-em-2024-producao-de-quase-6-milhoes-de-toneladas-por-ano.ghtml")</f>
        <v/>
      </c>
    </row>
    <row r="181">
      <c r="A181" t="inlineStr">
        <is>
          <t>celulose Mato Grosso do Sul</t>
        </is>
      </c>
      <c r="B181">
        <f>HYPERLINK("https://portalcelulose.com.br/bracell-construira-nova-fabrica-de-celulose-de-r-25-bilhoes-em-ms/", "https://portalcelulose.com.br/bracell-construira-nova-fabrica-de-celulose-de-r-25-bilhoes-em-ms/")</f>
        <v/>
      </c>
    </row>
    <row r="182">
      <c r="A182" t="inlineStr">
        <is>
          <t>celulose Mato Grosso do Sul</t>
        </is>
      </c>
      <c r="B182">
        <f>HYPERLINK("https://www.ms.gov.br/noticias/vale-da-celulose-expansao-em-ms-pode-ter-mais-fabricas-e-quase-100-mil-novos-empregos", "https://www.ms.gov.br/noticias/vale-da-celulose-expansao-em-ms-pode-ter-mais-fabricas-e-quase-100-mil-novos-empregos")</f>
        <v/>
      </c>
    </row>
    <row r="183">
      <c r="A183" t="inlineStr">
        <is>
          <t>celulose Mato Grosso do Sul</t>
        </is>
      </c>
      <c r="B183">
        <f>HYPERLINK("https://www.eldoradobrasil.com.br/pb/ms-se-transforma-na-bola-da-vez-da-industria-de-celulose-e-ganha-destaque-mundial/#:~:text=consolidado%20como%20um%20dos%20maiores%20fabricantes%20mundiais.,-A%20%E2%80%9Cbola%20da&amp;text=Com%20tr%C3%AAs%20l%20capacidade%20instalada,toneladas%20de%20celulose%20por%20ano.", "https://www.eldoradobrasil.com.br/pb/ms-se-transforma-na-bola-da-vez-da-industria-de-celulose-e-ganha-destaque-mundial/#:~:text=consolidado%20como%20um%20dos%20maiores%20fabricantes%20mundiais.,-A%20%E2%80%9Cbola%20da&amp;text=Com%20tr%C3%AAs%20l%20capacidade%20instalada,toneladas%20de%20celulose%20por%20ano.")</f>
        <v/>
      </c>
    </row>
    <row r="184">
      <c r="A184" t="inlineStr">
        <is>
          <t>celulose Mato Grosso do Sul</t>
        </is>
      </c>
      <c r="B184">
        <f>HYPERLINK("https://agenciagov.ebc.com.br/noticias/202408/industria-de-papel-e-celulose-anuncia-investimentos-de-r-105-bilhoes#:~:text=Com%20quase%2010%20milh%C3%B5es%20de,Brasil%20exportou%20no%20ano%20passado.", "https://agenciagov.ebc.com.br/noticias/202408/industria-de-papel-e-celulose-anuncia-investimentos-de-r-105-bilhoes#:~:text=Com%20quase%2010%20milh%C3%B5es%20de,Brasil%20exportou%20no%20ano%20passado.")</f>
        <v/>
      </c>
    </row>
    <row r="185">
      <c r="A185" t="inlineStr">
        <is>
          <t>celulose Mato Grosso do Sul</t>
        </is>
      </c>
      <c r="B185">
        <f>HYPERLINK("https://www.suzano.com.br/noticia/suzano-investira-r-147-bilhoes-na-construcao-de-nova-fabrica-de-celulose-no-mato-grosso-do-sul#:~:text=A%20unidade%20ser%C3%A1%20constru%C3%ADda%20no,do%20primeiro%20trimestre%20de%202024.", "https://www.suzano.com.br/noticia/suzano-investira-r-147-bilhoes-na-construcao-de-nova-fabrica-de-celulose-no-mato-grosso-do-sul#:~:text=A%20unidade%20ser%C3%A1%20constru%C3%ADda%20no,do%20primeiro%20trimestre%20de%202024.")</f>
        <v/>
      </c>
    </row>
    <row r="186">
      <c r="A186" t="inlineStr">
        <is>
          <t>celulose Mato Grosso do Sul</t>
        </is>
      </c>
      <c r="B186">
        <f>HYPERLINK("https://www.cpt.com.br/noticias/maior-fabrica-de-celulose-mundial-sera-inaugurada-no-ms#:~:text=A%20f%C3%A1brica%20de%20celulose%20pertence,R%24%206%2C2%20bilh%C3%B5es.", "https://www.cpt.com.br/noticias/maior-fabrica-de-celulose-mundial-sera-inaugurada-no-ms#:~:text=A%20f%C3%A1brica%20de%20celulose%20pertence,R%24%206%2C2%20bilh%C3%B5es.")</f>
        <v/>
      </c>
    </row>
    <row r="187">
      <c r="A187" t="inlineStr">
        <is>
          <t>celulose Mato Grosso do Sul</t>
        </is>
      </c>
      <c r="B187">
        <f>HYPERLINK("https://www.suzano.com.br/noticia/suzano-investira-r-147-bilhoes-na-construcao-de-nova-fabrica-de-celulose-no-mato-grosso-do-sul", "https://www.suzano.com.br/noticia/suzano-investira-r-147-bilhoes-na-construcao-de-nova-fabrica-de-celulose-no-mato-grosso-do-sul")</f>
        <v/>
      </c>
    </row>
    <row r="188">
      <c r="A188" t="inlineStr">
        <is>
          <t>celulose Mato Grosso do Sul</t>
        </is>
      </c>
      <c r="B188">
        <f>HYPERLINK("http://www.ms.gov.br/noticias/reportagem-do-valor-economico-destaca-protagonismo-da-industria-da-celulose-em-ms", "http://www.ms.gov.br/noticias/reportagem-do-valor-economico-destaca-protagonismo-da-industria-da-celulose-em-ms")</f>
        <v/>
      </c>
    </row>
    <row r="189">
      <c r="A189" t="inlineStr">
        <is>
          <t>celulose Mato Grosso do Sul</t>
        </is>
      </c>
      <c r="B189">
        <f>HYPERLINK("https://www.ms.gov.br/noticias/conselho-da-arauco-aprova-investimentos-de-r-251-bilhoes-para-a-fabrica-de-celulose-em-inocencia", "https://www.ms.gov.br/noticias/conselho-da-arauco-aprova-investimentos-de-r-251-bilhoes-para-a-fabrica-de-celulose-em-inocencia")</f>
        <v/>
      </c>
    </row>
    <row r="190">
      <c r="A190" t="inlineStr">
        <is>
          <t>bracell Mato Grosso do Sul</t>
        </is>
      </c>
      <c r="B190">
        <f>HYPERLINK("https://portalcelulose.com.br/bracell-construira-nova-fabrica-de-celulose-de-r-25-bilhoes-em-ms/", "https://portalcelulose.com.br/bracell-construira-nova-fabrica-de-celulose-de-r-25-bilhoes-em-ms/")</f>
        <v/>
      </c>
    </row>
    <row r="191">
      <c r="A191" t="inlineStr">
        <is>
          <t>bracell Mato Grosso do Sul</t>
        </is>
      </c>
      <c r="B191">
        <f>HYPERLINK("https://valor.globo.com/empresas/noticia/2024/08/26/bracell-iniciara-estudos-ambientais-para-construir-fabrica-de-celulose-de-r-20-bi-no-mato-grosso-do-sul.ghtml", "https://valor.globo.com/empresas/noticia/2024/08/26/bracell-iniciara-estudos-ambientais-para-construir-fabrica-de-celulose-de-r-20-bi-no-mato-grosso-do-sul.ghtml")</f>
        <v/>
      </c>
    </row>
    <row r="192">
      <c r="A192" t="inlineStr">
        <is>
          <t>bracell Mato Grosso do Sul</t>
        </is>
      </c>
      <c r="B192">
        <f>HYPERLINK("https://www.bracell.com/noticias/", "https://www.bracell.com/noticias/")</f>
        <v/>
      </c>
    </row>
    <row r="193">
      <c r="A193" t="inlineStr">
        <is>
          <t>bracell Mato Grosso do Sul</t>
        </is>
      </c>
      <c r="B193">
        <f>HYPERLINK("https://portalcelulose.com.br/bracell-e-ms-florestal-mobilizam-25-mil-colaboradores-em-acoes-de-voluntariado-no-founders-day-2024/", "https://portalcelulose.com.br/bracell-e-ms-florestal-mobilizam-25-mil-colaboradores-em-acoes-de-voluntariado-no-founders-day-2024/")</f>
        <v/>
      </c>
    </row>
    <row r="194">
      <c r="A194" t="inlineStr">
        <is>
          <t>bracell Mato Grosso do Sul</t>
        </is>
      </c>
      <c r="B194">
        <f>HYPERLINK("https://ojacare.com.br/2024/08/24/bracell-confirma-6a-fabrica-de-celulose-e-r-25-bilhoes-vao-revolucionar-4a-cidade-em-ms/", "https://ojacare.com.br/2024/08/24/bracell-confirma-6a-fabrica-de-celulose-e-r-25-bilhoes-vao-revolucionar-4a-cidade-em-ms/")</f>
        <v/>
      </c>
    </row>
    <row r="195">
      <c r="A195" t="inlineStr">
        <is>
          <t>bracell Mato Grosso do Sul</t>
        </is>
      </c>
      <c r="B195">
        <f>HYPERLINK("https://www.bracell.com/noticias/bracell-e-governo-de-ms-assinam-compromisso-que-protegera-florestas/", "https://www.bracell.com/noticias/bracell-e-governo-de-ms-assinam-compromisso-que-protegera-florestas/")</f>
        <v/>
      </c>
    </row>
    <row r="196">
      <c r="A196" t="inlineStr">
        <is>
          <t>bracell Mato Grosso do Sul</t>
        </is>
      </c>
      <c r="B196">
        <f>HYPERLINK("https://agenciadenoticias.ms.gov.br/governo-agiliza-processo-para-realizacao-dos-estudos-para-licenciamento-ambiental-de-fabrica-de-celulose-da-bracell-em-agua-clara/", "https://agenciadenoticias.ms.gov.br/governo-agiliza-processo-para-realizacao-dos-estudos-para-licenciamento-ambiental-de-fabrica-de-celulose-da-bracell-em-agua-clara/")</f>
        <v/>
      </c>
    </row>
    <row r="197">
      <c r="A197" t="inlineStr">
        <is>
          <t>bracell Mato Grosso do Sul</t>
        </is>
      </c>
      <c r="B197">
        <f>HYPERLINK("https://www.campograndenews.com.br/economia/nova-industria-de-celulose-inicia-estudo-para-obra-em-agua-clara", "https://www.campograndenews.com.br/economia/nova-industria-de-celulose-inicia-estudo-para-obra-em-agua-clara")</f>
        <v/>
      </c>
    </row>
    <row r="198">
      <c r="A198" t="inlineStr">
        <is>
          <t>bracell Mato Grosso do Sul</t>
        </is>
      </c>
      <c r="B198">
        <f>HYPERLINK("https://arapuanews.com.br/founders-day-da-bracell-e-ms-florestal-mobiliza-27-mil-funcionarios-e-beneficia-mais-de-3-mil-pessoas/", "https://arapuanews.com.br/founders-day-da-bracell-e-ms-florestal-mobiliza-27-mil-funcionarios-e-beneficia-mais-de-3-mil-pessoas/")</f>
        <v/>
      </c>
    </row>
    <row r="199">
      <c r="A199" t="inlineStr">
        <is>
          <t>bracell Mato Grosso do Sul</t>
        </is>
      </c>
      <c r="B199">
        <f>HYPERLINK("https://www.bracell.com/centraldeindicadores2022/governanca/#:~:text=%C2%B9Em%20janeiro%20de%202023%2C%20Praveen,cargo%20de%20Presidente%20da%20Bracell.", "https://www.bracell.com/centraldeindicadores2022/governanca/#:~:text=%C2%B9Em%20janeiro%20de%202023%2C%20Praveen,cargo%20de%20Presidente%20da%20Bracell.")</f>
        <v/>
      </c>
    </row>
    <row r="200">
      <c r="A200" t="inlineStr">
        <is>
          <t>bracell Mato Grosso do Sul</t>
        </is>
      </c>
      <c r="B200">
        <f>HYPERLINK("https://tissueonline.com.br/rge-dona-da-bracell-adquire-mais-um-fabricante-de-papel-tissue/#:~:text=RGE%2C%20dona%20da%20Bracell%2C%20adquire%20mais%20um%20fabricante%20de%20papel%20tissue", "https://tissueonline.com.br/rge-dona-da-bracell-adquire-mais-um-fabricante-de-papel-tissue/#:~:text=RGE%2C%20dona%20da%20Bracell%2C%20adquire%20mais%20um%20fabricante%20de%20papel%20tissue")</f>
        <v/>
      </c>
    </row>
    <row r="201">
      <c r="A201" t="inlineStr">
        <is>
          <t>bracell Mato Grosso do Sul</t>
        </is>
      </c>
      <c r="B201">
        <f>HYPERLINK("https://www.glassdoor.com.br/Avalia%C3%A7%C3%B5es/Bracell-BR-Avalia%C3%A7%C3%B5es-E6424956.htm#:~:text=A%20classifica%C3%A7%C3%A3o%20da%20empresa%20Bracell,experi%C3%AAncia%20de%20trabalho%20nessa%20empresa.", "https://www.glassdoor.com.br/Avalia%C3%A7%C3%B5es/Bracell-BR-Avalia%C3%A7%C3%B5es-E6424956.htm#:~:text=A%20classifica%C3%A7%C3%A3o%20da%20empresa%20Bracell,experi%C3%AAncia%20de%20trabalho%20nessa%20empresa.")</f>
        <v/>
      </c>
    </row>
    <row r="202">
      <c r="A202" t="inlineStr">
        <is>
          <t>bracell Mato Grosso do Sul</t>
        </is>
      </c>
      <c r="B202">
        <f>HYPERLINK("https://www.bracell.com/institucional/sobre-nos/#:~:text=Nos%20dois%20estados%20onde%20atua,industriais%2C%20florestais%20e%20de%20log%C3%ADstica.", "https://www.bracell.com/institucional/sobre-nos/#:~:text=Nos%20dois%20estados%20onde%20atua,industriais%2C%20florestais%20e%20de%20log%C3%ADstica.")</f>
        <v/>
      </c>
    </row>
    <row r="203">
      <c r="A203" t="inlineStr">
        <is>
          <t>bracell Mato Grosso do Sul</t>
        </is>
      </c>
      <c r="B203">
        <f>HYPERLINK("https://www.mstododia.com.br/noticias/9812-bracell-planeja-nova-industria-de-celulose-em-agua-clara-e-fortalece-o-setor-em-ms", "https://www.mstododia.com.br/noticias/9812-bracell-planeja-nova-industria-de-celulose-em-agua-clara-e-fortalece-o-setor-em-ms")</f>
        <v/>
      </c>
    </row>
    <row r="204">
      <c r="A204" t="inlineStr">
        <is>
          <t>suzano Mato Grosso do Sul</t>
        </is>
      </c>
      <c r="B204">
        <f>HYPERLINK("https://www.suzano.com.br/noticia/suzano-investira-r-147-bilhoes-na-construcao-de-nova-fabrica-de-celulose-no-mato-grosso-do-sul", "https://www.suzano.com.br/noticia/suzano-investira-r-147-bilhoes-na-construcao-de-nova-fabrica-de-celulose-no-mato-grosso-do-sul")</f>
        <v/>
      </c>
    </row>
    <row r="205">
      <c r="A205" t="inlineStr">
        <is>
          <t>suzano Mato Grosso do Sul</t>
        </is>
      </c>
      <c r="B205">
        <f>HYPERLINK("https://www.suzano.com.br/noticia/suzano-investira-r-147-bilhoes-na-construcao-de-nova-fabrica-de-celulose-no-mato-grosso-do-sul", "https://www.suzano.com.br/noticia/suzano-investira-r-147-bilhoes-na-construcao-de-nova-fabrica-de-celulose-no-mato-grosso-do-sul")</f>
        <v/>
      </c>
    </row>
    <row r="206">
      <c r="A206" t="inlineStr">
        <is>
          <t>suzano Mato Grosso do Sul</t>
        </is>
      </c>
      <c r="B206">
        <f>HYPERLINK("https://www.suzano.com.br/sustentabilidade/pessoas/comunidades-vizinhas/mato-grosso-do-sul", "https://www.suzano.com.br/sustentabilidade/pessoas/comunidades-vizinhas/mato-grosso-do-sul")</f>
        <v/>
      </c>
    </row>
    <row r="207">
      <c r="A207" t="inlineStr">
        <is>
          <t>suzano Mato Grosso do Sul</t>
        </is>
      </c>
      <c r="B207">
        <f>HYPERLINK("https://www.suzano.com.br/sustentabilidade/pessoas/comunidades-vizinhas/mato-grosso-do-sul", "https://www.suzano.com.br/sustentabilidade/pessoas/comunidades-vizinhas/mato-grosso-do-sul")</f>
        <v/>
      </c>
    </row>
    <row r="208">
      <c r="A208" t="inlineStr">
        <is>
          <t>suzano Mato Grosso do Sul</t>
        </is>
      </c>
      <c r="B208">
        <f>HYPERLINK("https://www.suzano.com.br/noticia/suzano-investira-r-147-bilhoes-na-construcao-de-nova-fabrica-de-celulose-no-mato-grosso-do-sul#:~:text=A%20unidade%20ser%C3%A1%20constru%C3%ADda%20no,do%20primeiro%20trimestre%20de%202024.", "https://www.suzano.com.br/noticia/suzano-investira-r-147-bilhoes-na-construcao-de-nova-fabrica-de-celulose-no-mato-grosso-do-sul#:~:text=A%20unidade%20ser%C3%A1%20constru%C3%ADda%20no,do%20primeiro%20trimestre%20de%202024.")</f>
        <v/>
      </c>
    </row>
    <row r="209">
      <c r="A209" t="inlineStr">
        <is>
          <t>suzano Mato Grosso do Sul</t>
        </is>
      </c>
      <c r="B209">
        <f>HYPERLINK("https://www.infomoney.com.br/mercados/suzano-suzb3-acao-desaba-apos-noticia-sobre-oferta-bilionaria-por-ativos-da-international-paper/#:~:text=As%20a%C3%A7%C3%B5es%20da%20Suzano%20(SUZB3,segundo%20fontes%20ouvidas%20pela%20ag%C3%AAncia.", "https://www.infomoney.com.br/mercados/suzano-suzb3-acao-desaba-apos-noticia-sobre-oferta-bilionaria-por-ativos-da-international-paper/#:~:text=As%20a%C3%A7%C3%B5es%20da%20Suzano%20(SUZB3,segundo%20fontes%20ouvidas%20pela%20ag%C3%AAncia.")</f>
        <v/>
      </c>
    </row>
    <row r="210">
      <c r="A210" t="inlineStr">
        <is>
          <t>suzano Mato Grosso do Sul</t>
        </is>
      </c>
      <c r="B210">
        <f>HYPERLINK("https://pt.wikipedia.org/wiki/Suzano_Papel_e_Celulose", "https://pt.wikipedia.org/wiki/Suzano_Papel_e_Celulose")</f>
        <v/>
      </c>
    </row>
    <row r="211">
      <c r="A211" t="inlineStr">
        <is>
          <t>suzano Mato Grosso do Sul</t>
        </is>
      </c>
      <c r="B211">
        <f>HYPERLINK("https://pt.wikipedia.org/wiki/Suzano_Papel_e_Celulose", "https://pt.wikipedia.org/wiki/Suzano_Papel_e_Celulose")</f>
        <v/>
      </c>
    </row>
    <row r="212">
      <c r="A212" t="inlineStr">
        <is>
          <t>suzano Mato Grosso do Sul</t>
        </is>
      </c>
      <c r="B212">
        <f>HYPERLINK("https://www.suzano.com.br/noticia/suzano-inicia-operacao-da-maior-linha-de-producao-de-celulose-do-mundo#:~:text=A%20Suzano%2C%20maior%20produtora%20mundial,em%20Mato%20Grosso%20do%20Sul.", "https://www.suzano.com.br/noticia/suzano-inicia-operacao-da-maior-linha-de-producao-de-celulose-do-mundo#:~:text=A%20Suzano%2C%20maior%20produtora%20mundial,em%20Mato%20Grosso%20do%20Sul.")</f>
        <v/>
      </c>
    </row>
    <row r="213">
      <c r="A213" t="inlineStr">
        <is>
          <t>suzano Mato Grosso do Sul</t>
        </is>
      </c>
      <c r="B213">
        <f>HYPERLINK("https://site.suzano.com.br/projetocerrado/noticias/", "https://site.suzano.com.br/projetocerrado/noticias/")</f>
        <v/>
      </c>
    </row>
    <row r="214">
      <c r="A214" t="inlineStr">
        <is>
          <t>suzano Mato Grosso do Sul</t>
        </is>
      </c>
      <c r="B214">
        <f>HYPERLINK("https://g1.globo.com/ms/mato-grosso-do-sul/noticia/2024/07/26/com-nova-fabrica-de-celulose-ms-deve-atingir-em-2024-producao-de-quase-6-milhoes-de-toneladas-por-ano.ghtml", "https://g1.globo.com/ms/mato-grosso-do-sul/noticia/2024/07/26/com-nova-fabrica-de-celulose-ms-deve-atingir-em-2024-producao-de-quase-6-milhoes-de-toneladas-por-ano.ghtml")</f>
        <v/>
      </c>
    </row>
    <row r="215">
      <c r="A215" t="inlineStr">
        <is>
          <t>suzano Mato Grosso do Sul</t>
        </is>
      </c>
      <c r="B215">
        <f>HYPERLINK("https://g1.globo.com/ms/mato-grosso-do-sul/noticia/2024/07/26/com-nova-fabrica-de-celulose-ms-deve-atingir-em-2024-producao-de-quase-6-milhoes-de-toneladas-por-ano.ghtml", "https://g1.globo.com/ms/mato-grosso-do-sul/noticia/2024/07/26/com-nova-fabrica-de-celulose-ms-deve-atingir-em-2024-producao-de-quase-6-milhoes-de-toneladas-por-ano.ghtml")</f>
        <v/>
      </c>
    </row>
    <row r="216">
      <c r="A216" t="inlineStr">
        <is>
          <t>suzano Mato Grosso do Sul</t>
        </is>
      </c>
      <c r="B216">
        <f>HYPERLINK("https://portalcelulose.com.br/suzano-exibe-detalhes-da-nova-unidade-em-ribas-do-rio-pardo-ms/", "https://portalcelulose.com.br/suzano-exibe-detalhes-da-nova-unidade-em-ribas-do-rio-pardo-ms/")</f>
        <v/>
      </c>
    </row>
    <row r="217">
      <c r="A217" t="inlineStr">
        <is>
          <t>suzano Mato Grosso do Sul</t>
        </is>
      </c>
      <c r="B217">
        <f>HYPERLINK("https://portalcelulose.com.br/suzano-exibe-detalhes-da-nova-unidade-em-ribas-do-rio-pardo-ms/", "https://portalcelulose.com.br/suzano-exibe-detalhes-da-nova-unidade-em-ribas-do-rio-pardo-ms/")</f>
        <v/>
      </c>
    </row>
    <row r="218">
      <c r="A218" t="inlineStr">
        <is>
          <t>suzano Mato Grosso do Sul</t>
        </is>
      </c>
      <c r="B218">
        <f>HYPERLINK("https://www.suzano.com.br/noticias/ultimas-noticias?b35fefd9_page=78", "https://www.suzano.com.br/noticias/ultimas-noticias?b35fefd9_page=78")</f>
        <v/>
      </c>
    </row>
    <row r="219">
      <c r="A219" t="inlineStr">
        <is>
          <t>suzano Mato Grosso do Sul</t>
        </is>
      </c>
      <c r="B219">
        <f>HYPERLINK("https://agenciadenoticias.ms.gov.br/inicio-de-operacao-da-fabrica-de-ribas-do-rio-pardo-e-vitoria-para-concretizar-ms-como-o-vale-da-celulose/", "https://agenciadenoticias.ms.gov.br/inicio-de-operacao-da-fabrica-de-ribas-do-rio-pardo-e-vitoria-para-concretizar-ms-como-o-vale-da-celulose/")</f>
        <v/>
      </c>
    </row>
    <row r="220">
      <c r="A220" t="inlineStr">
        <is>
          <t>suzano Mato Grosso do Sul</t>
        </is>
      </c>
      <c r="B220">
        <f>HYPERLINK("https://agenciadenoticias.ms.gov.br/inicio-de-operacao-da-fabrica-de-ribas-do-rio-pardo-e-vitoria-para-concretizar-ms-como-o-vale-da-celulose/", "https://agenciadenoticias.ms.gov.br/inicio-de-operacao-da-fabrica-de-ribas-do-rio-pardo-e-vitoria-para-concretizar-ms-como-o-vale-da-celulose/")</f>
        <v/>
      </c>
    </row>
    <row r="221">
      <c r="A221" t="inlineStr">
        <is>
          <t>suzano Mato Grosso do Sul</t>
        </is>
      </c>
      <c r="B221">
        <f>HYPERLINK("https://g1.globo.com/ms/mato-grosso-do-sul/noticia/2024/09/11/com-foco-na-sustentabilidade-empresa-de-celulose-implanta-viveiro-com-capacidade-de-35-milhoes-de-mudas-em-ms.ghtml", "https://g1.globo.com/ms/mato-grosso-do-sul/noticia/2024/09/11/com-foco-na-sustentabilidade-empresa-de-celulose-implanta-viveiro-com-capacidade-de-35-milhoes-de-mudas-em-ms.ghtml")</f>
        <v/>
      </c>
    </row>
    <row r="222">
      <c r="A222" t="inlineStr">
        <is>
          <t>suzano Mato Grosso do Sul</t>
        </is>
      </c>
      <c r="B222">
        <f>HYPERLINK("https://g1.globo.com/ms/mato-grosso-do-sul/noticia/2024/09/11/com-foco-na-sustentabilidade-empresa-de-celulose-implanta-viveiro-com-capacidade-de-35-milhoes-de-mudas-em-ms.ghtml", "https://g1.globo.com/ms/mato-grosso-do-sul/noticia/2024/09/11/com-foco-na-sustentabilidade-empresa-de-celulose-implanta-viveiro-com-capacidade-de-35-milhoes-de-mudas-em-ms.ghtml")</f>
        <v/>
      </c>
    </row>
    <row r="223">
      <c r="A223" t="inlineStr">
        <is>
          <t>suzano Mato Grosso do Sul</t>
        </is>
      </c>
      <c r="B223">
        <f>HYPERLINK("https://www.campograndenews.com.br/economia/suzano-adia-inicio-de-operacoes-de-fabrica-de-celulose-em-ribas", "https://www.campograndenews.com.br/economia/suzano-adia-inicio-de-operacoes-de-fabrica-de-celulose-em-ribas")</f>
        <v/>
      </c>
    </row>
    <row r="224">
      <c r="A224" t="inlineStr">
        <is>
          <t>suzano Mato Grosso do Sul</t>
        </is>
      </c>
      <c r="B224">
        <f>HYPERLINK("https://www.campograndenews.com.br/economia/suzano-adia-inicio-de-operacoes-de-fabrica-de-celulose-em-ribas", "https://www.campograndenews.com.br/economia/suzano-adia-inicio-de-operacoes-de-fabrica-de-celulose-em-ribas")</f>
        <v/>
      </c>
    </row>
    <row r="225">
      <c r="A225" t="inlineStr">
        <is>
          <t>suzano Mato Grosso do Sul</t>
        </is>
      </c>
      <c r="B225">
        <f>HYPERLINK("https://arapuanews.com.br/category/fibria/", "https://arapuanews.com.br/category/fibria/")</f>
        <v/>
      </c>
    </row>
    <row r="226">
      <c r="A226" t="inlineStr">
        <is>
          <t>suzano Mato Grosso do Sul</t>
        </is>
      </c>
      <c r="B226">
        <f>HYPERLINK("https://arapuanews.com.br/category/fibria/", "https://arapuanews.com.br/category/fibria/")</f>
        <v/>
      </c>
    </row>
    <row r="227">
      <c r="A227" t="inlineStr">
        <is>
          <t>exportação Mato Grosso do Sul</t>
        </is>
      </c>
      <c r="B227">
        <f>HYPERLINK("https://www.agazetanews.com.br/2024/10/17/exportacao-de-industrializados-alcancou-em-setembro-o-melhor-resultado-em-toda-a-serie-historia-em-ms/", "https://www.agazetanews.com.br/2024/10/17/exportacao-de-industrializados-alcancou-em-setembro-o-melhor-resultado-em-toda-a-serie-historia-em-ms/")</f>
        <v/>
      </c>
    </row>
    <row r="228">
      <c r="A228" t="inlineStr">
        <is>
          <t>exportação Mato Grosso do Sul</t>
        </is>
      </c>
      <c r="B228">
        <f>HYPERLINK("https://www.ms.gov.br/noticias/exportacoes-de-ms-chegam-a-31-bilhoes-de-dolares-no-acumulado-do-1o-quadrimestre-de-2024", "https://www.ms.gov.br/noticias/exportacoes-de-ms-chegam-a-31-bilhoes-de-dolares-no-acumulado-do-1o-quadrimestre-de-2024")</f>
        <v/>
      </c>
    </row>
    <row r="229">
      <c r="A229" t="inlineStr">
        <is>
          <t>exportação Mato Grosso do Sul</t>
        </is>
      </c>
      <c r="B229">
        <f>HYPERLINK("https://agenciadenoticias.ms.gov.br/commodities-garantem-superavit-de-us-5-bilhoes-na-balanca-comercial-do-estado/", "https://agenciadenoticias.ms.gov.br/commodities-garantem-superavit-de-us-5-bilhoes-na-balanca-comercial-do-estado/")</f>
        <v/>
      </c>
    </row>
    <row r="230">
      <c r="A230" t="inlineStr">
        <is>
          <t>exportação Mato Grosso do Sul</t>
        </is>
      </c>
      <c r="B230">
        <f>HYPERLINK("https://www.ms.gov.br/noticias/exportacoes-de-mato-grosso-do-sul-batem-recorde-crescem-281-e-chegam-a-us-10517-bilhoes-em-2023", "https://www.ms.gov.br/noticias/exportacoes-de-mato-grosso-do-sul-batem-recorde-crescem-281-e-chegam-a-us-10517-bilhoes-em-2023")</f>
        <v/>
      </c>
    </row>
    <row r="231">
      <c r="A231" t="inlineStr">
        <is>
          <t>exportação Mato Grosso do Sul</t>
        </is>
      </c>
      <c r="B231">
        <f>HYPERLINK("https://www.semadesc.ms.gov.br/exportacoes-de-ms-chegam-a-us-6-bilhoes-no-acumulado-de-janeiro-a-julho-com-destaque-para-soja-celulose-e-carne-bovina/", "https://www.semadesc.ms.gov.br/exportacoes-de-ms-chegam-a-us-6-bilhoes-no-acumulado-de-janeiro-a-julho-com-destaque-para-soja-celulose-e-carne-bovina/")</f>
        <v/>
      </c>
    </row>
    <row r="232">
      <c r="A232" t="inlineStr">
        <is>
          <t>exportação Mato Grosso do Sul</t>
        </is>
      </c>
      <c r="B232">
        <f>HYPERLINK("https://agenciadenoticias.ms.gov.br/vale-da-celulose-e-polo-multiproteina-de-alimentos-ms-e-13o-do-pais-na-atracao-de-investimentos-estrangeiros/", "https://agenciadenoticias.ms.gov.br/vale-da-celulose-e-polo-multiproteina-de-alimentos-ms-e-13o-do-pais-na-atracao-de-investimentos-estrangeiros/")</f>
        <v/>
      </c>
    </row>
    <row r="233">
      <c r="A233" t="inlineStr">
        <is>
          <t>exportação Mato Grosso do Sul</t>
        </is>
      </c>
      <c r="B233">
        <f>HYPERLINK("https://midiamax.uol.com.br/cotidiano/economia/2024/mato-grosso-do-sul-registra-queda-na-exportacao-em-julho-mas-saldo-ainda-e-positivo/", "https://midiamax.uol.com.br/cotidiano/economia/2024/mato-grosso-do-sul-registra-queda-na-exportacao-em-julho-mas-saldo-ainda-e-positivo/")</f>
        <v/>
      </c>
    </row>
    <row r="234">
      <c r="A234" t="inlineStr">
        <is>
          <t>exportação Mato Grosso do Sul</t>
        </is>
      </c>
      <c r="B234">
        <f>HYPERLINK("https://balanca.economia.gov.br/balanca/IPQ/xnota.html#:~:text=Exporta%C3%A7%C3%B5es&amp;text=O%20volume%20das%20exporta%C3%A7%C3%B5es%20cresceu,recorde%20alcan%C3%A7ado%20em%201%20%2F%202024%20.", "https://balanca.economia.gov.br/balanca/IPQ/xnota.html#:~:text=Exporta%C3%A7%C3%B5es&amp;text=O%20volume%20das%20exporta%C3%A7%C3%B5es%20cresceu,recorde%20alcan%C3%A7ado%20em%201%20%2F%202024%20.")</f>
        <v/>
      </c>
    </row>
    <row r="235">
      <c r="A235" t="inlineStr">
        <is>
          <t>exportação Mato Grosso do Sul</t>
        </is>
      </c>
      <c r="B235">
        <f>HYPERLINK("https://www.semadesc.ms.gov.br/soja-e-celulose-puxam-balanca-comercial-de-ms-e-exportacoes-superam-us-5-bilhoes-no-ano/#:~:text=A%20soja%20e%20a%20celulose,bilh%C3%B5es%20de%20janeiro%20a%20junho.", "https://www.semadesc.ms.gov.br/soja-e-celulose-puxam-balanca-comercial-de-ms-e-exportacoes-superam-us-5-bilhoes-no-ano/#:~:text=A%20soja%20e%20a%20celulose,bilh%C3%B5es%20de%20janeiro%20a%20junho.")</f>
        <v/>
      </c>
    </row>
    <row r="236">
      <c r="A236" t="inlineStr">
        <is>
          <t>exportação Mato Grosso do Sul</t>
        </is>
      </c>
      <c r="B236">
        <f>HYPERLINK("https://balanca.economia.gov.br/balanca/pg_principal_bc/principais_resultados.html#:~:text=474%2C49%20bilh%C3%B5es-,Totais,US%24%2010%2C16%20bilh%C3%B5es.", "https://balanca.economia.gov.br/balanca/pg_principal_bc/principais_resultados.html#:~:text=474%2C49%20bilh%C3%B5es-,Totais,US%24%2010%2C16%20bilh%C3%B5es.")</f>
        <v/>
      </c>
    </row>
    <row r="237">
      <c r="A237" t="inlineStr">
        <is>
          <t>exportação Mato Grosso do Sul</t>
        </is>
      </c>
      <c r="B237">
        <f>HYPERLINK("https://cnabrasil.org.br/noticias/mais-de-85-dos-produtos-comercializados-na-ceasa-ms-sao-importados/#:~:text=Mato%20Grosso%20do%20Sul%20teve,com%20mais%20de%20mil%20hectares.", "https://cnabrasil.org.br/noticias/mais-de-85-dos-produtos-comercializados-na-ceasa-ms-sao-importados/#:~:text=Mato%20Grosso%20do%20Sul%20teve,com%20mais%20de%20mil%20hectares.")</f>
        <v/>
      </c>
    </row>
    <row r="238">
      <c r="A238" t="inlineStr">
        <is>
          <t>exportação Mato Grosso do Sul</t>
        </is>
      </c>
      <c r="B238">
        <f>HYPERLINK("https://g1.globo.com/ms/mato-grosso-do-sul/noticia/2024/01/16/campo-grande-exportou-r-2487-bilhoes-em-2023-segundo-o-ministerio-da-industria.ghtml", "https://g1.globo.com/ms/mato-grosso-do-sul/noticia/2024/01/16/campo-grande-exportou-r-2487-bilhoes-em-2023-segundo-o-ministerio-da-industria.ghtml")</f>
        <v/>
      </c>
    </row>
    <row r="239">
      <c r="A239" t="inlineStr">
        <is>
          <t>exportação Mato Grosso do Sul</t>
        </is>
      </c>
      <c r="B239">
        <f>HYPERLINK("http://www.ms.gov.br/noticias/em-2023-ms-exportou-645-bilhoes-de-dolares-para-a-asia-e-sul-americanos-no-trajeto-da-rota", "http://www.ms.gov.br/noticias/em-2023-ms-exportou-645-bilhoes-de-dolares-para-a-asia-e-sul-americanos-no-trajeto-da-rota")</f>
        <v/>
      </c>
    </row>
    <row r="240">
      <c r="A240" t="inlineStr">
        <is>
          <t>exportação Mato Grosso do Sul</t>
        </is>
      </c>
      <c r="B240">
        <f>HYPERLINK("https://www.campograndenews.com.br/lado-rural/com-precos-mais-baixos-exportacoes-de-soja-de-ms-rendem-28-menos-em-julho", "https://www.campograndenews.com.br/lado-rural/com-precos-mais-baixos-exportacoes-de-soja-de-ms-rendem-28-menos-em-julho")</f>
        <v/>
      </c>
    </row>
    <row r="241">
      <c r="A241" t="inlineStr">
        <is>
          <t>hidrovia São Paulo</t>
        </is>
      </c>
      <c r="B241">
        <f>HYPERLINK("https://www.saopaulo.sp.gov.br/spnoticias/ultimas-noticias/hidrovia-tiete-parana-registra-crescimento-de-58-na-quantidade-de-carga-transportada/", "https://www.saopaulo.sp.gov.br/spnoticias/ultimas-noticias/hidrovia-tiete-parana-registra-crescimento-de-58-na-quantidade-de-carga-transportada/")</f>
        <v/>
      </c>
    </row>
    <row r="242">
      <c r="A242" t="inlineStr">
        <is>
          <t>hidrovia São Paulo</t>
        </is>
      </c>
      <c r="B242">
        <f>HYPERLINK("https://g1.globo.com/sp/bauru-marilia/noticia/2024/07/23/transporte-de-cargas-pela-hidrovia-tiete-parana-cresce-no-primeiro-semestre-de-2024.ghtml", "https://g1.globo.com/sp/bauru-marilia/noticia/2024/07/23/transporte-de-cargas-pela-hidrovia-tiete-parana-cresce-no-primeiro-semestre-de-2024.ghtml")</f>
        <v/>
      </c>
    </row>
    <row r="243">
      <c r="A243" t="inlineStr">
        <is>
          <t>hidrovia São Paulo</t>
        </is>
      </c>
      <c r="B243">
        <f>HYPERLINK("https://www.saopaulo.sp.gov.br/tag/hidrovias/", "https://www.saopaulo.sp.gov.br/tag/hidrovias/")</f>
        <v/>
      </c>
    </row>
    <row r="244">
      <c r="A244" t="inlineStr">
        <is>
          <t>hidrovia São Paulo</t>
        </is>
      </c>
      <c r="B244">
        <f>HYPERLINK("https://g1.globo.com/sp/sorocaba-jundiai/nosso-campo/noticia/2024/09/08/cresce-transporte-de-cargas-na-hidrovia-tiete-parana.ghtml", "https://g1.globo.com/sp/sorocaba-jundiai/nosso-campo/noticia/2024/09/08/cresce-transporte-de-cargas-na-hidrovia-tiete-parana.ghtml")</f>
        <v/>
      </c>
    </row>
    <row r="245">
      <c r="A245" t="inlineStr">
        <is>
          <t>hidrovia São Paulo</t>
        </is>
      </c>
      <c r="B245">
        <f>HYPERLINK("https://www.totvs.com/blog/gestao-logistica/transporte-hidroviario-no-brasil/#:~:text=Qual%20%C3%A9%20a%20maior%20hidrovia,de%20cargas%20agr%C3%ADcolas%20e%20industriais.", "https://www.totvs.com/blog/gestao-logistica/transporte-hidroviario-no-brasil/#:~:text=Qual%20%C3%A9%20a%20maior%20hidrovia,de%20cargas%20agr%C3%ADcolas%20e%20industriais.")</f>
        <v/>
      </c>
    </row>
    <row r="246">
      <c r="A246" t="inlineStr">
        <is>
          <t>hidrovia São Paulo</t>
        </is>
      </c>
      <c r="B246">
        <f>HYPERLINK("https://semil.sp.gov.br/htp/hidrovia-tiete-parana/#:~:text=A%20Hidrovia%20Tiet%C3%AA%2DParan%C3%A1%20compreende,vinculado%20ao%20Minist%C3%A9rio%20dos%20Transportes", "https://semil.sp.gov.br/htp/hidrovia-tiete-parana/#:~:text=A%20Hidrovia%20Tiet%C3%AA%2DParan%C3%A1%20compreende,vinculado%20ao%20Minist%C3%A9rio%20dos%20Transportes")</f>
        <v/>
      </c>
    </row>
    <row r="247">
      <c r="A247" t="inlineStr">
        <is>
          <t>hidrovia São Paulo</t>
        </is>
      </c>
      <c r="B247">
        <f>HYPERLINK("https://estudio.folha.uol.com.br/prefeitura-de-saopaulo/2024/06/transporte-publico-hidroviario-de-sp-e-utilizado-por-28-mil-passageiros-no-primeiro-mes.shtml#:~:text=Aqu%C3%A1tico%2DSP%20conta%20com%20duas,integrado%20com%20%C3%B4nibus%20e%20trem&amp;text=Cerca%20de%2028%20mil%20pessoas,diminuir%20o%20tempo%20nas%20viagens.", "https://estudio.folha.uol.com.br/prefeitura-de-saopaulo/2024/06/transporte-publico-hidroviario-de-sp-e-utilizado-por-28-mil-passageiros-no-primeiro-mes.shtml#:~:text=Aqu%C3%A1tico%2DSP%20conta%20com%20duas,integrado%20com%20%C3%B4nibus%20e%20trem&amp;text=Cerca%20de%2028%20mil%20pessoas,diminuir%20o%20tempo%20nas%20viagens.")</f>
        <v/>
      </c>
    </row>
    <row r="248">
      <c r="A248" t="inlineStr">
        <is>
          <t>hidrovia São Paulo</t>
        </is>
      </c>
      <c r="B248">
        <f>HYPERLINK("https://www.saopaulo.sp.gov.br/spnoticias/ultimas-noticias/hidrovia-tiete-parana-tem-alta-de-1207-na-movimentacao-de-cargas/#:~:text=Em%20sua%20extens%C3%A3o%2C%20a%20Hidrovia,Gerais%2C%20Goi%C3%A1s%20e%20S%C3%A3o%20Paulo.", "https://www.saopaulo.sp.gov.br/spnoticias/ultimas-noticias/hidrovia-tiete-parana-tem-alta-de-1207-na-movimentacao-de-cargas/#:~:text=Em%20sua%20extens%C3%A3o%2C%20a%20Hidrovia,Gerais%2C%20Goi%C3%A1s%20e%20S%C3%A3o%20Paulo.")</f>
        <v/>
      </c>
    </row>
    <row r="249">
      <c r="A249" t="inlineStr">
        <is>
          <t>hidrovia São Paulo</t>
        </is>
      </c>
      <c r="B249">
        <f>HYPERLINK("https://semil.sp.gov.br/travessias/hidrovia-tiete-parana/", "https://semil.sp.gov.br/travessias/hidrovia-tiete-parana/")</f>
        <v/>
      </c>
    </row>
    <row r="250">
      <c r="A250" t="inlineStr">
        <is>
          <t>hidrovia São Paulo</t>
        </is>
      </c>
      <c r="B250">
        <f>HYPERLINK("https://www.youtube.com/watch?v=QVFxvsR50_0", "https://www.youtube.com/watch?v=QVFxvsR50_0")</f>
        <v/>
      </c>
    </row>
    <row r="251">
      <c r="A251" t="inlineStr">
        <is>
          <t>hidrovia São Paulo</t>
        </is>
      </c>
      <c r="B251">
        <f>HYPERLINK("https://www.youtube.com/watch?v=QVFxvsR50_0", "https://www.youtube.com/watch?v=QVFxvsR50_0")</f>
        <v/>
      </c>
    </row>
    <row r="252">
      <c r="A252" t="inlineStr">
        <is>
          <t>hidrovia São Paulo</t>
        </is>
      </c>
      <c r="B252">
        <f>HYPERLINK("https://semil.sp.gov.br/htp/", "https://semil.sp.gov.br/htp/")</f>
        <v/>
      </c>
    </row>
    <row r="253">
      <c r="A253" t="inlineStr">
        <is>
          <t>hidrovia São Paulo</t>
        </is>
      </c>
      <c r="B253">
        <f>HYPERLINK("https://globoplay.globo.com/v/9806814/", "https://globoplay.globo.com/v/9806814/")</f>
        <v/>
      </c>
    </row>
    <row r="254">
      <c r="A254" t="inlineStr">
        <is>
          <t>hidrovia São Paulo</t>
        </is>
      </c>
      <c r="B254">
        <f>HYPERLINK("https://globoplay.globo.com/v/9806814/", "https://globoplay.globo.com/v/9806814/")</f>
        <v/>
      </c>
    </row>
    <row r="255">
      <c r="A255" t="inlineStr">
        <is>
          <t>hidrovia São Paulo</t>
        </is>
      </c>
      <c r="B255">
        <f>HYPERLINK("https://economia.uol.com.br/noticias/redacao/2021/11/11/seca-hidrovia-tiete-parana-demissoes.htm", "https://economia.uol.com.br/noticias/redacao/2021/11/11/seca-hidrovia-tiete-parana-demissoes.htm")</f>
        <v/>
      </c>
    </row>
    <row r="256">
      <c r="A256" t="inlineStr">
        <is>
          <t>hidrovia São Paulo</t>
        </is>
      </c>
      <c r="B256">
        <f>HYPERLINK("https://capital.sp.gov.br/w/prefeito-inaugura-primeiro-transporte-hidrovi%C3%A1rio-p%C3%BAblico-de-s%C3%A3o-paulo-que-ir%C3%A1-beneficiar-385-mil-moradores-da-zona-sul", "https://capital.sp.gov.br/w/prefeito-inaugura-primeiro-transporte-hidrovi%C3%A1rio-p%C3%BAblico-de-s%C3%A3o-paulo-que-ir%C3%A1-beneficiar-385-mil-moradores-da-zona-sul")</f>
        <v/>
      </c>
    </row>
    <row r="257">
      <c r="A257" t="inlineStr">
        <is>
          <t>ferrovia São Paulo</t>
        </is>
      </c>
      <c r="B257">
        <f>HYPERLINK("https://g1.globo.com/sp/sao-paulo/noticia/2024/10/14/video-principio-de-incendio-atinge-trem-da-linha-9-esmeralda-na-regiao-da-estacao-granja-julieta.ghtml", "https://g1.globo.com/sp/sao-paulo/noticia/2024/10/14/video-principio-de-incendio-atinge-trem-da-linha-9-esmeralda-na-regiao-da-estacao-granja-julieta.ghtml")</f>
        <v/>
      </c>
    </row>
    <row r="258">
      <c r="A258" t="inlineStr">
        <is>
          <t>ferrovia São Paulo</t>
        </is>
      </c>
      <c r="B258">
        <f>HYPERLINK("https://g1.globo.com/sp/sao-paulo/noticia/2024/10/15/video-passageiros-se-desesperam-durante-pane-eletrica-com-incendio-em-estacao-de-trem-da-viamobilidade-em-sp.ghtml", "https://g1.globo.com/sp/sao-paulo/noticia/2024/10/15/video-passageiros-se-desesperam-durante-pane-eletrica-com-incendio-em-estacao-de-trem-da-viamobilidade-em-sp.ghtml")</f>
        <v/>
      </c>
    </row>
    <row r="259">
      <c r="A259" t="inlineStr">
        <is>
          <t>ferrovia São Paulo</t>
        </is>
      </c>
      <c r="B259">
        <f>HYPERLINK("https://agenciabrasil.ebc.com.br/geral/noticia/2024-10/trem-da-viamobilidade-tem-principio-de-incendio-em-sao-paulo", "https://agenciabrasil.ebc.com.br/geral/noticia/2024-10/trem-da-viamobilidade-tem-principio-de-incendio-em-sao-paulo")</f>
        <v/>
      </c>
    </row>
    <row r="260">
      <c r="A260" t="inlineStr">
        <is>
          <t>ferrovia São Paulo</t>
        </is>
      </c>
      <c r="B260">
        <f>HYPERLINK("https://g1.globo.com/tudo-sobre/cptm/", "https://g1.globo.com/tudo-sobre/cptm/")</f>
        <v/>
      </c>
    </row>
    <row r="261">
      <c r="A261" t="inlineStr">
        <is>
          <t>ferrovia São Paulo</t>
        </is>
      </c>
      <c r="B261">
        <f>HYPERLINK("https://exame.com/noticias-sobre/ferrovias/", "https://exame.com/noticias-sobre/ferrovias/")</f>
        <v/>
      </c>
    </row>
    <row r="262">
      <c r="A262" t="inlineStr">
        <is>
          <t>ferrovia São Paulo</t>
        </is>
      </c>
      <c r="B262">
        <f>HYPERLINK("https://www.agenciasp.sp.gov.br/novo-trem-da-linha-15-prata-do-metro-de-sp-chega-ao-brasil/", "https://www.agenciasp.sp.gov.br/novo-trem-da-linha-15-prata-do-metro-de-sp-chega-ao-brasil/")</f>
        <v/>
      </c>
    </row>
    <row r="263">
      <c r="A263" t="inlineStr">
        <is>
          <t>ferrovia São Paulo</t>
        </is>
      </c>
      <c r="B263">
        <f>HYPERLINK("https://twitter.com/diretodostrens#:~:text=Velocidade%20Reduzida%20%2D%20Devido%20%C3%A0%20Interfer%C3%AAncia,Estamos%20trabalhando%20para%20a%20normaliza%C3%A7%C3%A3o.", "https://twitter.com/diretodostrens#:~:text=Velocidade%20Reduzida%20%2D%20Devido%20%C3%A0%20Interfer%C3%AAncia,Estamos%20trabalhando%20para%20a%20normaliza%C3%A7%C3%A3o.")</f>
        <v/>
      </c>
    </row>
    <row r="264">
      <c r="A264" t="inlineStr">
        <is>
          <t>ferrovia São Paulo</t>
        </is>
      </c>
      <c r="B264">
        <f>HYPERLINK("https://brasilescola.uol.com.br/brasil/transporte-ferroviario-brasileiro.htm#:~:text=Situa%C3%A7%C3%A3o%20atual&amp;text=As%20ferrovias%20apresentam%2Dse%20mal,20%2C7%20milh%C3%B5es%20de%20toneladas.", "https://brasilescola.uol.com.br/brasil/transporte-ferroviario-brasileiro.htm#:~:text=Situa%C3%A7%C3%A3o%20atual&amp;text=As%20ferrovias%20apresentam%2Dse%20mal,20%2C7%20milh%C3%B5es%20de%20toneladas.")</f>
        <v/>
      </c>
    </row>
    <row r="265">
      <c r="A265" t="inlineStr">
        <is>
          <t>ferrovia São Paulo</t>
        </is>
      </c>
      <c r="B265">
        <f>HYPERLINK("https://www.diretodostrens.com.br/?codigo=9#:~:text=Devido%20%C3%A0%20falha%20no%20sistema,Santo%20Amaro%20e%20Vila%20Ol%C3%ADmpia.&amp;text=Devido%20%C3%A0%20falha%20de%20sinaliza%C3%A7%C3%A3o,Santo%20Amaro%20e%20Vila%20Ol%C3%ADmpia.", "https://www.diretodostrens.com.br/?codigo=9#:~:text=Devido%20%C3%A0%20falha%20no%20sistema,Santo%20Amaro%20e%20Vila%20Ol%C3%ADmpia.&amp;text=Devido%20%C3%A0%20falha%20de%20sinaliza%C3%A7%C3%A3o,Santo%20Amaro%20e%20Vila%20Ol%C3%ADmpia.")</f>
        <v/>
      </c>
    </row>
    <row r="266">
      <c r="A266" t="inlineStr">
        <is>
          <t>ferrovia São Paulo</t>
        </is>
      </c>
      <c r="B266">
        <f>HYPERLINK("https://direto-da-cptm.appspot.com/line/index/7#:~:text=Velocidade%20Reduzida-,Por%20motivo%20de%20Obras%20de%20Moderniza%C3%A7%C3%A3o%20%2C%20os%20trens%20da%20Linha,Esta%C3%A7%C3%B5es%20Pirituba%20e%20Francisco%20Morato%20.&amp;text=Devido%20%C3%A0%20Presen%C3%A7a%20de%20usu%C3%A1rio,e%20maior%20tempo%20de%20parada.", "https://direto-da-cptm.appspot.com/line/index/7#:~:text=Velocidade%20Reduzida-,Por%20motivo%20de%20Obras%20de%20Moderniza%C3%A7%C3%A3o%20%2C%20os%20trens%20da%20Linha,Esta%C3%A7%C3%B5es%20Pirituba%20e%20Francisco%20Morato%20.&amp;text=Devido%20%C3%A0%20Presen%C3%A7a%20de%20usu%C3%A1rio,e%20maior%20tempo%20de%20parada.")</f>
        <v/>
      </c>
    </row>
    <row r="267">
      <c r="A267" t="inlineStr">
        <is>
          <t>ferrovia São Paulo</t>
        </is>
      </c>
      <c r="B267">
        <f>HYPERLINK("https://www.saopaulo.sp.gov.br/spnoticias/ultimas-noticias/governador-apresenta-programa-sp-nos-trilhos-com-mais-de-40-projetos-ferroviarios-2/", "https://www.saopaulo.sp.gov.br/spnoticias/ultimas-noticias/governador-apresenta-programa-sp-nos-trilhos-com-mais-de-40-projetos-ferroviarios-2/")</f>
        <v/>
      </c>
    </row>
    <row r="268">
      <c r="A268" t="inlineStr">
        <is>
          <t>ferrovia São Paulo</t>
        </is>
      </c>
      <c r="B268">
        <f>HYPERLINK("https://www.cptm.sp.gov.br/", "https://www.cptm.sp.gov.br/")</f>
        <v/>
      </c>
    </row>
    <row r="269">
      <c r="A269" t="inlineStr">
        <is>
          <t>ferrovia São Paulo</t>
        </is>
      </c>
      <c r="B269">
        <f>HYPERLINK("https://www.cptm.sp.gov.br/noticias/Pages/default.aspx", "https://www.cptm.sp.gov.br/noticias/Pages/default.aspx")</f>
        <v/>
      </c>
    </row>
    <row r="270">
      <c r="A270" t="inlineStr">
        <is>
          <t>ferrovia São Paulo</t>
        </is>
      </c>
      <c r="B270">
        <f>HYPERLINK("https://www.cptm.sp.gov.br/sua-viagem/Pages/Linhas.aspx", "https://www.cptm.sp.gov.br/sua-viagem/Pages/Linhas.aspx")</f>
        <v/>
      </c>
    </row>
    <row r="271">
      <c r="A271" t="inlineStr">
        <is>
          <t>ferrovia São Paulo</t>
        </is>
      </c>
      <c r="B271">
        <f>HYPERLINK("https://sis.cptm.sp.gov.br/PortalCPTM_CR/Manifestacao?tipoAc=1", "https://sis.cptm.sp.gov.br/PortalCPTM_CR/Manifestacao?tipoAc=1")</f>
        <v/>
      </c>
    </row>
    <row r="272">
      <c r="A272" t="inlineStr">
        <is>
          <t>ferrovia São Paulo</t>
        </is>
      </c>
      <c r="B272">
        <f>HYPERLINK("https://www.cptm.sp.gov.br/sua-viagem/Pages/PraOndeVoceVai.aspx", "https://www.cptm.sp.gov.br/sua-viagem/Pages/PraOndeVoceVai.aspx")</f>
        <v/>
      </c>
    </row>
    <row r="273">
      <c r="A273" t="inlineStr">
        <is>
          <t>ferrovia São Paulo</t>
        </is>
      </c>
      <c r="B273">
        <f>HYPERLINK("https://revistaferroviaria.com.br/", "https://revistaferroviaria.com.br/")</f>
        <v/>
      </c>
    </row>
    <row r="274">
      <c r="A274" t="inlineStr">
        <is>
          <t>ferrovia São Paulo</t>
        </is>
      </c>
      <c r="B274">
        <f>HYPERLINK("https://revistaferroviaria.com.br/category/noticias-da-imprensa/", "https://revistaferroviaria.com.br/category/noticias-da-imprensa/")</f>
        <v/>
      </c>
    </row>
    <row r="275">
      <c r="A275" t="inlineStr">
        <is>
          <t>ferrovia São Paulo</t>
        </is>
      </c>
      <c r="B275">
        <f>HYPERLINK("https://revistaferroviaria.com.br/category/revista-ferroviaria/", "https://revistaferroviaria.com.br/category/revista-ferroviaria/")</f>
        <v/>
      </c>
    </row>
    <row r="276">
      <c r="A276" t="inlineStr">
        <is>
          <t>ferrovia São Paulo</t>
        </is>
      </c>
      <c r="B276">
        <f>HYPERLINK("https://revistaferroviaria.com.br/premiorf/", "https://revistaferroviaria.com.br/premiorf/")</f>
        <v/>
      </c>
    </row>
    <row r="277">
      <c r="A277" t="inlineStr">
        <is>
          <t>ferrovia São Paulo</t>
        </is>
      </c>
      <c r="B277">
        <f>HYPERLINK("https://revistaferroviaria.com.br/edicoes_rf/", "https://revistaferroviaria.com.br/edicoes_rf/")</f>
        <v/>
      </c>
    </row>
    <row r="278">
      <c r="A278" t="inlineStr">
        <is>
          <t>ferrovia São Paulo</t>
        </is>
      </c>
      <c r="B278">
        <f>HYPERLINK("https://ferroviavezevoz.com/category/noticias-da-imprensa/", "https://ferroviavezevoz.com/category/noticias-da-imprensa/")</f>
        <v/>
      </c>
    </row>
    <row r="279">
      <c r="A279" t="inlineStr">
        <is>
          <t>ferrovia São Paulo</t>
        </is>
      </c>
      <c r="B279">
        <f>HYPERLINK("https://www.metro.sp.gov.br/pt_BR/noticias/", "https://www.metro.sp.gov.br/pt_BR/noticias/")</f>
        <v/>
      </c>
    </row>
    <row r="280">
      <c r="A280" t="inlineStr">
        <is>
          <t>ferrovia São Paulo</t>
        </is>
      </c>
      <c r="B280">
        <f>HYPERLINK("https://m.youtube.com/watch?v=iyjbK_ZNAbI", "https://m.youtube.com/watch?v=iyjbK_ZNAbI")</f>
        <v/>
      </c>
    </row>
    <row r="281">
      <c r="A281" t="inlineStr">
        <is>
          <t>ferrovia São Paulo</t>
        </is>
      </c>
      <c r="B281">
        <f>HYPERLINK("https://massa.ind.br/ferrovias-do-estado-de-sao-paulo/", "https://massa.ind.br/ferrovias-do-estado-de-sao-paulo/")</f>
        <v/>
      </c>
    </row>
    <row r="282">
      <c r="A282" t="inlineStr">
        <is>
          <t>ferrovia São Paulo</t>
        </is>
      </c>
      <c r="B282">
        <f>HYPERLINK("https://www.saopaulo.sp.gov.br/spnoticias/ultimas-noticias/primeiro-trem-da-linha-17-ouro-chega-ao-brasil-neste-sabado-29/", "https://www.saopaulo.sp.gov.br/spnoticias/ultimas-noticias/primeiro-trem-da-linha-17-ouro-chega-ao-brasil-neste-sabado-29/")</f>
        <v/>
      </c>
    </row>
    <row r="283">
      <c r="A283" t="inlineStr">
        <is>
          <t>ferrovia São Paulo</t>
        </is>
      </c>
      <c r="B283">
        <f>HYPERLINK("https://clickpetroleoegas.com.br/volta-triunfal-das-ferrovias-sao-paulo-tera-trem-que-sai-da-capital-rumo-a-cidade-do-interior-paulista-para-abrigar-50-mil-passageiros-por-dia/", "https://clickpetroleoegas.com.br/volta-triunfal-das-ferrovias-sao-paulo-tera-trem-que-sai-da-capital-rumo-a-cidade-do-interior-paulista-para-abrigar-50-mil-passageiros-por-dia/")</f>
        <v/>
      </c>
    </row>
    <row r="284">
      <c r="A284" t="inlineStr">
        <is>
          <t>ferrovia São Paulo</t>
        </is>
      </c>
      <c r="B284">
        <f>HYPERLINK("https://g1.globo.com/sp/santos-regiao/noticia/2019/06/26/trem-de-passageiros-entre-santos-e-sao-paulo-faz-segunda-viagem-de-teste.ghtml", "https://g1.globo.com/sp/santos-regiao/noticia/2019/06/26/trem-de-passageiros-entre-santos-e-sao-paulo-faz-segunda-viagem-de-teste.ghtml")</f>
        <v/>
      </c>
    </row>
    <row r="285">
      <c r="A285" t="inlineStr">
        <is>
          <t>ferrovia São Paulo</t>
        </is>
      </c>
      <c r="B285">
        <f>HYPERLINK("https://g1.globo.com/sp/campinas-regiao/noticia/2024/04/24/justica-suspende-assinatura-do-contrato-de-concessao-do-trem-intercidades-entre-sp-e-campinas.ghtml", "https://g1.globo.com/sp/campinas-regiao/noticia/2024/04/24/justica-suspende-assinatura-do-contrato-de-concessao-do-trem-intercidades-entre-sp-e-campinas.ghtml")</f>
        <v/>
      </c>
    </row>
    <row r="286">
      <c r="A286" t="inlineStr">
        <is>
          <t>ferrovia São Paulo</t>
        </is>
      </c>
      <c r="B286">
        <f>HYPERLINK("https://www.youtube.com/watch?v=G6IHjCrWJU4", "https://www.youtube.com/watch?v=G6IHjCrWJU4")</f>
        <v/>
      </c>
    </row>
    <row r="287">
      <c r="A287" t="inlineStr">
        <is>
          <t>ferrovia São Paulo</t>
        </is>
      </c>
      <c r="B287">
        <f>HYPERLINK("https://www.gov.br/pt-br/noticias/transito-e-transportes/2021/03/liberados-172-quilometros-da-ferrovia-norte-sul-entre-goias-e-sao-paulo", "https://www.gov.br/pt-br/noticias/transito-e-transportes/2021/03/liberados-172-quilometros-da-ferrovia-norte-sul-entre-goias-e-sao-paulo")</f>
        <v/>
      </c>
    </row>
    <row r="288">
      <c r="A288" t="inlineStr">
        <is>
          <t>ferrovia São Paulo</t>
        </is>
      </c>
      <c r="B288">
        <f>HYPERLINK("https://www.saopaulo.sp.gov.br/spnoticias/ultimas-noticias/trem-intercidades-novas-rotas-ate-campinas-vao-transportar-meio-milhao-por-dia/", "https://www.saopaulo.sp.gov.br/spnoticias/ultimas-noticias/trem-intercidades-novas-rotas-ate-campinas-vao-transportar-meio-milhao-por-dia/")</f>
        <v/>
      </c>
    </row>
    <row r="289">
      <c r="A289" t="inlineStr">
        <is>
          <t>hidrovia Mato Grosso</t>
        </is>
      </c>
      <c r="B289">
        <f>HYPERLINK("https://agenciadenoticias.ms.gov.br/hidrovia-viabiliza-exportacao-de-minerio-conecta-ms-ao-uruguai-e-garante-desenvolvimento-regional/", "https://agenciadenoticias.ms.gov.br/hidrovia-viabiliza-exportacao-de-minerio-conecta-ms-ao-uruguai-e-garante-desenvolvimento-regional/")</f>
        <v/>
      </c>
    </row>
    <row r="290">
      <c r="A290" t="inlineStr">
        <is>
          <t>hidrovia Mato Grosso</t>
        </is>
      </c>
      <c r="B290">
        <f>HYPERLINK("https://g1.globo.com/mt/mato-grosso/noticia/2023/08/14/turismo-no-pantanal-e-transporte-hidroviario-de-mt-sao-ameacados-com-nova-cobranca-de-taxa-da-argentina.ghtml", "https://g1.globo.com/mt/mato-grosso/noticia/2023/08/14/turismo-no-pantanal-e-transporte-hidroviario-de-mt-sao-ameacados-com-nova-cobranca-de-taxa-da-argentina.ghtml")</f>
        <v/>
      </c>
    </row>
    <row r="291">
      <c r="A291" t="inlineStr">
        <is>
          <t>hidrovia Mato Grosso</t>
        </is>
      </c>
      <c r="B291">
        <f>HYPERLINK("https://www12.senado.leg.br/noticias/materias/2024/09/10/debatedores-defendem-hidrovia-no-rio-madeira-entre-rondonia-e-amazonas", "https://www12.senado.leg.br/noticias/materias/2024/09/10/debatedores-defendem-hidrovia-no-rio-madeira-entre-rondonia-e-amazonas")</f>
        <v/>
      </c>
    </row>
    <row r="292">
      <c r="A292" t="inlineStr">
        <is>
          <t>hidrovia Mato Grosso</t>
        </is>
      </c>
      <c r="B292">
        <f>HYPERLINK("https://www.secom.mt.gov.br/w/5276537-governo-de-mato-grosso-e-ministro-jose-serra-discutem-investimentos-em-hidrovia", "https://www.secom.mt.gov.br/w/5276537-governo-de-mato-grosso-e-ministro-jose-serra-discutem-investimentos-em-hidrovia")</f>
        <v/>
      </c>
    </row>
    <row r="293">
      <c r="A293" t="inlineStr">
        <is>
          <t>hidrovia Mato Grosso</t>
        </is>
      </c>
      <c r="B293">
        <f>HYPERLINK("https://www.uol.com.br/ecoa/colunas/noticias-da-floresta/2024/03/19/hidrovia-no-pantanal-ameaca-areas-protegidas-e-a-propria-navegacao.htm", "https://www.uol.com.br/ecoa/colunas/noticias-da-floresta/2024/03/19/hidrovia-no-pantanal-ameaca-areas-protegidas-e-a-propria-navegacao.htm")</f>
        <v/>
      </c>
    </row>
    <row r="294">
      <c r="A294" t="inlineStr">
        <is>
          <t>hidrovia Mato Grosso</t>
        </is>
      </c>
      <c r="B294">
        <f>HYPERLINK("https://www.olhardireto.com.br/noticias/exibir.asp?id=520914&amp;noticia=marinha-do-brasil-apresenta-proposta-de-nova-hidrovia-em-mato-grosso-que-ligara-a-porto-no-para&amp;edicao=2", "https://www.olhardireto.com.br/noticias/exibir.asp?id=520914&amp;noticia=marinha-do-brasil-apresenta-proposta-de-nova-hidrovia-em-mato-grosso-que-ligara-a-porto-no-para&amp;edicao=2")</f>
        <v/>
      </c>
    </row>
    <row r="295">
      <c r="A295" t="inlineStr">
        <is>
          <t>hidrovia Mato Grosso</t>
        </is>
      </c>
      <c r="B295">
        <f>HYPERLINK("https://www.ager.mt.gov.br/portos-e-hidrovias", "https://www.ager.mt.gov.br/portos-e-hidrovias")</f>
        <v/>
      </c>
    </row>
    <row r="296">
      <c r="A296" t="inlineStr">
        <is>
          <t>hidrovia Mato Grosso</t>
        </is>
      </c>
      <c r="B296">
        <f>HYPERLINK("https://midiamax.uol.com.br/cotidiano/2024/hidrovia-seca-derrubou-em-81-exportacoes-de-minerio-de-mato-grosso-do-sul-em-2024/", "https://midiamax.uol.com.br/cotidiano/2024/hidrovia-seca-derrubou-em-81-exportacoes-de-minerio-de-mato-grosso-do-sul-em-2024/")</f>
        <v/>
      </c>
    </row>
    <row r="297">
      <c r="A297" t="inlineStr">
        <is>
          <t>hidrovia Mato Grosso</t>
        </is>
      </c>
      <c r="B297">
        <f>HYPERLINK("https://www.ms.gov.br/noticias/governos-de-ms-e-uruguai-se-encontram-para-discutir-rota-de-exportacao-e-avancos-na-america-do-sul", "https://www.ms.gov.br/noticias/governos-de-ms-e-uruguai-se-encontram-para-discutir-rota-de-exportacao-e-avancos-na-america-do-sul")</f>
        <v/>
      </c>
    </row>
    <row r="298">
      <c r="A298" t="inlineStr">
        <is>
          <t>hidrovia Mato Grosso</t>
        </is>
      </c>
      <c r="B298">
        <f>HYPERLINK("https://www.secitec.mt.gov.br/web/mt/w/5276537-governo-de-mato-grosso-e-ministro-jose-serra-discutem-investimentos-em-hidrovia", "https://www.secitec.mt.gov.br/web/mt/w/5276537-governo-de-mato-grosso-e-ministro-jose-serra-discutem-investimentos-em-hidrovia")</f>
        <v/>
      </c>
    </row>
    <row r="299">
      <c r="A299" t="inlineStr">
        <is>
          <t>hidrovia Mato Grosso</t>
        </is>
      </c>
      <c r="B299">
        <f>HYPERLINK("https://www.marinha.mil.br/com6dn/node/2612#:~:text=As%20hidrovias%20emergem%20como%20uma,por%20meio%20da%20rota%20bioce%C3%A2nica.", "https://www.marinha.mil.br/com6dn/node/2612#:~:text=As%20hidrovias%20emergem%20como%20uma,por%20meio%20da%20rota%20bioce%C3%A2nica.")</f>
        <v/>
      </c>
    </row>
    <row r="300">
      <c r="A300" t="inlineStr">
        <is>
          <t>hidrovia Mato Grosso</t>
        </is>
      </c>
      <c r="B300">
        <f>HYPERLINK("https://www.facebook.com/mporoficial/videos/-hidrovias-um-novo-caminho-para-o-desenvolvimento-do-brasil-o-brasil-possui-18-m/537992425568539/#:~:text=desenvolvimento%20do%20Brasil!-,%F0%9F%8C%8A%20O%20Brasil%20possui%2018%20mil%20km%20de%20hidrovias%20naveg%C3%A1veis,Madeira%2C%20Tocantins%2C%20e%20Parna%C3%ADba.", "https://www.facebook.com/mporoficial/videos/-hidrovias-um-novo-caminho-para-o-desenvolvimento-do-brasil-o-brasil-possui-18-m/537992425568539/#:~:text=desenvolvimento%20do%20Brasil!-,%F0%9F%8C%8A%20O%20Brasil%20possui%2018%20mil%20km%20de%20hidrovias%20naveg%C3%A1veis,Madeira%2C%20Tocantins%2C%20e%20Parna%C3%ADba.")</f>
        <v/>
      </c>
    </row>
    <row r="301">
      <c r="A301" t="inlineStr">
        <is>
          <t>hidrovia Mato Grosso</t>
        </is>
      </c>
      <c r="B301">
        <f>HYPERLINK("https://www.totvs.com/blog/gestao-logistica/transporte-hidroviario-no-brasil/#:~:text=Qual%20%C3%A9%20a%20maior%20hidrovia,de%20cargas%20agr%C3%ADcolas%20e%20industriais.", "https://www.totvs.com/blog/gestao-logistica/transporte-hidroviario-no-brasil/#:~:text=Qual%20%C3%A9%20a%20maior%20hidrovia,de%20cargas%20agr%C3%ADcolas%20e%20industriais.")</f>
        <v/>
      </c>
    </row>
    <row r="302">
      <c r="A302" t="inlineStr">
        <is>
          <t>hidrovia Mato Grosso</t>
        </is>
      </c>
      <c r="B302">
        <f>HYPERLINK("https://mundoeducacao.uol.com.br/geografia/hidrovias.htm#:~:text=Hidrovia%20Tiet%C3%AA%2DParan%C3%A1%3A%20%C3%89%20considerada,de%202.400%20quil%C3%B4metros%20de%20extens%C3%A3o.", "https://mundoeducacao.uol.com.br/geografia/hidrovias.htm#:~:text=Hidrovia%20Tiet%C3%AA%2DParan%C3%A1%3A%20%C3%89%20considerada,de%202.400%20quil%C3%B4metros%20de%20extens%C3%A3o.")</f>
        <v/>
      </c>
    </row>
    <row r="303">
      <c r="A303" t="inlineStr">
        <is>
          <t>ferrovia Mato Grosso Sul</t>
        </is>
      </c>
      <c r="B303">
        <f>HYPERLINK("https://www.semadesc.ms.gov.br/semadesc-aponta-necessidade-de-reativacao-da-ferrovia-para-tornar-mato-grosso-do-sul-mais-competitivo/", "https://www.semadesc.ms.gov.br/semadesc-aponta-necessidade-de-reativacao-da-ferrovia-para-tornar-mato-grosso-do-sul-mais-competitivo/")</f>
        <v/>
      </c>
    </row>
    <row r="304">
      <c r="A304" t="inlineStr">
        <is>
          <t>ferrovia Mato Grosso Sul</t>
        </is>
      </c>
      <c r="B304">
        <f>HYPERLINK("https://www.campograndenews.com.br/economia/mudanca-em-rota-pode-trazer-trens-de-volta-a-mato-grosso-do-sul", "https://www.campograndenews.com.br/economia/mudanca-em-rota-pode-trazer-trens-de-volta-a-mato-grosso-do-sul")</f>
        <v/>
      </c>
    </row>
    <row r="305">
      <c r="A305" t="inlineStr">
        <is>
          <t>ferrovia Mato Grosso Sul</t>
        </is>
      </c>
      <c r="B305">
        <f>HYPERLINK("https://midiamax.uol.com.br/tag/ferrovia/", "https://midiamax.uol.com.br/tag/ferrovia/")</f>
        <v/>
      </c>
    </row>
    <row r="306">
      <c r="A306" t="inlineStr">
        <is>
          <t>ferrovia Mato Grosso Sul</t>
        </is>
      </c>
      <c r="B306">
        <f>HYPERLINK("https://www.novaferroeste.pr.gov.br/Noticias", "https://www.novaferroeste.pr.gov.br/Noticias")</f>
        <v/>
      </c>
    </row>
    <row r="307">
      <c r="A307" t="inlineStr">
        <is>
          <t>ferrovia Mato Grosso Sul</t>
        </is>
      </c>
      <c r="B307">
        <f>HYPERLINK("https://portalcelulose.com.br/eldorado-avanca-na-construcao-de-ferrovia-de-r-890-milhoes-em-mato-grosso-do-sul/", "https://portalcelulose.com.br/eldorado-avanca-na-construcao-de-ferrovia-de-r-890-milhoes-em-mato-grosso-do-sul/")</f>
        <v/>
      </c>
    </row>
    <row r="308">
      <c r="A308" t="inlineStr">
        <is>
          <t>ferrovia Mato Grosso Sul</t>
        </is>
      </c>
      <c r="B308">
        <f>HYPERLINK("https://agenciadenoticias.ms.gov.br/governo-de-ms-regulamenta-transporte-ferroviario-e-empresas-poderao-construir-ferrovias-no-estado/", "https://agenciadenoticias.ms.gov.br/governo-de-ms-regulamenta-transporte-ferroviario-e-empresas-poderao-construir-ferrovias-no-estado/")</f>
        <v/>
      </c>
    </row>
    <row r="309">
      <c r="A309" t="inlineStr">
        <is>
          <t>ferrovia Mato Grosso Sul</t>
        </is>
      </c>
      <c r="B309">
        <f>HYPERLINK("https://reporterbrasil.org.br/2024/08/pantanal-faisca-ferrovia-fogo-multa-ibama-rumo/", "https://reporterbrasil.org.br/2024/08/pantanal-faisca-ferrovia-fogo-multa-ibama-rumo/")</f>
        <v/>
      </c>
    </row>
    <row r="310">
      <c r="A310" t="inlineStr">
        <is>
          <t>ferrovia Mato Grosso Sul</t>
        </is>
      </c>
      <c r="B310">
        <f>HYPERLINK("https://g1.globo.com/mt/mato-grosso/noticia/2024/08/01/justica-de-mt-suspende-licenciamento-ambiental-de-ferrovia-e-determina-nova-audiencia-publica.ghtml", "https://g1.globo.com/mt/mato-grosso/noticia/2024/08/01/justica-de-mt-suspende-licenciamento-ambiental-de-ferrovia-e-determina-nova-audiencia-publica.ghtml")</f>
        <v/>
      </c>
    </row>
    <row r="311">
      <c r="A311" t="inlineStr">
        <is>
          <t>ferrovia Mato Grosso Sul</t>
        </is>
      </c>
      <c r="B311">
        <f>HYPERLINK("https://www.canalrural.com.br/nacional/parana/privatizacao-da-ferroeste-deve-acelerar-ferrovia-entre-ms-e-pr/", "https://www.canalrural.com.br/nacional/parana/privatizacao-da-ferroeste-deve-acelerar-ferrovia-entre-ms-e-pr/")</f>
        <v/>
      </c>
    </row>
    <row r="312">
      <c r="A312" t="inlineStr">
        <is>
          <t>ferrovia Mato Grosso Sul</t>
        </is>
      </c>
      <c r="B312">
        <f>HYPERLINK("https://brasilescola.uol.com.br/brasil/transporte-ferroviario-brasileiro.htm#:~:text=Situa%C3%A7%C3%A3o%20atual&amp;text=As%20ferrovias%20apresentam%2Dse%20mal,20%2C7%20milh%C3%B5es%20de%20toneladas.", "https://brasilescola.uol.com.br/brasil/transporte-ferroviario-brasileiro.htm#:~:text=Situa%C3%A7%C3%A3o%20atual&amp;text=As%20ferrovias%20apresentam%2Dse%20mal,20%2C7%20milh%C3%B5es%20de%20toneladas.")</f>
        <v/>
      </c>
    </row>
    <row r="313">
      <c r="A313" t="inlineStr">
        <is>
          <t>ferrovia Mato Grosso Sul</t>
        </is>
      </c>
      <c r="B313">
        <f>HYPERLINK("https://www.sinfra.mt.gov.br/historico2#:~:text=O%20primeiro%2C%20que%20iniciou%20as,adicionando%20646%20km%20%C3%A0%20linha.", "https://www.sinfra.mt.gov.br/historico2#:~:text=O%20primeiro%2C%20que%20iniciou%20as,adicionando%20646%20km%20%C3%A0%20linha.")</f>
        <v/>
      </c>
    </row>
    <row r="314">
      <c r="A314" t="inlineStr">
        <is>
          <t>ferrovia Mato Grosso Sul</t>
        </is>
      </c>
      <c r="B314">
        <f>HYPERLINK("https://www.camara.leg.br/radio/programas/256566-ferrovias-brasileiras-declinio-das-ferrovias-06-01/#:~:text=A%20falta%20de%20investimentos%20e,respeito%20a%20quilometragem%20dos%20trilhos.", "https://www.camara.leg.br/radio/programas/256566-ferrovias-brasileiras-declinio-das-ferrovias-06-01/#:~:text=A%20falta%20de%20investimentos%20e,respeito%20a%20quilometragem%20dos%20trilhos.")</f>
        <v/>
      </c>
    </row>
    <row r="315">
      <c r="A315" t="inlineStr">
        <is>
          <t>ferrovia Mato Grosso Sul</t>
        </is>
      </c>
      <c r="B315">
        <f>HYPERLINK("https://pt.wikipedia.org/wiki/Rede_Ferrovi%C3%A1ria_Federal", "https://pt.wikipedia.org/wiki/Rede_Ferrovi%C3%A1ria_Federal")</f>
        <v/>
      </c>
    </row>
    <row r="316">
      <c r="A316" t="inlineStr">
        <is>
          <t>ferrovia Mato Grosso Sul</t>
        </is>
      </c>
      <c r="B316">
        <f>HYPERLINK("https://pt.wikipedia.org/wiki/Rede_Ferrovi%C3%A1ria_Federal", "https://pt.wikipedia.org/wiki/Rede_Ferrovi%C3%A1ria_Federal")</f>
        <v/>
      </c>
    </row>
    <row r="317">
      <c r="A317" t="inlineStr">
        <is>
          <t>ferrovia Mato Grosso Sul</t>
        </is>
      </c>
      <c r="B317">
        <f>HYPERLINK("https://www.ms.gov.br/noticias/na-bolivia-governo-de-ms-destaca-projetos-em-logistica-e-uniao-para-gerar-oportunidades", "https://www.ms.gov.br/noticias/na-bolivia-governo-de-ms-destaca-projetos-em-logistica-e-uniao-para-gerar-oportunidades")</f>
        <v/>
      </c>
    </row>
    <row r="318">
      <c r="A318" t="inlineStr">
        <is>
          <t>Combustível São Paulo</t>
        </is>
      </c>
      <c r="B318">
        <f>HYPERLINK("https://g1.globo.com/sp/piracicaba-regiao/noticia/2024/10/15/empresa-e-interditada-apos-suspeita-de-producao-de-combustiveis-sem-autorizacoes-em-sao-pedro.ghtml", "https://g1.globo.com/sp/piracicaba-regiao/noticia/2024/10/15/empresa-e-interditada-apos-suspeita-de-producao-de-combustiveis-sem-autorizacoes-em-sao-pedro.ghtml")</f>
        <v/>
      </c>
    </row>
    <row r="319">
      <c r="A319" t="inlineStr">
        <is>
          <t>Combustível São Paulo</t>
        </is>
      </c>
      <c r="B319">
        <f>HYPERLINK("https://www1.folha.uol.com.br/banco-de-dados/2024/10/1924-preco-da-gasolina-e-mais-alto-em-sao-paulo-do-que-no-rio.shtml", "https://www1.folha.uol.com.br/banco-de-dados/2024/10/1924-preco-da-gasolina-e-mais-alto-em-sao-paulo-do-que-no-rio.shtml")</f>
        <v/>
      </c>
    </row>
    <row r="320">
      <c r="A320" t="inlineStr">
        <is>
          <t>Combustível São Paulo</t>
        </is>
      </c>
      <c r="B320">
        <f>HYPERLINK("https://g1.globo.com/am/amazonas/noticia/2024/10/15/postos-de-combustiveis-sao-alvos-de-fiscalizacao-em-manaus-apos-aumento-no-valor-da-gasolina.ghtml", "https://g1.globo.com/am/amazonas/noticia/2024/10/15/postos-de-combustiveis-sao-alvos-de-fiscalizacao-em-manaus-apos-aumento-no-valor-da-gasolina.ghtml")</f>
        <v/>
      </c>
    </row>
    <row r="321">
      <c r="A321" t="inlineStr">
        <is>
          <t>Combustível São Paulo</t>
        </is>
      </c>
      <c r="B321">
        <f>HYPERLINK("https://g1.globo.com/tudo-sobre/gasolina/", "https://g1.globo.com/tudo-sobre/gasolina/")</f>
        <v/>
      </c>
    </row>
    <row r="322">
      <c r="A322" t="inlineStr">
        <is>
          <t>Combustível São Paulo</t>
        </is>
      </c>
      <c r="B322">
        <f>HYPERLINK("https://braziljournal.com/sao-paulo-notifica-postos-que-sonegam-combustiveis-pode-ser-so-o-comeco/", "https://braziljournal.com/sao-paulo-notifica-postos-que-sonegam-combustiveis-pode-ser-so-o-comeco/")</f>
        <v/>
      </c>
    </row>
    <row r="323">
      <c r="A323" t="inlineStr">
        <is>
          <t>Combustível São Paulo</t>
        </is>
      </c>
      <c r="B323">
        <f>HYPERLINK("https://frotas.localiza.com/blog/preco-da-gasolina-no-brasil#:~:text=Desde%20a%20%C3%BAltima%20atualiza%C3%A7%C3%A3o%2C%20publicada,e%20o%20momento%20de%20verifica%C3%A7%C3%A3o.", "https://frotas.localiza.com/blog/preco-da-gasolina-no-brasil#:~:text=Desde%20a%20%C3%BAltima%20atualiza%C3%A7%C3%A3o%2C%20publicada,e%20o%20momento%20de%20verifica%C3%A7%C3%A3o.")</f>
        <v/>
      </c>
    </row>
    <row r="324">
      <c r="A324" t="inlineStr">
        <is>
          <t>Combustível São Paulo</t>
        </is>
      </c>
      <c r="B324">
        <f>HYPERLINK("https://www.terra.com.br/economia/stonex-eleva-previsao-para-consumo-de-gasolina-e-etanol-no-brasil-para-alta-de-3-em-2024,7bc8bb5f7b9943ded5428d15a2b7dfee91hac0ro.html#:~:text=A%20StoneX%20elevou%20sua%20estimativa,relat%C3%B3rio%20divulgado%20nesta%20quarta%2Dfeira.", "https://www.terra.com.br/economia/stonex-eleva-previsao-para-consumo-de-gasolina-e-etanol-no-brasil-para-alta-de-3-em-2024,7bc8bb5f7b9943ded5428d15a2b7dfee91hac0ro.html#:~:text=A%20StoneX%20elevou%20sua%20estimativa,relat%C3%B3rio%20divulgado%20nesta%20quarta%2Dfeira.")</f>
        <v/>
      </c>
    </row>
    <row r="325">
      <c r="A325" t="inlineStr">
        <is>
          <t>Combustível São Paulo</t>
        </is>
      </c>
      <c r="B325">
        <f>HYPERLINK("https://g1.globo.com/economia/noticia/2024/07/08/petrobras-anuncia-aumento-de-preco-da-gasolina.ghtml#:~:text=Em%202024%2C%20este%20%C3%A9%20o,em%2016%2F08%2F2023.", "https://g1.globo.com/economia/noticia/2024/07/08/petrobras-anuncia-aumento-de-preco-da-gasolina.ghtml#:~:text=Em%202024%2C%20este%20%C3%A9%20o,em%2016%2F08%2F2023.")</f>
        <v/>
      </c>
    </row>
    <row r="326">
      <c r="A326" t="inlineStr">
        <is>
          <t>Combustível São Paulo</t>
        </is>
      </c>
      <c r="B326">
        <f>HYPERLINK("https://acsurs.com.br/noticia/petroleo-preco-da-gasolina-sobe-06-e-do-diesel-15-a-partir-de-amanha/#:~:text=safras-,PETR%C3%93LEO%3A%20Pre%C3%A7o%20da%20gasolina%20sobe%200%2C6%25%20e%20do,5%25%20a%20partir%20de%20amanh%C3%A3", "https://acsurs.com.br/noticia/petroleo-preco-da-gasolina-sobe-06-e-do-diesel-15-a-partir-de-amanha/#:~:text=safras-,PETR%C3%93LEO%3A%20Pre%C3%A7o%20da%20gasolina%20sobe%200%2C6%25%20e%20do,5%25%20a%20partir%20de%20amanh%C3%A3")</f>
        <v/>
      </c>
    </row>
    <row r="327">
      <c r="A327" t="inlineStr">
        <is>
          <t>Combustível São Paulo</t>
        </is>
      </c>
      <c r="B327">
        <f>HYPERLINK("https://www.cnnbrasil.com.br/tudo-sobre/gasolina/", "https://www.cnnbrasil.com.br/tudo-sobre/gasolina/")</f>
        <v/>
      </c>
    </row>
    <row r="328">
      <c r="A328" t="inlineStr">
        <is>
          <t>Combustível São Paulo</t>
        </is>
      </c>
      <c r="B328">
        <f>HYPERLINK("https://jovempan.com.br/tag/combustiveis", "https://jovempan.com.br/tag/combustiveis")</f>
        <v/>
      </c>
    </row>
    <row r="329">
      <c r="A329" t="inlineStr">
        <is>
          <t>Combustível São Paulo</t>
        </is>
      </c>
      <c r="B329">
        <f>HYPERLINK("https://www.cnnbrasil.com.br/tudo-sobre/combustiveis/", "https://www.cnnbrasil.com.br/tudo-sobre/combustiveis/")</f>
        <v/>
      </c>
    </row>
    <row r="330">
      <c r="A330" t="inlineStr">
        <is>
          <t>Combustível São Paulo</t>
        </is>
      </c>
      <c r="B330">
        <f>HYPERLINK("https://jovempan.com.br/tag/gasolina", "https://jovempan.com.br/tag/gasolina")</f>
        <v/>
      </c>
    </row>
    <row r="331">
      <c r="A331" t="inlineStr">
        <is>
          <t>Combustível São Paulo</t>
        </is>
      </c>
      <c r="B331">
        <f>HYPERLINK("https://www.udop.com.br/noticia/2024/08/14/gasolina-chega-a-r-7-em-sp-saiba-como-achar-mais-barata-sem-cair-em-golpe.html", "https://www.udop.com.br/noticia/2024/08/14/gasolina-chega-a-r-7-em-sp-saiba-como-achar-mais-barata-sem-cair-em-golpe.html")</f>
        <v/>
      </c>
    </row>
    <row r="332">
      <c r="A332" t="inlineStr">
        <is>
          <t>Combustível São Paulo</t>
        </is>
      </c>
      <c r="B332">
        <f>HYPERLINK("http://spdistribuidora.com/marketing/noticias/", "http://spdistribuidora.com/marketing/noticias/")</f>
        <v/>
      </c>
    </row>
    <row r="333">
      <c r="A333" t="inlineStr">
        <is>
          <t>Combustível São Paulo</t>
        </is>
      </c>
      <c r="B333">
        <f>HYPERLINK("https://veja.abril.com.br/noticias-sobre/combustivel", "https://veja.abril.com.br/noticias-sobre/combustivel")</f>
        <v/>
      </c>
    </row>
    <row r="334">
      <c r="A334" t="inlineStr">
        <is>
          <t>Combustível Mato Grosso do Sul</t>
        </is>
      </c>
      <c r="B334">
        <f>HYPERLINK("https://midiamax.uol.com.br/cotidiano/consumidor/2024/pela-4a-semana-seguida-preco-dos-combustiveis-nao-sofre-variacao-em-cidades-do-interior-de-ms/", "https://midiamax.uol.com.br/cotidiano/consumidor/2024/pela-4a-semana-seguida-preco-dos-combustiveis-nao-sofre-variacao-em-cidades-do-interior-de-ms/")</f>
        <v/>
      </c>
    </row>
    <row r="335">
      <c r="A335" t="inlineStr">
        <is>
          <t>Combustível Mato Grosso do Sul</t>
        </is>
      </c>
      <c r="B335">
        <f>HYPERLINK("https://midiamax.uol.com.br/cotidiano/consumidor/2024/lista-preco-da-gasolina-chega-a-r-589-em-campo-grande-mas-media-e-de-r-570/", "https://midiamax.uol.com.br/cotidiano/consumidor/2024/lista-preco-da-gasolina-chega-a-r-589-em-campo-grande-mas-media-e-de-r-570/")</f>
        <v/>
      </c>
    </row>
    <row r="336">
      <c r="A336" t="inlineStr">
        <is>
          <t>Combustível Mato Grosso do Sul</t>
        </is>
      </c>
      <c r="B336">
        <f>HYPERLINK("https://www.capitalnews.com.br/politica-e-poder/executivo/mato-grosso-do-sul-aposta-em-biocombustiveis-com-o-programa-combustivel-do-futuro/411020", "https://www.capitalnews.com.br/politica-e-poder/executivo/mato-grosso-do-sul-aposta-em-biocombustiveis-com-o-programa-combustivel-do-futuro/411020")</f>
        <v/>
      </c>
    </row>
    <row r="337">
      <c r="A337" t="inlineStr">
        <is>
          <t>Combustível Mato Grosso do Sul</t>
        </is>
      </c>
      <c r="B337">
        <f>HYPERLINK("https://agenciadenoticias.ms.gov.br/litro-do-etanol-comum-varia-ate-1417-em-postos-de-campo-grande/", "https://agenciadenoticias.ms.gov.br/litro-do-etanol-comum-varia-ate-1417-em-postos-de-campo-grande/")</f>
        <v/>
      </c>
    </row>
    <row r="338">
      <c r="A338" t="inlineStr">
        <is>
          <t>Combustível Mato Grosso do Sul</t>
        </is>
      </c>
      <c r="B338">
        <f>HYPERLINK("https://g1.globo.com/ms/mato-grosso-do-sul/noticia/2024/09/21/etanol-tem-variacao-de-1417percent-no-preco-do-litro-entre-postos-de-combustiveis-em-campo-grande-aponta-procon.ghtml", "https://g1.globo.com/ms/mato-grosso-do-sul/noticia/2024/09/21/etanol-tem-variacao-de-1417percent-no-preco-do-litro-entre-postos-de-combustiveis-em-campo-grande-aponta-procon.ghtml")</f>
        <v/>
      </c>
    </row>
    <row r="339">
      <c r="A339" t="inlineStr">
        <is>
          <t>Combustível Mato Grosso do Sul</t>
        </is>
      </c>
      <c r="B339">
        <f>HYPERLINK("https://g1.globo.com/ms/mato-grosso-do-sul/noticia/2024/07/27/procon-identifica-variacao-de-1479percent-no-preco-do-etanol-em-postos-de-combustiveis-de-campo-grande.ghtml", "https://g1.globo.com/ms/mato-grosso-do-sul/noticia/2024/07/27/procon-identifica-variacao-de-1479percent-no-preco-do-etanol-em-postos-de-combustiveis-de-campo-grande.ghtml")</f>
        <v/>
      </c>
    </row>
    <row r="340">
      <c r="A340" t="inlineStr">
        <is>
          <t>Combustível Mato Grosso do Sul</t>
        </is>
      </c>
      <c r="B340">
        <f>HYPERLINK("https://frotas.localiza.com/blog/preco-da-gasolina-no-brasil", "https://frotas.localiza.com/blog/preco-da-gasolina-no-brasil")</f>
        <v/>
      </c>
    </row>
    <row r="341">
      <c r="A341" t="inlineStr">
        <is>
          <t>Combustível Mato Grosso do Sul</t>
        </is>
      </c>
      <c r="B341">
        <f>HYPERLINK("https://frotas.localiza.com/blog/preco-da-gasolina-no-brasil", "https://frotas.localiza.com/blog/preco-da-gasolina-no-brasil")</f>
        <v/>
      </c>
    </row>
    <row r="342">
      <c r="A342" t="inlineStr">
        <is>
          <t>Combustível Mato Grosso do Sul</t>
        </is>
      </c>
      <c r="B342">
        <f>HYPERLINK("http://www.ms.gov.br/noticias/em-junho-gasolina-aditivada-tem-variacao-de-ate-1484-em-campo-grande", "http://www.ms.gov.br/noticias/em-junho-gasolina-aditivada-tem-variacao-de-ate-1484-em-campo-grande")</f>
        <v/>
      </c>
    </row>
    <row r="343">
      <c r="A343" t="inlineStr">
        <is>
          <t>Combustível Mato Grosso do Sul</t>
        </is>
      </c>
      <c r="B343">
        <f>HYPERLINK("https://agenciadenoticias.ms.gov.br/energia-social-recadastramento-obrigatorio-e-foco-de-semana-especial-do-programa/", "https://agenciadenoticias.ms.gov.br/energia-social-recadastramento-obrigatorio-e-foco-de-semana-especial-do-programa/")</f>
        <v/>
      </c>
    </row>
    <row r="344">
      <c r="A344" t="inlineStr">
        <is>
          <t>Combustível Mato Grosso do Sul</t>
        </is>
      </c>
      <c r="B344">
        <f>HYPERLINK("https://www.campograndenews.com.br/economia/gasolina-vendida-em-ms-tem-menor-preco-do-brasil", "https://www.campograndenews.com.br/economia/gasolina-vendida-em-ms-tem-menor-preco-do-brasil")</f>
        <v/>
      </c>
    </row>
    <row r="345">
      <c r="A345" t="inlineStr">
        <is>
          <t>Combustível Mato Grosso do Sul</t>
        </is>
      </c>
      <c r="B345">
        <f>HYPERLINK("http://www.ms.gov.br/noticias/etanol-e-gasolina-aditivada-tem-maior-variacao-de-preco-em-abril-aponta-pesquisa", "http://www.ms.gov.br/noticias/etanol-e-gasolina-aditivada-tem-maior-variacao-de-preco-em-abril-aponta-pesquisa")</f>
        <v/>
      </c>
    </row>
    <row r="346">
      <c r="A346" t="inlineStr">
        <is>
          <t>Combustível Mato Grosso do Sul</t>
        </is>
      </c>
      <c r="B346">
        <f>HYPERLINK("https://agenciadenoticias.ms.gov.br/com-uma-politica-fiscal-solida-ms-tem-a-gasolina-mais-barata-do-brasil/", "https://agenciadenoticias.ms.gov.br/com-uma-politica-fiscal-solida-ms-tem-a-gasolina-mais-barata-do-brasil/")</f>
        <v/>
      </c>
    </row>
    <row r="347">
      <c r="A347" t="inlineStr">
        <is>
          <t>Combustível Mato Grosso do Sul</t>
        </is>
      </c>
      <c r="B347">
        <f>HYPERLINK("https://agenciadenoticias.ms.gov.br/em-junho-gasolina-aditivada-tem-variacao-de-ate-1484-em-campo-grande/", "https://agenciadenoticias.ms.gov.br/em-junho-gasolina-aditivada-tem-variacao-de-ate-1484-em-campo-grande/")</f>
        <v/>
      </c>
    </row>
    <row r="348">
      <c r="A348" t="inlineStr">
        <is>
          <t>Combustível Mato Grosso do Sul</t>
        </is>
      </c>
      <c r="B348">
        <f>HYPERLINK("https://www.ms.gov.br/noticias/litro-do-etanol-comum-varia-ate-1417-em-postos-de-campo-grande", "https://www.ms.gov.br/noticias/litro-do-etanol-comum-varia-ate-1417-em-postos-de-campo-grande")</f>
        <v/>
      </c>
    </row>
    <row r="349">
      <c r="A349" t="inlineStr">
        <is>
          <t>Combustível Mato Grosso do Sul</t>
        </is>
      </c>
      <c r="B349">
        <f>HYPERLINK("https://agenciadenoticias.ms.gov.br/com-apoio-do-governo-gnv-fica-ainda-mais-vantajoso-e-economia-media-e-de-40/", "https://agenciadenoticias.ms.gov.br/com-apoio-do-governo-gnv-fica-ainda-mais-vantajoso-e-economia-media-e-de-40/")</f>
        <v/>
      </c>
    </row>
    <row r="350">
      <c r="A350" t="inlineStr">
        <is>
          <t>Combustível Mato Grosso do Sul</t>
        </is>
      </c>
      <c r="B350">
        <f>HYPERLINK("https://www.campograndenews.com.br/economia/veja-como-a-reducao-de-impostos-impacta-na-formacao-do-preco-da-gasolina-em-ms", "https://www.campograndenews.com.br/economia/veja-como-a-reducao-de-impostos-impacta-na-formacao-do-preco-da-gasolina-em-ms")</f>
        <v/>
      </c>
    </row>
    <row r="351">
      <c r="A351" t="inlineStr">
        <is>
          <t>Combustível Mato Grosso do Sul</t>
        </is>
      </c>
      <c r="B351">
        <f>HYPERLINK("https://www.capitalnews.com.br/economia-e-agronegocio/economia/mato-grosso-do-sul-ja-comeca-a-sentir-no-bolso-o-peso-do-combustivelmaiscaro/387109", "https://www.capitalnews.com.br/economia-e-agronegocio/economia/mato-grosso-do-sul-ja-comeca-a-sentir-no-bolso-o-peso-do-combustivelmaiscaro/387109")</f>
        <v/>
      </c>
    </row>
    <row r="352">
      <c r="A352" t="inlineStr">
        <is>
          <t>Combustível Mato Grosso do Sul</t>
        </is>
      </c>
      <c r="B352">
        <f>HYPERLINK("https://midiamax.uol.com.br/cotidiano/2021/com-nova-alta-nos-combustiveis-litro-de-gasolina-chega-custar-ate-r-711-em-mato-grosso-do-sul/", "https://midiamax.uol.com.br/cotidiano/2021/com-nova-alta-nos-combustiveis-litro-de-gasolina-chega-custar-ate-r-711-em-mato-grosso-do-sul/")</f>
        <v/>
      </c>
    </row>
    <row r="353">
      <c r="A353" t="inlineStr">
        <is>
          <t>Combustível Mato Grosso do Sul</t>
        </is>
      </c>
      <c r="B353">
        <f>HYPERLINK("https://www.primeiranoticia.jor.br/economia/precos-de-gasolina-em-postos-de-campo-grande-permanecem-o-mesmo-apos/1997/", "https://www.primeiranoticia.jor.br/economia/precos-de-gasolina-em-postos-de-campo-grande-permanecem-o-mesmo-apos/1997/")</f>
        <v/>
      </c>
    </row>
    <row r="354">
      <c r="A354" t="inlineStr">
        <is>
          <t>Combustível Mato Grosso do Sul</t>
        </is>
      </c>
      <c r="B354">
        <f>HYPERLINK("https://agenciadenoticias.ms.gov.br/semana-deve-comecar-com-boa-noticia-efeito-queda-do-icms-nos-combustiveis/", "https://agenciadenoticias.ms.gov.br/semana-deve-comecar-com-boa-noticia-efeito-queda-do-icms-nos-combustiveis/")</f>
        <v/>
      </c>
    </row>
    <row r="355">
      <c r="A355" t="inlineStr">
        <is>
          <t>custo de frete</t>
        </is>
      </c>
      <c r="B355">
        <f>HYPERLINK("https://www.cnnbrasil.com.br/tudo-sobre/frete/", "https://www.cnnbrasil.com.br/tudo-sobre/frete/")</f>
        <v/>
      </c>
    </row>
    <row r="356">
      <c r="A356" t="inlineStr">
        <is>
          <t>custo de frete</t>
        </is>
      </c>
      <c r="B356">
        <f>HYPERLINK("https://penaestrada.com.br/preco-do-frete-por-quilometro-fecha-julho-de-2024-em-alta-veja-o-valor/#:~:text=MercadoPre%C3%A7o%20do%20frete%20por,0%2C31%25%20ante%20junho.", "https://penaestrada.com.br/preco-do-frete-por-quilometro-fecha-julho-de-2024-em-alta-veja-o-valor/#:~:text=MercadoPre%C3%A7o%20do%20frete%20por,0%2C31%25%20ante%20junho.")</f>
        <v/>
      </c>
    </row>
    <row r="357">
      <c r="A357" t="inlineStr">
        <is>
          <t>custo de frete</t>
        </is>
      </c>
      <c r="B357">
        <f>HYPERLINK("https://www.nuvemshop.com.br/blog/frete-caro/#:~:text=Um%20produto%20entregue%20mais%20r%C3%A1pido,para%20conseguir%20efetivar%20a%20entrega.", "https://www.nuvemshop.com.br/blog/frete-caro/#:~:text=Um%20produto%20entregue%20mais%20r%C3%A1pido,para%20conseguir%20efetivar%20a%20entrega.")</f>
        <v/>
      </c>
    </row>
    <row r="358">
      <c r="A358" t="inlineStr">
        <is>
          <t>custo de frete</t>
        </is>
      </c>
      <c r="B358">
        <f>HYPERLINK("https://www.activecorp.com.br/Marketing/inbound/como-calcular-as-principais-taxas-que-compoem-o-frete.pdf", "https://www.activecorp.com.br/Marketing/inbound/como-calcular-as-principais-taxas-que-compoem-o-frete.pdf")</f>
        <v/>
      </c>
    </row>
    <row r="359">
      <c r="A359" t="inlineStr">
        <is>
          <t>custo de frete</t>
        </is>
      </c>
      <c r="B359">
        <f>HYPERLINK("https://libraport.com.br/blog/aumento-do-frete-maritimo-qual-a-melhor-solucao-para-este-entrave-global/#:~:text=Proje%C3%A7%C3%A3o%20de%20aumento%20de%2020,decorr%C3%AAncia%20da%20escassez%20de%20cont%C3%AAineres.", "https://libraport.com.br/blog/aumento-do-frete-maritimo-qual-a-melhor-solucao-para-este-entrave-global/#:~:text=Proje%C3%A7%C3%A3o%20de%20aumento%20de%2020,decorr%C3%AAncia%20da%20escassez%20de%20cont%C3%AAineres.")</f>
        <v/>
      </c>
    </row>
    <row r="360">
      <c r="A360" t="inlineStr">
        <is>
          <t>custo de frete</t>
        </is>
      </c>
      <c r="B360">
        <f>HYPERLINK("https://valor.globo.com/publicacoes/especiais/revista-logistica/noticia/2024/03/28/custos-medios-do-frete-iniciam-o-ano-em-curva-ascendente.ghtml", "https://valor.globo.com/publicacoes/especiais/revista-logistica/noticia/2024/03/28/custos-medios-do-frete-iniciam-o-ano-em-curva-ascendente.ghtml")</f>
        <v/>
      </c>
    </row>
    <row r="361">
      <c r="A361" t="inlineStr">
        <is>
          <t>custo de frete</t>
        </is>
      </c>
      <c r="B361">
        <f>HYPERLINK("https://mundologistica.com.br/noticias/mercado-brasileirao-tera-consequencias-com-alta-do-frete-maritimo", "https://mundologistica.com.br/noticias/mercado-brasileirao-tera-consequencias-com-alta-do-frete-maritimo")</f>
        <v/>
      </c>
    </row>
    <row r="362">
      <c r="A362" t="inlineStr">
        <is>
          <t>custo de frete</t>
        </is>
      </c>
      <c r="B362">
        <f>HYPERLINK("https://connectedfleet.michelin.com/pt-br/blog/desafios-no-preco-do-frete/", "https://connectedfleet.michelin.com/pt-br/blog/desafios-no-preco-do-frete/")</f>
        <v/>
      </c>
    </row>
    <row r="363">
      <c r="A363" t="inlineStr">
        <is>
          <t>custo de frete</t>
        </is>
      </c>
      <c r="B363">
        <f>HYPERLINK("https://globorural.globo.com/especiais/caminhos-da-safra/noticia/2024/07/preco-medio-do-frete-rodoviario-cresceu-177percent-em-junho.ghtml", "https://globorural.globo.com/especiais/caminhos-da-safra/noticia/2024/07/preco-medio-do-frete-rodoviario-cresceu-177percent-em-junho.ghtml")</f>
        <v/>
      </c>
    </row>
    <row r="364">
      <c r="A364" t="inlineStr">
        <is>
          <t>custo de frete</t>
        </is>
      </c>
      <c r="B364">
        <f>HYPERLINK("https://www.jornaldocomercio.com/cadernos/jc-logistica/2024/06/1158078-frete-maritimo-deve-ter-novo-aumento-de-10.html", "https://www.jornaldocomercio.com/cadernos/jc-logistica/2024/06/1158078-frete-maritimo-deve-ter-novo-aumento-de-10.html")</f>
        <v/>
      </c>
    </row>
    <row r="365">
      <c r="A365" t="inlineStr">
        <is>
          <t>custo de frete</t>
        </is>
      </c>
      <c r="B365">
        <f>HYPERLINK("https://www.noticiasagricolas.com.br/noticias/logistica/368418-fretes-quebra-na-safra-de-graos-deixa-perspectiva-de-preco-mais-favoravel-para-escoamento-em-23-24.html", "https://www.noticiasagricolas.com.br/noticias/logistica/368418-fretes-quebra-na-safra-de-graos-deixa-perspectiva-de-preco-mais-favoravel-para-escoamento-em-23-24.html")</f>
        <v/>
      </c>
    </row>
    <row r="366">
      <c r="A366" t="inlineStr">
        <is>
          <t>custo de frete</t>
        </is>
      </c>
      <c r="B366">
        <f>HYPERLINK("https://www.bloomberglinea.com.br/negocios/escalada-do-frete-e-falta-de-conteiner-pressionam-custos-de-empresas-em-latam/", "https://www.bloomberglinea.com.br/negocios/escalada-do-frete-e-falta-de-conteiner-pressionam-custos-de-empresas-em-latam/")</f>
        <v/>
      </c>
    </row>
    <row r="367">
      <c r="A367" t="inlineStr">
        <is>
          <t>custo de frete</t>
        </is>
      </c>
      <c r="B367">
        <f>HYPERLINK("https://www.cnnbrasil.com.br/economia/negocios/frete-rodoviario-cai-no/", "https://www.cnnbrasil.com.br/economia/negocios/frete-rodoviario-cai-no/")</f>
        <v/>
      </c>
    </row>
    <row r="368">
      <c r="A368" t="inlineStr">
        <is>
          <t>custo de frete</t>
        </is>
      </c>
      <c r="B368">
        <f>HYPERLINK("https://estradao.estadao.com.br/onibus/preco-do-frete-e-reduzido-pela-antt-veja-o-que-muda-2/", "https://estradao.estadao.com.br/onibus/preco-do-frete-e-reduzido-pela-antt-veja-o-que-muda-2/")</f>
        <v/>
      </c>
    </row>
    <row r="369">
      <c r="A369" t="inlineStr">
        <is>
          <t>eldorado Mato Grosso do Sul</t>
        </is>
      </c>
      <c r="B369">
        <f>HYPERLINK("https://g1.globo.com/ms/mato-grosso-do-sul/cidade/eldorado-ms/", "https://g1.globo.com/ms/mato-grosso-do-sul/cidade/eldorado-ms/")</f>
        <v/>
      </c>
    </row>
    <row r="370">
      <c r="A370" t="inlineStr">
        <is>
          <t>eldorado Mato Grosso do Sul</t>
        </is>
      </c>
      <c r="B370">
        <f>HYPERLINK("https://www.eldonews.com.br/", "https://www.eldonews.com.br/")</f>
        <v/>
      </c>
    </row>
    <row r="371">
      <c r="A371" t="inlineStr">
        <is>
          <t>eldorado Mato Grosso do Sul</t>
        </is>
      </c>
      <c r="B371">
        <f>HYPERLINK("https://midiamax.uol.com.br/municipios/eldorado/", "https://midiamax.uol.com.br/municipios/eldorado/")</f>
        <v/>
      </c>
    </row>
    <row r="372">
      <c r="A372" t="inlineStr">
        <is>
          <t>eldorado Mato Grosso do Sul</t>
        </is>
      </c>
      <c r="B372">
        <f>HYPERLINK("https://www.aconteceums.com.br/categorias/92/eldorado", "https://www.aconteceums.com.br/categorias/92/eldorado")</f>
        <v/>
      </c>
    </row>
    <row r="373">
      <c r="A373" t="inlineStr">
        <is>
          <t>eldorado Mato Grosso do Sul</t>
        </is>
      </c>
      <c r="B373">
        <f>HYPERLINK("https://g1.globo.com/ms/mato-grosso-do-sul/cidade/eldorado-ms/index/feed/pagina-4.ghtml", "https://g1.globo.com/ms/mato-grosso-do-sul/cidade/eldorado-ms/index/feed/pagina-4.ghtml")</f>
        <v/>
      </c>
    </row>
    <row r="374">
      <c r="A374" t="inlineStr">
        <is>
          <t>eldorado Mato Grosso do Sul</t>
        </is>
      </c>
      <c r="B374">
        <f>HYPERLINK("https://jornalcorreioms.com.br/noticias/cidades/eldorado", "https://jornalcorreioms.com.br/noticias/cidades/eldorado")</f>
        <v/>
      </c>
    </row>
    <row r="375">
      <c r="A375" t="inlineStr">
        <is>
          <t>eldorado Mato Grosso do Sul</t>
        </is>
      </c>
      <c r="B375">
        <f>HYPERLINK("https://eldorado.ms.gov.br/", "https://eldorado.ms.gov.br/")</f>
        <v/>
      </c>
    </row>
    <row r="376">
      <c r="A376" t="inlineStr">
        <is>
          <t>eldorado Mato Grosso do Sul</t>
        </is>
      </c>
      <c r="B376">
        <f>HYPERLINK("https://www.eldorado.rs.gov.br/portal/turismo/9", "https://www.eldorado.rs.gov.br/portal/turismo/9")</f>
        <v/>
      </c>
    </row>
    <row r="377">
      <c r="A377" t="inlineStr">
        <is>
          <t>eldorado Mato Grosso do Sul</t>
        </is>
      </c>
      <c r="B377">
        <f>HYPERLINK("https://www.eldorado.rs.gov.br/portal/turismo/9", "https://www.eldorado.rs.gov.br/portal/turismo/9")</f>
        <v/>
      </c>
    </row>
    <row r="378">
      <c r="A378" t="inlineStr">
        <is>
          <t>eldorado Mato Grosso do Sul</t>
        </is>
      </c>
      <c r="B378">
        <f>HYPERLINK("https://www.eldorado.rs.gov.br/portal/prefeito/13/1#:~:text=(2021%2D2024)&amp;text=Na%20elei%C3%A7%C3%A3o%20ocorrida%20no%20ano,munic%C3%ADpio%20de%20Eldorado%20do%20Sul.", "https://www.eldorado.rs.gov.br/portal/prefeito/13/1#:~:text=(2021%2D2024)&amp;text=Na%20elei%C3%A7%C3%A3o%20ocorrida%20no%20ano,munic%C3%ADpio%20de%20Eldorado%20do%20Sul.")</f>
        <v/>
      </c>
    </row>
    <row r="379">
      <c r="A379" t="inlineStr">
        <is>
          <t>eldorado Mato Grosso do Sul</t>
        </is>
      </c>
      <c r="B379">
        <f>HYPERLINK("https://cidades.ibge.gov.br/brasil/ms/eldorado/historico#:~:text=Fundado%20em%20meados%20de%201954%20pelo%20astr%C3%B3logo%20Osmar%20Nunes%20Cardoso.&amp;text=Distrito%20criado%20com%20a%20denomina%C3%A7%C3%A3o,figura%20no%20munic%C3%ADpio%20de%20Amamaba%C3%AD.", "https://cidades.ibge.gov.br/brasil/ms/eldorado/historico#:~:text=Fundado%20em%20meados%20de%201954%20pelo%20astr%C3%B3logo%20Osmar%20Nunes%20Cardoso.&amp;text=Distrito%20criado%20com%20a%20denomina%C3%A7%C3%A3o,figura%20no%20munic%C3%ADpio%20de%20Amamaba%C3%AD.")</f>
        <v/>
      </c>
    </row>
    <row r="380">
      <c r="A380" t="inlineStr">
        <is>
          <t>eldorado Mato Grosso do Sul</t>
        </is>
      </c>
      <c r="B380">
        <f>HYPERLINK("https://www.impactonews.com.br/eldorado-ms", "https://www.impactonews.com.br/eldorado-ms")</f>
        <v/>
      </c>
    </row>
    <row r="381">
      <c r="A381" t="inlineStr">
        <is>
          <t>eldorado Mato Grosso do Sul</t>
        </is>
      </c>
      <c r="B381">
        <f>HYPERLINK("https://www.impactonews.com.br/eldorado-ms", "https://www.impactonews.com.br/eldorado-ms")</f>
        <v/>
      </c>
    </row>
    <row r="382">
      <c r="A382" t="inlineStr">
        <is>
          <t>eldorado Mato Grosso do Sul</t>
        </is>
      </c>
      <c r="B382">
        <f>HYPERLINK("https://www.pedrogomesnews.com.br/eldorado-ms", "https://www.pedrogomesnews.com.br/eldorado-ms")</f>
        <v/>
      </c>
    </row>
    <row r="383">
      <c r="A383" t="inlineStr">
        <is>
          <t>eldorado Mato Grosso do Sul</t>
        </is>
      </c>
      <c r="B383">
        <f>HYPERLINK("https://gauchazh.clicrbs.com.br/ultimas-noticias/tag/eldorado-do-sul/", "https://gauchazh.clicrbs.com.br/ultimas-noticias/tag/eldorado-do-sul/")</f>
        <v/>
      </c>
    </row>
    <row r="384">
      <c r="A384" t="inlineStr">
        <is>
          <t>suzano Três Lagoas</t>
        </is>
      </c>
      <c r="B384">
        <f>HYPERLINK("https://www.suzano.com.br/noticia/suzano-abre-processos-seletivos-para-agua-clara-e-tres-lagoas-ms", "https://www.suzano.com.br/noticia/suzano-abre-processos-seletivos-para-agua-clara-e-tres-lagoas-ms")</f>
        <v/>
      </c>
    </row>
    <row r="385">
      <c r="A385" t="inlineStr">
        <is>
          <t>suzano Três Lagoas</t>
        </is>
      </c>
      <c r="B385">
        <f>HYPERLINK("https://www.suzano.com.br/noticia/unidade-tres-lagoas-da-suzano-alcanca-marco-de-30-milhoes-de-toneladas-de-celulose-produzidas-em-tempo-recorde", "https://www.suzano.com.br/noticia/unidade-tres-lagoas-da-suzano-alcanca-marco-de-30-milhoes-de-toneladas-de-celulose-produzidas-em-tempo-recorde")</f>
        <v/>
      </c>
    </row>
    <row r="386">
      <c r="A386" t="inlineStr">
        <is>
          <t>suzano Três Lagoas</t>
        </is>
      </c>
      <c r="B386">
        <f>HYPERLINK("https://www.radiocacula.com.br/edicao-2024-da-corrida-e-caminhada-suzano-faz-bem-em-tres-lagoas-sera-realizada-neste-fim-de-semana/", "https://www.radiocacula.com.br/edicao-2024-da-corrida-e-caminhada-suzano-faz-bem-em-tres-lagoas-sera-realizada-neste-fim-de-semana/")</f>
        <v/>
      </c>
    </row>
    <row r="387">
      <c r="A387" t="inlineStr">
        <is>
          <t>suzano Três Lagoas</t>
        </is>
      </c>
      <c r="B387">
        <f>HYPERLINK("https://arapuanews.com.br/category/fibria/", "https://arapuanews.com.br/category/fibria/")</f>
        <v/>
      </c>
    </row>
    <row r="388">
      <c r="A388" t="inlineStr">
        <is>
          <t>suzano Três Lagoas</t>
        </is>
      </c>
      <c r="B388">
        <f>HYPERLINK("https://www.suzano.com.br/noticia/suzano-reaproveita-quase-100-dos-residuos-solidos-industriais-para-produzir-insumos-agricolas-na-unidade-tres-lagoas", "https://www.suzano.com.br/noticia/suzano-reaproveita-quase-100-dos-residuos-solidos-industriais-para-produzir-insumos-agricolas-na-unidade-tres-lagoas")</f>
        <v/>
      </c>
    </row>
    <row r="389">
      <c r="A389" t="inlineStr">
        <is>
          <t>suzano Três Lagoas</t>
        </is>
      </c>
      <c r="B389">
        <f>HYPERLINK("https://site.suzano.com.br/projetocerrado/noticias/", "https://site.suzano.com.br/projetocerrado/noticias/")</f>
        <v/>
      </c>
    </row>
    <row r="390">
      <c r="A390" t="inlineStr">
        <is>
          <t>suzano Três Lagoas</t>
        </is>
      </c>
      <c r="B390">
        <f>HYPERLINK("https://g1.globo.com/ms/mato-grosso-do-sul/noticia/2023/12/21/suzano-atinge-marca-de-30-milhoes-de-toneladas-de-celulose-produzidas-em-unidade-de-ms.ghtml", "https://g1.globo.com/ms/mato-grosso-do-sul/noticia/2023/12/21/suzano-atinge-marca-de-30-milhoes-de-toneladas-de-celulose-produzidas-em-unidade-de-ms.ghtml")</f>
        <v/>
      </c>
    </row>
    <row r="391">
      <c r="A391" t="inlineStr">
        <is>
          <t>suzano Três Lagoas</t>
        </is>
      </c>
      <c r="B391">
        <f>HYPERLINK("https://noticiasdocerrado.com.br/destaques/suzano-esta-com-sete-processos-seletivos-abertos-para-ribas-campo-grande-e-tres-lagoas/", "https://noticiasdocerrado.com.br/destaques/suzano-esta-com-sete-processos-seletivos-abertos-para-ribas-campo-grande-e-tres-lagoas/")</f>
        <v/>
      </c>
    </row>
    <row r="392">
      <c r="A392" t="inlineStr">
        <is>
          <t>suzano Três Lagoas</t>
        </is>
      </c>
      <c r="B392">
        <f>HYPERLINK("https://www.perfilnews.com.br/2024/02/16/unidade-tres-lagoas-da-suzano-alcanca-marco-de-30-milhoes-de-toneladas-de-celulose-produzidas-em-tempo-recorde-2/", "https://www.perfilnews.com.br/2024/02/16/unidade-tres-lagoas-da-suzano-alcanca-marco-de-30-milhoes-de-toneladas-de-celulose-produzidas-em-tempo-recorde-2/")</f>
        <v/>
      </c>
    </row>
    <row r="393">
      <c r="A393" t="inlineStr">
        <is>
          <t>suzano Três Lagoas</t>
        </is>
      </c>
      <c r="B393">
        <f>HYPERLINK("https://www.suzano.com.br/noticia/suzano-investira-r-147-bilhoes-na-construcao-de-nova-fabrica-de-celulose-no-mato-grosso-do-sul#:~:text=A%20unidade%20ser%C3%A1%20constru%C3%ADda%20no,do%20primeiro%20trimestre%20de%202024.", "https://www.suzano.com.br/noticia/suzano-investira-r-147-bilhoes-na-construcao-de-nova-fabrica-de-celulose-no-mato-grosso-do-sul#:~:text=A%20unidade%20ser%C3%A1%20constru%C3%ADda%20no,do%20primeiro%20trimestre%20de%202024.")</f>
        <v/>
      </c>
    </row>
    <row r="394">
      <c r="A394" t="inlineStr">
        <is>
          <t>suzano Três Lagoas</t>
        </is>
      </c>
      <c r="B394">
        <f>HYPERLINK("https://www.rcn67.com.br/tres-lagoas/jpnews/ms-se-consolidara-o-maior-produtor-de-celulose-do-pais/#:~:text=Mato%20Grosso%20do%20Sul%20conta,milh%C3%B5es%20de%20toneladas%20por%20ano.", "https://www.rcn67.com.br/tres-lagoas/jpnews/ms-se-consolidara-o-maior-produtor-de-celulose-do-pais/#:~:text=Mato%20Grosso%20do%20Sul%20conta,milh%C3%B5es%20de%20toneladas%20por%20ano.")</f>
        <v/>
      </c>
    </row>
    <row r="395">
      <c r="A395" t="inlineStr">
        <is>
          <t>suzano Três Lagoas</t>
        </is>
      </c>
      <c r="B395">
        <f>HYPERLINK("https://www.suzano.com.br/noticia/suzano-inicia-operacao-da-maior-linha-de-producao-de-celulose-do-mundo#:~:text=A%20Suzano%20tamb%C3%A9m%20tem%20capacidade,a%20celulose%20como%20mat%C3%A9ria%2Dprima.", "https://www.suzano.com.br/noticia/suzano-inicia-operacao-da-maior-linha-de-producao-de-celulose-do-mundo#:~:text=A%20Suzano%20tamb%C3%A9m%20tem%20capacidade,a%20celulose%20como%20mat%C3%A9ria%2Dprima.")</f>
        <v/>
      </c>
    </row>
    <row r="396">
      <c r="A396" t="inlineStr">
        <is>
          <t>suzano Três Lagoas</t>
        </is>
      </c>
      <c r="B396">
        <f>HYPERLINK("https://www.suzano.com.br/sustentabilidade/pessoas/comunidades-vizinhas/mato-grosso-do-sul#:~:text=Suzano%20emMato%20Grosso%20do%20Sul&amp;text=Atualmente%20a%20unidade%20%C3%A9%20nossa,das%20mais%20modernas%20do%20mundo.", "https://www.suzano.com.br/sustentabilidade/pessoas/comunidades-vizinhas/mato-grosso-do-sul#:~:text=Suzano%20emMato%20Grosso%20do%20Sul&amp;text=Atualmente%20a%20unidade%20%C3%A9%20nossa,das%20mais%20modernas%20do%20mundo.")</f>
        <v/>
      </c>
    </row>
    <row r="397">
      <c r="A397" t="inlineStr">
        <is>
          <t>suzano Três Lagoas</t>
        </is>
      </c>
      <c r="B397">
        <f>HYPERLINK("https://www.suzano.com.br/noticia/suzano-abre-sete-processos-seletivos-em-tres-lagoas-e-agua-clara-ms", "https://www.suzano.com.br/noticia/suzano-abre-sete-processos-seletivos-em-tres-lagoas-e-agua-clara-ms")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2024-10-17T16:56:29Z</dcterms:created>
  <dcterms:modified xmlns:dcterms="http://purl.org/dc/terms/" xmlns:xsi="http://www.w3.org/2001/XMLSchema-instance" xsi:type="dcterms:W3CDTF">2024-10-17T16:56:29Z</dcterms:modified>
</cp:coreProperties>
</file>