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Palavra Chave</t>
        </is>
      </c>
      <c r="B1" s="1" t="inlineStr">
        <is>
          <t>Link Clicável</t>
        </is>
      </c>
    </row>
    <row r="2">
      <c r="A2" t="inlineStr">
        <is>
          <t>safra São Paulo</t>
        </is>
      </c>
      <c r="B2">
        <f>HYPERLINK("https://faespsenar.com.br/nova-projecao-da-safra-paulista-de-graos-aponta-reducao-de-22-na-producao/", "https://faespsenar.com.br/nova-projecao-da-safra-paulista-de-graos-aponta-reducao-de-22-na-producao/")</f>
        <v/>
      </c>
    </row>
    <row r="3">
      <c r="A3" t="inlineStr">
        <is>
          <t>safra São Paulo</t>
        </is>
      </c>
      <c r="B3">
        <f>HYPERLINK("https://portaldbo.com.br/conab-1a-previsao-para-safra-2024-25-indica-recorde-de-32247-milhoes-de-toneladas/#:~:text=A%20primeira%20estimativa%20para%20a,milh%C3%B5es%20de%20toneladas%20a%20mais.", "https://portaldbo.com.br/conab-1a-previsao-para-safra-2024-25-indica-recorde-de-32247-milhoes-de-toneladas/#:~:text=A%20primeira%20estimativa%20para%20a,milh%C3%B5es%20de%20toneladas%20a%20mais.")</f>
        <v/>
      </c>
    </row>
    <row r="4">
      <c r="A4" t="inlineStr">
        <is>
          <t>safra São Paulo</t>
        </is>
      </c>
      <c r="B4">
        <f>HYPERLINK("https://www.safra.com.br/sobre/nossa-historia.htm#:~:text=Joseph%20Safra%20assume%20o%20controle,Safra", "https://www.safra.com.br/sobre/nossa-historia.htm#:~:text=Joseph%20Safra%20assume%20o%20controle,Safra")</f>
        <v/>
      </c>
    </row>
    <row r="5">
      <c r="A5" t="inlineStr">
        <is>
          <t>safra São Paulo</t>
        </is>
      </c>
      <c r="B5">
        <f>HYPERLINK("https://www.rigrantec.com.br/noticia/safra-safrinha-e-entressafra-como-aproveitar-melhor-a-safrinha/174#:~:text=Per%C3%ADodo%20de%20safra,de%20acordo%20com%20cada%20regi%C3%A3o.", "https://www.rigrantec.com.br/noticia/safra-safrinha-e-entressafra-como-aproveitar-melhor-a-safrinha/174#:~:text=Per%C3%ADodo%20de%20safra,de%20acordo%20com%20cada%20regi%C3%A3o.")</f>
        <v/>
      </c>
    </row>
    <row r="6">
      <c r="A6" t="inlineStr">
        <is>
          <t>safra São Paulo</t>
        </is>
      </c>
      <c r="B6">
        <f>HYPERLINK("https://www1.folha.uol.com.br/folha-topicos/safra/", "https://www1.folha.uol.com.br/folha-topicos/safra/")</f>
        <v/>
      </c>
    </row>
    <row r="7">
      <c r="A7" t="inlineStr">
        <is>
          <t>safra São Paulo</t>
        </is>
      </c>
      <c r="B7">
        <f>HYPERLINK("https://g1.globo.com/sp/sorocaba-jundiai/nosso-campo/noticia/2024/10/13/produtores-de-sp-colhem-safra-do-trigo.ghtml", "https://g1.globo.com/sp/sorocaba-jundiai/nosso-campo/noticia/2024/10/13/produtores-de-sp-colhem-safra-do-trigo.ghtml")</f>
        <v/>
      </c>
    </row>
    <row r="8">
      <c r="A8" t="inlineStr">
        <is>
          <t>safra São Paulo</t>
        </is>
      </c>
      <c r="B8">
        <f>HYPERLINK("https://www.instagram.com/bancosafra/reel/C8eeR9PMx05/", "https://www.instagram.com/bancosafra/reel/C8eeR9PMx05/")</f>
        <v/>
      </c>
    </row>
    <row r="9">
      <c r="A9" t="inlineStr">
        <is>
          <t>safra São Paulo</t>
        </is>
      </c>
      <c r="B9">
        <f>HYPERLINK("https://www.saopaulo.sp.gov.br/spnoticias/ultimas-noticias/com-recorde-de-faturamento-citricultura-paulista-gera-mais-de-45-mil-empregos-na-safra/", "https://www.saopaulo.sp.gov.br/spnoticias/ultimas-noticias/com-recorde-de-faturamento-citricultura-paulista-gera-mais-de-45-mil-empregos-na-safra/")</f>
        <v/>
      </c>
    </row>
    <row r="10">
      <c r="A10" t="inlineStr">
        <is>
          <t>safra São Paulo</t>
        </is>
      </c>
      <c r="B10">
        <f>HYPERLINK("https://investnews.com.br/tag/banco-safra/", "https://investnews.com.br/tag/banco-safra/")</f>
        <v/>
      </c>
    </row>
    <row r="11">
      <c r="A11" t="inlineStr">
        <is>
          <t>safra São Paulo</t>
        </is>
      </c>
      <c r="B11">
        <f>HYPERLINK("http://www.iea.sp.gov.br/out/TerTexto.php?codTexto=16234", "http://www.iea.sp.gov.br/out/TerTexto.php?codTexto=16234")</f>
        <v/>
      </c>
    </row>
    <row r="12">
      <c r="A12" t="inlineStr">
        <is>
          <t>safra São Paulo</t>
        </is>
      </c>
      <c r="B12">
        <f>HYPERLINK("https://www.cnnbrasil.com.br/tudo-sobre/banco-safra/", "https://www.cnnbrasil.com.br/tudo-sobre/banco-safra/")</f>
        <v/>
      </c>
    </row>
    <row r="13">
      <c r="A13" t="inlineStr">
        <is>
          <t>safra São Paulo</t>
        </is>
      </c>
      <c r="B13">
        <f>HYPERLINK("https://www.metropoles.com/sao-paulo/safra-perde-acao-pagar-cpi-sonegacao", "https://www.metropoles.com/sao-paulo/safra-perde-acao-pagar-cpi-sonegacao")</f>
        <v/>
      </c>
    </row>
    <row r="14">
      <c r="A14" t="inlineStr">
        <is>
          <t>safra São Paulo</t>
        </is>
      </c>
      <c r="B14">
        <f>HYPERLINK("https://g1.globo.com/economia/negocios/noticia/2024/07/19/familia-safra-resolve-disputa-por-heranca-bilionaria-de-joseph-entenda.ghtml", "https://g1.globo.com/economia/negocios/noticia/2024/07/19/familia-safra-resolve-disputa-por-heranca-bilionaria-de-joseph-entenda.ghtml")</f>
        <v/>
      </c>
    </row>
    <row r="15">
      <c r="A15" t="inlineStr">
        <is>
          <t>madeira São Paulo</t>
        </is>
      </c>
      <c r="B15">
        <f>HYPERLINK("https://g1.globo.com/sp/campinas-regiao/noticia/2024/10/20/incendio-atinge-comunidade-de-americana-e-barracos-de-madeira-sao-destruidos-pelas-chamas.ghtml", "https://g1.globo.com/sp/campinas-regiao/noticia/2024/10/20/incendio-atinge-comunidade-de-americana-e-barracos-de-madeira-sao-destruidos-pelas-chamas.ghtml")</f>
        <v/>
      </c>
    </row>
    <row r="16">
      <c r="A16" t="inlineStr">
        <is>
          <t>madeira São Paulo</t>
        </is>
      </c>
      <c r="B16">
        <f>HYPERLINK("https://exame.com/noticias-sobre/papel-e-madeira/", "https://exame.com/noticias-sobre/papel-e-madeira/")</f>
        <v/>
      </c>
    </row>
    <row r="17">
      <c r="A17" t="inlineStr">
        <is>
          <t>madeira São Paulo</t>
        </is>
      </c>
      <c r="B17">
        <f>HYPERLINK("https://www.estadao.com.br/sao-paulo/predio-madeira-sao-paulo-faria-lima-usp/", "https://www.estadao.com.br/sao-paulo/predio-madeira-sao-paulo-faria-lima-usp/")</f>
        <v/>
      </c>
    </row>
    <row r="18">
      <c r="A18" t="inlineStr">
        <is>
          <t>madeira São Paulo</t>
        </is>
      </c>
      <c r="B18">
        <f>HYPERLINK("https://www.saopaulo.sp.gov.br/tag/madeira/", "https://www.saopaulo.sp.gov.br/tag/madeira/")</f>
        <v/>
      </c>
    </row>
    <row r="19">
      <c r="A19" t="inlineStr">
        <is>
          <t>madeira São Paulo</t>
        </is>
      </c>
      <c r="B19">
        <f>HYPERLINK("https://nauticaturvo.com.br/madeira+madeira+s%C3%A3o+paulo-48080/", "https://nauticaturvo.com.br/madeira+madeira+s%C3%A3o+paulo-48080/")</f>
        <v/>
      </c>
    </row>
    <row r="20">
      <c r="A20" t="inlineStr">
        <is>
          <t>madeira São Paulo</t>
        </is>
      </c>
      <c r="B20">
        <f>HYPERLINK("https://nauticaturvo.com.br/madeira%20madeira%20s%C3%A3o%20paulo-48080/", "https://nauticaturvo.com.br/madeira%20madeira%20s%C3%A3o%20paulo-48080/")</f>
        <v/>
      </c>
    </row>
    <row r="21">
      <c r="A21" t="inlineStr">
        <is>
          <t>madeira São Paulo</t>
        </is>
      </c>
      <c r="B21">
        <f>HYPERLINK("https://g1.globo.com/sp/itapetininga-regiao/noticia/2024/10/16/carreta-carregada-com-madeira-pega-fogo-e-impede-trafego-em-rodovia-de-sao-miguel-arcanjo.ghtml", "https://g1.globo.com/sp/itapetininga-regiao/noticia/2024/10/16/carreta-carregada-com-madeira-pega-fogo-e-impede-trafego-em-rodovia-de-sao-miguel-arcanjo.ghtml")</f>
        <v/>
      </c>
    </row>
    <row r="22">
      <c r="A22" t="inlineStr">
        <is>
          <t>madeira São Paulo</t>
        </is>
      </c>
      <c r="B22">
        <f>HYPERLINK("https://www.saopaulo.sp.gov.br/spnoticias/ultimas-noticias/pm-ambiental-dobra-fiscalizacao-de-madeira-ilegal-e-resgata-mil-animais-a-mais-em-2023/", "https://www.saopaulo.sp.gov.br/spnoticias/ultimas-noticias/pm-ambiental-dobra-fiscalizacao-de-madeira-ilegal-e-resgata-mil-animais-a-mais-em-2023/")</f>
        <v/>
      </c>
    </row>
    <row r="23">
      <c r="A23" t="inlineStr">
        <is>
          <t>madeira São Paulo</t>
        </is>
      </c>
      <c r="B23">
        <f>HYPERLINK("https://www.youtube.com/watch?v=AXYgUF85rxE", "https://www.youtube.com/watch?v=AXYgUF85rxE")</f>
        <v/>
      </c>
    </row>
    <row r="24">
      <c r="A24" t="inlineStr">
        <is>
          <t>madeira São Paulo</t>
        </is>
      </c>
      <c r="B24">
        <f>HYPERLINK("https://www.youtube.com/watch?v=AXYgUF85rxE", "https://www.youtube.com/watch?v=AXYgUF85rxE")</f>
        <v/>
      </c>
    </row>
    <row r="25">
      <c r="A25" t="inlineStr">
        <is>
          <t>madeira São Paulo</t>
        </is>
      </c>
      <c r="B25">
        <f>HYPERLINK("https://jornal.usp.br/tag/madeira/", "https://jornal.usp.br/tag/madeira/")</f>
        <v/>
      </c>
    </row>
    <row r="26">
      <c r="A26" t="inlineStr">
        <is>
          <t>madeira São Paulo</t>
        </is>
      </c>
      <c r="B26">
        <f>HYPERLINK("https://www.ibama.gov.br/noticias/436-2018/1479-ibama-realiza-maior-apreensao-de-madeira-nativa-da-amazonia-em-sp", "https://www.ibama.gov.br/noticias/436-2018/1479-ibama-realiza-maior-apreensao-de-madeira-nativa-da-amazonia-em-sp")</f>
        <v/>
      </c>
    </row>
    <row r="27">
      <c r="A27" t="inlineStr">
        <is>
          <t>celulose São Paulo</t>
        </is>
      </c>
      <c r="B27">
        <f>HYPERLINK("https://portalcelulose.com.br/", "https://portalcelulose.com.br/")</f>
        <v/>
      </c>
    </row>
    <row r="28">
      <c r="A28" t="inlineStr">
        <is>
          <t>celulose São Paulo</t>
        </is>
      </c>
      <c r="B28">
        <f>HYPERLINK("https://portalcelulose.com.br/category/noticias/", "https://portalcelulose.com.br/category/noticias/")</f>
        <v/>
      </c>
    </row>
    <row r="29">
      <c r="A29" t="inlineStr">
        <is>
          <t>celulose São Paulo</t>
        </is>
      </c>
      <c r="B29">
        <f>HYPERLINK("https://www.saopaulo.sp.gov.br/tag/celulose/", "https://www.saopaulo.sp.gov.br/tag/celulose/")</f>
        <v/>
      </c>
    </row>
    <row r="30">
      <c r="A30" t="inlineStr">
        <is>
          <t>celulose São Paulo</t>
        </is>
      </c>
      <c r="B30">
        <f>HYPERLINK("https://www.gov.br/mdic/pt-br/assuntos/noticias/2024/agosto/industria-de-papel-e-celulose-anuncia-investimentos-de-r-105-bilhoes", "https://www.gov.br/mdic/pt-br/assuntos/noticias/2024/agosto/industria-de-papel-e-celulose-anuncia-investimentos-de-r-105-bilhoes")</f>
        <v/>
      </c>
    </row>
    <row r="31">
      <c r="A31" t="inlineStr">
        <is>
          <t>celulose São Paulo</t>
        </is>
      </c>
      <c r="B31">
        <f>HYPERLINK("https://agenciagov.ebc.com.br/noticias/202408/industria-de-papel-e-celulose-anuncia-investimentos-de-r-105-bilhoes", "https://agenciagov.ebc.com.br/noticias/202408/industria-de-papel-e-celulose-anuncia-investimentos-de-r-105-bilhoes")</f>
        <v/>
      </c>
    </row>
    <row r="32">
      <c r="A32" t="inlineStr">
        <is>
          <t>celulose São Paulo</t>
        </is>
      </c>
      <c r="B32">
        <f>HYPERLINK("https://www.cnnbrasil.com.br/economia/investimentos/setor-de-celulose-anuncia-investimentos-de-r-105-bilhoes-no-brasil-ate-2028-2/#:~:text=O%20setor%20de%20celulose%20e,a%20abertura%20de%20novas%20f%C3%A1bricas.", "https://www.cnnbrasil.com.br/economia/investimentos/setor-de-celulose-anuncia-investimentos-de-r-105-bilhoes-no-brasil-ate-2028-2/#:~:text=O%20setor%20de%20celulose%20e,a%20abertura%20de%20novas%20f%C3%A1bricas.")</f>
        <v/>
      </c>
    </row>
    <row r="33">
      <c r="A33" t="inlineStr">
        <is>
          <t>celulose São Paulo</t>
        </is>
      </c>
      <c r="B33">
        <f>HYPERLINK("https://www.econodata.com.br/maiores-empresas/todo-brasil/celulose#:~:text=As%20Maiores%20empresas%20de%20celulose,%C2%B0%20CELULOSE%20NIPOBRASILEIRA%20SA%20CENIBRA.", "https://www.econodata.com.br/maiores-empresas/todo-brasil/celulose#:~:text=As%20Maiores%20empresas%20de%20celulose,%C2%B0%20CELULOSE%20NIPOBRASILEIRA%20SA%20CENIBRA.")</f>
        <v/>
      </c>
    </row>
    <row r="34">
      <c r="A34" t="inlineStr">
        <is>
          <t>celulose São Paulo</t>
        </is>
      </c>
      <c r="B34">
        <f>HYPERLINK("https://new.abb.com/pulp-paper/pt/o-futuro-da-industria-do-papel#:~:text=A%20moderna%20transforma%C3%A7%C3%A3o%20da%20planta%20de%20papel%20e%20celulose&amp;text=Desta%20forma%2C%20o%20futuro%20n%C3%A3o,continuam%20a%20impulsionar%20a%20inova%C3%A7%C3%A3o.", "https://new.abb.com/pulp-paper/pt/o-futuro-da-industria-do-papel#:~:text=A%20moderna%20transforma%C3%A7%C3%A3o%20da%20planta%20de%20papel%20e%20celulose&amp;text=Desta%20forma%2C%20o%20futuro%20n%C3%A3o,continuam%20a%20impulsionar%20a%20inova%C3%A7%C3%A3o.")</f>
        <v/>
      </c>
    </row>
    <row r="35">
      <c r="A35" t="inlineStr">
        <is>
          <t>celulose São Paulo</t>
        </is>
      </c>
      <c r="B35">
        <f>HYPERLINK("https://www.cpt.com.br/noticias/maior-fabrica-de-celulose-mundial-sera-inaugurada-no-ms#:~:text=A%20f%C3%A1brica%20de%20celulose%20pertence,R%24%206%2C2%20bilh%C3%B5es.", "https://www.cpt.com.br/noticias/maior-fabrica-de-celulose-mundial-sera-inaugurada-no-ms#:~:text=A%20f%C3%A1brica%20de%20celulose%20pertence,R%24%206%2C2%20bilh%C3%B5es.")</f>
        <v/>
      </c>
    </row>
    <row r="36">
      <c r="A36" t="inlineStr">
        <is>
          <t>celulose São Paulo</t>
        </is>
      </c>
      <c r="B36">
        <f>HYPERLINK("https://g1.globo.com/sp/vale-do-paraiba-regiao/noticia/2024/07/22/cetesb-afirma-que-vai-aplicar-sancoes-contra-industria-de-papel-e-celulose-apos-falha-em-sistema-provocar-mau-cheiro-em-jacarei-entenda.ghtml", "https://g1.globo.com/sp/vale-do-paraiba-regiao/noticia/2024/07/22/cetesb-afirma-que-vai-aplicar-sancoes-contra-industria-de-papel-e-celulose-apos-falha-em-sistema-provocar-mau-cheiro-em-jacarei-entenda.ghtml")</f>
        <v/>
      </c>
    </row>
    <row r="37">
      <c r="A37" t="inlineStr">
        <is>
          <t>celulose São Paulo</t>
        </is>
      </c>
      <c r="B37">
        <f>HYPERLINK("https://tissueonline.com.br/category/noticias/papeis-e-fibras/celulose/", "https://tissueonline.com.br/category/noticias/papeis-e-fibras/celulose/")</f>
        <v/>
      </c>
    </row>
    <row r="38">
      <c r="A38" t="inlineStr">
        <is>
          <t>celulose São Paulo</t>
        </is>
      </c>
      <c r="B38">
        <f>HYPERLINK("https://jovempan.com.br/tag/celulose", "https://jovempan.com.br/tag/celulose")</f>
        <v/>
      </c>
    </row>
    <row r="39">
      <c r="A39" t="inlineStr">
        <is>
          <t>celulose São Paulo</t>
        </is>
      </c>
      <c r="B39">
        <f>HYPERLINK("https://www.estadao.com.br/tudo-sobre/papel-e-celulose/", "https://www.estadao.com.br/tudo-sobre/papel-e-celulose/")</f>
        <v/>
      </c>
    </row>
    <row r="40">
      <c r="A40" t="inlineStr">
        <is>
          <t>celulose São Paulo</t>
        </is>
      </c>
      <c r="B40">
        <f>HYPERLINK("https://oglobo.globo.com/economia/negocios/noticia/2024/07/22/suzano-inicia-operacao-da-maior-linha-de-producao-de-celulose-do-mundo-com-investimento-de-r-22-bilhoes.ghtml", "https://oglobo.globo.com/economia/negocios/noticia/2024/07/22/suzano-inicia-operacao-da-maior-linha-de-producao-de-celulose-do-mundo-com-investimento-de-r-22-bilhoes.ghtml")</f>
        <v/>
      </c>
    </row>
    <row r="41">
      <c r="A41" t="inlineStr">
        <is>
          <t>bracell São Paulo</t>
        </is>
      </c>
      <c r="B41">
        <f>HYPERLINK("https://www.bracell.com/noticias/", "https://www.bracell.com/noticias/")</f>
        <v/>
      </c>
    </row>
    <row r="42">
      <c r="A42" t="inlineStr">
        <is>
          <t>bracell São Paulo</t>
        </is>
      </c>
      <c r="B42">
        <f>HYPERLINK("https://www.bracell.com/category/noticias/", "https://www.bracell.com/category/noticias/")</f>
        <v/>
      </c>
    </row>
    <row r="43">
      <c r="A43" t="inlineStr">
        <is>
          <t>bracell São Paulo</t>
        </is>
      </c>
      <c r="B43">
        <f>HYPERLINK("https://www.bracell.com/noticias/bracell-contribui-com-desenvolvimento-de-lencois-paulista/", "https://www.bracell.com/noticias/bracell-contribui-com-desenvolvimento-de-lencois-paulista/")</f>
        <v/>
      </c>
    </row>
    <row r="44">
      <c r="A44" t="inlineStr">
        <is>
          <t>bracell São Paulo</t>
        </is>
      </c>
      <c r="B44">
        <f>HYPERLINK("https://www.bracell.com/category/noticias/page/4/", "https://www.bracell.com/category/noticias/page/4/")</f>
        <v/>
      </c>
    </row>
    <row r="45">
      <c r="A45" t="inlineStr">
        <is>
          <t>bracell São Paulo</t>
        </is>
      </c>
      <c r="B45">
        <f>HYPERLINK("https://www.bracell.com/noticias/nota-de-esclarecimento-obra-de-expansao/", "https://www.bracell.com/noticias/nota-de-esclarecimento-obra-de-expansao/")</f>
        <v/>
      </c>
    </row>
    <row r="46">
      <c r="A46" t="inlineStr">
        <is>
          <t>bracell São Paulo</t>
        </is>
      </c>
      <c r="B46">
        <f>HYPERLINK("https://www.bracell.com/noticias/fundacao-florestal-e-bracell-renovam-compromisso-em-sao-paulo/", "https://www.bracell.com/noticias/fundacao-florestal-e-bracell-renovam-compromisso-em-sao-paulo/")</f>
        <v/>
      </c>
    </row>
    <row r="47">
      <c r="A47" t="inlineStr">
        <is>
          <t>bracell São Paulo</t>
        </is>
      </c>
      <c r="B47">
        <f>HYPERLINK("https://valor.globo.com/empresas/noticia/2024/04/02/pais-esta-no-centro-da-estrategia-da-asiatica-rge-dona-da-bracell.ghtml#:~:text=O%20Brasil%20est%C3%A1%20no%20centro,florestal%20local%20nos%20%C3%BAltimos%20anos.", "https://valor.globo.com/empresas/noticia/2024/04/02/pais-esta-no-centro-da-estrategia-da-asiatica-rge-dona-da-bracell.ghtml#:~:text=O%20Brasil%20est%C3%A1%20no%20centro,florestal%20local%20nos%20%C3%BAltimos%20anos.")</f>
        <v/>
      </c>
    </row>
    <row r="48">
      <c r="A48" t="inlineStr">
        <is>
          <t>bracell São Paulo</t>
        </is>
      </c>
      <c r="B48">
        <f>HYPERLINK("https://www.saopaulo.sp.gov.br/sala-de-imprensa/release/em-reuniao-com-doria-diretoria-da-bracell-confirma-investimentos-de-r-8-bilhoes-no-es/#:~:text=A%20Bracell%20pertence%20ao%20grupo,opera%C3%A7%C3%B5es%20no%20Brasil%20em%202003.", "https://www.saopaulo.sp.gov.br/sala-de-imprensa/release/em-reuniao-com-doria-diretoria-da-bracell-confirma-investimentos-de-r-8-bilhoes-no-es/#:~:text=A%20Bracell%20pertence%20ao%20grupo,opera%C3%A7%C3%B5es%20no%20Brasil%20em%202003.")</f>
        <v/>
      </c>
    </row>
    <row r="49">
      <c r="A49" t="inlineStr">
        <is>
          <t>bracell São Paulo</t>
        </is>
      </c>
      <c r="B49">
        <f>HYPERLINK("https://www.bracell.com/noticias/bracell-contribui-com-desenvolvimento-de-lencois-paulista/#:~:text=A%20%C3%A1rea%20que%20mais%20emprega,tem%20contribu%C3%ADdo%20com%20esses%20saldos.", "https://www.bracell.com/noticias/bracell-contribui-com-desenvolvimento-de-lencois-paulista/#:~:text=A%20%C3%A1rea%20que%20mais%20emprega,tem%20contribu%C3%ADdo%20com%20esses%20saldos.")</f>
        <v/>
      </c>
    </row>
    <row r="50">
      <c r="A50" t="inlineStr">
        <is>
          <t>bracell São Paulo</t>
        </is>
      </c>
      <c r="B50">
        <f>HYPERLINK("https://www.bracell.com/centraldeindicadores/governanca/#:~:text=%C2%B9A%20Bracell%20n%C3%A3o%20disp%C3%B5e%20do,31%20de%20dezembro%20de%202022.", "https://www.bracell.com/centraldeindicadores/governanca/#:~:text=%C2%B9A%20Bracell%20n%C3%A3o%20disp%C3%B5e%20do,31%20de%20dezembro%20de%202022.")</f>
        <v/>
      </c>
    </row>
    <row r="51">
      <c r="A51" t="inlineStr">
        <is>
          <t>bracell São Paulo</t>
        </is>
      </c>
      <c r="B51">
        <f>HYPERLINK("https://valor.globo.com/conteudo-de-marca/bracell/", "https://valor.globo.com/conteudo-de-marca/bracell/")</f>
        <v/>
      </c>
    </row>
    <row r="52">
      <c r="A52" t="inlineStr">
        <is>
          <t>bracell São Paulo</t>
        </is>
      </c>
      <c r="B52">
        <f>HYPERLINK("https://www.bracell.com/", "https://www.bracell.com/")</f>
        <v/>
      </c>
    </row>
    <row r="53">
      <c r="A53" t="inlineStr">
        <is>
          <t>bracell São Paulo</t>
        </is>
      </c>
      <c r="B53">
        <f>HYPERLINK("https://www.bracell.com/noticias/", "https://www.bracell.com/noticias/")</f>
        <v/>
      </c>
    </row>
    <row r="54">
      <c r="A54" t="inlineStr">
        <is>
          <t>bracell São Paulo</t>
        </is>
      </c>
      <c r="B54">
        <f>HYPERLINK("https://www.bracell.com/noticias/bracell-contribui-com-desenvolvimento-de-lencois-paulista/", "https://www.bracell.com/noticias/bracell-contribui-com-desenvolvimento-de-lencois-paulista/")</f>
        <v/>
      </c>
    </row>
    <row r="55">
      <c r="A55" t="inlineStr">
        <is>
          <t>bracell São Paulo</t>
        </is>
      </c>
      <c r="B55">
        <f>HYPERLINK("https://www.bracell.com/carreiras/", "https://www.bracell.com/carreiras/")</f>
        <v/>
      </c>
    </row>
    <row r="56">
      <c r="A56" t="inlineStr">
        <is>
          <t>bracell São Paulo</t>
        </is>
      </c>
      <c r="B56">
        <f>HYPERLINK("https://centraldeindicadores2023.bracell.com/", "https://centraldeindicadores2023.bracell.com/")</f>
        <v/>
      </c>
    </row>
    <row r="57">
      <c r="A57" t="inlineStr">
        <is>
          <t>bracell São Paulo</t>
        </is>
      </c>
      <c r="B57">
        <f>HYPERLINK("https://www.saopaulo.sp.gov.br/spnoticias/com-2a-fabrica-novas-operacoes-da-bracell-em-sp-somam-r-5-bilhoes-em-investimentos/", "https://www.saopaulo.sp.gov.br/spnoticias/com-2a-fabrica-novas-operacoes-da-bracell-em-sp-somam-r-5-bilhoes-em-investimentos/")</f>
        <v/>
      </c>
    </row>
    <row r="58">
      <c r="A58" t="inlineStr">
        <is>
          <t>bracell São Paulo</t>
        </is>
      </c>
      <c r="B58">
        <f>HYPERLINK("https://g1.globo.com/sp/bauru-marilia/noticia/2024/04/21/multinacional-de-celulose-oferece-mais-de-300-vagas-de-emprego-para-moradores-do-centro-oeste-paulista.ghtml", "https://g1.globo.com/sp/bauru-marilia/noticia/2024/04/21/multinacional-de-celulose-oferece-mais-de-300-vagas-de-emprego-para-moradores-do-centro-oeste-paulista.ghtml")</f>
        <v/>
      </c>
    </row>
    <row r="59">
      <c r="A59" t="inlineStr">
        <is>
          <t>bracell São Paulo</t>
        </is>
      </c>
      <c r="B59">
        <f>HYPERLINK("https://www.bracell.com/carreiras/", "https://www.bracell.com/carreiras/")</f>
        <v/>
      </c>
    </row>
    <row r="60">
      <c r="A60" t="inlineStr">
        <is>
          <t>bracell São Paulo</t>
        </is>
      </c>
      <c r="B60">
        <f>HYPERLINK("https://www.bracell.com/contato/", "https://www.bracell.com/contato/")</f>
        <v/>
      </c>
    </row>
    <row r="61">
      <c r="A61" t="inlineStr">
        <is>
          <t>exportação São Paulo</t>
        </is>
      </c>
      <c r="B61">
        <f>HYPERLINK("https://www.saopaulo.sp.gov.br/spnoticias/ultimas-noticias/sao-paulo-lidera-exportacao-agropecuaria-do-brasil-em-2024/", "https://www.saopaulo.sp.gov.br/spnoticias/ultimas-noticias/sao-paulo-lidera-exportacao-agropecuaria-do-brasil-em-2024/")</f>
        <v/>
      </c>
    </row>
    <row r="62">
      <c r="A62" t="inlineStr">
        <is>
          <t>exportação São Paulo</t>
        </is>
      </c>
      <c r="B62">
        <f>HYPERLINK("https://www.saopaulo.sp.gov.br/spnoticias/ultimas-noticias/exportacoes-no-estado-de-sao-paulo-ultrapassam-a-marca-de-us-75-bilhoes-em-2023/", "https://www.saopaulo.sp.gov.br/spnoticias/ultimas-noticias/exportacoes-no-estado-de-sao-paulo-ultrapassam-a-marca-de-us-75-bilhoes-em-2023/")</f>
        <v/>
      </c>
    </row>
    <row r="63">
      <c r="A63" t="inlineStr">
        <is>
          <t>exportação São Paulo</t>
        </is>
      </c>
      <c r="B63">
        <f>HYPERLINK("https://apexbrasil.com.br/br/pt/conteudo/noticias/Sao-Paulo-Exporta-comitiva-paulista-movimenta-RS-100-milhoes-em-novos-negocios-com-Paraguai-e-Chile.html", "https://apexbrasil.com.br/br/pt/conteudo/noticias/Sao-Paulo-Exporta-comitiva-paulista-movimenta-RS-100-milhoes-em-novos-negocios-com-Paraguai-e-Chile.html")</f>
        <v/>
      </c>
    </row>
    <row r="64">
      <c r="A64" t="inlineStr">
        <is>
          <t>exportação São Paulo</t>
        </is>
      </c>
      <c r="B64">
        <f>HYPERLINK("https://udop.com.br/noticia/2024/10/10/sao-paulo-lidera-exportacao-agropecuaria-do-brasil-em-2024.html", "https://udop.com.br/noticia/2024/10/10/sao-paulo-lidera-exportacao-agropecuaria-do-brasil-em-2024.html")</f>
        <v/>
      </c>
    </row>
    <row r="65">
      <c r="A65" t="inlineStr">
        <is>
          <t>exportação São Paulo</t>
        </is>
      </c>
      <c r="B65">
        <f>HYPERLINK("https://www.noticiasagricolas.com.br/noticias/agronegocio/386555-sao-paulo-lidera-exportacao-agropecuaria-do-brasil-em-2024.html", "https://www.noticiasagricolas.com.br/noticias/agronegocio/386555-sao-paulo-lidera-exportacao-agropecuaria-do-brasil-em-2024.html")</f>
        <v/>
      </c>
    </row>
    <row r="66">
      <c r="A66" t="inlineStr">
        <is>
          <t>exportação São Paulo</t>
        </is>
      </c>
      <c r="B66">
        <f>HYPERLINK("https://balanca.economia.gov.br/balanca/IPQ/xnota.html#:~:text=Exporta%C3%A7%C3%B5es&amp;text=O%20volume%20das%20exporta%C3%A7%C3%B5es%20cresceu,recorde%20alcan%C3%A7ado%20em%201%20%2F%202024%20.", "https://balanca.economia.gov.br/balanca/IPQ/xnota.html#:~:text=Exporta%C3%A7%C3%B5es&amp;text=O%20volume%20das%20exporta%C3%A7%C3%B5es%20cresceu,recorde%20alcan%C3%A7ado%20em%201%20%2F%202024%20.")</f>
        <v/>
      </c>
    </row>
    <row r="67">
      <c r="A67" t="inlineStr">
        <is>
          <t>exportação São Paulo</t>
        </is>
      </c>
      <c r="B67">
        <f>HYPERLINK("https://balanca.economia.gov.br/balanca/pg_principal_bc/principais_resultados.html#:~:text=474%2C49%20bilh%C3%B5es-,Totais,US%24%2010%2C16%20bilh%C3%B5es.", "https://balanca.economia.gov.br/balanca/pg_principal_bc/principais_resultados.html#:~:text=474%2C49%20bilh%C3%B5es-,Totais,US%24%2010%2C16%20bilh%C3%B5es.")</f>
        <v/>
      </c>
    </row>
    <row r="68">
      <c r="A68" t="inlineStr">
        <is>
          <t>exportação São Paulo</t>
        </is>
      </c>
      <c r="B68">
        <f>HYPERLINK("https://agenciagov.ebc.com.br/noticias/202401/exportacoes-brasileiras-cresceram-dez-vezes-mais-do-que-a-media-mundial-em-2023-afirma-vice-presidente#:~:text=De%20acordo%20com%20o%20relat%C3%B3rio,(61%2C5%20bilh%C3%B5es).", "https://agenciagov.ebc.com.br/noticias/202401/exportacoes-brasileiras-cresceram-dez-vezes-mais-do-que-a-media-mundial-em-2023-afirma-vice-presidente#:~:text=De%20acordo%20com%20o%20relat%C3%B3rio,(61%2C5%20bilh%C3%B5es).")</f>
        <v/>
      </c>
    </row>
    <row r="69">
      <c r="A69" t="inlineStr">
        <is>
          <t>exportação São Paulo</t>
        </is>
      </c>
      <c r="B69">
        <f>HYPERLINK("https://www.saopaulo.sp.gov.br/spnoticias/ultimas-noticias/exportacoes-no-estado-de-sao-paulo-ultrapassam-a-marca-de-us-75-bilhoes-em-2023/#:~:text=Entre%20os%20produtos%20mais%20exportados,(US%24%208%20bilh%C3%B5es).", "https://www.saopaulo.sp.gov.br/spnoticias/ultimas-noticias/exportacoes-no-estado-de-sao-paulo-ultrapassam-a-marca-de-us-75-bilhoes-em-2023/#:~:text=Entre%20os%20produtos%20mais%20exportados,(US%24%208%20bilh%C3%B5es).")</f>
        <v/>
      </c>
    </row>
    <row r="70">
      <c r="A70" t="inlineStr">
        <is>
          <t>exportação São Paulo</t>
        </is>
      </c>
      <c r="B70">
        <f>HYPERLINK("https://capital.sp.gov.br/noticia/rodadas-de-negocios-do-ciclo-de-exportacao-sao-paulo-superam-expectativas", "https://capital.sp.gov.br/noticia/rodadas-de-negocios-do-ciclo-de-exportacao-sao-paulo-superam-expectativas")</f>
        <v/>
      </c>
    </row>
    <row r="71">
      <c r="A71" t="inlineStr">
        <is>
          <t>exportação São Paulo</t>
        </is>
      </c>
      <c r="B71">
        <f>HYPERLINK("https://exame.com/agro/sao-paulo-acucar-e-carne-impulsionam-crescimento-de-9-nas-exportacoes-do-agro-paulista/", "https://exame.com/agro/sao-paulo-acucar-e-carne-impulsionam-crescimento-de-9-nas-exportacoes-do-agro-paulista/")</f>
        <v/>
      </c>
    </row>
    <row r="72">
      <c r="A72" t="inlineStr">
        <is>
          <t>exportação São Paulo</t>
        </is>
      </c>
      <c r="B72">
        <f>HYPERLINK("https://www.agenciasp.sp.gov.br/governo-de-sp-realiza-o-poupatempo-do-exportador-para-incentivar-exportacoes-de-empresas/", "https://www.agenciasp.sp.gov.br/governo-de-sp-realiza-o-poupatempo-do-exportador-para-incentivar-exportacoes-de-empresas/")</f>
        <v/>
      </c>
    </row>
    <row r="73">
      <c r="A73" t="inlineStr">
        <is>
          <t>exportação São Paulo</t>
        </is>
      </c>
      <c r="B73">
        <f>HYPERLINK("https://jornal.usp.br/radio-usp/estado-de-sao-paulo-registrou-superavit-de-mais-de-us-4-bilhoes-em-2023/", "https://jornal.usp.br/radio-usp/estado-de-sao-paulo-registrou-superavit-de-mais-de-us-4-bilhoes-em-2023/")</f>
        <v/>
      </c>
    </row>
    <row r="74">
      <c r="A74" t="inlineStr">
        <is>
          <t>exportação São Paulo</t>
        </is>
      </c>
      <c r="B74">
        <f>HYPERLINK("https://informa.seade.gov.br/crescem-exportacoes-de-sao-paulo-para-a-china/", "https://informa.seade.gov.br/crescem-exportacoes-de-sao-paulo-para-a-china/")</f>
        <v/>
      </c>
    </row>
    <row r="75">
      <c r="A75" t="inlineStr">
        <is>
          <t>interior São Paulo</t>
        </is>
      </c>
      <c r="B75">
        <f>HYPERLINK("https://www1.folha.uol.com.br/folha-topicos/interior-de-sao-paulo/", "https://www1.folha.uol.com.br/folha-topicos/interior-de-sao-paulo/")</f>
        <v/>
      </c>
    </row>
    <row r="76">
      <c r="A76" t="inlineStr">
        <is>
          <t>interior São Paulo</t>
        </is>
      </c>
      <c r="B76">
        <f>HYPERLINK("https://www.cnnbrasil.com.br/tudo-sobre/interior-de-sao-paulo/", "https://www.cnnbrasil.com.br/tudo-sobre/interior-de-sao-paulo/")</f>
        <v/>
      </c>
    </row>
    <row r="77">
      <c r="A77" t="inlineStr">
        <is>
          <t>interior São Paulo</t>
        </is>
      </c>
      <c r="B77">
        <f>HYPERLINK("https://leianoticias.com.br/interior-sp/", "https://leianoticias.com.br/interior-sp/")</f>
        <v/>
      </c>
    </row>
    <row r="78">
      <c r="A78" t="inlineStr">
        <is>
          <t>interior São Paulo</t>
        </is>
      </c>
      <c r="B78">
        <f>HYPERLINK("https://www.cnnbrasil.com.br/ultimas-noticias/", "https://www.cnnbrasil.com.br/ultimas-noticias/")</f>
        <v/>
      </c>
    </row>
    <row r="79">
      <c r="A79" t="inlineStr">
        <is>
          <t>interior São Paulo</t>
        </is>
      </c>
      <c r="B79">
        <f>HYPERLINK("https://www.cnnbrasil.com.br/ultimas-noticias/", "https://www.cnnbrasil.com.br/ultimas-noticias/")</f>
        <v/>
      </c>
    </row>
    <row r="80">
      <c r="A80" t="inlineStr">
        <is>
          <t>interior São Paulo</t>
        </is>
      </c>
      <c r="B80">
        <f>HYPERLINK("https://www.cnnbrasil.com.br/tudo-sobre/policia/", "https://www.cnnbrasil.com.br/tudo-sobre/policia/")</f>
        <v/>
      </c>
    </row>
    <row r="81">
      <c r="A81" t="inlineStr">
        <is>
          <t>interior São Paulo</t>
        </is>
      </c>
      <c r="B81">
        <f>HYPERLINK("https://www.cnnbrasil.com.br/tudo-sobre/policia/", "https://www.cnnbrasil.com.br/tudo-sobre/policia/")</f>
        <v/>
      </c>
    </row>
    <row r="82">
      <c r="A82" t="inlineStr">
        <is>
          <t>interior São Paulo</t>
        </is>
      </c>
      <c r="B82">
        <f>HYPERLINK("https://www.cnnbrasil.com.br/", "https://www.cnnbrasil.com.br/")</f>
        <v/>
      </c>
    </row>
    <row r="83">
      <c r="A83" t="inlineStr">
        <is>
          <t>interior São Paulo</t>
        </is>
      </c>
      <c r="B83">
        <f>HYPERLINK("https://www.cnnbrasil.com.br/", "https://www.cnnbrasil.com.br/")</f>
        <v/>
      </c>
    </row>
    <row r="84">
      <c r="A84" t="inlineStr">
        <is>
          <t>interior São Paulo</t>
        </is>
      </c>
      <c r="B84">
        <f>HYPERLINK("https://g1.globo.com/ultimas-noticias/", "https://g1.globo.com/ultimas-noticias/")</f>
        <v/>
      </c>
    </row>
    <row r="85">
      <c r="A85" t="inlineStr">
        <is>
          <t>interior São Paulo</t>
        </is>
      </c>
      <c r="B85">
        <f>HYPERLINK("https://g1.globo.com/ultimas-noticias/", "https://g1.globo.com/ultimas-noticias/")</f>
        <v/>
      </c>
    </row>
    <row r="86">
      <c r="A86" t="inlineStr">
        <is>
          <t>interior São Paulo</t>
        </is>
      </c>
      <c r="B86">
        <f>HYPERLINK("https://www.acidadeon.com/", "https://www.acidadeon.com/")</f>
        <v/>
      </c>
    </row>
    <row r="87">
      <c r="A87" t="inlineStr">
        <is>
          <t>interior São Paulo</t>
        </is>
      </c>
      <c r="B87">
        <f>HYPERLINK("https://g1.globo.com/sp/sao-paulo/", "https://g1.globo.com/sp/sao-paulo/")</f>
        <v/>
      </c>
    </row>
    <row r="88">
      <c r="A88" t="inlineStr">
        <is>
          <t>interior São Paulo</t>
        </is>
      </c>
      <c r="B88">
        <f>HYPERLINK("https://g1.globo.com/sp/sao-paulo/ultimas-noticias/", "https://g1.globo.com/sp/sao-paulo/ultimas-noticias/")</f>
        <v/>
      </c>
    </row>
    <row r="89">
      <c r="A89" t="inlineStr">
        <is>
          <t>interior São Paulo</t>
        </is>
      </c>
      <c r="B89">
        <f>HYPERLINK("https://g1.globo.com/sp/sao-paulo/eleicoes/2024/ao-vivo/debate-prefeito-sao-bernardo-do-campo.ghtml", "https://g1.globo.com/sp/sao-paulo/eleicoes/2024/ao-vivo/debate-prefeito-sao-bernardo-do-campo.ghtml")</f>
        <v/>
      </c>
    </row>
    <row r="90">
      <c r="A90" t="inlineStr">
        <is>
          <t>interior São Paulo</t>
        </is>
      </c>
      <c r="B90">
        <f>HYPERLINK("https://g1.globo.com/sp/sao-paulo/noticia/2024/09/30/pms-sao-presos-depois-de-parar-porsche-sem-placa-e-levar-relogio-suico-e-dinheiro-do-motorista-que-denunciou-acao.ghtml", "https://g1.globo.com/sp/sao-paulo/noticia/2024/09/30/pms-sao-presos-depois-de-parar-porsche-sem-placa-e-levar-relogio-suico-e-dinheiro-do-motorista-que-denunciou-acao.ghtml")</f>
        <v/>
      </c>
    </row>
    <row r="91">
      <c r="A91" t="inlineStr">
        <is>
          <t>interior São Paulo</t>
        </is>
      </c>
      <c r="B91">
        <f>HYPERLINK("https://g1.globo.com/sp/sao-paulo/ultimas-noticias/", "https://g1.globo.com/sp/sao-paulo/ultimas-noticias/")</f>
        <v/>
      </c>
    </row>
    <row r="92">
      <c r="A92" t="inlineStr">
        <is>
          <t>interior São Paulo</t>
        </is>
      </c>
      <c r="B92">
        <f>HYPERLINK("https://record.r7.com/record-interior-sp/sp-record/", "https://record.r7.com/record-interior-sp/sp-record/")</f>
        <v/>
      </c>
    </row>
    <row r="93">
      <c r="A93" t="inlineStr">
        <is>
          <t>interior São Paulo</t>
        </is>
      </c>
      <c r="B93">
        <f>HYPERLINK("https://noticias.r7.com/sao-paulo/", "https://noticias.r7.com/sao-paulo/")</f>
        <v/>
      </c>
    </row>
    <row r="94">
      <c r="A94" t="inlineStr">
        <is>
          <t>interior São Paulo</t>
        </is>
      </c>
      <c r="B94">
        <f>HYPERLINK("https://noticias.r7.com/sao-paulo/tragedia-no-centro-de-sao-paulo/", "https://noticias.r7.com/sao-paulo/tragedia-no-centro-de-sao-paulo/")</f>
        <v/>
      </c>
    </row>
    <row r="95">
      <c r="A95" t="inlineStr">
        <is>
          <t>interior São Paulo</t>
        </is>
      </c>
      <c r="B95">
        <f>HYPERLINK("https://record.r7.com/cidade-alerta/", "https://record.r7.com/cidade-alerta/")</f>
        <v/>
      </c>
    </row>
    <row r="96">
      <c r="A96" t="inlineStr">
        <is>
          <t>interior São Paulo</t>
        </is>
      </c>
      <c r="B96">
        <f>HYPERLINK("https://record.r7.com/balanco-geral-manha/", "https://record.r7.com/balanco-geral-manha/")</f>
        <v/>
      </c>
    </row>
    <row r="97">
      <c r="A97" t="inlineStr">
        <is>
          <t>interior São Paulo</t>
        </is>
      </c>
      <c r="B97">
        <f>HYPERLINK("https://noticias.r7.com/sao-paulo/cracolandia/", "https://noticias.r7.com/sao-paulo/cracolandia/")</f>
        <v/>
      </c>
    </row>
    <row r="98">
      <c r="A98" t="inlineStr">
        <is>
          <t>interior São Paulo</t>
        </is>
      </c>
      <c r="B98">
        <f>HYPERLINK("https://jornaldointeriornews.com.br/", "https://jornaldointeriornews.com.br/")</f>
        <v/>
      </c>
    </row>
    <row r="99">
      <c r="A99" t="inlineStr">
        <is>
          <t>interior São Paulo</t>
        </is>
      </c>
      <c r="B99">
        <f>HYPERLINK("https://www.interiorpaulista.com.br/", "https://www.interiorpaulista.com.br/")</f>
        <v/>
      </c>
    </row>
    <row r="100">
      <c r="A100" t="inlineStr">
        <is>
          <t>interior São Paulo</t>
        </is>
      </c>
      <c r="B100">
        <f>HYPERLINK("https://www.interiorpaulista.com.br/noticias/", "https://www.interiorpaulista.com.br/noticias/")</f>
        <v/>
      </c>
    </row>
    <row r="101">
      <c r="A101" t="inlineStr">
        <is>
          <t>interior São Paulo</t>
        </is>
      </c>
      <c r="B101">
        <f>HYPERLINK("https://www.interiorpaulista.com.br/noticias/dinheiro", "https://www.interiorpaulista.com.br/noticias/dinheiro")</f>
        <v/>
      </c>
    </row>
    <row r="102">
      <c r="A102" t="inlineStr">
        <is>
          <t>interior São Paulo</t>
        </is>
      </c>
      <c r="B102">
        <f>HYPERLINK("https://www.interiorpaulista.com.br/fale-conosco/", "https://www.interiorpaulista.com.br/fale-conosco/")</f>
        <v/>
      </c>
    </row>
    <row r="103">
      <c r="A103" t="inlineStr">
        <is>
          <t>interior São Paulo</t>
        </is>
      </c>
      <c r="B103">
        <f>HYPERLINK("https://www.interiorpaulista.com.br/noticias/policia", "https://www.interiorpaulista.com.br/noticias/policia")</f>
        <v/>
      </c>
    </row>
    <row r="104">
      <c r="A104" t="inlineStr">
        <is>
          <t>safra Mato Grosso do Sul</t>
        </is>
      </c>
      <c r="B104">
        <f>HYPERLINK("https://www.noticiasagricolas.com.br/noticias/soja/386896-plantio-da-soja-alcanca-cerca-de-16-da-area-total-em-mato-grosso-do-sul.html", "https://www.noticiasagricolas.com.br/noticias/soja/386896-plantio-da-soja-alcanca-cerca-de-16-da-area-total-em-mato-grosso-do-sul.html")</f>
        <v/>
      </c>
    </row>
    <row r="105">
      <c r="A105" t="inlineStr">
        <is>
          <t>safra Mato Grosso do Sul</t>
        </is>
      </c>
      <c r="B105">
        <f>HYPERLINK("https://www.noticiasagricolas.com.br/noticias/milho/385521-mato-grosso-do-sul-fecha-safra-de-milho-com-3-pior-produtividade-dos-ultimos-10-anos-indica-aprosoja-ms.html", "https://www.noticiasagricolas.com.br/noticias/milho/385521-mato-grosso-do-sul-fecha-safra-de-milho-com-3-pior-produtividade-dos-ultimos-10-anos-indica-aprosoja-ms.html")</f>
        <v/>
      </c>
    </row>
    <row r="106">
      <c r="A106" t="inlineStr">
        <is>
          <t>safra Mato Grosso do Sul</t>
        </is>
      </c>
      <c r="B106">
        <f>HYPERLINK("https://g1.globo.com/ms/mato-grosso-do-sul/noticia/2024/04/10/ms-colhe-a-maior-safra-de-cana-de-sua-historia-e-bate-recorde-de-producao-de-acucar-e-etanol.ghtml", "https://g1.globo.com/ms/mato-grosso-do-sul/noticia/2024/04/10/ms-colhe-a-maior-safra-de-cana-de-sua-historia-e-bate-recorde-de-producao-de-acucar-e-etanol.ghtml")</f>
        <v/>
      </c>
    </row>
    <row r="107">
      <c r="A107" t="inlineStr">
        <is>
          <t>safra Mato Grosso do Sul</t>
        </is>
      </c>
      <c r="B107">
        <f>HYPERLINK("https://www.mstododia.com.br/noticias/10195-area-destinada-a-safra-de-soja-tera-aumento-de-6-em-ms-preve-produtores", "https://www.mstododia.com.br/noticias/10195-area-destinada-a-safra-de-soja-tera-aumento-de-6-em-ms-preve-produtores")</f>
        <v/>
      </c>
    </row>
    <row r="108">
      <c r="A108" t="inlineStr">
        <is>
          <t>safra Mato Grosso do Sul</t>
        </is>
      </c>
      <c r="B108">
        <f>HYPERLINK("https://www.capitalnews.com.br/economia-e-agronegocio/agronegocio/produtores-de-mato-grosso-do-sul-iniciam-plantio-da-safra-de-soja-2425/409509", "https://www.capitalnews.com.br/economia-e-agronegocio/agronegocio/produtores-de-mato-grosso-do-sul-iniciam-plantio-da-safra-de-soja-2425/409509")</f>
        <v/>
      </c>
    </row>
    <row r="109">
      <c r="A109" t="inlineStr">
        <is>
          <t>safra Mato Grosso do Sul</t>
        </is>
      </c>
      <c r="B109">
        <f>HYPERLINK("https://www.conab.gov.br/ultimas-noticias/5728-ultimo-levantamento-da-safra-2023-2024-estima-producao-de-graos-em-298-41-milhoes-de-toneladas#:~:text=De%20acordo%20com%20os%20dados,de%20hectares%20sobre%202022%2F2023.", "https://www.conab.gov.br/ultimas-noticias/5728-ultimo-levantamento-da-safra-2023-2024-estima-producao-de-graos-em-298-41-milhoes-de-toneladas#:~:text=De%20acordo%20com%20os%20dados,de%20hectares%20sobre%202022%2F2023.")</f>
        <v/>
      </c>
    </row>
    <row r="110">
      <c r="A110" t="inlineStr">
        <is>
          <t>safra Mato Grosso do Sul</t>
        </is>
      </c>
      <c r="B110">
        <f>HYPERLINK("https://portaldbo.com.br/conab-1a-previsao-para-safra-2024-25-indica-recorde-de-32247-milhoes-de-toneladas/#:~:text=A%20primeira%20estimativa%20para%20a,milh%C3%B5es%20de%20toneladas%20a%20mais.", "https://portaldbo.com.br/conab-1a-previsao-para-safra-2024-25-indica-recorde-de-32247-milhoes-de-toneladas/#:~:text=A%20primeira%20estimativa%20para%20a,milh%C3%B5es%20de%20toneladas%20a%20mais.")</f>
        <v/>
      </c>
    </row>
    <row r="111">
      <c r="A111" t="inlineStr">
        <is>
          <t>safra Mato Grosso do Sul</t>
        </is>
      </c>
      <c r="B111">
        <f>HYPERLINK("https://www.canalrural.com.br/agricultura/projeto-soja-brasil/abertura-nacional-do-plantio-da-soja-ja-tem-data-e-local-marcados/#:~:text=O%20estado%20do%20Maranh%C3%A3o%20sediar%C3%A1,Brasil%2C%20no%20munic%C3%ADpio%20de%20A%C3%A7ail%C3%A2ndia.", "https://www.canalrural.com.br/agricultura/projeto-soja-brasil/abertura-nacional-do-plantio-da-soja-ja-tem-data-e-local-marcados/#:~:text=O%20estado%20do%20Maranh%C3%A3o%20sediar%C3%A1,Brasil%2C%20no%20munic%C3%ADpio%20de%20A%C3%A7ail%C3%A2ndia.")</f>
        <v/>
      </c>
    </row>
    <row r="112">
      <c r="A112" t="inlineStr">
        <is>
          <t>safra Mato Grosso do Sul</t>
        </is>
      </c>
      <c r="B112">
        <f>HYPERLINK("https://www.metropoles.com/brasil/plano-safra-23-24-foi-o-maior-da-historia-confira-como-foi-repassado#:~:text=De%20acordo%20com%20o%20governo,teve%20um%20crescimento%20de%2028%25", "https://www.metropoles.com/brasil/plano-safra-23-24-foi-o-maior-da-historia-confira-como-foi-repassado#:~:text=De%20acordo%20com%20o%20governo,teve%20um%20crescimento%20de%2028%25")</f>
        <v/>
      </c>
    </row>
    <row r="113">
      <c r="A113" t="inlineStr">
        <is>
          <t>safra Mato Grosso do Sul</t>
        </is>
      </c>
      <c r="B113">
        <f>HYPERLINK("https://sba1.com/noticias/noticia/32729/Colheita-do-milho-segunda-safra-2023-2024-foi-concluida-na-Regiao-Norte-de-MS", "https://sba1.com/noticias/noticia/32729/Colheita-do-milho-segunda-safra-2023-2024-foi-concluida-na-Regiao-Norte-de-MS")</f>
        <v/>
      </c>
    </row>
    <row r="114">
      <c r="A114" t="inlineStr">
        <is>
          <t>safra Mato Grosso do Sul</t>
        </is>
      </c>
      <c r="B114">
        <f>HYPERLINK("https://www.ms.gov.br/noticias/plano-safra-recursos-do-agro-apoiam-industrializacao-de-ms-e-ampliacao-da-cadeia-produtiva", "https://www.ms.gov.br/noticias/plano-safra-recursos-do-agro-apoiam-industrializacao-de-ms-e-ampliacao-da-cadeia-produtiva")</f>
        <v/>
      </c>
    </row>
    <row r="115">
      <c r="A115" t="inlineStr">
        <is>
          <t>safra Mato Grosso do Sul</t>
        </is>
      </c>
      <c r="B115">
        <f>HYPERLINK("https://g1.globo.com/ms/mato-grosso-do-sul/mais-agro-ms/", "https://g1.globo.com/ms/mato-grosso-do-sul/mais-agro-ms/")</f>
        <v/>
      </c>
    </row>
    <row r="116">
      <c r="A116" t="inlineStr">
        <is>
          <t>safra Mato Grosso do Sul</t>
        </is>
      </c>
      <c r="B116">
        <f>HYPERLINK("https://www.cnabrasil.org.br/noticias/no-mato-grosso-do-sul-43-da-%C3%A1rea-de-milho-2%C2%AA-safra-j%C3%A1-est%C3%A1-semeada-segundo-aprosoja", "https://www.cnabrasil.org.br/noticias/no-mato-grosso-do-sul-43-da-%C3%A1rea-de-milho-2%C2%AA-safra-j%C3%A1-est%C3%A1-semeada-segundo-aprosoja")</f>
        <v/>
      </c>
    </row>
    <row r="117">
      <c r="A117" t="inlineStr">
        <is>
          <t>safra Mato Grosso do Sul</t>
        </is>
      </c>
      <c r="B117">
        <f>HYPERLINK("https://blogs.canalrural.com.br/canalruralmatogrosso/", "https://blogs.canalrural.com.br/canalruralmatogrosso/")</f>
        <v/>
      </c>
    </row>
    <row r="118">
      <c r="A118" t="inlineStr">
        <is>
          <t>madeira Mato Grosso do Sul</t>
        </is>
      </c>
      <c r="B118">
        <f>HYPERLINK("https://midiamax.uol.com.br/policia/2024/empresa-de-ms-e-multada-em-r-18-mil-por-armazenar-madeira-nativa-sem-documentacao/", "https://midiamax.uol.com.br/policia/2024/empresa-de-ms-e-multada-em-r-18-mil-por-armazenar-madeira-nativa-sem-documentacao/")</f>
        <v/>
      </c>
    </row>
    <row r="119">
      <c r="A119" t="inlineStr">
        <is>
          <t>madeira Mato Grosso do Sul</t>
        </is>
      </c>
      <c r="B119">
        <f>HYPERLINK("https://g1.globo.com/mt/mato-grosso/noticia/2024/09/25/madeireiras-e-carvoaria-sao-embargadas-durante-operacao-contra-extracao-ilegal-de-madeira-em-mt.ghtml", "https://g1.globo.com/mt/mato-grosso/noticia/2024/09/25/madeireiras-e-carvoaria-sao-embargadas-durante-operacao-contra-extracao-ilegal-de-madeira-em-mt.ghtml")</f>
        <v/>
      </c>
    </row>
    <row r="120">
      <c r="A120" t="inlineStr">
        <is>
          <t>madeira Mato Grosso do Sul</t>
        </is>
      </c>
      <c r="B120">
        <f>HYPERLINK("https://portalcelulose.com.br/mato-grosso-do-sul-lidera-producao-de-nacional-de-eucalipto/", "https://portalcelulose.com.br/mato-grosso-do-sul-lidera-producao-de-nacional-de-eucalipto/")</f>
        <v/>
      </c>
    </row>
    <row r="121">
      <c r="A121" t="inlineStr">
        <is>
          <t>madeira Mato Grosso do Sul</t>
        </is>
      </c>
      <c r="B121">
        <f>HYPERLINK("https://portalcelulose.com.br/mato-grosso-do-sul-lidera-producao-de-nacional-de-eucalipto/", "https://portalcelulose.com.br/mato-grosso-do-sul-lidera-producao-de-nacional-de-eucalipto/")</f>
        <v/>
      </c>
    </row>
    <row r="122">
      <c r="A122" t="inlineStr">
        <is>
          <t>madeira Mato Grosso do Sul</t>
        </is>
      </c>
      <c r="B122">
        <f>HYPERLINK("https://g1.globo.com/mt/mato-grosso/noticia/2024/07/19/dez-municipios-representam-70percent-da-exploracao-ilegal-de-madeira-em-mt.ghtml", "https://g1.globo.com/mt/mato-grosso/noticia/2024/07/19/dez-municipios-representam-70percent-da-exploracao-ilegal-de-madeira-em-mt.ghtml")</f>
        <v/>
      </c>
    </row>
    <row r="123">
      <c r="A123" t="inlineStr">
        <is>
          <t>madeira Mato Grosso do Sul</t>
        </is>
      </c>
      <c r="B123">
        <f>HYPERLINK("https://g1.globo.com/mt/mato-grosso/noticia/2024/07/19/dez-municipios-representam-70percent-da-exploracao-ilegal-de-madeira-em-mt.ghtml", "https://g1.globo.com/mt/mato-grosso/noticia/2024/07/19/dez-municipios-representam-70percent-da-exploracao-ilegal-de-madeira-em-mt.ghtml")</f>
        <v/>
      </c>
    </row>
    <row r="124">
      <c r="A124" t="inlineStr">
        <is>
          <t>madeira Mato Grosso do Sul</t>
        </is>
      </c>
      <c r="B124">
        <f>HYPERLINK("https://correiodoestado.com.br/economia/escassez-de-madeira-ameaca-producao-de-mato-grosso-do-sul/384188/", "https://correiodoestado.com.br/economia/escassez-de-madeira-ameaca-producao-de-mato-grosso-do-sul/384188/")</f>
        <v/>
      </c>
    </row>
    <row r="125">
      <c r="A125" t="inlineStr">
        <is>
          <t>madeira Mato Grosso do Sul</t>
        </is>
      </c>
      <c r="B125">
        <f>HYPERLINK("https://correiodoestado.com.br/economia/escassez-de-madeira-ameaca-producao-de-mato-grosso-do-sul/384188/", "https://correiodoestado.com.br/economia/escassez-de-madeira-ameaca-producao-de-mato-grosso-do-sul/384188/")</f>
        <v/>
      </c>
    </row>
    <row r="126">
      <c r="A126" t="inlineStr">
        <is>
          <t>madeira Mato Grosso do Sul</t>
        </is>
      </c>
      <c r="B126">
        <f>HYPERLINK("https://midiamax.uol.com.br/policia/2023/fiscalizacao-identifica-tres-areas-com-exploracao-de-madeira-e-um-indigena-e-autuado-em-ms/", "https://midiamax.uol.com.br/policia/2023/fiscalizacao-identifica-tres-areas-com-exploracao-de-madeira-e-um-indigena-e-autuado-em-ms/")</f>
        <v/>
      </c>
    </row>
    <row r="127">
      <c r="A127" t="inlineStr">
        <is>
          <t>madeira Mato Grosso do Sul</t>
        </is>
      </c>
      <c r="B127">
        <f>HYPERLINK("https://midiamax.uol.com.br/policia/2023/fiscalizacao-identifica-tres-areas-com-exploracao-de-madeira-e-um-indigena-e-autuado-em-ms/", "https://midiamax.uol.com.br/policia/2023/fiscalizacao-identifica-tres-areas-com-exploracao-de-madeira-e-um-indigena-e-autuado-em-ms/")</f>
        <v/>
      </c>
    </row>
    <row r="128">
      <c r="A128" t="inlineStr">
        <is>
          <t>madeira Mato Grosso do Sul</t>
        </is>
      </c>
      <c r="B128">
        <f>HYPERLINK("https://www.gov.br/prf/pt-br/noticias/estaduais/mato-grosso/2024/julho/combate-ao-crime-ambiental-apreensao-de-72-42-m3-de-madeira-nativa-transportada-irregularmente", "https://www.gov.br/prf/pt-br/noticias/estaduais/mato-grosso/2024/julho/combate-ao-crime-ambiental-apreensao-de-72-42-m3-de-madeira-nativa-transportada-irregularmente")</f>
        <v/>
      </c>
    </row>
    <row r="129">
      <c r="A129" t="inlineStr">
        <is>
          <t>madeira Mato Grosso do Sul</t>
        </is>
      </c>
      <c r="B129">
        <f>HYPERLINK("https://www.youtube.com/watch?v=-c7blnkgtT0", "https://www.youtube.com/watch?v=-c7blnkgtT0")</f>
        <v/>
      </c>
    </row>
    <row r="130">
      <c r="A130" t="inlineStr">
        <is>
          <t>madeira Mato Grosso do Sul</t>
        </is>
      </c>
      <c r="B130">
        <f>HYPERLINK("https://www.youtube.com/watch?v=-c7blnkgtT0", "https://www.youtube.com/watch?v=-c7blnkgtT0")</f>
        <v/>
      </c>
    </row>
    <row r="131">
      <c r="A131" t="inlineStr">
        <is>
          <t>madeira Mato Grosso do Sul</t>
        </is>
      </c>
      <c r="B131">
        <f>HYPERLINK("https://tissueonline.com.br/produtores-de-celulose-temem-apagao-de-madeira-no-mato-grosso-do-sul/", "https://tissueonline.com.br/produtores-de-celulose-temem-apagao-de-madeira-no-mato-grosso-do-sul/")</f>
        <v/>
      </c>
    </row>
    <row r="132">
      <c r="A132" t="inlineStr">
        <is>
          <t>madeira Mato Grosso do Sul</t>
        </is>
      </c>
      <c r="B132">
        <f>HYPERLINK("https://tissueonline.com.br/produtores-de-celulose-temem-apagao-de-madeira-no-mato-grosso-do-sul/", "https://tissueonline.com.br/produtores-de-celulose-temem-apagao-de-madeira-no-mato-grosso-do-sul/")</f>
        <v/>
      </c>
    </row>
    <row r="133">
      <c r="A133" t="inlineStr">
        <is>
          <t>madeira Mato Grosso do Sul</t>
        </is>
      </c>
      <c r="B133">
        <f>HYPERLINK("https://agenciadenoticias.ms.gov.br/agesul-reconstroi-pontes-de-madeira-destruidas-pelo-fogo-no-pantanal/", "https://agenciadenoticias.ms.gov.br/agesul-reconstroi-pontes-de-madeira-destruidas-pelo-fogo-no-pantanal/")</f>
        <v/>
      </c>
    </row>
    <row r="134">
      <c r="A134" t="inlineStr">
        <is>
          <t>madeira Mato Grosso do Sul</t>
        </is>
      </c>
      <c r="B134">
        <f>HYPERLINK("https://agenciadenoticias.ms.gov.br/agesul-reconstroi-pontes-de-madeira-destruidas-pelo-fogo-no-pantanal/", "https://agenciadenoticias.ms.gov.br/agesul-reconstroi-pontes-de-madeira-destruidas-pelo-fogo-no-pantanal/")</f>
        <v/>
      </c>
    </row>
    <row r="135">
      <c r="A135" t="inlineStr">
        <is>
          <t>celulose Mato Grosso do Sul</t>
        </is>
      </c>
      <c r="B135">
        <f>HYPERLINK("https://g1.globo.com/ms/mato-grosso-do-sul/noticia/2024/10/11/celulose-em-mato-grosso-do-sul-protagonista-na-producao-e-aliada-contra-as-mudancas-climaticas.ghtml", "https://g1.globo.com/ms/mato-grosso-do-sul/noticia/2024/10/11/celulose-em-mato-grosso-do-sul-protagonista-na-producao-e-aliada-contra-as-mudancas-climaticas.ghtml")</f>
        <v/>
      </c>
    </row>
    <row r="136">
      <c r="A136" t="inlineStr">
        <is>
          <t>celulose Mato Grosso do Sul</t>
        </is>
      </c>
      <c r="B136">
        <f>HYPERLINK("https://www.infomoney.com.br/business/chilena-arauco-aprova-fabrica-de-celulose-de-r-25-bilhoes-no-mato-grosso-do-sul/", "https://www.infomoney.com.br/business/chilena-arauco-aprova-fabrica-de-celulose-de-r-25-bilhoes-no-mato-grosso-do-sul/")</f>
        <v/>
      </c>
    </row>
    <row r="137">
      <c r="A137" t="inlineStr">
        <is>
          <t>celulose Mato Grosso do Sul</t>
        </is>
      </c>
      <c r="B137">
        <f>HYPERLINK("https://agenciadenoticias.ms.gov.br/vale-da-celulose-e-polo-multiproteina-de-alimentos-ms-e-13o-do-pais-na-atracao-de-investimentos-estrangeiros/", "https://agenciadenoticias.ms.gov.br/vale-da-celulose-e-polo-multiproteina-de-alimentos-ms-e-13o-do-pais-na-atracao-de-investimentos-estrangeiros/")</f>
        <v/>
      </c>
    </row>
    <row r="138">
      <c r="A138" t="inlineStr">
        <is>
          <t>celulose Mato Grosso do Sul</t>
        </is>
      </c>
      <c r="B138">
        <f>HYPERLINK("https://portalcelulose.com.br/bracell-construira-nova-fabrica-de-celulose-de-r-25-bilhoes-em-ms/", "https://portalcelulose.com.br/bracell-construira-nova-fabrica-de-celulose-de-r-25-bilhoes-em-ms/")</f>
        <v/>
      </c>
    </row>
    <row r="139">
      <c r="A139" t="inlineStr">
        <is>
          <t>celulose Mato Grosso do Sul</t>
        </is>
      </c>
      <c r="B139">
        <f>HYPERLINK("https://g1.globo.com/ms/mato-grosso-do-sul/noticia/2024/07/26/com-nova-fabrica-de-celulose-ms-deve-atingir-em-2024-producao-de-quase-6-milhoes-de-toneladas-por-ano.ghtml", "https://g1.globo.com/ms/mato-grosso-do-sul/noticia/2024/07/26/com-nova-fabrica-de-celulose-ms-deve-atingir-em-2024-producao-de-quase-6-milhoes-de-toneladas-por-ano.ghtml")</f>
        <v/>
      </c>
    </row>
    <row r="140">
      <c r="A140" t="inlineStr">
        <is>
          <t>celulose Mato Grosso do Sul</t>
        </is>
      </c>
      <c r="B140">
        <f>HYPERLINK("https://agenciadenoticias.ms.gov.br/governo-lanca-edital-publico-de-licitacao-da-rota-da-celulose/", "https://agenciadenoticias.ms.gov.br/governo-lanca-edital-publico-de-licitacao-da-rota-da-celulose/")</f>
        <v/>
      </c>
    </row>
    <row r="141">
      <c r="A141" t="inlineStr">
        <is>
          <t>celulose Mato Grosso do Sul</t>
        </is>
      </c>
      <c r="B141">
        <f>HYPERLINK("https://www.ms.gov.br/noticias/vale-da-celulose-expansao-em-ms-pode-ter-mais-fabricas-e-quase-100-mil-novos-empregos", "https://www.ms.gov.br/noticias/vale-da-celulose-expansao-em-ms-pode-ter-mais-fabricas-e-quase-100-mil-novos-empregos")</f>
        <v/>
      </c>
    </row>
    <row r="142">
      <c r="A142" t="inlineStr">
        <is>
          <t>celulose Mato Grosso do Sul</t>
        </is>
      </c>
      <c r="B142">
        <f>HYPERLINK("https://www.cnnbrasil.com.br/economia/investimentos/setor-de-celulose-anuncia-investimentos-de-r-105-bilhoes-no-brasil-ate-2028-2/#:~:text=O%20setor%20de%20celulose%20e,a%20abertura%20de%20novas%20f%C3%A1bricas.", "https://www.cnnbrasil.com.br/economia/investimentos/setor-de-celulose-anuncia-investimentos-de-r-105-bilhoes-no-brasil-ate-2028-2/#:~:text=O%20setor%20de%20celulose%20e,a%20abertura%20de%20novas%20f%C3%A1bricas.")</f>
        <v/>
      </c>
    </row>
    <row r="143">
      <c r="A143" t="inlineStr">
        <is>
          <t>celulose Mato Grosso do Sul</t>
        </is>
      </c>
      <c r="B143">
        <f>HYPERLINK("https://www.eldoradobrasil.com.br/pb/ms-se-transforma-na-bola-da-vez-da-industria-de-celulose-e-ganha-destaque-mundial/#:~:text=consolidado%20como%20um%20dos%20maiores%20fabricantes%20mundiais.,-A%20%E2%80%9Cbola%20da&amp;text=Com%20tr%C3%AAs%20l%20capacidade%20instalada,toneladas%20de%20celulose%20por%20ano.", "https://www.eldoradobrasil.com.br/pb/ms-se-transforma-na-bola-da-vez-da-industria-de-celulose-e-ganha-destaque-mundial/#:~:text=consolidado%20como%20um%20dos%20maiores%20fabricantes%20mundiais.,-A%20%E2%80%9Cbola%20da&amp;text=Com%20tr%C3%AAs%20l%20capacidade%20instalada,toneladas%20de%20celulose%20por%20ano.")</f>
        <v/>
      </c>
    </row>
    <row r="144">
      <c r="A144" t="inlineStr">
        <is>
          <t>celulose Mato Grosso do Sul</t>
        </is>
      </c>
      <c r="B144">
        <f>HYPERLINK("https://sucuriu.arauco.com/#:~:text=Inoc%C3%AAncia%2C%20a%20cidade%20do%20desenvolvimento,futuro%20da%20Arauco%20no%20mundo.", "https://sucuriu.arauco.com/#:~:text=Inoc%C3%AAncia%2C%20a%20cidade%20do%20desenvolvimento,futuro%20da%20Arauco%20no%20mundo.")</f>
        <v/>
      </c>
    </row>
    <row r="145">
      <c r="A145" t="inlineStr">
        <is>
          <t>celulose Mato Grosso do Sul</t>
        </is>
      </c>
      <c r="B145">
        <f>HYPERLINK("https://www.suzano.com.br/noticia/suzano-investira-r-147-bilhoes-na-construcao-de-nova-fabrica-de-celulose-no-mato-grosso-do-sul#:~:text=A%20unidade%20ser%C3%A1%20constru%C3%ADda%20no,do%20primeiro%20trimestre%20de%202024.", "https://www.suzano.com.br/noticia/suzano-investira-r-147-bilhoes-na-construcao-de-nova-fabrica-de-celulose-no-mato-grosso-do-sul#:~:text=A%20unidade%20ser%C3%A1%20constru%C3%ADda%20no,do%20primeiro%20trimestre%20de%202024.")</f>
        <v/>
      </c>
    </row>
    <row r="146">
      <c r="A146" t="inlineStr">
        <is>
          <t>celulose Mato Grosso do Sul</t>
        </is>
      </c>
      <c r="B146">
        <f>HYPERLINK("https://www.suzano.com.br/noticia/suzano-investira-r-147-bilhoes-na-construcao-de-nova-fabrica-de-celulose-no-mato-grosso-do-sul", "https://www.suzano.com.br/noticia/suzano-investira-r-147-bilhoes-na-construcao-de-nova-fabrica-de-celulose-no-mato-grosso-do-sul")</f>
        <v/>
      </c>
    </row>
    <row r="147">
      <c r="A147" t="inlineStr">
        <is>
          <t>celulose Mato Grosso do Sul</t>
        </is>
      </c>
      <c r="B147">
        <f>HYPERLINK("https://al.ms.gov.br/Noticias/140548/brota-da-celulose-b-concessao-das-rodovias-de-ms-e-destaque-na-alems", "https://al.ms.gov.br/Noticias/140548/brota-da-celulose-b-concessao-das-rodovias-de-ms-e-destaque-na-alems")</f>
        <v/>
      </c>
    </row>
    <row r="148">
      <c r="A148" t="inlineStr">
        <is>
          <t>celulose Mato Grosso do Sul</t>
        </is>
      </c>
      <c r="B148">
        <f>HYPERLINK("https://www.eldoradobrasil.com.br/pb/ms-se-transforma-na-bola-da-vez-da-industria-de-celulose-e-ganha-destaque-mundial/", "https://www.eldoradobrasil.com.br/pb/ms-se-transforma-na-bola-da-vez-da-industria-de-celulose-e-ganha-destaque-mundial/")</f>
        <v/>
      </c>
    </row>
    <row r="149">
      <c r="A149" t="inlineStr">
        <is>
          <t>bracell Mato Grosso do Sul</t>
        </is>
      </c>
      <c r="B149">
        <f>HYPERLINK("https://portalcelulose.com.br/bracell-construira-nova-fabrica-de-celulose-de-r-25-bilhoes-em-ms/", "https://portalcelulose.com.br/bracell-construira-nova-fabrica-de-celulose-de-r-25-bilhoes-em-ms/")</f>
        <v/>
      </c>
    </row>
    <row r="150">
      <c r="A150" t="inlineStr">
        <is>
          <t>bracell Mato Grosso do Sul</t>
        </is>
      </c>
      <c r="B150">
        <f>HYPERLINK("https://valor.globo.com/empresas/noticia/2024/08/26/bracell-iniciara-estudos-ambientais-para-construir-fabrica-de-celulose-de-r-20-bi-no-mato-grosso-do-sul.ghtml", "https://valor.globo.com/empresas/noticia/2024/08/26/bracell-iniciara-estudos-ambientais-para-construir-fabrica-de-celulose-de-r-20-bi-no-mato-grosso-do-sul.ghtml")</f>
        <v/>
      </c>
    </row>
    <row r="151">
      <c r="A151" t="inlineStr">
        <is>
          <t>bracell Mato Grosso do Sul</t>
        </is>
      </c>
      <c r="B151">
        <f>HYPERLINK("https://portalcelulose.com.br/bracell-e-ms-florestal-mobilizam-25-mil-colaboradores-em-acoes-de-voluntariado-no-founders-day-2024/", "https://portalcelulose.com.br/bracell-e-ms-florestal-mobilizam-25-mil-colaboradores-em-acoes-de-voluntariado-no-founders-day-2024/")</f>
        <v/>
      </c>
    </row>
    <row r="152">
      <c r="A152" t="inlineStr">
        <is>
          <t>bracell Mato Grosso do Sul</t>
        </is>
      </c>
      <c r="B152">
        <f>HYPERLINK("https://www.bracell.com/noticias/", "https://www.bracell.com/noticias/")</f>
        <v/>
      </c>
    </row>
    <row r="153">
      <c r="A153" t="inlineStr">
        <is>
          <t>bracell Mato Grosso do Sul</t>
        </is>
      </c>
      <c r="B153">
        <f>HYPERLINK("https://www.ms.gov.br/noticias/governo-agiliza-processo-para-realizacao-dos-estudos-para-licenciamento-ambiental-de-fabrica-de-celulose-da-bracell-em-agua-clara", "https://www.ms.gov.br/noticias/governo-agiliza-processo-para-realizacao-dos-estudos-para-licenciamento-ambiental-de-fabrica-de-celulose-da-bracell-em-agua-clara")</f>
        <v/>
      </c>
    </row>
    <row r="154">
      <c r="A154" t="inlineStr">
        <is>
          <t>bracell Mato Grosso do Sul</t>
        </is>
      </c>
      <c r="B154">
        <f>HYPERLINK("https://www.campograndenews.com.br/economia/nova-industria-de-celulose-inicia-estudo-para-obra-em-agua-clara", "https://www.campograndenews.com.br/economia/nova-industria-de-celulose-inicia-estudo-para-obra-em-agua-clara")</f>
        <v/>
      </c>
    </row>
    <row r="155">
      <c r="A155" t="inlineStr">
        <is>
          <t>bracell Mato Grosso do Sul</t>
        </is>
      </c>
      <c r="B155">
        <f>HYPERLINK("https://ojacare.com.br/2024/08/24/bracell-confirma-6a-fabrica-de-celulose-e-r-25-bilhoes-vao-revolucionar-4a-cidade-em-ms/", "https://ojacare.com.br/2024/08/24/bracell-confirma-6a-fabrica-de-celulose-e-r-25-bilhoes-vao-revolucionar-4a-cidade-em-ms/")</f>
        <v/>
      </c>
    </row>
    <row r="156">
      <c r="A156" t="inlineStr">
        <is>
          <t>bracell Mato Grosso do Sul</t>
        </is>
      </c>
      <c r="B156">
        <f>HYPERLINK("https://www.bracell.com/noticias/bracell-e-governo-de-ms-assinam-compromisso-que-protegera-florestas/", "https://www.bracell.com/noticias/bracell-e-governo-de-ms-assinam-compromisso-que-protegera-florestas/")</f>
        <v/>
      </c>
    </row>
    <row r="157">
      <c r="A157" t="inlineStr">
        <is>
          <t>bracell Mato Grosso do Sul</t>
        </is>
      </c>
      <c r="B157">
        <f>HYPERLINK("https://correiodoestado.com.br/economia/bracell-pode-ter-fabrica-no-vale-da-celulose-com-capacidade-de-28/435201/", "https://correiodoestado.com.br/economia/bracell-pode-ter-fabrica-no-vale-da-celulose-com-capacidade-de-28/435201/")</f>
        <v/>
      </c>
    </row>
    <row r="158">
      <c r="A158" t="inlineStr">
        <is>
          <t>bracell Mato Grosso do Sul</t>
        </is>
      </c>
      <c r="B158">
        <f>HYPERLINK("https://www.bracell.com/centraldeindicadores2022/governanca/#:~:text=%C2%B9Em%20janeiro%20de%202023%2C%20Praveen,cargo%20de%20Presidente%20da%20Bracell.", "https://www.bracell.com/centraldeindicadores2022/governanca/#:~:text=%C2%B9Em%20janeiro%20de%202023%2C%20Praveen,cargo%20de%20Presidente%20da%20Bracell.")</f>
        <v/>
      </c>
    </row>
    <row r="159">
      <c r="A159" t="inlineStr">
        <is>
          <t>bracell Mato Grosso do Sul</t>
        </is>
      </c>
      <c r="B159">
        <f>HYPERLINK("https://valor.globo.com/empresas/noticia/2024/04/02/pais-esta-no-centro-da-estrategia-da-asiatica-rge-dona-da-bracell.ghtml#:~:text=O%20Brasil%20est%C3%A1%20no%20centro,florestal%20local%20nos%20%C3%BAltimos%20anos.", "https://valor.globo.com/empresas/noticia/2024/04/02/pais-esta-no-centro-da-estrategia-da-asiatica-rge-dona-da-bracell.ghtml#:~:text=O%20Brasil%20est%C3%A1%20no%20centro,florestal%20local%20nos%20%C3%BAltimos%20anos.")</f>
        <v/>
      </c>
    </row>
    <row r="160">
      <c r="A160" t="inlineStr">
        <is>
          <t>bracell Mato Grosso do Sul</t>
        </is>
      </c>
      <c r="B160">
        <f>HYPERLINK("https://www.glassdoor.com.br/Avalia%C3%A7%C3%B5es/Bracell-BR-Avalia%C3%A7%C3%B5es-E6424956.htm#:~:text=A%20classifica%C3%A7%C3%A3o%20da%20empresa%20Bracell,experi%C3%AAncia%20de%20trabalho%20nessa%20empresa.", "https://www.glassdoor.com.br/Avalia%C3%A7%C3%B5es/Bracell-BR-Avalia%C3%A7%C3%B5es-E6424956.htm#:~:text=A%20classifica%C3%A7%C3%A3o%20da%20empresa%20Bracell,experi%C3%AAncia%20de%20trabalho%20nessa%20empresa.")</f>
        <v/>
      </c>
    </row>
    <row r="161">
      <c r="A161" t="inlineStr">
        <is>
          <t>bracell Mato Grosso do Sul</t>
        </is>
      </c>
      <c r="B161">
        <f>HYPERLINK("https://www.bracell.com/centraldeindicadores/governanca/#:~:text=%C2%B9A%20Bracell%20n%C3%A3o%20disp%C3%B5e%20do,31%20de%20dezembro%20de%202022.", "https://www.bracell.com/centraldeindicadores/governanca/#:~:text=%C2%B9A%20Bracell%20n%C3%A3o%20disp%C3%B5e%20do,31%20de%20dezembro%20de%202022.")</f>
        <v/>
      </c>
    </row>
    <row r="162">
      <c r="A162" t="inlineStr">
        <is>
          <t>bracell Mato Grosso do Sul</t>
        </is>
      </c>
      <c r="B162">
        <f>HYPERLINK("https://www.regiaonews.com.br/mato-grosso-do-sul/bracell-confirma-6a-fabrica-de-celulose-e-investe-r-25-bi-em-ms", "https://www.regiaonews.com.br/mato-grosso-do-sul/bracell-confirma-6a-fabrica-de-celulose-e-investe-r-25-bi-em-ms")</f>
        <v/>
      </c>
    </row>
    <row r="163">
      <c r="A163" t="inlineStr">
        <is>
          <t>suzano Mato Grosso do Sul</t>
        </is>
      </c>
      <c r="B163">
        <f>HYPERLINK("https://www.suzano.com.br/noticia/suzano-investira-r-147-bilhoes-na-construcao-de-nova-fabrica-de-celulose-no-mato-grosso-do-sul", "https://www.suzano.com.br/noticia/suzano-investira-r-147-bilhoes-na-construcao-de-nova-fabrica-de-celulose-no-mato-grosso-do-sul")</f>
        <v/>
      </c>
    </row>
    <row r="164">
      <c r="A164" t="inlineStr">
        <is>
          <t>suzano Mato Grosso do Sul</t>
        </is>
      </c>
      <c r="B164">
        <f>HYPERLINK("https://www.suzano.com.br/noticia/suzano-investira-r-147-bilhoes-na-construcao-de-nova-fabrica-de-celulose-no-mato-grosso-do-sul", "https://www.suzano.com.br/noticia/suzano-investira-r-147-bilhoes-na-construcao-de-nova-fabrica-de-celulose-no-mato-grosso-do-sul")</f>
        <v/>
      </c>
    </row>
    <row r="165">
      <c r="A165" t="inlineStr">
        <is>
          <t>suzano Mato Grosso do Sul</t>
        </is>
      </c>
      <c r="B165">
        <f>HYPERLINK("https://capitalreset.uol.com.br/empresas/companhias-abertas/por-que-a-suzano-investiu-r-22-bilhoes-em-nova-fabrica-estado-da-arte/#:~:text=O%20Projeto%20Cerrado%20levou%20R,descarboniza%C3%A7%C3%A3o%20e%20preserva%C3%A7%C3%A3o%20da%20biodiversidade.", "https://capitalreset.uol.com.br/empresas/companhias-abertas/por-que-a-suzano-investiu-r-22-bilhoes-em-nova-fabrica-estado-da-arte/#:~:text=O%20Projeto%20Cerrado%20levou%20R,descarboniza%C3%A7%C3%A3o%20e%20preserva%C3%A7%C3%A3o%20da%20biodiversidade.")</f>
        <v/>
      </c>
    </row>
    <row r="166">
      <c r="A166" t="inlineStr">
        <is>
          <t>suzano Mato Grosso do Sul</t>
        </is>
      </c>
      <c r="B166">
        <f>HYPERLINK("https://www.infomoney.com.br/mercados/suzano-suzb3-acao-desaba-apos-noticia-sobre-oferta-bilionaria-por-ativos-da-international-paper/#:~:text=As%20a%C3%A7%C3%B5es%20da%20Suzano%20(SUZB3,segundo%20fontes%20ouvidas%20pela%20ag%C3%AAncia.", "https://www.infomoney.com.br/mercados/suzano-suzb3-acao-desaba-apos-noticia-sobre-oferta-bilionaria-por-ativos-da-international-paper/#:~:text=As%20a%C3%A7%C3%B5es%20da%20Suzano%20(SUZB3,segundo%20fontes%20ouvidas%20pela%20ag%C3%AAncia.")</f>
        <v/>
      </c>
    </row>
    <row r="167">
      <c r="A167" t="inlineStr">
        <is>
          <t>suzano Mato Grosso do Sul</t>
        </is>
      </c>
      <c r="B167">
        <f>HYPERLINK("https://www.suzano.com.br/noticia/suzano-inicia-operacao-da-maior-linha-de-producao-de-celulose-do-mundo#:~:text=A%20Suzano%2C%20maior%20produtora%20mundial,em%20Mato%20Grosso%20do%20Sul.", "https://www.suzano.com.br/noticia/suzano-inicia-operacao-da-maior-linha-de-producao-de-celulose-do-mundo#:~:text=A%20Suzano%2C%20maior%20produtora%20mundial,em%20Mato%20Grosso%20do%20Sul.")</f>
        <v/>
      </c>
    </row>
    <row r="168">
      <c r="A168" t="inlineStr">
        <is>
          <t>suzano Mato Grosso do Sul</t>
        </is>
      </c>
      <c r="B168">
        <f>HYPERLINK("https://pt.wikipedia.org/wiki/Suzano_Papel_e_Celulose", "https://pt.wikipedia.org/wiki/Suzano_Papel_e_Celulose")</f>
        <v/>
      </c>
    </row>
    <row r="169">
      <c r="A169" t="inlineStr">
        <is>
          <t>suzano Mato Grosso do Sul</t>
        </is>
      </c>
      <c r="B169">
        <f>HYPERLINK("https://pt.wikipedia.org/wiki/Suzano_Papel_e_Celulose", "https://pt.wikipedia.org/wiki/Suzano_Papel_e_Celulose")</f>
        <v/>
      </c>
    </row>
    <row r="170">
      <c r="A170" t="inlineStr">
        <is>
          <t>suzano Mato Grosso do Sul</t>
        </is>
      </c>
      <c r="B170">
        <f>HYPERLINK("https://www.suzano.com.br/sustentabilidade/pessoas/comunidades-vizinhas/mato-grosso-do-sul", "https://www.suzano.com.br/sustentabilidade/pessoas/comunidades-vizinhas/mato-grosso-do-sul")</f>
        <v/>
      </c>
    </row>
    <row r="171">
      <c r="A171" t="inlineStr">
        <is>
          <t>suzano Mato Grosso do Sul</t>
        </is>
      </c>
      <c r="B171">
        <f>HYPERLINK("https://www.suzano.com.br/sustentabilidade/pessoas/comunidades-vizinhas/mato-grosso-do-sul", "https://www.suzano.com.br/sustentabilidade/pessoas/comunidades-vizinhas/mato-grosso-do-sul")</f>
        <v/>
      </c>
    </row>
    <row r="172">
      <c r="A172" t="inlineStr">
        <is>
          <t>suzano Mato Grosso do Sul</t>
        </is>
      </c>
      <c r="B172">
        <f>HYPERLINK("https://site.suzano.com.br/projetocerrado/noticias/", "https://site.suzano.com.br/projetocerrado/noticias/")</f>
        <v/>
      </c>
    </row>
    <row r="173">
      <c r="A173" t="inlineStr">
        <is>
          <t>suzano Mato Grosso do Sul</t>
        </is>
      </c>
      <c r="B173">
        <f>HYPERLINK("https://g1.globo.com/ms/mato-grosso-do-sul/noticia/2024/09/11/com-foco-na-sustentabilidade-empresa-de-celulose-implanta-viveiro-com-capacidade-de-35-milhoes-de-mudas-em-ms.ghtml", "https://g1.globo.com/ms/mato-grosso-do-sul/noticia/2024/09/11/com-foco-na-sustentabilidade-empresa-de-celulose-implanta-viveiro-com-capacidade-de-35-milhoes-de-mudas-em-ms.ghtml")</f>
        <v/>
      </c>
    </row>
    <row r="174">
      <c r="A174" t="inlineStr">
        <is>
          <t>suzano Mato Grosso do Sul</t>
        </is>
      </c>
      <c r="B174">
        <f>HYPERLINK("https://g1.globo.com/ms/mato-grosso-do-sul/noticia/2024/09/11/com-foco-na-sustentabilidade-empresa-de-celulose-implanta-viveiro-com-capacidade-de-35-milhoes-de-mudas-em-ms.ghtml", "https://g1.globo.com/ms/mato-grosso-do-sul/noticia/2024/09/11/com-foco-na-sustentabilidade-empresa-de-celulose-implanta-viveiro-com-capacidade-de-35-milhoes-de-mudas-em-ms.ghtml")</f>
        <v/>
      </c>
    </row>
    <row r="175">
      <c r="A175" t="inlineStr">
        <is>
          <t>suzano Mato Grosso do Sul</t>
        </is>
      </c>
      <c r="B175">
        <f>HYPERLINK("https://portalcelulose.com.br/suzano-exibe-detalhes-da-nova-unidade-em-ribas-do-rio-pardo-ms/", "https://portalcelulose.com.br/suzano-exibe-detalhes-da-nova-unidade-em-ribas-do-rio-pardo-ms/")</f>
        <v/>
      </c>
    </row>
    <row r="176">
      <c r="A176" t="inlineStr">
        <is>
          <t>suzano Mato Grosso do Sul</t>
        </is>
      </c>
      <c r="B176">
        <f>HYPERLINK("https://portalcelulose.com.br/suzano-exibe-detalhes-da-nova-unidade-em-ribas-do-rio-pardo-ms/", "https://portalcelulose.com.br/suzano-exibe-detalhes-da-nova-unidade-em-ribas-do-rio-pardo-ms/")</f>
        <v/>
      </c>
    </row>
    <row r="177">
      <c r="A177" t="inlineStr">
        <is>
          <t>suzano Mato Grosso do Sul</t>
        </is>
      </c>
      <c r="B177">
        <f>HYPERLINK("https://g1.globo.com/ms/mato-grosso-do-sul/noticia/2024/07/26/com-nova-fabrica-de-celulose-ms-deve-atingir-em-2024-producao-de-quase-6-milhoes-de-toneladas-por-ano.ghtml", "https://g1.globo.com/ms/mato-grosso-do-sul/noticia/2024/07/26/com-nova-fabrica-de-celulose-ms-deve-atingir-em-2024-producao-de-quase-6-milhoes-de-toneladas-por-ano.ghtml")</f>
        <v/>
      </c>
    </row>
    <row r="178">
      <c r="A178" t="inlineStr">
        <is>
          <t>suzano Mato Grosso do Sul</t>
        </is>
      </c>
      <c r="B178">
        <f>HYPERLINK("https://g1.globo.com/ms/mato-grosso-do-sul/noticia/2024/07/26/com-nova-fabrica-de-celulose-ms-deve-atingir-em-2024-producao-de-quase-6-milhoes-de-toneladas-por-ano.ghtml", "https://g1.globo.com/ms/mato-grosso-do-sul/noticia/2024/07/26/com-nova-fabrica-de-celulose-ms-deve-atingir-em-2024-producao-de-quase-6-milhoes-de-toneladas-por-ano.ghtml")</f>
        <v/>
      </c>
    </row>
    <row r="179">
      <c r="A179" t="inlineStr">
        <is>
          <t>suzano Mato Grosso do Sul</t>
        </is>
      </c>
      <c r="B179">
        <f>HYPERLINK("https://www.suzano.com.br/noticia/suzano-compartilha-em-video-as-operacoes-da-nova-unidade-em-ribas-do-rio-pardo-ms", "https://www.suzano.com.br/noticia/suzano-compartilha-em-video-as-operacoes-da-nova-unidade-em-ribas-do-rio-pardo-ms")</f>
        <v/>
      </c>
    </row>
    <row r="180">
      <c r="A180" t="inlineStr">
        <is>
          <t>suzano Mato Grosso do Sul</t>
        </is>
      </c>
      <c r="B180">
        <f>HYPERLINK("https://www.ms.gov.br/noticias/inicio-de-operacao-da-fabrica-de-ribas-do-rio-pardo-e-vitoria-para-concretizar-ms-como-o-vale-da-celulose", "https://www.ms.gov.br/noticias/inicio-de-operacao-da-fabrica-de-ribas-do-rio-pardo-e-vitoria-para-concretizar-ms-como-o-vale-da-celulose")</f>
        <v/>
      </c>
    </row>
    <row r="181">
      <c r="A181" t="inlineStr">
        <is>
          <t>suzano Mato Grosso do Sul</t>
        </is>
      </c>
      <c r="B181">
        <f>HYPERLINK("https://www.ms.gov.br/noticias/inicio-de-operacao-da-fabrica-de-ribas-do-rio-pardo-e-vitoria-para-concretizar-ms-como-o-vale-da-celulose", "https://www.ms.gov.br/noticias/inicio-de-operacao-da-fabrica-de-ribas-do-rio-pardo-e-vitoria-para-concretizar-ms-como-o-vale-da-celulose")</f>
        <v/>
      </c>
    </row>
    <row r="182">
      <c r="A182" t="inlineStr">
        <is>
          <t>suzano Mato Grosso do Sul</t>
        </is>
      </c>
      <c r="B182">
        <f>HYPERLINK("https://www.campograndenews.com.br/economia/suzano-adia-inicio-de-operacoes-de-fabrica-de-celulose-em-ribas", "https://www.campograndenews.com.br/economia/suzano-adia-inicio-de-operacoes-de-fabrica-de-celulose-em-ribas")</f>
        <v/>
      </c>
    </row>
    <row r="183">
      <c r="A183" t="inlineStr">
        <is>
          <t>suzano Mato Grosso do Sul</t>
        </is>
      </c>
      <c r="B183">
        <f>HYPERLINK("https://www.campograndenews.com.br/economia/suzano-adia-inicio-de-operacoes-de-fabrica-de-celulose-em-ribas", "https://www.campograndenews.com.br/economia/suzano-adia-inicio-de-operacoes-de-fabrica-de-celulose-em-ribas")</f>
        <v/>
      </c>
    </row>
    <row r="184">
      <c r="A184" t="inlineStr">
        <is>
          <t>suzano Mato Grosso do Sul</t>
        </is>
      </c>
      <c r="B184">
        <f>HYPERLINK("https://agenciadenoticias.ms.gov.br/em-evento-na-fiems-governo-de-ms-formaliza-entrega-de-licenca-para-fabrica-da-suzano/", "https://agenciadenoticias.ms.gov.br/em-evento-na-fiems-governo-de-ms-formaliza-entrega-de-licenca-para-fabrica-da-suzano/")</f>
        <v/>
      </c>
    </row>
    <row r="185">
      <c r="A185" t="inlineStr">
        <is>
          <t>suzano Mato Grosso do Sul</t>
        </is>
      </c>
      <c r="B185">
        <f>HYPERLINK("https://agenciadenoticias.ms.gov.br/em-evento-na-fiems-governo-de-ms-formaliza-entrega-de-licenca-para-fabrica-da-suzano/", "https://agenciadenoticias.ms.gov.br/em-evento-na-fiems-governo-de-ms-formaliza-entrega-de-licenca-para-fabrica-da-suzano/")</f>
        <v/>
      </c>
    </row>
    <row r="186">
      <c r="A186" t="inlineStr">
        <is>
          <t>exportação Mato Grosso do Sul</t>
        </is>
      </c>
      <c r="B186">
        <f>HYPERLINK("https://www.ms.gov.br/noticias/exportacoes-de-ms-chegam-a-31-bilhoes-de-dolares-no-acumulado-do-1o-quadrimestre-de-2024", "https://www.ms.gov.br/noticias/exportacoes-de-ms-chegam-a-31-bilhoes-de-dolares-no-acumulado-do-1o-quadrimestre-de-2024")</f>
        <v/>
      </c>
    </row>
    <row r="187">
      <c r="A187" t="inlineStr">
        <is>
          <t>exportação Mato Grosso do Sul</t>
        </is>
      </c>
      <c r="B187">
        <f>HYPERLINK("https://www.campograndenews.com.br/lado-rural/exportacoes-da-agroindustria-de-ms-ultrapassam-os-us-4-bi-ate-agosto", "https://www.campograndenews.com.br/lado-rural/exportacoes-da-agroindustria-de-ms-ultrapassam-os-us-4-bi-ate-agosto")</f>
        <v/>
      </c>
    </row>
    <row r="188">
      <c r="A188" t="inlineStr">
        <is>
          <t>exportação Mato Grosso do Sul</t>
        </is>
      </c>
      <c r="B188">
        <f>HYPERLINK("https://www.capitalnews.com.br/economia-e-agronegocio/economia/exportacao-de-produtos-industriais-bate-os-us-662-milhoes-em-mato-grosso-do-sul/411125", "https://www.capitalnews.com.br/economia-e-agronegocio/economia/exportacao-de-produtos-industriais-bate-os-us-662-milhoes-em-mato-grosso-do-sul/411125")</f>
        <v/>
      </c>
    </row>
    <row r="189">
      <c r="A189" t="inlineStr">
        <is>
          <t>exportação Mato Grosso do Sul</t>
        </is>
      </c>
      <c r="B189">
        <f>HYPERLINK("https://www.semadesc.ms.gov.br/exportacoes-de-ms-chegam-a-us-6-bilhoes-no-acumulado-de-janeiro-a-julho-com-destaque-para-soja-celulose-e-carne-bovina/", "https://www.semadesc.ms.gov.br/exportacoes-de-ms-chegam-a-us-6-bilhoes-no-acumulado-de-janeiro-a-julho-com-destaque-para-soja-celulose-e-carne-bovina/")</f>
        <v/>
      </c>
    </row>
    <row r="190">
      <c r="A190" t="inlineStr">
        <is>
          <t>exportação Mato Grosso do Sul</t>
        </is>
      </c>
      <c r="B190">
        <f>HYPERLINK("https://agenciadenoticias.ms.gov.br/commodities-garantem-superavit-de-us-5-bilhoes-na-balanca-comercial-do-estado/", "https://agenciadenoticias.ms.gov.br/commodities-garantem-superavit-de-us-5-bilhoes-na-balanca-comercial-do-estado/")</f>
        <v/>
      </c>
    </row>
    <row r="191">
      <c r="A191" t="inlineStr">
        <is>
          <t>exportação Mato Grosso do Sul</t>
        </is>
      </c>
      <c r="B191">
        <f>HYPERLINK("https://www.ms.gov.br/noticias/soja-e-celulose-puxam-balanca-comercial-de-ms-e-exportacoes-superam-us-5-bilhoes-no-ano", "https://www.ms.gov.br/noticias/soja-e-celulose-puxam-balanca-comercial-de-ms-e-exportacoes-superam-us-5-bilhoes-no-ano")</f>
        <v/>
      </c>
    </row>
    <row r="192">
      <c r="A192" t="inlineStr">
        <is>
          <t>exportação Mato Grosso do Sul</t>
        </is>
      </c>
      <c r="B192">
        <f>HYPERLINK("https://www.semadesc.ms.gov.br/Geral/exportacoes/", "https://www.semadesc.ms.gov.br/Geral/exportacoes/")</f>
        <v/>
      </c>
    </row>
    <row r="193">
      <c r="A193" t="inlineStr">
        <is>
          <t>exportação Mato Grosso do Sul</t>
        </is>
      </c>
      <c r="B193">
        <f>HYPERLINK("https://www.capitalnews.com.br/economia-e-agronegocio/agronegocio/exportacoes-da-industria-de-mato-grosso-do-sul-crescem-12-em-agosto-e-batem-recorde-historico/410182", "https://www.capitalnews.com.br/economia-e-agronegocio/agronegocio/exportacoes-da-industria-de-mato-grosso-do-sul-crescem-12-em-agosto-e-batem-recorde-historico/410182")</f>
        <v/>
      </c>
    </row>
    <row r="194">
      <c r="A194" t="inlineStr">
        <is>
          <t>exportação Mato Grosso do Sul</t>
        </is>
      </c>
      <c r="B194">
        <f>HYPERLINK("https://agenciadenoticias.ms.gov.br/balanca-comercial-de-mato-grosso-do-sul-tem-superavit-com-saldo-de-us-29-bilhoes-no-ano/", "https://agenciadenoticias.ms.gov.br/balanca-comercial-de-mato-grosso-do-sul-tem-superavit-com-saldo-de-us-29-bilhoes-no-ano/")</f>
        <v/>
      </c>
    </row>
    <row r="195">
      <c r="A195" t="inlineStr">
        <is>
          <t>exportação Mato Grosso do Sul</t>
        </is>
      </c>
      <c r="B195">
        <f>HYPERLINK("https://balanca.economia.gov.br/balanca/IPQ/xnota.html#:~:text=Exporta%C3%A7%C3%B5es&amp;text=O%20volume%20das%20exporta%C3%A7%C3%B5es%20cresceu,recorde%20alcan%C3%A7ado%20em%201%20%2F%202024%20.", "https://balanca.economia.gov.br/balanca/IPQ/xnota.html#:~:text=Exporta%C3%A7%C3%B5es&amp;text=O%20volume%20das%20exporta%C3%A7%C3%B5es%20cresceu,recorde%20alcan%C3%A7ado%20em%201%20%2F%202024%20.")</f>
        <v/>
      </c>
    </row>
    <row r="196">
      <c r="A196" t="inlineStr">
        <is>
          <t>exportação Mato Grosso do Sul</t>
        </is>
      </c>
      <c r="B196">
        <f>HYPERLINK("https://www.gov.br/mdic/pt-br/assuntos/noticias/2024/setembro/exportacoes-alcancam-us-247-bi-ate-a-3deg-semana-de-setembro#:~:text=Nas%20exporta%C3%A7%C3%B5es%2C%20comparadas%20as%20m%C3%A9dias,US%24%201%2C130%20bi%20em%202024.", "https://www.gov.br/mdic/pt-br/assuntos/noticias/2024/setembro/exportacoes-alcancam-us-247-bi-ate-a-3deg-semana-de-setembro#:~:text=Nas%20exporta%C3%A7%C3%B5es%2C%20comparadas%20as%20m%C3%A9dias,US%24%201%2C130%20bi%20em%202024.")</f>
        <v/>
      </c>
    </row>
    <row r="197">
      <c r="A197" t="inlineStr">
        <is>
          <t>exportação Mato Grosso do Sul</t>
        </is>
      </c>
      <c r="B197">
        <f>HYPERLINK("https://www.semadesc.ms.gov.br/soja-e-celulose-puxam-balanca-comercial-de-ms-e-exportacoes-superam-us-5-bilhoes-no-ano/#:~:text=A%20soja%20e%20a%20celulose,bilh%C3%B5es%20de%20janeiro%20a%20junho.", "https://www.semadesc.ms.gov.br/soja-e-celulose-puxam-balanca-comercial-de-ms-e-exportacoes-superam-us-5-bilhoes-no-ano/#:~:text=A%20soja%20e%20a%20celulose,bilh%C3%B5es%20de%20janeiro%20a%20junho.")</f>
        <v/>
      </c>
    </row>
    <row r="198">
      <c r="A198" t="inlineStr">
        <is>
          <t>exportação Mato Grosso do Sul</t>
        </is>
      </c>
      <c r="B198">
        <f>HYPERLINK("https://www.cnnbrasil.com.br/economia/macroeconomia/balanca-comercial-brasileira-tera-superavit-de-us-798-bi-em-2024-indica-fgv/#:~:text=A%20balan%C3%A7a%20comercial%20brasileira%20deve,Vargas%20(Ibre%2FFGV).", "https://www.cnnbrasil.com.br/economia/macroeconomia/balanca-comercial-brasileira-tera-superavit-de-us-798-bi-em-2024-indica-fgv/#:~:text=A%20balan%C3%A7a%20comercial%20brasileira%20deve,Vargas%20(Ibre%2FFGV).")</f>
        <v/>
      </c>
    </row>
    <row r="199">
      <c r="A199" t="inlineStr">
        <is>
          <t>exportação Mato Grosso do Sul</t>
        </is>
      </c>
      <c r="B199">
        <f>HYPERLINK("https://www.fiems.com.br/noticias/receita-com-exportacao-de-industrializados-de-ms-em-junho-e-a-maior-de-toda-serie-historica/59487", "https://www.fiems.com.br/noticias/receita-com-exportacao-de-industrializados-de-ms-em-junho-e-a-maior-de-toda-serie-historica/59487")</f>
        <v/>
      </c>
    </row>
    <row r="200">
      <c r="A200" t="inlineStr">
        <is>
          <t>hidrovia São Paulo</t>
        </is>
      </c>
      <c r="B200">
        <f>HYPERLINK("https://www.saopaulo.sp.gov.br/spnoticias/ultimas-noticias/hidrovia-tiete-parana-registra-crescimento-de-58-na-quantidade-de-carga-transportada/", "https://www.saopaulo.sp.gov.br/spnoticias/ultimas-noticias/hidrovia-tiete-parana-registra-crescimento-de-58-na-quantidade-de-carga-transportada/")</f>
        <v/>
      </c>
    </row>
    <row r="201">
      <c r="A201" t="inlineStr">
        <is>
          <t>hidrovia São Paulo</t>
        </is>
      </c>
      <c r="B201">
        <f>HYPERLINK("https://g1.globo.com/sp/sorocaba-jundiai/nosso-campo/noticia/2024/09/08/cresce-transporte-de-cargas-na-hidrovia-tiete-parana.ghtml", "https://g1.globo.com/sp/sorocaba-jundiai/nosso-campo/noticia/2024/09/08/cresce-transporte-de-cargas-na-hidrovia-tiete-parana.ghtml")</f>
        <v/>
      </c>
    </row>
    <row r="202">
      <c r="A202" t="inlineStr">
        <is>
          <t>hidrovia São Paulo</t>
        </is>
      </c>
      <c r="B202">
        <f>HYPERLINK("https://capital.sp.gov.br/w/prefeito-inaugura-primeiro-transporte-hidrovi%C3%A1rio-p%C3%BAblico-de-s%C3%A3o-paulo-que-ir%C3%A1-beneficiar-385-mil-moradores-da-zona-sul", "https://capital.sp.gov.br/w/prefeito-inaugura-primeiro-transporte-hidrovi%C3%A1rio-p%C3%BAblico-de-s%C3%A3o-paulo-que-ir%C3%A1-beneficiar-385-mil-moradores-da-zona-sul")</f>
        <v/>
      </c>
    </row>
    <row r="203">
      <c r="A203" t="inlineStr">
        <is>
          <t>hidrovia São Paulo</t>
        </is>
      </c>
      <c r="B203">
        <f>HYPERLINK("https://www.saopaulo.sp.gov.br/tag/hidrovias/", "https://www.saopaulo.sp.gov.br/tag/hidrovias/")</f>
        <v/>
      </c>
    </row>
    <row r="204">
      <c r="A204" t="inlineStr">
        <is>
          <t>hidrovia São Paulo</t>
        </is>
      </c>
      <c r="B204">
        <f>HYPERLINK("https://g1.globo.com/sp/bauru-marilia/noticia/2024/07/23/transporte-de-cargas-pela-hidrovia-tiete-parana-cresce-no-primeiro-semestre-de-2024.ghtml", "https://g1.globo.com/sp/bauru-marilia/noticia/2024/07/23/transporte-de-cargas-pela-hidrovia-tiete-parana-cresce-no-primeiro-semestre-de-2024.ghtml")</f>
        <v/>
      </c>
    </row>
    <row r="205">
      <c r="A205" t="inlineStr">
        <is>
          <t>hidrovia São Paulo</t>
        </is>
      </c>
      <c r="B205">
        <f>HYPERLINK("https://www.totvs.com/blog/gestao-logistica/transporte-fluvial-no-brasil/#:~:text=Apesar%20do%20potencial%2C%20o%20transporte,desafios%20regulat%C3%B3rios.", "https://www.totvs.com/blog/gestao-logistica/transporte-fluvial-no-brasil/#:~:text=Apesar%20do%20potencial%2C%20o%20transporte,desafios%20regulat%C3%B3rios.")</f>
        <v/>
      </c>
    </row>
    <row r="206">
      <c r="A206" t="inlineStr">
        <is>
          <t>hidrovia São Paulo</t>
        </is>
      </c>
      <c r="B206">
        <f>HYPERLINK("https://www.totvs.com/blog/gestao-logistica/transporte-hidroviario-no-brasil/#:~:text=Qual%20%C3%A9%20a%20maior%20hidrovia,de%20cargas%20agr%C3%ADcolas%20e%20industriais.", "https://www.totvs.com/blog/gestao-logistica/transporte-hidroviario-no-brasil/#:~:text=Qual%20%C3%A9%20a%20maior%20hidrovia,de%20cargas%20agr%C3%ADcolas%20e%20industriais.")</f>
        <v/>
      </c>
    </row>
    <row r="207">
      <c r="A207" t="inlineStr">
        <is>
          <t>hidrovia São Paulo</t>
        </is>
      </c>
      <c r="B207">
        <f>HYPERLINK("https://capital.sp.gov.br/w/prefeito-inaugura-primeiro-transporte-hidrovi%C3%A1rio-p%C3%BAblico-de-s%C3%A3o-paulo-que-ir%C3%A1-beneficiar-385-mil-moradores-da-zona-sul#:~:text=O%20Aqu%C3%A1tico%2DSP%2C%20primeiro%20transporte,bairros%20Graja%C3%BA%2C%20Cocaia%20e%20Pedreira.", "https://capital.sp.gov.br/w/prefeito-inaugura-primeiro-transporte-hidrovi%C3%A1rio-p%C3%BAblico-de-s%C3%A3o-paulo-que-ir%C3%A1-beneficiar-385-mil-moradores-da-zona-sul#:~:text=O%20Aqu%C3%A1tico%2DSP%2C%20primeiro%20transporte,bairros%20Graja%C3%BA%2C%20Cocaia%20e%20Pedreira.")</f>
        <v/>
      </c>
    </row>
    <row r="208">
      <c r="A208" t="inlineStr">
        <is>
          <t>hidrovia São Paulo</t>
        </is>
      </c>
      <c r="B208">
        <f>HYPERLINK("https://estudio.folha.uol.com.br/prefeitura-de-saopaulo/2024/06/transporte-publico-hidroviario-de-sp-e-utilizado-por-28-mil-passageiros-no-primeiro-mes.shtml#:~:text=Aqu%C3%A1tico%2DSP%20conta%20com%20duas,integrado%20com%20%C3%B4nibus%20e%20trem&amp;text=Cerca%20de%2028%20mil%20pessoas,diminuir%20o%20tempo%20nas%20viagens.", "https://estudio.folha.uol.com.br/prefeitura-de-saopaulo/2024/06/transporte-publico-hidroviario-de-sp-e-utilizado-por-28-mil-passageiros-no-primeiro-mes.shtml#:~:text=Aqu%C3%A1tico%2DSP%20conta%20com%20duas,integrado%20com%20%C3%B4nibus%20e%20trem&amp;text=Cerca%20de%2028%20mil%20pessoas,diminuir%20o%20tempo%20nas%20viagens.")</f>
        <v/>
      </c>
    </row>
    <row r="209">
      <c r="A209" t="inlineStr">
        <is>
          <t>hidrovia São Paulo</t>
        </is>
      </c>
      <c r="B209">
        <f>HYPERLINK("https://semil.sp.gov.br/travessias/noticia-consulta/", "https://semil.sp.gov.br/travessias/noticia-consulta/")</f>
        <v/>
      </c>
    </row>
    <row r="210">
      <c r="A210" t="inlineStr">
        <is>
          <t>hidrovia São Paulo</t>
        </is>
      </c>
      <c r="B210">
        <f>HYPERLINK("https://www.youtube.com/watch?v=QVFxvsR50_0", "https://www.youtube.com/watch?v=QVFxvsR50_0")</f>
        <v/>
      </c>
    </row>
    <row r="211">
      <c r="A211" t="inlineStr">
        <is>
          <t>hidrovia São Paulo</t>
        </is>
      </c>
      <c r="B211">
        <f>HYPERLINK("https://www.youtube.com/watch?v=QVFxvsR50_0", "https://www.youtube.com/watch?v=QVFxvsR50_0")</f>
        <v/>
      </c>
    </row>
    <row r="212">
      <c r="A212" t="inlineStr">
        <is>
          <t>hidrovia São Paulo</t>
        </is>
      </c>
      <c r="B212">
        <f>HYPERLINK("https://www.investe.sp.gov.br/por-que-sp/infraestrutura/hidrovia/", "https://www.investe.sp.gov.br/por-que-sp/infraestrutura/hidrovia/")</f>
        <v/>
      </c>
    </row>
    <row r="213">
      <c r="A213" t="inlineStr">
        <is>
          <t>hidrovia São Paulo</t>
        </is>
      </c>
      <c r="B213">
        <f>HYPERLINK("https://semil.sp.gov.br/travessias/hidrovia-tiete-parana/", "https://semil.sp.gov.br/travessias/hidrovia-tiete-parana/")</f>
        <v/>
      </c>
    </row>
    <row r="214">
      <c r="A214" t="inlineStr">
        <is>
          <t>hidrovia São Paulo</t>
        </is>
      </c>
      <c r="B214">
        <f>HYPERLINK("https://globoplay.globo.com/v/9806814/", "https://globoplay.globo.com/v/9806814/")</f>
        <v/>
      </c>
    </row>
    <row r="215">
      <c r="A215" t="inlineStr">
        <is>
          <t>hidrovia São Paulo</t>
        </is>
      </c>
      <c r="B215">
        <f>HYPERLINK("https://globoplay.globo.com/v/9806814/", "https://globoplay.globo.com/v/9806814/")</f>
        <v/>
      </c>
    </row>
    <row r="216">
      <c r="A216" t="inlineStr">
        <is>
          <t>ferrovia São Paulo</t>
        </is>
      </c>
      <c r="B216">
        <f>HYPERLINK("https://g1.globo.com/sp/sao-paulo/noticia/2024/10/21/video-ladroes-sao-flagrados-roubando-pecas-e-fios-de-trem-da-viamobilidade-em-itapevi-na-grande-sp.ghtml", "https://g1.globo.com/sp/sao-paulo/noticia/2024/10/21/video-ladroes-sao-flagrados-roubando-pecas-e-fios-de-trem-da-viamobilidade-em-itapevi-na-grande-sp.ghtml")</f>
        <v/>
      </c>
    </row>
    <row r="217">
      <c r="A217" t="inlineStr">
        <is>
          <t>ferrovia São Paulo</t>
        </is>
      </c>
      <c r="B217">
        <f>HYPERLINK("https://www1.folha.uol.com.br/mercado/2024/10/governo-prepara-retomada-de-ferrovias-abandonadas-e-preve-receber-ate-r-20-bi-em-indenizacoes.shtml", "https://www1.folha.uol.com.br/mercado/2024/10/governo-prepara-retomada-de-ferrovias-abandonadas-e-preve-receber-ate-r-20-bi-em-indenizacoes.shtml")</f>
        <v/>
      </c>
    </row>
    <row r="218">
      <c r="A218" t="inlineStr">
        <is>
          <t>ferrovia São Paulo</t>
        </is>
      </c>
      <c r="B218">
        <f>HYPERLINK("https://agenciabrasilia.df.gov.br/resultado-do-jogo-de-s%C3%A3o-paulo-e-flamengo/80000234f9.html", "https://agenciabrasilia.df.gov.br/resultado-do-jogo-de-s%C3%A3o-paulo-e-flamengo/80000234f9.html")</f>
        <v/>
      </c>
    </row>
    <row r="219">
      <c r="A219" t="inlineStr">
        <is>
          <t>ferrovia São Paulo</t>
        </is>
      </c>
      <c r="B219">
        <f>HYPERLINK("https://g1.globo.com/tudo-sobre/cptm/", "https://g1.globo.com/tudo-sobre/cptm/")</f>
        <v/>
      </c>
    </row>
    <row r="220">
      <c r="A220" t="inlineStr">
        <is>
          <t>ferrovia São Paulo</t>
        </is>
      </c>
      <c r="B220">
        <f>HYPERLINK("https://www.cptm.sp.gov.br/", "https://www.cptm.sp.gov.br/")</f>
        <v/>
      </c>
    </row>
    <row r="221">
      <c r="A221" t="inlineStr">
        <is>
          <t>ferrovia São Paulo</t>
        </is>
      </c>
      <c r="B221">
        <f>HYPERLINK("https://www.cptm.sp.gov.br/noticias/Pages/default.aspx", "https://www.cptm.sp.gov.br/noticias/Pages/default.aspx")</f>
        <v/>
      </c>
    </row>
    <row r="222">
      <c r="A222" t="inlineStr">
        <is>
          <t>ferrovia São Paulo</t>
        </is>
      </c>
      <c r="B222">
        <f>HYPERLINK("https://www.cptm.sp.gov.br/sua-viagem/Pages/Linhas.aspx", "https://www.cptm.sp.gov.br/sua-viagem/Pages/Linhas.aspx")</f>
        <v/>
      </c>
    </row>
    <row r="223">
      <c r="A223" t="inlineStr">
        <is>
          <t>ferrovia São Paulo</t>
        </is>
      </c>
      <c r="B223">
        <f>HYPERLINK("https://sis.cptm.sp.gov.br/PortalCPTM_CR/Manifestacao?tipoAc=1", "https://sis.cptm.sp.gov.br/PortalCPTM_CR/Manifestacao?tipoAc=1")</f>
        <v/>
      </c>
    </row>
    <row r="224">
      <c r="A224" t="inlineStr">
        <is>
          <t>ferrovia São Paulo</t>
        </is>
      </c>
      <c r="B224">
        <f>HYPERLINK("https://www.cptm.sp.gov.br/sua-viagem/Pages/PraOndeVoceVai.aspx", "https://www.cptm.sp.gov.br/sua-viagem/Pages/PraOndeVoceVai.aspx")</f>
        <v/>
      </c>
    </row>
    <row r="225">
      <c r="A225" t="inlineStr">
        <is>
          <t>ferrovia São Paulo</t>
        </is>
      </c>
      <c r="B225">
        <f>HYPERLINK("https://brasilescola.uol.com.br/brasil/transporte-ferroviario-brasileiro.htm#:~:text=Situa%C3%A7%C3%A3o%20atual&amp;text=As%20ferrovias%20apresentam%2Dse%20mal,20%2C7%20milh%C3%B5es%20de%20toneladas.", "https://brasilescola.uol.com.br/brasil/transporte-ferroviario-brasileiro.htm#:~:text=Situa%C3%A7%C3%A3o%20atual&amp;text=As%20ferrovias%20apresentam%2Dse%20mal,20%2C7%20milh%C3%B5es%20de%20toneladas.")</f>
        <v/>
      </c>
    </row>
    <row r="226">
      <c r="A226" t="inlineStr">
        <is>
          <t>ferrovia São Paulo</t>
        </is>
      </c>
      <c r="B226">
        <f>HYPERLINK("https://www.diretodostrens.com.br/?codigo=9#:~:text=Devido%20%C3%A0%20falha%20no%20sistema,Santo%20Amaro%20e%20Vila%20Ol%C3%ADmpia.&amp;text=Devido%20%C3%A0%20falha%20de%20sinaliza%C3%A7%C3%A3o,Santo%20Amaro%20e%20Vila%20Ol%C3%ADmpia.", "https://www.diretodostrens.com.br/?codigo=9#:~:text=Devido%20%C3%A0%20falha%20no%20sistema,Santo%20Amaro%20e%20Vila%20Ol%C3%ADmpia.&amp;text=Devido%20%C3%A0%20falha%20de%20sinaliza%C3%A7%C3%A3o,Santo%20Amaro%20e%20Vila%20Ol%C3%ADmpia.")</f>
        <v/>
      </c>
    </row>
    <row r="227">
      <c r="A227" t="inlineStr">
        <is>
          <t>ferrovia São Paulo</t>
        </is>
      </c>
      <c r="B227">
        <f>HYPERLINK("https://direto-da-cptm.appspot.com/line/index/7#:~:text=Velocidade%20Reduzida-,Por%20motivo%20de%20Obras%20de%20Moderniza%C3%A7%C3%A3o%20%2C%20os%20trens%20da%20Linha,Esta%C3%A7%C3%B5es%20Pirituba%20e%20Francisco%20Morato%20.&amp;text=Devido%20%C3%A0%20Presen%C3%A7a%20de%20usu%C3%A1rio,e%20maior%20tempo%20de%20parada.", "https://direto-da-cptm.appspot.com/line/index/7#:~:text=Velocidade%20Reduzida-,Por%20motivo%20de%20Obras%20de%20Moderniza%C3%A7%C3%A3o%20%2C%20os%20trens%20da%20Linha,Esta%C3%A7%C3%B5es%20Pirituba%20e%20Francisco%20Morato%20.&amp;text=Devido%20%C3%A0%20Presen%C3%A7a%20de%20usu%C3%A1rio,e%20maior%20tempo%20de%20parada.")</f>
        <v/>
      </c>
    </row>
    <row r="228">
      <c r="A228" t="inlineStr">
        <is>
          <t>ferrovia São Paulo</t>
        </is>
      </c>
      <c r="B228">
        <f>HYPERLINK("https://www.diretodostrens.com.br/?codigo=12&amp;ano=2024#:~:text=Por%20motivo%20de%20Falha%20de,Esta%C3%A7%C3%B5es%20Br%C3%A1s%20e%20Calmon%20Viana%20.&amp;text=Opera%C3%A7%C3%A3o%20Parcial-,Por%20motivo%20de%20Problemas%20T%C3%A9cnicos%20no%20Sistema%20de%20Energia%20%2C%20os,Manoel%20Feio%20e%20Calmon%20Viana%20.", "https://www.diretodostrens.com.br/?codigo=12&amp;ano=2024#:~:text=Por%20motivo%20de%20Falha%20de,Esta%C3%A7%C3%B5es%20Br%C3%A1s%20e%20Calmon%20Viana%20.&amp;text=Opera%C3%A7%C3%A3o%20Parcial-,Por%20motivo%20de%20Problemas%20T%C3%A9cnicos%20no%20Sistema%20de%20Energia%20%2C%20os,Manoel%20Feio%20e%20Calmon%20Viana%20.")</f>
        <v/>
      </c>
    </row>
    <row r="229">
      <c r="A229" t="inlineStr">
        <is>
          <t>ferrovia São Paulo</t>
        </is>
      </c>
      <c r="B229">
        <f>HYPERLINK("https://www.saopaulo.sp.gov.br/spnoticias/ultimas-noticias/governador-apresenta-programa-sp-nos-trilhos-com-mais-de-40-projetos-ferroviarios-2/", "https://www.saopaulo.sp.gov.br/spnoticias/ultimas-noticias/governador-apresenta-programa-sp-nos-trilhos-com-mais-de-40-projetos-ferroviarios-2/")</f>
        <v/>
      </c>
    </row>
    <row r="230">
      <c r="A230" t="inlineStr">
        <is>
          <t>ferrovia São Paulo</t>
        </is>
      </c>
      <c r="B230">
        <f>HYPERLINK("https://revistaferroviaria.com.br/", "https://revistaferroviaria.com.br/")</f>
        <v/>
      </c>
    </row>
    <row r="231">
      <c r="A231" t="inlineStr">
        <is>
          <t>ferrovia São Paulo</t>
        </is>
      </c>
      <c r="B231">
        <f>HYPERLINK("https://exame.com/noticias-sobre/ferrovias/", "https://exame.com/noticias-sobre/ferrovias/")</f>
        <v/>
      </c>
    </row>
    <row r="232">
      <c r="A232" t="inlineStr">
        <is>
          <t>ferrovia São Paulo</t>
        </is>
      </c>
      <c r="B232">
        <f>HYPERLINK("https://www.poder360.com.br/infograficos/tarcisio-lanca-programa-de-construcao-de-ferrovias-em-sao-paulo-na-4a-feira/", "https://www.poder360.com.br/infograficos/tarcisio-lanca-programa-de-construcao-de-ferrovias-em-sao-paulo-na-4a-feira/")</f>
        <v/>
      </c>
    </row>
    <row r="233">
      <c r="A233" t="inlineStr">
        <is>
          <t>ferrovia São Paulo</t>
        </is>
      </c>
      <c r="B233">
        <f>HYPERLINK("https://www.metro.sp.gov.br/pt_BR/noticias/", "https://www.metro.sp.gov.br/pt_BR/noticias/")</f>
        <v/>
      </c>
    </row>
    <row r="234">
      <c r="A234" t="inlineStr">
        <is>
          <t>ferrovia São Paulo</t>
        </is>
      </c>
      <c r="B234">
        <f>HYPERLINK("https://www.saopaulo.sp.gov.br/spnoticias/com-tic-campinas-voltara-a-ter-trem-de-passageiros-apos-quase-tres-decadas/", "https://www.saopaulo.sp.gov.br/spnoticias/com-tic-campinas-voltara-a-ter-trem-de-passageiros-apos-quase-tres-decadas/")</f>
        <v/>
      </c>
    </row>
    <row r="235">
      <c r="A235" t="inlineStr">
        <is>
          <t>ferrovia São Paulo</t>
        </is>
      </c>
      <c r="B235">
        <f>HYPERLINK("https://jovempan.com.br/tag/ferrovias", "https://jovempan.com.br/tag/ferrovias")</f>
        <v/>
      </c>
    </row>
    <row r="236">
      <c r="A236" t="inlineStr">
        <is>
          <t>hidrovia Mato Grosso</t>
        </is>
      </c>
      <c r="B236">
        <f>HYPERLINK("https://www.ms.gov.br/noticias/hidrovia-viabiliza-exportacao-de-minerio-conecta-ms-ao-uruguai-e-garante-desenvolvimento-regional", "https://www.ms.gov.br/noticias/hidrovia-viabiliza-exportacao-de-minerio-conecta-ms-ao-uruguai-e-garante-desenvolvimento-regional")</f>
        <v/>
      </c>
    </row>
    <row r="237">
      <c r="A237" t="inlineStr">
        <is>
          <t>hidrovia Mato Grosso</t>
        </is>
      </c>
      <c r="B237">
        <f>HYPERLINK("https://g1.globo.com/mt/mato-grosso/noticia/2023/08/14/turismo-no-pantanal-e-transporte-hidroviario-de-mt-sao-ameacados-com-nova-cobranca-de-taxa-da-argentina.ghtml", "https://g1.globo.com/mt/mato-grosso/noticia/2023/08/14/turismo-no-pantanal-e-transporte-hidroviario-de-mt-sao-ameacados-com-nova-cobranca-de-taxa-da-argentina.ghtml")</f>
        <v/>
      </c>
    </row>
    <row r="238">
      <c r="A238" t="inlineStr">
        <is>
          <t>hidrovia Mato Grosso</t>
        </is>
      </c>
      <c r="B238">
        <f>HYPERLINK("https://www.pge.mt.gov.br/web/mt/w/5276537-governo-de-mato-grosso-e-ministro-jose-serra-discutem-investimentos-em-hidrovia?p_p_id=com_liferay_asset_publisher_web_portlet_AssetPublisherPortlet_INSTANCE_nbxx&amp;p_p_lifecycle=0&amp;p_p_state=normal&amp;p_p_mode=view&amp;assetEntryId=5276541&amp;p_r_p_resetCur=false&amp;_com_liferay_asset_publisher_web_portlet_AssetPublisherPortlet_INSTANCE_nbxx_redirect=%2Fweb%2Fmt%2Fw%2F5276537-governo-de-mato-grosso-e-ministro-jose-serra-discutem-investimentos-em-hidrovia&amp;_com_liferay_asset_publisher_web_portlet_AssetPublisherPortlet_INSTANCE_nbxx_delta=8&amp;_com_liferay_asset_publisher_web_portlet_AssetPublisherPortlet_INSTANCE_nbxx_cur=39", "https://www.pge.mt.gov.br/web/mt/w/5276537-governo-de-mato-grosso-e-ministro-jose-serra-discutem-investimentos-em-hidrovia?p_p_id=com_liferay_asset_publisher_web_portlet_AssetPublisherPortlet_INSTANCE_nbxx&amp;p_p_lifecycle=0&amp;p_p_state=normal&amp;p_p_mode=view&amp;assetEntryId=5276541&amp;p_r_p_resetCur=false&amp;_com_liferay_asset_publisher_web_portlet_AssetPublisherPortlet_INSTANCE_nbxx_redirect=%2Fweb%2Fmt%2Fw%2F5276537-governo-de-mato-grosso-e-ministro-jose-serra-discutem-investimentos-em-hidrovia&amp;_com_liferay_asset_publisher_web_portlet_AssetPublisherPortlet_INSTANCE_nbxx_delta=8&amp;_com_liferay_asset_publisher_web_portlet_AssetPublisherPortlet_INSTANCE_nbxx_cur=39")</f>
        <v/>
      </c>
    </row>
    <row r="239">
      <c r="A239" t="inlineStr">
        <is>
          <t>hidrovia Mato Grosso</t>
        </is>
      </c>
      <c r="B239">
        <f>HYPERLINK("https://www12.senado.leg.br/noticias/materias/2024/09/10/debatedores-defendem-hidrovia-no-rio-madeira-entre-rondonia-e-amazonas", "https://www12.senado.leg.br/noticias/materias/2024/09/10/debatedores-defendem-hidrovia-no-rio-madeira-entre-rondonia-e-amazonas")</f>
        <v/>
      </c>
    </row>
    <row r="240">
      <c r="A240" t="inlineStr">
        <is>
          <t>hidrovia Mato Grosso</t>
        </is>
      </c>
      <c r="B240">
        <f>HYPERLINK("https://www.uol.com.br/ecoa/colunas/noticias-da-floresta/2024/03/19/hidrovia-no-pantanal-ameaca-areas-protegidas-e-a-propria-navegacao.htm", "https://www.uol.com.br/ecoa/colunas/noticias-da-floresta/2024/03/19/hidrovia-no-pantanal-ameaca-areas-protegidas-e-a-propria-navegacao.htm")</f>
        <v/>
      </c>
    </row>
    <row r="241">
      <c r="A241" t="inlineStr">
        <is>
          <t>hidrovia Mato Grosso</t>
        </is>
      </c>
      <c r="B241">
        <f>HYPERLINK("https://www.ager.mt.gov.br/portos-e-hidrovias", "https://www.ager.mt.gov.br/portos-e-hidrovias")</f>
        <v/>
      </c>
    </row>
    <row r="242">
      <c r="A242" t="inlineStr">
        <is>
          <t>hidrovia Mato Grosso</t>
        </is>
      </c>
      <c r="B242">
        <f>HYPERLINK("https://midiamax.uol.com.br/cotidiano/2024/hidrovia-seca-derrubou-em-81-exportacoes-de-minerio-de-mato-grosso-do-sul-em-2024/", "https://midiamax.uol.com.br/cotidiano/2024/hidrovia-seca-derrubou-em-81-exportacoes-de-minerio-de-mato-grosso-do-sul-em-2024/")</f>
        <v/>
      </c>
    </row>
    <row r="243">
      <c r="A243" t="inlineStr">
        <is>
          <t>hidrovia Mato Grosso</t>
        </is>
      </c>
      <c r="B243">
        <f>HYPERLINK("https://www.olhardireto.com.br/noticias/exibir.asp?id=520914&amp;noticia=marinha-do-brasil-apresenta-proposta-de-nova-hidrovia-em-mato-grosso-que-ligara-a-porto-no-para&amp;edicao=2", "https://www.olhardireto.com.br/noticias/exibir.asp?id=520914&amp;noticia=marinha-do-brasil-apresenta-proposta-de-nova-hidrovia-em-mato-grosso-que-ligara-a-porto-no-para&amp;edicao=2")</f>
        <v/>
      </c>
    </row>
    <row r="244">
      <c r="A244" t="inlineStr">
        <is>
          <t>hidrovia Mato Grosso</t>
        </is>
      </c>
      <c r="B244">
        <f>HYPERLINK("https://www.secitec.mt.gov.br/web/mt/w/5276537-governo-de-mato-grosso-e-ministro-jose-serra-discutem-investimentos-em-hidrovia", "https://www.secitec.mt.gov.br/web/mt/w/5276537-governo-de-mato-grosso-e-ministro-jose-serra-discutem-investimentos-em-hidrovia")</f>
        <v/>
      </c>
    </row>
    <row r="245">
      <c r="A245" t="inlineStr">
        <is>
          <t>hidrovia Mato Grosso</t>
        </is>
      </c>
      <c r="B245">
        <f>HYPERLINK("https://www.marinha.mil.br/com6dn/node/2612#:~:text=As%20hidrovias%20emergem%20como%20uma,por%20meio%20da%20rota%20bioce%C3%A2nica.", "https://www.marinha.mil.br/com6dn/node/2612#:~:text=As%20hidrovias%20emergem%20como%20uma,por%20meio%20da%20rota%20bioce%C3%A2nica.")</f>
        <v/>
      </c>
    </row>
    <row r="246">
      <c r="A246" t="inlineStr">
        <is>
          <t>hidrovia Mato Grosso</t>
        </is>
      </c>
      <c r="B246">
        <f>HYPERLINK("https://www.facebook.com/mporoficial/videos/-hidrovias-um-novo-caminho-para-o-desenvolvimento-do-brasil-o-brasil-possui-18-m/537992425568539/#:~:text=desenvolvimento%20do%20Brasil!-,%F0%9F%8C%8A%20O%20Brasil%20possui%2018%20mil%20km%20de%20hidrovias%20naveg%C3%A1veis,Madeira%2C%20Tocantins%2C%20e%20Parna%C3%ADba.", "https://www.facebook.com/mporoficial/videos/-hidrovias-um-novo-caminho-para-o-desenvolvimento-do-brasil-o-brasil-possui-18-m/537992425568539/#:~:text=desenvolvimento%20do%20Brasil!-,%F0%9F%8C%8A%20O%20Brasil%20possui%2018%20mil%20km%20de%20hidrovias%20naveg%C3%A1veis,Madeira%2C%20Tocantins%2C%20e%20Parna%C3%ADba.")</f>
        <v/>
      </c>
    </row>
    <row r="247">
      <c r="A247" t="inlineStr">
        <is>
          <t>hidrovia Mato Grosso</t>
        </is>
      </c>
      <c r="B247">
        <f>HYPERLINK("https://www1.folha.uol.com.br/fsp/brasil/fc310310.htm#:~:text=No%20caso%20do%20Centro%2DOeste,%2DParan%C3%A1%20(ao%20sul).", "https://www1.folha.uol.com.br/fsp/brasil/fc310310.htm#:~:text=No%20caso%20do%20Centro%2DOeste,%2DParan%C3%A1%20(ao%20sul).")</f>
        <v/>
      </c>
    </row>
    <row r="248">
      <c r="A248" t="inlineStr">
        <is>
          <t>hidrovia Mato Grosso</t>
        </is>
      </c>
      <c r="B248">
        <f>HYPERLINK("https://brasilescola.uol.com.br/geografia/hidrovias.htm#:~:text=Hidrovia%20do%20Amazonas%3A%20localizada%20na,estendendo%2Dse%20por%201646%20km.", "https://brasilescola.uol.com.br/geografia/hidrovias.htm#:~:text=Hidrovia%20do%20Amazonas%3A%20localizada%20na,estendendo%2Dse%20por%201646%20km.")</f>
        <v/>
      </c>
    </row>
    <row r="249">
      <c r="A249" t="inlineStr">
        <is>
          <t>hidrovia Mato Grosso</t>
        </is>
      </c>
      <c r="B249">
        <f>HYPERLINK("https://agenciadenoticias.ms.gov.br/governo-de-ms-quer-elevar-navegacao-pela-hidrovia-de-forma-segura-e-com-qualidade/", "https://agenciadenoticias.ms.gov.br/governo-de-ms-quer-elevar-navegacao-pela-hidrovia-de-forma-segura-e-com-qualidade/")</f>
        <v/>
      </c>
    </row>
    <row r="250">
      <c r="A250" t="inlineStr">
        <is>
          <t>ferrovia Mato Grosso Sul</t>
        </is>
      </c>
      <c r="B250">
        <f>HYPERLINK("https://www.campograndenews.com.br/economia/com-646-km-inoperantes-malha-ferroviaria-de-ms-e-das-menos-usadas-no-brasil", "https://www.campograndenews.com.br/economia/com-646-km-inoperantes-malha-ferroviaria-de-ms-e-das-menos-usadas-no-brasil")</f>
        <v/>
      </c>
    </row>
    <row r="251">
      <c r="A251" t="inlineStr">
        <is>
          <t>ferrovia Mato Grosso Sul</t>
        </is>
      </c>
      <c r="B251">
        <f>HYPERLINK("https://www.semadesc.ms.gov.br/semadesc-aponta-necessidade-de-reativacao-da-ferrovia-para-tornar-mato-grosso-do-sul-mais-competitivo/", "https://www.semadesc.ms.gov.br/semadesc-aponta-necessidade-de-reativacao-da-ferrovia-para-tornar-mato-grosso-do-sul-mais-competitivo/")</f>
        <v/>
      </c>
    </row>
    <row r="252">
      <c r="A252" t="inlineStr">
        <is>
          <t>ferrovia Mato Grosso Sul</t>
        </is>
      </c>
      <c r="B252">
        <f>HYPERLINK("https://g1.globo.com/mt/mato-grosso/noticia/2024/08/01/justica-de-mt-suspende-licenciamento-ambiental-de-ferrovia-e-determina-nova-audiencia-publica.ghtml", "https://g1.globo.com/mt/mato-grosso/noticia/2024/08/01/justica-de-mt-suspende-licenciamento-ambiental-de-ferrovia-e-determina-nova-audiencia-publica.ghtml")</f>
        <v/>
      </c>
    </row>
    <row r="253">
      <c r="A253" t="inlineStr">
        <is>
          <t>ferrovia Mato Grosso Sul</t>
        </is>
      </c>
      <c r="B253">
        <f>HYPERLINK("https://www.canalrural.com.br/nacional/parana/privatizacao-da-ferroeste-deve-acelerar-ferrovia-entre-ms-e-pr/", "https://www.canalrural.com.br/nacional/parana/privatizacao-da-ferroeste-deve-acelerar-ferrovia-entre-ms-e-pr/")</f>
        <v/>
      </c>
    </row>
    <row r="254">
      <c r="A254" t="inlineStr">
        <is>
          <t>ferrovia Mato Grosso Sul</t>
        </is>
      </c>
      <c r="B254">
        <f>HYPERLINK("https://reporterbrasil.org.br/2024/08/pantanal-faisca-ferrovia-fogo-multa-ibama-rumo/", "https://reporterbrasil.org.br/2024/08/pantanal-faisca-ferrovia-fogo-multa-ibama-rumo/")</f>
        <v/>
      </c>
    </row>
    <row r="255">
      <c r="A255" t="inlineStr">
        <is>
          <t>ferrovia Mato Grosso Sul</t>
        </is>
      </c>
      <c r="B255">
        <f>HYPERLINK("https://portalcelulose.com.br/eldorado-avanca-na-construcao-de-ferrovia-de-r-890-milhoes-em-mato-grosso-do-sul/", "https://portalcelulose.com.br/eldorado-avanca-na-construcao-de-ferrovia-de-r-890-milhoes-em-mato-grosso-do-sul/")</f>
        <v/>
      </c>
    </row>
    <row r="256">
      <c r="A256" t="inlineStr">
        <is>
          <t>ferrovia Mato Grosso Sul</t>
        </is>
      </c>
      <c r="B256">
        <f>HYPERLINK("https://brasilescola.uol.com.br/brasil/transporte-ferroviario-brasileiro.htm#:~:text=Situa%C3%A7%C3%A3o%20atual&amp;text=As%20ferrovias%20apresentam%2Dse%20mal,20%2C7%20milh%C3%B5es%20de%20toneladas.", "https://brasilescola.uol.com.br/brasil/transporte-ferroviario-brasileiro.htm#:~:text=Situa%C3%A7%C3%A3o%20atual&amp;text=As%20ferrovias%20apresentam%2Dse%20mal,20%2C7%20milh%C3%B5es%20de%20toneladas.")</f>
        <v/>
      </c>
    </row>
    <row r="257">
      <c r="A257" t="inlineStr">
        <is>
          <t>ferrovia Mato Grosso Sul</t>
        </is>
      </c>
      <c r="B257">
        <f>HYPERLINK("https://www.rumolog.com/sala-de-imprensa/rumo-entrega-o-primeiro-viaduto-da-ferrovia-de-integracao-estadual-de-mato-grosso/#:~:text=O%20projeto%20da%20ferrovia%20estadual,R%EF%BC%84%204%2C5%20bilh%C3%B5es.", "https://www.rumolog.com/sala-de-imprensa/rumo-entrega-o-primeiro-viaduto-da-ferrovia-de-integracao-estadual-de-mato-grosso/#:~:text=O%20projeto%20da%20ferrovia%20estadual,R%EF%BC%84%204%2C5%20bilh%C3%B5es.")</f>
        <v/>
      </c>
    </row>
    <row r="258">
      <c r="A258" t="inlineStr">
        <is>
          <t>ferrovia Mato Grosso Sul</t>
        </is>
      </c>
      <c r="B258">
        <f>HYPERLINK("https://www.camara.leg.br/radio/programas/256566-ferrovias-brasileiras-declinio-das-ferrovias-06-01/#:~:text=A%20falta%20de%20investimentos%20e,respeito%20a%20quilometragem%20dos%20trilhos.", "https://www.camara.leg.br/radio/programas/256566-ferrovias-brasileiras-declinio-das-ferrovias-06-01/#:~:text=A%20falta%20de%20investimentos%20e,respeito%20a%20quilometragem%20dos%20trilhos.")</f>
        <v/>
      </c>
    </row>
    <row r="259">
      <c r="A259" t="inlineStr">
        <is>
          <t>ferrovia Mato Grosso Sul</t>
        </is>
      </c>
      <c r="B259">
        <f>HYPERLINK("https://pt.wikipedia.org/wiki/Rumo_Log%C3%ADstica#:~:text=A%20Rumo%20Log%C3%ADstica%20%C3%A9%20uma,brasileira%2C%20pertencente%20ao%20Grupo%20Cosan.", "https://pt.wikipedia.org/wiki/Rumo_Log%C3%ADstica#:~:text=A%20Rumo%20Log%C3%ADstica%20%C3%A9%20uma,brasileira%2C%20pertencente%20ao%20Grupo%20Cosan.")</f>
        <v/>
      </c>
    </row>
    <row r="260">
      <c r="A260" t="inlineStr">
        <is>
          <t>ferrovia Mato Grosso Sul</t>
        </is>
      </c>
      <c r="B260">
        <f>HYPERLINK("https://agenciadenoticias.ms.gov.br/governo-de-ms-regulamenta-transporte-ferroviario-e-empresas-poderao-construir-ferrovias-no-estado/", "https://agenciadenoticias.ms.gov.br/governo-de-ms-regulamenta-transporte-ferroviario-e-empresas-poderao-construir-ferrovias-no-estado/")</f>
        <v/>
      </c>
    </row>
    <row r="261">
      <c r="A261" t="inlineStr">
        <is>
          <t>ferrovia Mato Grosso Sul</t>
        </is>
      </c>
      <c r="B261">
        <f>HYPERLINK("https://www.campograndenews.com.br/economia/mudanca-em-rota-pode-trazer-trens-de-volta-a-mato-grosso-do-sul", "https://www.campograndenews.com.br/economia/mudanca-em-rota-pode-trazer-trens-de-volta-a-mato-grosso-do-sul")</f>
        <v/>
      </c>
    </row>
    <row r="262">
      <c r="A262" t="inlineStr">
        <is>
          <t>ferrovia Mato Grosso Sul</t>
        </is>
      </c>
      <c r="B262">
        <f>HYPERLINK("https://www.noticiasinterativa.com.br/noticias/economia/16074-obras-da-fico-ferrovia-de-integracao-centro-oeste", "https://www.noticiasinterativa.com.br/noticias/economia/16074-obras-da-fico-ferrovia-de-integracao-centro-oeste")</f>
        <v/>
      </c>
    </row>
    <row r="263">
      <c r="A263" t="inlineStr">
        <is>
          <t>ferrovia Mato Grosso Sul</t>
        </is>
      </c>
      <c r="B263">
        <f>HYPERLINK("https://midiamax.uol.com.br/tag/ferrovia/", "https://midiamax.uol.com.br/tag/ferrovia/")</f>
        <v/>
      </c>
    </row>
    <row r="264">
      <c r="A264" t="inlineStr">
        <is>
          <t>Combustível São Paulo</t>
        </is>
      </c>
      <c r="B264">
        <f>HYPERLINK("https://g1.globo.com/tudo-sobre/gasolina/", "https://g1.globo.com/tudo-sobre/gasolina/")</f>
        <v/>
      </c>
    </row>
    <row r="265">
      <c r="A265" t="inlineStr">
        <is>
          <t>Combustível São Paulo</t>
        </is>
      </c>
      <c r="B265">
        <f>HYPERLINK("https://www.cnnbrasil.com.br/tudo-sobre/combustiveis/", "https://www.cnnbrasil.com.br/tudo-sobre/combustiveis/")</f>
        <v/>
      </c>
    </row>
    <row r="266">
      <c r="A266" t="inlineStr">
        <is>
          <t>Combustível São Paulo</t>
        </is>
      </c>
      <c r="B266">
        <f>HYPERLINK("https://frotas.localiza.com/blog/preco-da-gasolina-no-brasil", "https://frotas.localiza.com/blog/preco-da-gasolina-no-brasil")</f>
        <v/>
      </c>
    </row>
    <row r="267">
      <c r="A267" t="inlineStr">
        <is>
          <t>Combustível São Paulo</t>
        </is>
      </c>
      <c r="B267">
        <f>HYPERLINK("https://frotas.localiza.com/blog/preco-da-gasolina-no-brasil", "https://frotas.localiza.com/blog/preco-da-gasolina-no-brasil")</f>
        <v/>
      </c>
    </row>
    <row r="268">
      <c r="A268" t="inlineStr">
        <is>
          <t>Combustível São Paulo</t>
        </is>
      </c>
      <c r="B268">
        <f>HYPERLINK("https://www.poder360.com.br/economia/gasolina-sobe-5-em-2024-mesmo-sem-reajustes-da-petrobras/#:~:text=O%20pre%C3%A7o%20da%20gasolina%20acumula,tem%20mais%20de%207%20meses.", "https://www.poder360.com.br/economia/gasolina-sobe-5-em-2024-mesmo-sem-reajustes-da-petrobras/#:~:text=O%20pre%C3%A7o%20da%20gasolina%20acumula,tem%20mais%20de%207%20meses.")</f>
        <v/>
      </c>
    </row>
    <row r="269">
      <c r="A269" t="inlineStr">
        <is>
          <t>Combustível São Paulo</t>
        </is>
      </c>
      <c r="B269">
        <f>HYPERLINK("https://www.terra.com.br/economia/stonex-eleva-previsao-para-consumo-de-gasolina-e-etanol-no-brasil-para-alta-de-3-em-2024,7bc8bb5f7b9943ded5428d15a2b7dfee91hac0ro.html#:~:text=A%20StoneX%20elevou%20sua%20estimativa,relat%C3%B3rio%20divulgado%20nesta%20quarta%2Dfeira.", "https://www.terra.com.br/economia/stonex-eleva-previsao-para-consumo-de-gasolina-e-etanol-no-brasil-para-alta-de-3-em-2024,7bc8bb5f7b9943ded5428d15a2b7dfee91hac0ro.html#:~:text=A%20StoneX%20elevou%20sua%20estimativa,relat%C3%B3rio%20divulgado%20nesta%20quarta%2Dfeira.")</f>
        <v/>
      </c>
    </row>
    <row r="270">
      <c r="A270" t="inlineStr">
        <is>
          <t>Combustível São Paulo</t>
        </is>
      </c>
      <c r="B270">
        <f>HYPERLINK("https://www.jusbrasil.com.br/noticias/com-o-petroleo-em-baixa-por-que-o-preco-da-gasolina-nao-cai-no-brasil/304748915#:~:text=Isso%20acontece%20porque%2C%20diferentemente%20do,e%20desce%20o%20tempo%20todo.", "https://www.jusbrasil.com.br/noticias/com-o-petroleo-em-baixa-por-que-o-preco-da-gasolina-nao-cai-no-brasil/304748915#:~:text=Isso%20acontece%20porque%2C%20diferentemente%20do,e%20desce%20o%20tempo%20todo.")</f>
        <v/>
      </c>
    </row>
    <row r="271">
      <c r="A271" t="inlineStr">
        <is>
          <t>Combustível São Paulo</t>
        </is>
      </c>
      <c r="B271">
        <f>HYPERLINK("https://jovempan.com.br/tag/combustiveis", "https://jovempan.com.br/tag/combustiveis")</f>
        <v/>
      </c>
    </row>
    <row r="272">
      <c r="A272" t="inlineStr">
        <is>
          <t>Combustível São Paulo</t>
        </is>
      </c>
      <c r="B272">
        <f>HYPERLINK("https://g1.globo.com/carros/dinheiro-sobre-rodas/noticia/2024/08/23/combustiveis-veja-quais-bairros-de-sp-tinham-a-gasolina-etanol-e-diesel-mais-caros-em-julho.ghtml", "https://g1.globo.com/carros/dinheiro-sobre-rodas/noticia/2024/08/23/combustiveis-veja-quais-bairros-de-sp-tinham-a-gasolina-etanol-e-diesel-mais-caros-em-julho.ghtml")</f>
        <v/>
      </c>
    </row>
    <row r="273">
      <c r="A273" t="inlineStr">
        <is>
          <t>Combustível São Paulo</t>
        </is>
      </c>
      <c r="B273">
        <f>HYPERLINK("https://www.cnnbrasil.com.br/tudo-sobre/gasolina/", "https://www.cnnbrasil.com.br/tudo-sobre/gasolina/")</f>
        <v/>
      </c>
    </row>
    <row r="274">
      <c r="A274" t="inlineStr">
        <is>
          <t>Combustível São Paulo</t>
        </is>
      </c>
      <c r="B274">
        <f>HYPERLINK("https://jovempan.com.br/tag/gasolina", "https://jovempan.com.br/tag/gasolina")</f>
        <v/>
      </c>
    </row>
    <row r="275">
      <c r="A275" t="inlineStr">
        <is>
          <t>Combustível São Paulo</t>
        </is>
      </c>
      <c r="B275">
        <f>HYPERLINK("https://www.udop.com.br/noticia/2024/08/14/gasolina-chega-a-r-7-em-sp-saiba-como-achar-mais-barata-sem-cair-em-golpe.html", "https://www.udop.com.br/noticia/2024/08/14/gasolina-chega-a-r-7-em-sp-saiba-como-achar-mais-barata-sem-cair-em-golpe.html")</f>
        <v/>
      </c>
    </row>
    <row r="276">
      <c r="A276" t="inlineStr">
        <is>
          <t>Combustível São Paulo</t>
        </is>
      </c>
      <c r="B276">
        <f>HYPERLINK("https://www.saopaulo.sp.gov.br/spnoticias/ultimas-noticias/operacao-crisalida-sp-realiza-a-verificacao-de-contribuintes-no-setor-de-combustiveis/", "https://www.saopaulo.sp.gov.br/spnoticias/ultimas-noticias/operacao-crisalida-sp-realiza-a-verificacao-de-contribuintes-no-setor-de-combustiveis/")</f>
        <v/>
      </c>
    </row>
    <row r="277">
      <c r="A277" t="inlineStr">
        <is>
          <t>Combustível São Paulo</t>
        </is>
      </c>
      <c r="B277">
        <f>HYPERLINK("https://www.gazetasp.com.br/cotidiano/17-postos-de-combustivel-sao-multados-em-sp-veja-quais/1141481/", "https://www.gazetasp.com.br/cotidiano/17-postos-de-combustivel-sao-multados-em-sp-veja-quais/1141481/")</f>
        <v/>
      </c>
    </row>
    <row r="278">
      <c r="A278" t="inlineStr">
        <is>
          <t>Combustível São Paulo</t>
        </is>
      </c>
      <c r="B278">
        <f>HYPERLINK("http://spdistribuidora.com/marketing/noticias/", "http://spdistribuidora.com/marketing/noticias/")</f>
        <v/>
      </c>
    </row>
    <row r="279">
      <c r="A279" t="inlineStr">
        <is>
          <t>Combustível Mato Grosso do Sul</t>
        </is>
      </c>
      <c r="B279">
        <f>HYPERLINK("https://midiamax.uol.com.br/cotidiano/consumidor/2024/pela-4a-semana-seguida-preco-dos-combustiveis-nao-sofre-variacao-em-cidades-do-interior-de-ms/", "https://midiamax.uol.com.br/cotidiano/consumidor/2024/pela-4a-semana-seguida-preco-dos-combustiveis-nao-sofre-variacao-em-cidades-do-interior-de-ms/")</f>
        <v/>
      </c>
    </row>
    <row r="280">
      <c r="A280" t="inlineStr">
        <is>
          <t>Combustível Mato Grosso do Sul</t>
        </is>
      </c>
      <c r="B280">
        <f>HYPERLINK("https://g1.globo.com/ms/mato-grosso-do-sul/noticia/2024/09/21/etanol-tem-variacao-de-1417percent-no-preco-do-litro-entre-postos-de-combustiveis-em-campo-grande-aponta-procon.ghtml", "https://g1.globo.com/ms/mato-grosso-do-sul/noticia/2024/09/21/etanol-tem-variacao-de-1417percent-no-preco-do-litro-entre-postos-de-combustiveis-em-campo-grande-aponta-procon.ghtml")</f>
        <v/>
      </c>
    </row>
    <row r="281">
      <c r="A281" t="inlineStr">
        <is>
          <t>Combustível Mato Grosso do Sul</t>
        </is>
      </c>
      <c r="B281">
        <f>HYPERLINK("https://agenciadenoticias.ms.gov.br/litro-do-etanol-comum-varia-ate-1417-em-postos-de-campo-grande/", "https://agenciadenoticias.ms.gov.br/litro-do-etanol-comum-varia-ate-1417-em-postos-de-campo-grande/")</f>
        <v/>
      </c>
    </row>
    <row r="282">
      <c r="A282" t="inlineStr">
        <is>
          <t>Combustível Mato Grosso do Sul</t>
        </is>
      </c>
      <c r="B282">
        <f>HYPERLINK("https://midiamax.uol.com.br/tag/gasolina/", "https://midiamax.uol.com.br/tag/gasolina/")</f>
        <v/>
      </c>
    </row>
    <row r="283">
      <c r="A283" t="inlineStr">
        <is>
          <t>Combustível Mato Grosso do Sul</t>
        </is>
      </c>
      <c r="B283">
        <f>HYPERLINK("https://www.capitalnews.com.br/politica-e-poder/executivo/mato-grosso-do-sul-aposta-em-biocombustiveis-com-o-programa-combustivel-do-futuro/411020", "https://www.capitalnews.com.br/politica-e-poder/executivo/mato-grosso-do-sul-aposta-em-biocombustiveis-com-o-programa-combustivel-do-futuro/411020")</f>
        <v/>
      </c>
    </row>
    <row r="284">
      <c r="A284" t="inlineStr">
        <is>
          <t>Combustível Mato Grosso do Sul</t>
        </is>
      </c>
      <c r="B284">
        <f>HYPERLINK("https://www.regiaonews.com.br/economia/preco-dos-combustiveis-se-mantem-estavel-no-interior-de-mato-grosso-do-sul", "https://www.regiaonews.com.br/economia/preco-dos-combustiveis-se-mantem-estavel-no-interior-de-mato-grosso-do-sul")</f>
        <v/>
      </c>
    </row>
    <row r="285">
      <c r="A285" t="inlineStr">
        <is>
          <t>Combustível Mato Grosso do Sul</t>
        </is>
      </c>
      <c r="B285">
        <f>HYPERLINK("https://frotas.localiza.com/blog/preco-da-gasolina-no-brasil", "https://frotas.localiza.com/blog/preco-da-gasolina-no-brasil")</f>
        <v/>
      </c>
    </row>
    <row r="286">
      <c r="A286" t="inlineStr">
        <is>
          <t>Combustível Mato Grosso do Sul</t>
        </is>
      </c>
      <c r="B286">
        <f>HYPERLINK("https://frotas.localiza.com/blog/preco-da-gasolina-no-brasil", "https://frotas.localiza.com/blog/preco-da-gasolina-no-brasil")</f>
        <v/>
      </c>
    </row>
    <row r="287">
      <c r="A287" t="inlineStr">
        <is>
          <t>Combustível Mato Grosso do Sul</t>
        </is>
      </c>
      <c r="B287">
        <f>HYPERLINK("https://www.procon.ms.gov.br/litro-do-etanol-comum-varia-ate-1417-em-postos-de-campo-grande/#:~:text=J%C3%A1%20na%20op%C3%A7%C3%A3o%20dinheiro%20e,de%20R%24%203%2C77.", "https://www.procon.ms.gov.br/litro-do-etanol-comum-varia-ate-1417-em-postos-de-campo-grande/#:~:text=J%C3%A1%20na%20op%C3%A7%C3%A3o%20dinheiro%20e,de%20R%24%203%2C77.")</f>
        <v/>
      </c>
    </row>
    <row r="288">
      <c r="A288" t="inlineStr">
        <is>
          <t>Combustível Mato Grosso do Sul</t>
        </is>
      </c>
      <c r="B288">
        <f>HYPERLINK("https://www.terra.com.br/economia/stonex-eleva-previsao-para-consumo-de-gasolina-e-etanol-no-brasil-para-alta-de-3-em-2024,7bc8bb5f7b9943ded5428d15a2b7dfee91hac0ro.html#:~:text=A%20StoneX%20elevou%20sua%20estimativa,relat%C3%B3rio%20divulgado%20nesta%20quarta%2Dfeira.", "https://www.terra.com.br/economia/stonex-eleva-previsao-para-consumo-de-gasolina-e-etanol-no-brasil-para-alta-de-3-em-2024,7bc8bb5f7b9943ded5428d15a2b7dfee91hac0ro.html#:~:text=A%20StoneX%20elevou%20sua%20estimativa,relat%C3%B3rio%20divulgado%20nesta%20quarta%2Dfeira.")</f>
        <v/>
      </c>
    </row>
    <row r="289">
      <c r="A289" t="inlineStr">
        <is>
          <t>Combustível Mato Grosso do Sul</t>
        </is>
      </c>
      <c r="B289">
        <f>HYPERLINK("https://frotas.localiza.com/blog/preco-do-diesel-no-brasil", "https://frotas.localiza.com/blog/preco-do-diesel-no-brasil")</f>
        <v/>
      </c>
    </row>
    <row r="290">
      <c r="A290" t="inlineStr">
        <is>
          <t>Combustível Mato Grosso do Sul</t>
        </is>
      </c>
      <c r="B290">
        <f>HYPERLINK("https://frotas.localiza.com/blog/preco-do-diesel-no-brasil", "https://frotas.localiza.com/blog/preco-do-diesel-no-brasil")</f>
        <v/>
      </c>
    </row>
    <row r="291">
      <c r="A291" t="inlineStr">
        <is>
          <t>Combustível Mato Grosso do Sul</t>
        </is>
      </c>
      <c r="B291">
        <f>HYPERLINK("https://g1.globo.com/ms/mato-grosso-do-sul/noticia/2024/07/27/procon-identifica-variacao-de-1479percent-no-preco-do-etanol-em-postos-de-combustiveis-de-campo-grande.ghtml", "https://g1.globo.com/ms/mato-grosso-do-sul/noticia/2024/07/27/procon-identifica-variacao-de-1479percent-no-preco-do-etanol-em-postos-de-combustiveis-de-campo-grande.ghtml")</f>
        <v/>
      </c>
    </row>
    <row r="292">
      <c r="A292" t="inlineStr">
        <is>
          <t>Combustível Mato Grosso do Sul</t>
        </is>
      </c>
      <c r="B292">
        <f>HYPERLINK("http://www.ms.gov.br/noticias/em-junho-gasolina-aditivada-tem-variacao-de-ate-1484-em-campo-grande", "http://www.ms.gov.br/noticias/em-junho-gasolina-aditivada-tem-variacao-de-ate-1484-em-campo-grande")</f>
        <v/>
      </c>
    </row>
    <row r="293">
      <c r="A293" t="inlineStr">
        <is>
          <t>Combustível Mato Grosso do Sul</t>
        </is>
      </c>
      <c r="B293">
        <f>HYPERLINK("http://www.ms.gov.br/noticias/etanol-e-gasolina-aditivada-tem-maior-variacao-de-preco-em-abril-aponta-pesquisa", "http://www.ms.gov.br/noticias/etanol-e-gasolina-aditivada-tem-maior-variacao-de-preco-em-abril-aponta-pesquisa")</f>
        <v/>
      </c>
    </row>
    <row r="294">
      <c r="A294" t="inlineStr">
        <is>
          <t>Combustível Mato Grosso do Sul</t>
        </is>
      </c>
      <c r="B294">
        <f>HYPERLINK("https://www.campograndenews.com.br/economia/gasolina-vendida-em-ms-tem-menor-preco-do-brasil", "https://www.campograndenews.com.br/economia/gasolina-vendida-em-ms-tem-menor-preco-do-brasil")</f>
        <v/>
      </c>
    </row>
    <row r="295">
      <c r="A295" t="inlineStr">
        <is>
          <t>custo de frete</t>
        </is>
      </c>
      <c r="B295">
        <f>HYPERLINK("https://www.cnnbrasil.com.br/tudo-sobre/frete/", "https://www.cnnbrasil.com.br/tudo-sobre/frete/")</f>
        <v/>
      </c>
    </row>
    <row r="296">
      <c r="A296" t="inlineStr">
        <is>
          <t>custo de frete</t>
        </is>
      </c>
      <c r="B296">
        <f>HYPERLINK("https://penaestrada.com.br/preco-do-frete-por-quilometro-fecha-julho-de-2024-em-alta-veja-o-valor/#:~:text=MercadoPre%C3%A7o%20do%20frete%20por,0%2C31%25%20ante%20junho.", "https://penaestrada.com.br/preco-do-frete-por-quilometro-fecha-julho-de-2024-em-alta-veja-o-valor/#:~:text=MercadoPre%C3%A7o%20do%20frete%20por,0%2C31%25%20ante%20junho.")</f>
        <v/>
      </c>
    </row>
    <row r="297">
      <c r="A297" t="inlineStr">
        <is>
          <t>custo de frete</t>
        </is>
      </c>
      <c r="B297">
        <f>HYPERLINK("https://www.nuvemshop.com.br/blog/frete-caro/#:~:text=Um%20produto%20entregue%20mais%20r%C3%A1pido,para%20conseguir%20efetivar%20a%20entrega.", "https://www.nuvemshop.com.br/blog/frete-caro/#:~:text=Um%20produto%20entregue%20mais%20r%C3%A1pido,para%20conseguir%20efetivar%20a%20entrega.")</f>
        <v/>
      </c>
    </row>
    <row r="298">
      <c r="A298" t="inlineStr">
        <is>
          <t>custo de frete</t>
        </is>
      </c>
      <c r="B298">
        <f>HYPERLINK("https://www.activecorp.com.br/Marketing/inbound/como-calcular-as-principais-taxas-que-compoem-o-frete.pdf", "https://www.activecorp.com.br/Marketing/inbound/como-calcular-as-principais-taxas-que-compoem-o-frete.pdf")</f>
        <v/>
      </c>
    </row>
    <row r="299">
      <c r="A299" t="inlineStr">
        <is>
          <t>custo de frete</t>
        </is>
      </c>
      <c r="B299">
        <f>HYPERLINK("https://mundologistica.com.br/noticias/preco-medio-do-frete-por-km-rodado-aumenta-em-janeiro#:~:text=Por%20Reda%C3%A7%C3%A3o&amp;text=A%20mais%20recente%20an%C3%A1lise%20do,em%20R%24%206%2C22.", "https://mundologistica.com.br/noticias/preco-medio-do-frete-por-km-rodado-aumenta-em-janeiro#:~:text=Por%20Reda%C3%A7%C3%A3o&amp;text=A%20mais%20recente%20an%C3%A1lise%20do,em%20R%24%206%2C22.")</f>
        <v/>
      </c>
    </row>
    <row r="300">
      <c r="A300" t="inlineStr">
        <is>
          <t>custo de frete</t>
        </is>
      </c>
      <c r="B300">
        <f>HYPERLINK("https://valor.globo.com/publicacoes/especiais/revista-logistica/noticia/2024/03/28/custos-medios-do-frete-iniciam-o-ano-em-curva-ascendente.ghtml", "https://valor.globo.com/publicacoes/especiais/revista-logistica/noticia/2024/03/28/custos-medios-do-frete-iniciam-o-ano-em-curva-ascendente.ghtml")</f>
        <v/>
      </c>
    </row>
    <row r="301">
      <c r="A301" t="inlineStr">
        <is>
          <t>custo de frete</t>
        </is>
      </c>
      <c r="B301">
        <f>HYPERLINK("https://mundologistica.com.br/noticias/preco-do-frete-encerra-agosto-a-6-36", "https://mundologistica.com.br/noticias/preco-do-frete-encerra-agosto-a-6-36")</f>
        <v/>
      </c>
    </row>
    <row r="302">
      <c r="A302" t="inlineStr">
        <is>
          <t>custo de frete</t>
        </is>
      </c>
      <c r="B302">
        <f>HYPERLINK("https://connectedfleet.michelin.com/pt-br/blog/desafios-no-preco-do-frete/", "https://connectedfleet.michelin.com/pt-br/blog/desafios-no-preco-do-frete/")</f>
        <v/>
      </c>
    </row>
    <row r="303">
      <c r="A303" t="inlineStr">
        <is>
          <t>custo de frete</t>
        </is>
      </c>
      <c r="B303">
        <f>HYPERLINK("https://globorural.globo.com/especiais/caminhos-da-safra/noticia/2024/07/preco-medio-do-frete-rodoviario-cresceu-177percent-em-junho.ghtml", "https://globorural.globo.com/especiais/caminhos-da-safra/noticia/2024/07/preco-medio-do-frete-rodoviario-cresceu-177percent-em-junho.ghtml")</f>
        <v/>
      </c>
    </row>
    <row r="304">
      <c r="A304" t="inlineStr">
        <is>
          <t>custo de frete</t>
        </is>
      </c>
      <c r="B304">
        <f>HYPERLINK("https://www.bloomberglinea.com.br/negocios/escalada-do-frete-e-falta-de-conteiner-pressionam-custos-de-empresas-em-latam/", "https://www.bloomberglinea.com.br/negocios/escalada-do-frete-e-falta-de-conteiner-pressionam-custos-de-empresas-em-latam/")</f>
        <v/>
      </c>
    </row>
    <row r="305">
      <c r="A305" t="inlineStr">
        <is>
          <t>custo de frete</t>
        </is>
      </c>
      <c r="B305">
        <f>HYPERLINK("https://www.jornaldocomercio.com/cadernos/jc-logistica/2024/06/1158078-frete-maritimo-deve-ter-novo-aumento-de-10.html", "https://www.jornaldocomercio.com/cadernos/jc-logistica/2024/06/1158078-frete-maritimo-deve-ter-novo-aumento-de-10.html")</f>
        <v/>
      </c>
    </row>
    <row r="306">
      <c r="A306" t="inlineStr">
        <is>
          <t>custo de frete</t>
        </is>
      </c>
      <c r="B306">
        <f>HYPERLINK("https://www.cnnbrasil.com.br/economia/negocios/frete-rodoviario-cai-no/", "https://www.cnnbrasil.com.br/economia/negocios/frete-rodoviario-cai-no/")</f>
        <v/>
      </c>
    </row>
    <row r="307">
      <c r="A307" t="inlineStr">
        <is>
          <t>custo de frete</t>
        </is>
      </c>
      <c r="B307">
        <f>HYPERLINK("https://www.conab.gov.br/ultimas-noticias/4875-boletim-logistico-preco-do-frete-apresenta-alta-em-todas-os-estados-analisados-na-comparacao-com-novembro-de-2021", "https://www.conab.gov.br/ultimas-noticias/4875-boletim-logistico-preco-do-frete-apresenta-alta-em-todas-os-estados-analisados-na-comparacao-com-novembro-de-2021")</f>
        <v/>
      </c>
    </row>
    <row r="308">
      <c r="A308" t="inlineStr">
        <is>
          <t>custo de frete</t>
        </is>
      </c>
      <c r="B308">
        <f>HYPERLINK("https://www.noticiasagricolas.com.br/noticias/logistica/368418-fretes-quebra-na-safra-de-graos-deixa-perspectiva-de-preco-mais-favoravel-para-escoamento-em-23-24.html", "https://www.noticiasagricolas.com.br/noticias/logistica/368418-fretes-quebra-na-safra-de-graos-deixa-perspectiva-de-preco-mais-favoravel-para-escoamento-em-23-24.html")</f>
        <v/>
      </c>
    </row>
    <row r="309">
      <c r="A309" t="inlineStr">
        <is>
          <t>eldorado Mato Grosso do Sul</t>
        </is>
      </c>
      <c r="B309">
        <f>HYPERLINK("https://g1.globo.com/ms/mato-grosso-do-sul/cidade/eldorado-ms/", "https://g1.globo.com/ms/mato-grosso-do-sul/cidade/eldorado-ms/")</f>
        <v/>
      </c>
    </row>
    <row r="310">
      <c r="A310" t="inlineStr">
        <is>
          <t>eldorado Mato Grosso do Sul</t>
        </is>
      </c>
      <c r="B310">
        <f>HYPERLINK("https://www.eldonews.com.br/", "https://www.eldonews.com.br/")</f>
        <v/>
      </c>
    </row>
    <row r="311">
      <c r="A311" t="inlineStr">
        <is>
          <t>eldorado Mato Grosso do Sul</t>
        </is>
      </c>
      <c r="B311">
        <f>HYPERLINK("https://midiamax.uol.com.br/municipios/eldorado/", "https://midiamax.uol.com.br/municipios/eldorado/")</f>
        <v/>
      </c>
    </row>
    <row r="312">
      <c r="A312" t="inlineStr">
        <is>
          <t>eldorado Mato Grosso do Sul</t>
        </is>
      </c>
      <c r="B312">
        <f>HYPERLINK("https://www.aconteceums.com.br/categorias/92/eldorado", "https://www.aconteceums.com.br/categorias/92/eldorado")</f>
        <v/>
      </c>
    </row>
    <row r="313">
      <c r="A313" t="inlineStr">
        <is>
          <t>eldorado Mato Grosso do Sul</t>
        </is>
      </c>
      <c r="B313">
        <f>HYPERLINK("https://g1.globo.com/ms/mato-grosso-do-sul/cidade/eldorado-ms/index/feed/pagina-4.ghtml", "https://g1.globo.com/ms/mato-grosso-do-sul/cidade/eldorado-ms/index/feed/pagina-4.ghtml")</f>
        <v/>
      </c>
    </row>
    <row r="314">
      <c r="A314" t="inlineStr">
        <is>
          <t>eldorado Mato Grosso do Sul</t>
        </is>
      </c>
      <c r="B314">
        <f>HYPERLINK("https://eldorado.ms.gov.br/", "https://eldorado.ms.gov.br/")</f>
        <v/>
      </c>
    </row>
    <row r="315">
      <c r="A315" t="inlineStr">
        <is>
          <t>eldorado Mato Grosso do Sul</t>
        </is>
      </c>
      <c r="B315">
        <f>HYPERLINK("https://pt.wikipedia.org/wiki/Eldorado_(Mato_Grosso_do_Sul)", "https://pt.wikipedia.org/wiki/Eldorado_(Mato_Grosso_do_Sul)")</f>
        <v/>
      </c>
    </row>
    <row r="316">
      <c r="A316" t="inlineStr">
        <is>
          <t>eldorado Mato Grosso do Sul</t>
        </is>
      </c>
      <c r="B316">
        <f>HYPERLINK("https://pt.wikipedia.org/wiki/Eldorado_(Mato_Grosso_do_Sul)", "https://pt.wikipedia.org/wiki/Eldorado_(Mato_Grosso_do_Sul)")</f>
        <v/>
      </c>
    </row>
    <row r="317">
      <c r="A317" t="inlineStr">
        <is>
          <t>eldorado Mato Grosso do Sul</t>
        </is>
      </c>
      <c r="B317">
        <f>HYPERLINK("https://www.eldorado.rs.gov.br/portal/turismo/9", "https://www.eldorado.rs.gov.br/portal/turismo/9")</f>
        <v/>
      </c>
    </row>
    <row r="318">
      <c r="A318" t="inlineStr">
        <is>
          <t>eldorado Mato Grosso do Sul</t>
        </is>
      </c>
      <c r="B318">
        <f>HYPERLINK("https://www.eldorado.rs.gov.br/portal/turismo/9", "https://www.eldorado.rs.gov.br/portal/turismo/9")</f>
        <v/>
      </c>
    </row>
    <row r="319">
      <c r="A319" t="inlineStr">
        <is>
          <t>eldorado Mato Grosso do Sul</t>
        </is>
      </c>
      <c r="B319">
        <f>HYPERLINK("https://www.eldorado.rs.gov.br/portal/prefeito/13/1#:~:text=(2021%2D2024)&amp;text=J%C3%A1%20no%20primeiro%20mandato%20como,por%20apenas%207%25%20dos%20votos.", "https://www.eldorado.rs.gov.br/portal/prefeito/13/1#:~:text=(2021%2D2024)&amp;text=J%C3%A1%20no%20primeiro%20mandato%20como,por%20apenas%207%25%20dos%20votos.")</f>
        <v/>
      </c>
    </row>
    <row r="320">
      <c r="A320" t="inlineStr">
        <is>
          <t>eldorado Mato Grosso do Sul</t>
        </is>
      </c>
      <c r="B320">
        <f>HYPERLINK("https://cidades.ibge.gov.br/brasil/ms/eldorado/historico#:~:text=Fundado%20em%20meados%20de%201954%20pelo%20astr%C3%B3logo%20Osmar%20Nunes%20Cardoso.&amp;text=Distrito%20criado%20com%20a%20denomina%C3%A7%C3%A3o,figura%20no%20munic%C3%ADpio%20de%20Amamaba%C3%AD.", "https://cidades.ibge.gov.br/brasil/ms/eldorado/historico#:~:text=Fundado%20em%20meados%20de%201954%20pelo%20astr%C3%B3logo%20Osmar%20Nunes%20Cardoso.&amp;text=Distrito%20criado%20com%20a%20denomina%C3%A7%C3%A3o,figura%20no%20munic%C3%ADpio%20de%20Amamaba%C3%AD.")</f>
        <v/>
      </c>
    </row>
    <row r="321">
      <c r="A321" t="inlineStr">
        <is>
          <t>eldorado Mato Grosso do Sul</t>
        </is>
      </c>
      <c r="B321">
        <f>HYPERLINK("https://jornalcorreioms.com.br/noticias/cidades/eldorado", "https://jornalcorreioms.com.br/noticias/cidades/eldorado")</f>
        <v/>
      </c>
    </row>
    <row r="322">
      <c r="A322" t="inlineStr">
        <is>
          <t>eldorado Mato Grosso do Sul</t>
        </is>
      </c>
      <c r="B322">
        <f>HYPERLINK("https://jornaldoconesul.com.br/cidade.php?id=3", "https://jornaldoconesul.com.br/cidade.php?id=3")</f>
        <v/>
      </c>
    </row>
    <row r="323">
      <c r="A323" t="inlineStr">
        <is>
          <t>eldorado Mato Grosso do Sul</t>
        </is>
      </c>
      <c r="B323">
        <f>HYPERLINK("https://gauchazh.clicrbs.com.br/ultimas-noticias/tag/eldorado-do-sul/", "https://gauchazh.clicrbs.com.br/ultimas-noticias/tag/eldorado-do-sul/")</f>
        <v/>
      </c>
    </row>
    <row r="324">
      <c r="A324" t="inlineStr">
        <is>
          <t>eldorado Mato Grosso do Sul</t>
        </is>
      </c>
      <c r="B324">
        <f>HYPERLINK("https://www.impactonews.com.br/eldorado-ms", "https://www.impactonews.com.br/eldorado-ms")</f>
        <v/>
      </c>
    </row>
    <row r="325">
      <c r="A325" t="inlineStr">
        <is>
          <t>eldorado Mato Grosso do Sul</t>
        </is>
      </c>
      <c r="B325">
        <f>HYPERLINK("https://www.impactonews.com.br/eldorado-ms", "https://www.impactonews.com.br/eldorado-ms")</f>
        <v/>
      </c>
    </row>
    <row r="326">
      <c r="A326" t="inlineStr">
        <is>
          <t>suzano Três Lagoas</t>
        </is>
      </c>
      <c r="B326">
        <f>HYPERLINK("https://www.suzano.com.br/noticia/edicao-2024-da-corrida-e-caminhada-suzano-faz-bem-em-tres-lagoas-sera-realizada-neste-fim-de-semana", "https://www.suzano.com.br/noticia/edicao-2024-da-corrida-e-caminhada-suzano-faz-bem-em-tres-lagoas-sera-realizada-neste-fim-de-semana")</f>
        <v/>
      </c>
    </row>
    <row r="327">
      <c r="A327" t="inlineStr">
        <is>
          <t>suzano Três Lagoas</t>
        </is>
      </c>
      <c r="B327">
        <f>HYPERLINK("https://www.suzano.com.br/noticia/unidade-tres-lagoas-da-suzano-alcanca-marco-de-30-milhoes-de-toneladas-de-celulose-produzidas-em-tempo-recorde", "https://www.suzano.com.br/noticia/unidade-tres-lagoas-da-suzano-alcanca-marco-de-30-milhoes-de-toneladas-de-celulose-produzidas-em-tempo-recorde")</f>
        <v/>
      </c>
    </row>
    <row r="328">
      <c r="A328" t="inlineStr">
        <is>
          <t>suzano Três Lagoas</t>
        </is>
      </c>
      <c r="B328">
        <f>HYPERLINK("https://portalcelulose.com.br/suzano-transforma-997-de-residuos-solidos-em-insumos-agricolas-em-unidade-de-tres-lagoas-ms/", "https://portalcelulose.com.br/suzano-transforma-997-de-residuos-solidos-em-insumos-agricolas-em-unidade-de-tres-lagoas-ms/")</f>
        <v/>
      </c>
    </row>
    <row r="329">
      <c r="A329" t="inlineStr">
        <is>
          <t>suzano Três Lagoas</t>
        </is>
      </c>
      <c r="B329">
        <f>HYPERLINK("https://www.suzano.com.br/noticia/suzano-abre-processos-seletivos-para-agua-clara-e-tres-lagoas-ms", "https://www.suzano.com.br/noticia/suzano-abre-processos-seletivos-para-agua-clara-e-tres-lagoas-ms")</f>
        <v/>
      </c>
    </row>
    <row r="330">
      <c r="A330" t="inlineStr">
        <is>
          <t>suzano Três Lagoas</t>
        </is>
      </c>
      <c r="B330">
        <f>HYPERLINK("https://arapuanews.com.br/category/fibria/", "https://arapuanews.com.br/category/fibria/")</f>
        <v/>
      </c>
    </row>
    <row r="331">
      <c r="A331" t="inlineStr">
        <is>
          <t>suzano Três Lagoas</t>
        </is>
      </c>
      <c r="B331">
        <f>HYPERLINK("https://g1.globo.com/ms/mato-grosso-do-sul/noticia/2023/12/21/suzano-atinge-marca-de-30-milhoes-de-toneladas-de-celulose-produzidas-em-unidade-de-ms.ghtml", "https://g1.globo.com/ms/mato-grosso-do-sul/noticia/2023/12/21/suzano-atinge-marca-de-30-milhoes-de-toneladas-de-celulose-produzidas-em-unidade-de-ms.ghtml")</f>
        <v/>
      </c>
    </row>
    <row r="332">
      <c r="A332" t="inlineStr">
        <is>
          <t>suzano Três Lagoas</t>
        </is>
      </c>
      <c r="B332">
        <f>HYPERLINK("https://www.infomoney.com.br/mercados/suzano-suzb3-acao-desaba-apos-noticia-sobre-oferta-bilionaria-por-ativos-da-international-paper/#:~:text=As%20a%C3%A7%C3%B5es%20da%20Suzano%20(SUZB3,segundo%20fontes%20ouvidas%20pela%20ag%C3%AAncia.", "https://www.infomoney.com.br/mercados/suzano-suzb3-acao-desaba-apos-noticia-sobre-oferta-bilionaria-por-ativos-da-international-paper/#:~:text=As%20a%C3%A7%C3%B5es%20da%20Suzano%20(SUZB3,segundo%20fontes%20ouvidas%20pela%20ag%C3%AAncia.")</f>
        <v/>
      </c>
    </row>
    <row r="333">
      <c r="A333" t="inlineStr">
        <is>
          <t>suzano Três Lagoas</t>
        </is>
      </c>
      <c r="B333">
        <f>HYPERLINK("https://www.imasul.ms.gov.br/imasul-avalia-iniciativas-sustentaveis-de-empresas-de-celulose-e-papel-instaladas-em-tres-lagoas/#:~:text=Com%20tr%C3%AAs%20f%C3%A1bricas%20em%20opera%C3%A7%C3%A3o,de%20res%C3%ADduos%20industriais%20da%20regi%C3%A3o.", "https://www.imasul.ms.gov.br/imasul-avalia-iniciativas-sustentaveis-de-empresas-de-celulose-e-papel-instaladas-em-tres-lagoas/#:~:text=Com%20tr%C3%AAs%20f%C3%A1bricas%20em%20opera%C3%A7%C3%A3o,de%20res%C3%ADduos%20industriais%20da%20regi%C3%A3o.")</f>
        <v/>
      </c>
    </row>
    <row r="334">
      <c r="A334" t="inlineStr">
        <is>
          <t>suzano Três Lagoas</t>
        </is>
      </c>
      <c r="B334">
        <f>HYPERLINK("https://www.suzano.com.br/noticia/suzano-inicia-operacao-da-maior-linha-de-producao-de-celulose-do-mundo#:~:text=A%20Suzano%20tamb%C3%A9m%20tem%20capacidade,a%20celulose%20como%20mat%C3%A9ria%2Dprima.", "https://www.suzano.com.br/noticia/suzano-inicia-operacao-da-maior-linha-de-producao-de-celulose-do-mundo#:~:text=A%20Suzano%20tamb%C3%A9m%20tem%20capacidade,a%20celulose%20como%20mat%C3%A9ria%2Dprima.")</f>
        <v/>
      </c>
    </row>
    <row r="335">
      <c r="A335" t="inlineStr">
        <is>
          <t>suzano Três Lagoas</t>
        </is>
      </c>
      <c r="B335">
        <f>HYPERLINK("https://www.suzano.com.br/produtos-e-marcas#:~:text=Estamos%20sempre%20perto%20de%20voc%C3%AA.&amp;text=A%20partir%20do%20eucalipto%20plantado,(MFC)%20e%20a%20lignina.", "https://www.suzano.com.br/produtos-e-marcas#:~:text=Estamos%20sempre%20perto%20de%20voc%C3%AA.&amp;text=A%20partir%20do%20eucalipto%20plantado,(MFC)%20e%20a%20lignina.")</f>
        <v/>
      </c>
    </row>
    <row r="336">
      <c r="A336" t="inlineStr">
        <is>
          <t>suzano Três Lagoas</t>
        </is>
      </c>
      <c r="B336">
        <f>HYPERLINK("https://www.hojemais.com.br/tres-lagoas/noticia/geral/suzano-tem-tres-processos-seletivos-abertos-para-atender-suas-operacoes-em-tres-lagoas-e-regiao", "https://www.hojemais.com.br/tres-lagoas/noticia/geral/suzano-tem-tres-processos-seletivos-abertos-para-atender-suas-operacoes-em-tres-lagoas-e-regiao")</f>
        <v/>
      </c>
    </row>
    <row r="337">
      <c r="A337" t="inlineStr">
        <is>
          <t>suzano Três Lagoas</t>
        </is>
      </c>
      <c r="B337">
        <f>HYPERLINK("https://www.aguaclarams.com.br/noticias/2024/09/23/70319/suzano-esta-com-sete-processos-seletivos-abertos-para-ribas-campo-grande-e-tres-lagoas.html", "https://www.aguaclarams.com.br/noticias/2024/09/23/70319/suzano-esta-com-sete-processos-seletivos-abertos-para-ribas-campo-grande-e-tres-lagoas.html")</f>
        <v/>
      </c>
    </row>
    <row r="338">
      <c r="A338" t="inlineStr">
        <is>
          <t>suzano Três Lagoas</t>
        </is>
      </c>
      <c r="B338">
        <f>HYPERLINK("https://www.suzano.com.br/noticias/ultimas-noticias", "https://www.suzano.com.br/noticias/ultimas-noticias")</f>
        <v/>
      </c>
    </row>
    <row r="339">
      <c r="A339" t="inlineStr">
        <is>
          <t>suzano Três Lagoas</t>
        </is>
      </c>
      <c r="B339">
        <f>HYPERLINK("https://site.suzano.com.br/projetocerrado/noticias/", "https://site.suzano.com.br/projetocerrado/noticias/")</f>
        <v/>
      </c>
    </row>
    <row r="340">
      <c r="A340" t="inlineStr">
        <is>
          <t>rota celulose</t>
        </is>
      </c>
      <c r="B340">
        <f>HYPERLINK("https://www.campograndenews.com.br/economia/com-concessao-da-rota-da-celulose-proxima-equipe-de-ms-faz-visita-tecnica-a-sp", "https://www.campograndenews.com.br/economia/com-concessao-da-rota-da-celulose-proxima-equipe-de-ms-faz-visita-tecnica-a-sp")</f>
        <v/>
      </c>
    </row>
    <row r="341">
      <c r="A341" t="inlineStr">
        <is>
          <t>rota celulose</t>
        </is>
      </c>
      <c r="B341">
        <f>HYPERLINK("https://g1.globo.com/ms/mato-grosso-do-sul/noticia/2024/09/12/rota-da-celulose-br-262-e-267-sao-delegadas-a-ms-rodovias-serao-concedidas-a-iniciativa-privada-com-estimativa-de-investimento-de-r-88-bilhoes.ghtml", "https://g1.globo.com/ms/mato-grosso-do-sul/noticia/2024/09/12/rota-da-celulose-br-262-e-267-sao-delegadas-a-ms-rodovias-serao-concedidas-a-iniciativa-privada-com-estimativa-de-investimento-de-r-88-bilhoes.ghtml")</f>
        <v/>
      </c>
    </row>
    <row r="342">
      <c r="A342" t="inlineStr">
        <is>
          <t>rota celulose</t>
        </is>
      </c>
      <c r="B342">
        <f>HYPERLINK("https://agenciadenoticias.ms.gov.br/governo-lanca-edital-publico-de-licitacao-da-rota-da-celulose/", "https://agenciadenoticias.ms.gov.br/governo-lanca-edital-publico-de-licitacao-da-rota-da-celulose/")</f>
        <v/>
      </c>
    </row>
    <row r="343">
      <c r="A343" t="inlineStr">
        <is>
          <t>rota celulose</t>
        </is>
      </c>
      <c r="B343">
        <f>HYPERLINK("https://al.ms.gov.br/Noticias/140544/concessao-da-rota-da-celulose-e-crucial-para-o-desenvolvimento-de-ms-diz-paulo-correa", "https://al.ms.gov.br/Noticias/140544/concessao-da-rota-da-celulose-e-crucial-para-o-desenvolvimento-de-ms-diz-paulo-correa")</f>
        <v/>
      </c>
    </row>
    <row r="344">
      <c r="A344" t="inlineStr">
        <is>
          <t>rota celulose</t>
        </is>
      </c>
      <c r="B344">
        <f>HYPERLINK("https://portalcelulose.com.br/rota-da-celulose-governador-de-ms-apresenta-proposta-de-concessao-de-rodovias-com-ajustes-ate-novembro/", "https://portalcelulose.com.br/rota-da-celulose-governador-de-ms-apresenta-proposta-de-concessao-de-rodovias-com-ajustes-ate-novembro/")</f>
        <v/>
      </c>
    </row>
    <row r="345">
      <c r="A345" t="inlineStr">
        <is>
          <t>rota celulose</t>
        </is>
      </c>
      <c r="B345">
        <f>HYPERLINK("https://agenciadenoticias.ms.gov.br/com-rota-da-celulose-em-expansao-governo-de-ms-garante-investimentos-e-bom-ambiente-de-negocios/", "https://agenciadenoticias.ms.gov.br/com-rota-da-celulose-em-expansao-governo-de-ms-garante-investimentos-e-bom-ambiente-de-negocios/")</f>
        <v/>
      </c>
    </row>
    <row r="346">
      <c r="A346" t="inlineStr">
        <is>
          <t>rota celulose</t>
        </is>
      </c>
      <c r="B346">
        <f>HYPERLINK("https://valor.globo.com/empresas/noticia/2024/09/30/governo-federal-e-ms-lanam-edital-de-concesso-rodoviria-da-rota-da-celulose.ghtml", "https://valor.globo.com/empresas/noticia/2024/09/30/governo-federal-e-ms-lanam-edital-de-concesso-rodoviria-da-rota-da-celulose.ghtml")</f>
        <v/>
      </c>
    </row>
    <row r="347">
      <c r="A347" t="inlineStr">
        <is>
          <t>rota celulose</t>
        </is>
      </c>
      <c r="B347">
        <f>HYPERLINK("https://correiodoestado.com.br/cidades/obras-na-rota-da-celulose-vao-demorar-24-anos-para-terminarem/436752/", "https://correiodoestado.com.br/cidades/obras-na-rota-da-celulose-vao-demorar-24-anos-para-terminarem/436752/")</f>
        <v/>
      </c>
    </row>
    <row r="348">
      <c r="A348" t="inlineStr">
        <is>
          <t>rota celulose</t>
        </is>
      </c>
      <c r="B348">
        <f>HYPERLINK("https://www.campograndenews.com.br/brasil/cidades/governo-deve-bater-martelo-no-leilao-da-rota-da-celulose-em-5-de-dezembro", "https://www.campograndenews.com.br/brasil/cidades/governo-deve-bater-martelo-no-leilao-da-rota-da-celulose-em-5-de-dezembro")</f>
        <v/>
      </c>
    </row>
    <row r="349">
      <c r="A349" t="inlineStr">
        <is>
          <t>rota celulose</t>
        </is>
      </c>
      <c r="B349">
        <f>HYPERLINK("https://portalcelulose.com.br/governo-de-ms-define-data-para-leilao-da-rota-da-celulose/", "https://portalcelulose.com.br/governo-de-ms-define-data-para-leilao-da-rota-da-celulose/")</f>
        <v/>
      </c>
    </row>
    <row r="350">
      <c r="A350" t="inlineStr">
        <is>
          <t>ribas do rio pardo suzano</t>
        </is>
      </c>
      <c r="B350">
        <f>HYPERLINK("https://www.suzano.com.br/noticia/suzano-compartilha-em-video-as-operacoes-da-nova-unidade-em-ribas-do-rio-pardo-ms#:~:text=Unidade%20Ribas%20do%20Rio%20Pardo,de%2010%20mil%20empregos%20diretos.", "https://www.suzano.com.br/noticia/suzano-compartilha-em-video-as-operacoes-da-nova-unidade-em-ribas-do-rio-pardo-ms#:~:text=Unidade%20Ribas%20do%20Rio%20Pardo,de%2010%20mil%20empregos%20diretos.")</f>
        <v/>
      </c>
    </row>
    <row r="351">
      <c r="A351" t="inlineStr">
        <is>
          <t>ribas do rio pardo suzano</t>
        </is>
      </c>
      <c r="B351">
        <f>HYPERLINK("https://www.youtube.com/watch?v=cPBdoRQWIzY", "https://www.youtube.com/watch?v=cPBdoRQWIzY")</f>
        <v/>
      </c>
    </row>
    <row r="352">
      <c r="A352" t="inlineStr">
        <is>
          <t>ribas do rio pardo suzano</t>
        </is>
      </c>
      <c r="B352">
        <f>HYPERLINK("https://www.youtube.com/watch?v=cPBdoRQWIzY", "https://www.youtube.com/watch?v=cPBdoRQWIzY")</f>
        <v/>
      </c>
    </row>
    <row r="353">
      <c r="A353" t="inlineStr">
        <is>
          <t>ribas do rio pardo suzano</t>
        </is>
      </c>
      <c r="B353">
        <f>HYPERLINK("https://www.youtube.com/watch?v=P_dsZS2lIvI", "https://www.youtube.com/watch?v=P_dsZS2lIvI")</f>
        <v/>
      </c>
    </row>
    <row r="354">
      <c r="A354" t="inlineStr">
        <is>
          <t>ribas do rio pardo suzano</t>
        </is>
      </c>
      <c r="B354">
        <f>HYPERLINK("https://www.youtube.com/watch?v=P_dsZS2lIvI", "https://www.youtube.com/watch?v=P_dsZS2lIvI")</f>
        <v/>
      </c>
    </row>
    <row r="355">
      <c r="A355" t="inlineStr">
        <is>
          <t>ribas do rio pardo suzano</t>
        </is>
      </c>
      <c r="B355">
        <f>HYPERLINK("https://www.youtube.com/watch?v=RozoftN5_BA", "https://www.youtube.com/watch?v=RozoftN5_BA")</f>
        <v/>
      </c>
    </row>
    <row r="356">
      <c r="A356" t="inlineStr">
        <is>
          <t>ribas do rio pardo suzano</t>
        </is>
      </c>
      <c r="B356">
        <f>HYPERLINK("https://www.youtube.com/watch?v=RozoftN5_BA", "https://www.youtube.com/watch?v=RozoftN5_BA")</f>
        <v/>
      </c>
    </row>
    <row r="357">
      <c r="A357" t="inlineStr">
        <is>
          <t>ribas do rio pardo suzano</t>
        </is>
      </c>
      <c r="B357">
        <f>HYPERLINK("https://capitalreset.uol.com.br/empresas/companhias-abertas/por-que-a-suzano-investiu-r-22-bilhoes-em-nova-fabrica-estado-da-arte/#:~:text=O%20Projeto%20Cerrado%20levou%20R,descarboniza%C3%A7%C3%A3o%20e%20preserva%C3%A7%C3%A3o%20da%20biodiversidade.", "https://capitalreset.uol.com.br/empresas/companhias-abertas/por-que-a-suzano-investiu-r-22-bilhoes-em-nova-fabrica-estado-da-arte/#:~:text=O%20Projeto%20Cerrado%20levou%20R,descarboniza%C3%A7%C3%A3o%20e%20preserva%C3%A7%C3%A3o%20da%20biodiversidade.")</f>
        <v/>
      </c>
    </row>
    <row r="358">
      <c r="A358" t="inlineStr">
        <is>
          <t>ribas do rio pardo suzano</t>
        </is>
      </c>
      <c r="B358">
        <f>HYPERLINK("https://www.ms.gov.br/noticias/inicio-de-operacao-da-fabrica-de-ribas-do-rio-pardo-e-vitoria-para-concretizar-ms-como-o-vale-da-celulose#:~:text=A%20Suzano%20iniciou%20ontem%20(21,em%20Mato%20Grosso%20do%20Sul.", "https://www.ms.gov.br/noticias/inicio-de-operacao-da-fabrica-de-ribas-do-rio-pardo-e-vitoria-para-concretizar-ms-como-o-vale-da-celulose#:~:text=A%20Suzano%20iniciou%20ontem%20(21,em%20Mato%20Grosso%20do%20Sul.")</f>
        <v/>
      </c>
    </row>
    <row r="359">
      <c r="A359" t="inlineStr">
        <is>
          <t>ribas do rio pardo suzano</t>
        </is>
      </c>
      <c r="B359">
        <f>HYPERLINK("https://agenciadenoticias.ms.gov.br/inicio-de-operacao-da-fabrica-de-ribas-do-rio-pardo-e-vitoria-para-concretizar-ms-como-o-vale-da-celulose/#:~:text=%22Mato%20Grosso%20do%20Sul%20teve,em%20Ribas%20do%20Rio%20Pardo.", "https://agenciadenoticias.ms.gov.br/inicio-de-operacao-da-fabrica-de-ribas-do-rio-pardo-e-vitoria-para-concretizar-ms-como-o-vale-da-celulose/#:~:text=%22Mato%20Grosso%20do%20Sul%20teve,em%20Ribas%20do%20Rio%20Pardo.")</f>
        <v/>
      </c>
    </row>
    <row r="360">
      <c r="A360" t="inlineStr">
        <is>
          <t>ribas do rio pardo suzano</t>
        </is>
      </c>
      <c r="B360">
        <f>HYPERLINK("https://www.suzano.com.br/noticia/suzano-inicia-operacao-da-maior-linha-de-producao-de-celulose-do-mundo#:~:text=A%20constru%C3%A7%C3%A3o%20da%20Unidade%20Ribas,mil%20empregos%20diretos%20foram%20criados.", "https://www.suzano.com.br/noticia/suzano-inicia-operacao-da-maior-linha-de-producao-de-celulose-do-mundo#:~:text=A%20constru%C3%A7%C3%A3o%20da%20Unidade%20Ribas,mil%20empregos%20diretos%20foram%20criados.")</f>
        <v/>
      </c>
    </row>
    <row r="361">
      <c r="A361" t="inlineStr">
        <is>
          <t>ribas do rio pardo suzano</t>
        </is>
      </c>
      <c r="B361">
        <f>HYPERLINK("https://www.suzano.com.br/noticia/suzano-lanca-site-oficial-do-projeto-cerrado-construcao-de-sua-nova-fabrica-de-celulose-em-ribas-do-rio-pardo-ms", "https://www.suzano.com.br/noticia/suzano-lanca-site-oficial-do-projeto-cerrado-construcao-de-sua-nova-fabrica-de-celulose-em-ribas-do-rio-pardo-ms")</f>
        <v/>
      </c>
    </row>
    <row r="362">
      <c r="A362" t="inlineStr">
        <is>
          <t>ribas do rio pardo suzano</t>
        </is>
      </c>
      <c r="B362">
        <f>HYPERLINK("https://www.suzano.com.br/noticia/suzano-lanca-site-oficial-do-projeto-cerrado-construcao-de-sua-nova-fabrica-de-celulose-em-ribas-do-rio-pardo-ms", "https://www.suzano.com.br/noticia/suzano-lanca-site-oficial-do-projeto-cerrado-construcao-de-sua-nova-fabrica-de-celulose-em-ribas-do-rio-pardo-ms")</f>
        <v/>
      </c>
    </row>
    <row r="363">
      <c r="A363" t="inlineStr">
        <is>
          <t>ribas do rio pardo suzano</t>
        </is>
      </c>
      <c r="B363">
        <f>HYPERLINK("https://www.suzano.com.br/noticia/suzano-compartilha-em-video-avancos-nas-obras-da-sua-nova-fabrica-em-ribas-do-rio-pardo-ms-7", "https://www.suzano.com.br/noticia/suzano-compartilha-em-video-avancos-nas-obras-da-sua-nova-fabrica-em-ribas-do-rio-pardo-ms-7")</f>
        <v/>
      </c>
    </row>
    <row r="364">
      <c r="A364" t="inlineStr">
        <is>
          <t>ribas do rio pardo suzano</t>
        </is>
      </c>
      <c r="B364">
        <f>HYPERLINK("https://www.suzano.com.br/noticia/suzano-compartilha-em-video-avancos-nas-obras-da-sua-nova-fabrica-em-ribas-do-rio-pardo-ms-7", "https://www.suzano.com.br/noticia/suzano-compartilha-em-video-avancos-nas-obras-da-sua-nova-fabrica-em-ribas-do-rio-pardo-ms-7")</f>
        <v/>
      </c>
    </row>
    <row r="365">
      <c r="A365" t="inlineStr">
        <is>
          <t>ribas do rio pardo suzano</t>
        </is>
      </c>
      <c r="B365">
        <f>HYPERLINK("https://portalcelulose.com.br/suzano-exibe-detalhes-da-nova-unidade-em-ribas-do-rio-pardo-ms/", "https://portalcelulose.com.br/suzano-exibe-detalhes-da-nova-unidade-em-ribas-do-rio-pardo-ms/")</f>
        <v/>
      </c>
    </row>
    <row r="366">
      <c r="A366" t="inlineStr">
        <is>
          <t>ribas do rio pardo suzano</t>
        </is>
      </c>
      <c r="B366">
        <f>HYPERLINK("https://portalcelulose.com.br/suzano-exibe-detalhes-da-nova-unidade-em-ribas-do-rio-pardo-ms/", "https://portalcelulose.com.br/suzano-exibe-detalhes-da-nova-unidade-em-ribas-do-rio-pardo-ms/")</f>
        <v/>
      </c>
    </row>
    <row r="367">
      <c r="A367" t="inlineStr">
        <is>
          <t>ribas do rio pardo suzano</t>
        </is>
      </c>
      <c r="B367">
        <f>HYPERLINK("https://www.ms.gov.br/noticias/inicio-de-operacao-da-fabrica-de-ribas-do-rio-pardo-e-vitoria-para-concretizar-ms-como-o-vale-da-celulose", "https://www.ms.gov.br/noticias/inicio-de-operacao-da-fabrica-de-ribas-do-rio-pardo-e-vitoria-para-concretizar-ms-como-o-vale-da-celulose")</f>
        <v/>
      </c>
    </row>
    <row r="368">
      <c r="A368" t="inlineStr">
        <is>
          <t>ribas do rio pardo suzano</t>
        </is>
      </c>
      <c r="B368">
        <f>HYPERLINK("https://www.ms.gov.br/noticias/inicio-de-operacao-da-fabrica-de-ribas-do-rio-pardo-e-vitoria-para-concretizar-ms-como-o-vale-da-celulose", "https://www.ms.gov.br/noticias/inicio-de-operacao-da-fabrica-de-ribas-do-rio-pardo-e-vitoria-para-concretizar-ms-como-o-vale-da-celulose")</f>
        <v/>
      </c>
    </row>
    <row r="369">
      <c r="A369" t="inlineStr">
        <is>
          <t>ribas do rio pardo suzano</t>
        </is>
      </c>
      <c r="B369">
        <f>HYPERLINK("https://www.suzano.com.br/noticia/suzano-investira-r-147-bilhoes-na-construcao-de-nova-fabrica-de-celulose-no-mato-grosso-do-sul", "https://www.suzano.com.br/noticia/suzano-investira-r-147-bilhoes-na-construcao-de-nova-fabrica-de-celulose-no-mato-grosso-do-sul")</f>
        <v/>
      </c>
    </row>
    <row r="370">
      <c r="A370" t="inlineStr">
        <is>
          <t>ribas do rio pardo suzano</t>
        </is>
      </c>
      <c r="B370">
        <f>HYPERLINK("https://www.suzano.com.br/noticia/suzano-investira-r-147-bilhoes-na-construcao-de-nova-fabrica-de-celulose-no-mato-grosso-do-sul", "https://www.suzano.com.br/noticia/suzano-investira-r-147-bilhoes-na-construcao-de-nova-fabrica-de-celulose-no-mato-grosso-do-sul")</f>
        <v/>
      </c>
    </row>
    <row r="371">
      <c r="A371" t="inlineStr">
        <is>
          <t>ribas do rio pardo suzano</t>
        </is>
      </c>
      <c r="B371">
        <f>HYPERLINK("https://www.aguaclarams.com.br/economia/2024/07/22/69883/suzano-da-inicio-a-producao-de-celulose-em-ribas-do-rio-pardo.html", "https://www.aguaclarams.com.br/economia/2024/07/22/69883/suzano-da-inicio-a-producao-de-celulose-em-ribas-do-rio-pardo.html")</f>
        <v/>
      </c>
    </row>
    <row r="372">
      <c r="A372" t="inlineStr">
        <is>
          <t>ribas do rio pardo suzano</t>
        </is>
      </c>
      <c r="B372">
        <f>HYPERLINK("https://www.aguaclarams.com.br/economia/2024/07/22/69883/suzano-da-inicio-a-producao-de-celulose-em-ribas-do-rio-pardo.html", "https://www.aguaclarams.com.br/economia/2024/07/22/69883/suzano-da-inicio-a-producao-de-celulose-em-ribas-do-rio-pardo.html")</f>
        <v/>
      </c>
    </row>
    <row r="373">
      <c r="A373" t="inlineStr">
        <is>
          <t>ribas do rio pardo suzano</t>
        </is>
      </c>
      <c r="B373">
        <f>HYPERLINK("https://www.campograndenews.com.br/economia/suzano-adia-inicio-de-operacoes-de-fabrica-de-celulose-em-ribas", "https://www.campograndenews.com.br/economia/suzano-adia-inicio-de-operacoes-de-fabrica-de-celulose-em-ribas")</f>
        <v/>
      </c>
    </row>
    <row r="374">
      <c r="A374" t="inlineStr">
        <is>
          <t>ribas do rio pardo suzano</t>
        </is>
      </c>
      <c r="B374">
        <f>HYPERLINK("https://www.campograndenews.com.br/economia/suzano-adia-inicio-de-operacoes-de-fabrica-de-celulose-em-ribas", "https://www.campograndenews.com.br/economia/suzano-adia-inicio-de-operacoes-de-fabrica-de-celulose-em-ribas")</f>
        <v/>
      </c>
    </row>
    <row r="375">
      <c r="A375" t="inlineStr">
        <is>
          <t>ribas do rio pardo suzano</t>
        </is>
      </c>
      <c r="B375">
        <f>HYPERLINK("https://correiodoestado.com.br/cidades/terceirizadas-da-suzano-aplicam-calote-de-r-92-milhoes-em-ribas-do/430435/", "https://correiodoestado.com.br/cidades/terceirizadas-da-suzano-aplicam-calote-de-r-92-milhoes-em-ribas-do/430435/")</f>
        <v/>
      </c>
    </row>
    <row r="376">
      <c r="A376" t="inlineStr">
        <is>
          <t>ribas do rio pardo suzano</t>
        </is>
      </c>
      <c r="B376">
        <f>HYPERLINK("https://correiodoestado.com.br/cidades/terceirizadas-da-suzano-aplicam-calote-de-r-92-milhoes-em-ribas-do/430435/", "https://correiodoestado.com.br/cidades/terceirizadas-da-suzano-aplicam-calote-de-r-92-milhoes-em-ribas-do/430435/")</f>
        <v/>
      </c>
    </row>
    <row r="377">
      <c r="A377" t="inlineStr">
        <is>
          <t>terminal intermodal pederneiras</t>
        </is>
      </c>
      <c r="B377">
        <f>HYPERLINK("https://www.mrs.com.br/tag/novo-terminal-intermodal/", "https://www.mrs.com.br/tag/novo-terminal-intermodal/")</f>
        <v/>
      </c>
    </row>
    <row r="378">
      <c r="A378" t="inlineStr">
        <is>
          <t>terminal intermodal pederneiras</t>
        </is>
      </c>
      <c r="B378">
        <f>HYPERLINK("https://www.bracell.com/noticias/bracell-e-mrs-inauguram-terminal-intermodal-de-pederneiras/", "https://www.bracell.com/noticias/bracell-e-mrs-inauguram-terminal-intermodal-de-pederneiras/")</f>
        <v/>
      </c>
    </row>
    <row r="379">
      <c r="A379" t="inlineStr">
        <is>
          <t>terminal intermodal pederneiras</t>
        </is>
      </c>
      <c r="B379">
        <f>HYPERLINK("https://portalcelulose.com.br/bracell-alcanca-5-milhoes-de-toneladas-de-celulose-transportada/", "https://portalcelulose.com.br/bracell-alcanca-5-milhoes-de-toneladas-de-celulose-transportada/")</f>
        <v/>
      </c>
    </row>
    <row r="380">
      <c r="A380" t="inlineStr">
        <is>
          <t>terminal intermodal pederneiras</t>
        </is>
      </c>
      <c r="B380">
        <f>HYPERLINK("https://www.portosenavios.com.br/noticias/portos-e-logistica/bracell-atinge-o-marco-de-5-milhoes-de-toneladas-de-celulose-transportada", "https://www.portosenavios.com.br/noticias/portos-e-logistica/bracell-atinge-o-marco-de-5-milhoes-de-toneladas-de-celulose-transportada")</f>
        <v/>
      </c>
    </row>
    <row r="381">
      <c r="A381" t="inlineStr">
        <is>
          <t>terminal intermodal pederneiras</t>
        </is>
      </c>
      <c r="B381">
        <f>HYPERLINK("https://www.portosenavios.com.br/noticias/portos-e-logistica/bracell-atinge-o-marco-de-5-milhoes-de-toneladas-de-celulose-transportada", "https://www.portosenavios.com.br/noticias/portos-e-logistica/bracell-atinge-o-marco-de-5-milhoes-de-toneladas-de-celulose-transportada")</f>
        <v/>
      </c>
    </row>
    <row r="382">
      <c r="A382" t="inlineStr">
        <is>
          <t>terminal intermodal pederneiras</t>
        </is>
      </c>
      <c r="B382">
        <f>HYPERLINK("https://www.gbmx.com.br/mrs-e-bracell-operacao-iniciada-no-complexo-intermodal-de-pederneiras/", "https://www.gbmx.com.br/mrs-e-bracell-operacao-iniciada-no-complexo-intermodal-de-pederneiras/")</f>
        <v/>
      </c>
    </row>
    <row r="383">
      <c r="A383" t="inlineStr">
        <is>
          <t>terminal intermodal pederneiras</t>
        </is>
      </c>
      <c r="B383">
        <f>HYPERLINK("https://www.gbmx.com.br/mrs-e-bracell-operacao-iniciada-no-complexo-intermodal-de-pederneiras/", "https://www.gbmx.com.br/mrs-e-bracell-operacao-iniciada-no-complexo-intermodal-de-pederneiras/")</f>
        <v/>
      </c>
    </row>
    <row r="384">
      <c r="A384" t="inlineStr">
        <is>
          <t>terminal intermodal pederneiras</t>
        </is>
      </c>
      <c r="B384">
        <f>HYPERLINK("https://www.bracell.com/tag/terminal-intermodal-de-pederneiras/", "https://www.bracell.com/tag/terminal-intermodal-de-pederneiras/")</f>
        <v/>
      </c>
    </row>
    <row r="385">
      <c r="A385" t="inlineStr">
        <is>
          <t>terminal intermodal pederneiras</t>
        </is>
      </c>
      <c r="B385">
        <f>HYPERLINK("https://www.bracell.com/tag/terminal-intermodal-de-pederneiras/", "https://www.bracell.com/tag/terminal-intermodal-de-pederneiras/")</f>
        <v/>
      </c>
    </row>
    <row r="386">
      <c r="A386" t="inlineStr">
        <is>
          <t>terminal intermodal pederneiras</t>
        </is>
      </c>
      <c r="B386">
        <f>HYPERLINK("https://sampi.net.br/bauru/noticias/2089986/regional/2021/10/bracell-e-mrs-inauguram-terminal-intermodal-de-pederneiras", "https://sampi.net.br/bauru/noticias/2089986/regional/2021/10/bracell-e-mrs-inauguram-terminal-intermodal-de-pederneiras")</f>
        <v/>
      </c>
    </row>
    <row r="387">
      <c r="A387" t="inlineStr">
        <is>
          <t>terminal intermodal pederneiras</t>
        </is>
      </c>
      <c r="B387">
        <f>HYPERLINK("https://www.facebook.com/permalink.php/?story_fbid=895170395952524&amp;id=100063787143636", "https://www.facebook.com/permalink.php/?story_fbid=895170395952524&amp;id=100063787143636")</f>
        <v/>
      </c>
    </row>
    <row r="388">
      <c r="A388" t="inlineStr">
        <is>
          <t>terminal intermodal pederneiras</t>
        </is>
      </c>
      <c r="B388">
        <f>HYPERLINK("https://www.youtube.com/watch?v=2jLI0l2TNss", "https://www.youtube.com/watch?v=2jLI0l2TNss")</f>
        <v/>
      </c>
    </row>
    <row r="389">
      <c r="A389" t="inlineStr">
        <is>
          <t>terminal intermodal pederneiras</t>
        </is>
      </c>
      <c r="B389">
        <f>HYPERLINK("https://www.youtube.com/watch?v=2jLI0l2TNss", "https://www.youtube.com/watch?v=2jLI0l2TNss")</f>
        <v/>
      </c>
    </row>
    <row r="390">
      <c r="A390" t="inlineStr">
        <is>
          <t>terminal intermodal pederneiras</t>
        </is>
      </c>
      <c r="B390">
        <f>HYPERLINK("https://clickpetroleoegas.com.br/com-apenas-8-meses-de-funcionamento-o-terminal-intermodal-de-pederneiras-ja-atingiu-a-impressionante-marca-de-1-milhao-de-toneladas-de-celulose-transportada-pelas-grandes-empresas-mrs-e-bracell/", "https://clickpetroleoegas.com.br/com-apenas-8-meses-de-funcionamento-o-terminal-intermodal-de-pederneiras-ja-atingiu-a-impressionante-marca-de-1-milhao-de-toneladas-de-celulose-transportada-pelas-grandes-empresas-mrs-e-bracell/")</f>
        <v/>
      </c>
    </row>
    <row r="391">
      <c r="A391" t="inlineStr">
        <is>
          <t>hidrovia tiete</t>
        </is>
      </c>
      <c r="B391">
        <f>HYPERLINK("https://www.saopaulo.sp.gov.br/spnoticias/ultimas-noticias/hidrovia-tiete-parana-registra-crescimento-de-58-na-quantidade-de-carga-transportada/", "https://www.saopaulo.sp.gov.br/spnoticias/ultimas-noticias/hidrovia-tiete-parana-registra-crescimento-de-58-na-quantidade-de-carga-transportada/")</f>
        <v/>
      </c>
    </row>
    <row r="392">
      <c r="A392" t="inlineStr">
        <is>
          <t>hidrovia tiete</t>
        </is>
      </c>
      <c r="B392">
        <f>HYPERLINK("https://g1.globo.com/sp/sorocaba-jundiai/nosso-campo/noticia/2024/09/08/cresce-transporte-de-cargas-na-hidrovia-tiete-parana.ghtml", "https://g1.globo.com/sp/sorocaba-jundiai/nosso-campo/noticia/2024/09/08/cresce-transporte-de-cargas-na-hidrovia-tiete-parana.ghtml")</f>
        <v/>
      </c>
    </row>
    <row r="393">
      <c r="A393" t="inlineStr">
        <is>
          <t>hidrovia tiete</t>
        </is>
      </c>
      <c r="B393">
        <f>HYPERLINK("https://g1.globo.com/sp/bauru-marilia/noticia/2024/07/23/transporte-de-cargas-pela-hidrovia-tiete-parana-cresce-no-primeiro-semestre-de-2024.ghtml", "https://g1.globo.com/sp/bauru-marilia/noticia/2024/07/23/transporte-de-cargas-pela-hidrovia-tiete-parana-cresce-no-primeiro-semestre-de-2024.ghtml")</f>
        <v/>
      </c>
    </row>
    <row r="394">
      <c r="A394" t="inlineStr">
        <is>
          <t>hidrovia tiete</t>
        </is>
      </c>
      <c r="B394">
        <f>HYPERLINK("https://www.portosenavios.com.br/noticias/navegacao-e-marinha/hidrovia-tiete-parana-registra-crescimento-de-5-8-na-quantidade-de-carga-transportada", "https://www.portosenavios.com.br/noticias/navegacao-e-marinha/hidrovia-tiete-parana-registra-crescimento-de-5-8-na-quantidade-de-carga-transportada")</f>
        <v/>
      </c>
    </row>
    <row r="395">
      <c r="A395" t="inlineStr">
        <is>
          <t>hidrovia tiete</t>
        </is>
      </c>
      <c r="B395">
        <f>HYPERLINK("https://exame.com/noticias-sobre/hidrovias/", "https://exame.com/noticias-sobre/hidrovias/")</f>
        <v/>
      </c>
    </row>
    <row r="396">
      <c r="A396" t="inlineStr">
        <is>
          <t>hidrovia tiete</t>
        </is>
      </c>
      <c r="B396">
        <f>HYPERLINK("https://www.totvs.com/blog/gestao-logistica/transporte-hidroviario-no-brasil/#:~:text=Qual%20%C3%A9%20a%20maior%20hidrovia,de%20cargas%20agr%C3%ADcolas%20e%20industriais.", "https://www.totvs.com/blog/gestao-logistica/transporte-hidroviario-no-brasil/#:~:text=Qual%20%C3%A9%20a%20maior%20hidrovia,de%20cargas%20agr%C3%ADcolas%20e%20industriais.")</f>
        <v/>
      </c>
    </row>
    <row r="397">
      <c r="A397" t="inlineStr">
        <is>
          <t>hidrovia tiete</t>
        </is>
      </c>
      <c r="B397">
        <f>HYPERLINK("https://semil.sp.gov.br/htp/hidrovia-tiete-parana/#:~:text=A%20Hidrovia%20Tiet%C3%AA%2DParan%C3%A1%20compreende,vinculado%20ao%20Minist%C3%A9rio%20dos%20Transportes", "https://semil.sp.gov.br/htp/hidrovia-tiete-parana/#:~:text=A%20Hidrovia%20Tiet%C3%AA%2DParan%C3%A1%20compreende,vinculado%20ao%20Minist%C3%A9rio%20dos%20Transportes")</f>
        <v/>
      </c>
    </row>
    <row r="398">
      <c r="A398" t="inlineStr">
        <is>
          <t>hidrovia tiete</t>
        </is>
      </c>
      <c r="B398">
        <f>HYPERLINK("https://mundoeducacao.uol.com.br/geografia/hidrovias.htm#:~:text=Hidrovia%20Tiet%C3%AA%2DParan%C3%A1%3A%20%C3%89%20considerada,de%202.400%20quil%C3%B4metros%20de%20extens%C3%A3o.", "https://mundoeducacao.uol.com.br/geografia/hidrovias.htm#:~:text=Hidrovia%20Tiet%C3%AA%2DParan%C3%A1%3A%20%C3%89%20considerada,de%202.400%20quil%C3%B4metros%20de%20extens%C3%A3o.")</f>
        <v/>
      </c>
    </row>
    <row r="399">
      <c r="A399" t="inlineStr">
        <is>
          <t>hidrovia tiete</t>
        </is>
      </c>
      <c r="B399">
        <f>HYPERLINK("https://www.saopaulo.sp.gov.br/spnoticias/ultimas-noticias/hidrovia-tiete-parana-tem-alta-de-1207-na-movimentacao-de-cargas/#:~:text=Em%20sua%20extens%C3%A3o%2C%20a%20Hidrovia,Gerais%2C%20Goi%C3%A1s%20e%20S%C3%A3o%20Paulo.", "https://www.saopaulo.sp.gov.br/spnoticias/ultimas-noticias/hidrovia-tiete-parana-tem-alta-de-1207-na-movimentacao-de-cargas/#:~:text=Em%20sua%20extens%C3%A3o%2C%20a%20Hidrovia,Gerais%2C%20Goi%C3%A1s%20e%20S%C3%A3o%20Paulo.")</f>
        <v/>
      </c>
    </row>
    <row r="400">
      <c r="A400" t="inlineStr">
        <is>
          <t>hidrovia tiete</t>
        </is>
      </c>
      <c r="B400">
        <f>HYPERLINK("https://www.youtube.com/watch?v=cioBgN0YHG8", "https://www.youtube.com/watch?v=cioBgN0YHG8")</f>
        <v/>
      </c>
    </row>
    <row r="401">
      <c r="A401" t="inlineStr">
        <is>
          <t>hidrovia tiete</t>
        </is>
      </c>
      <c r="B401">
        <f>HYPERLINK("https://www.youtube.com/watch?v=cioBgN0YHG8", "https://www.youtube.com/watch?v=cioBgN0YHG8")</f>
        <v/>
      </c>
    </row>
    <row r="402">
      <c r="A402" t="inlineStr">
        <is>
          <t>hidrovia tiete</t>
        </is>
      </c>
      <c r="B402">
        <f>HYPERLINK("https://globoplay.globo.com/v/12736883/", "https://globoplay.globo.com/v/12736883/")</f>
        <v/>
      </c>
    </row>
    <row r="403">
      <c r="A403" t="inlineStr">
        <is>
          <t>hidrovia tiete</t>
        </is>
      </c>
      <c r="B403">
        <f>HYPERLINK("https://globoplay.globo.com/v/12736883/", "https://globoplay.globo.com/v/12736883/")</f>
        <v/>
      </c>
    </row>
    <row r="404">
      <c r="A404" t="inlineStr">
        <is>
          <t>hidrovia tiete</t>
        </is>
      </c>
      <c r="B404">
        <f>HYPERLINK("https://www.saopaulo.sp.gov.br/spnoticias/ultimas-noticias/hidrovia-tiete-parana-tem-alta-de-1207-na-movimentacao-de-cargas/", "https://www.saopaulo.sp.gov.br/spnoticias/ultimas-noticias/hidrovia-tiete-parana-tem-alta-de-1207-na-movimentacao-de-cargas/")</f>
        <v/>
      </c>
    </row>
    <row r="405">
      <c r="A405" t="inlineStr">
        <is>
          <t>hidrovia tiete</t>
        </is>
      </c>
      <c r="B405">
        <f>HYPERLINK("https://hidroviaveis.com.br/videos/jornal-da-globo-quase-10-milhoes-de-toneladas-de-graos-vao-ser-transportadas-pela-hidrovia-tiete-parana/", "https://hidroviaveis.com.br/videos/jornal-da-globo-quase-10-milhoes-de-toneladas-de-graos-vao-ser-transportadas-pela-hidrovia-tiete-parana/")</f>
        <v/>
      </c>
    </row>
    <row r="406">
      <c r="A406" t="inlineStr">
        <is>
          <t>hidrovia tiete</t>
        </is>
      </c>
      <c r="B406">
        <f>HYPERLINK("https://hidroviaveis.com.br/videos/jornal-da-globo-quase-10-milhoes-de-toneladas-de-graos-vao-ser-transportadas-pela-hidrovia-tiete-parana/", "https://hidroviaveis.com.br/videos/jornal-da-globo-quase-10-milhoes-de-toneladas-de-graos-vao-ser-transportadas-pela-hidrovia-tiete-parana/")</f>
        <v/>
      </c>
    </row>
    <row r="407">
      <c r="A407" t="inlineStr">
        <is>
          <t>hidrovia tiete</t>
        </is>
      </c>
      <c r="B407">
        <f>HYPERLINK("https://semil.sp.gov.br/htp/hidrovia-tiete-parana/carga-transportada/", "https://semil.sp.gov.br/htp/hidrovia-tiete-parana/carga-transportada/")</f>
        <v/>
      </c>
    </row>
    <row r="408">
      <c r="A408" t="inlineStr">
        <is>
          <t>hidrovia tiete</t>
        </is>
      </c>
      <c r="B408">
        <f>HYPERLINK("https://semil.sp.gov.br/htp/", "https://semil.sp.gov.br/htp/")</f>
        <v/>
      </c>
    </row>
    <row r="409">
      <c r="A409" t="inlineStr">
        <is>
          <t>hidrovia tiete</t>
        </is>
      </c>
      <c r="B409">
        <f>HYPERLINK("https://semil.sp.gov.br/htp/hidrovia-tiete-parana/infraestrutura/", "https://semil.sp.gov.br/htp/hidrovia-tiete-parana/infraestrutura/")</f>
        <v/>
      </c>
    </row>
    <row r="410">
      <c r="A410" t="inlineStr">
        <is>
          <t>hidrovia tiete</t>
        </is>
      </c>
      <c r="B410">
        <f>HYPERLINK("https://semil.sp.gov.br/htp/sistema-hidroviario/", "https://semil.sp.gov.br/htp/sistema-hidroviario/")</f>
        <v/>
      </c>
    </row>
    <row r="411">
      <c r="A411" t="inlineStr">
        <is>
          <t>hidrovia tiete</t>
        </is>
      </c>
      <c r="B411">
        <f>HYPERLINK("https://semil.sp.gov.br/htp/sobre-o-dh/", "https://semil.sp.gov.br/htp/sobre-o-dh/")</f>
        <v/>
      </c>
    </row>
    <row r="412">
      <c r="A412" t="inlineStr">
        <is>
          <t>hidrovia tiete</t>
        </is>
      </c>
      <c r="B412">
        <f>HYPERLINK("https://semil.sp.gov.br/htp/contato/", "https://semil.sp.gov.br/htp/contato/")</f>
        <v/>
      </c>
    </row>
    <row r="413">
      <c r="A413" t="inlineStr">
        <is>
          <t>eldorado santos</t>
        </is>
      </c>
      <c r="B413">
        <f>HYPERLINK("https://g1.globo.com/sp/santos-regiao/cidade/eldorado-sp/", "https://g1.globo.com/sp/santos-regiao/cidade/eldorado-sp/")</f>
        <v/>
      </c>
    </row>
    <row r="414">
      <c r="A414" t="inlineStr">
        <is>
          <t>eldorado santos</t>
        </is>
      </c>
      <c r="B414">
        <f>HYPERLINK("https://www.eldoradobrasil.com.br/pb/category/noticia/", "https://www.eldoradobrasil.com.br/pb/category/noticia/")</f>
        <v/>
      </c>
    </row>
    <row r="415">
      <c r="A415" t="inlineStr">
        <is>
          <t>eldorado santos</t>
        </is>
      </c>
      <c r="B415">
        <f>HYPERLINK("https://portalbenews.com.br/eldorado-comemora-1-ano-em-santos-com-aumento-de-30-na-produtividade/", "https://portalbenews.com.br/eldorado-comemora-1-ano-em-santos-com-aumento-de-30-na-produtividade/")</f>
        <v/>
      </c>
    </row>
    <row r="416">
      <c r="A416" t="inlineStr">
        <is>
          <t>eldorado santos</t>
        </is>
      </c>
      <c r="B416">
        <f>HYPERLINK("https://www.eldoradobrasil.com.br/pb/governanca/modelo-de-gestao/#:~:text=A%20companhia%20%C3%A9%20controlada%20pela,%C3%BAnicos%20acionistas%20da%20Eldorado%20Brasil.", "https://www.eldoradobrasil.com.br/pb/governanca/modelo-de-gestao/#:~:text=A%20companhia%20%C3%A9%20controlada%20pela,%C3%BAnicos%20acionistas%20da%20Eldorado%20Brasil.")</f>
        <v/>
      </c>
    </row>
    <row r="417">
      <c r="A417" t="inlineStr">
        <is>
          <t>eldorado santos</t>
        </is>
      </c>
      <c r="B417">
        <f>HYPERLINK("https://www.eldorado.sp.gov.br/portal/servicos/1005/conheca-eldorado/#:~:text=Em%201948%20o%20nome%20Xiririca,operou%20de%201926%20a%201962.", "https://www.eldorado.sp.gov.br/portal/servicos/1005/conheca-eldorado/#:~:text=Em%201948%20o%20nome%20Xiririca,operou%20de%201926%20a%201962.")</f>
        <v/>
      </c>
    </row>
    <row r="418">
      <c r="A418" t="inlineStr">
        <is>
          <t>eldorado santos</t>
        </is>
      </c>
      <c r="B418">
        <f>HYPERLINK("https://pt.wikipedia.org/wiki/Eldorado_(S%C3%A3o_Paulo)#:~:text=%C3%89%20o%20quarto%20maior%20munic%C3%ADpio,era%20de%2013%20069%20habitantes.", "https://pt.wikipedia.org/wiki/Eldorado_(S%C3%A3o_Paulo)#:~:text=%C3%89%20o%20quarto%20maior%20munic%C3%ADpio,era%20de%2013%20069%20habitantes.")</f>
        <v/>
      </c>
    </row>
    <row r="419">
      <c r="A419" t="inlineStr">
        <is>
          <t>eldorado santos</t>
        </is>
      </c>
      <c r="B419">
        <f>HYPERLINK("https://www.eldorado.sp.gov.br/portal/noticias/0/3/2682/10-de-marco--aniversario-de-eldorado#:~:text=Parab%C3%A9ns%20Eldorado%20pelo%20seus%20179,10%20de%20mar%C3%A7o%20de%202021.", "https://www.eldorado.sp.gov.br/portal/noticias/0/3/2682/10-de-marco--aniversario-de-eldorado#:~:text=Parab%C3%A9ns%20Eldorado%20pelo%20seus%20179,10%20de%20mar%C3%A7o%20de%202021.")</f>
        <v/>
      </c>
    </row>
    <row r="420">
      <c r="A420" t="inlineStr">
        <is>
          <t>eldorado santos</t>
        </is>
      </c>
      <c r="B420">
        <f>HYPERLINK("https://www.eldoradobrasil.com.br/pb/eldorado-brasil-realiza-primeiro-embarque-de-celulose-no-novo-terminal-em-santos/", "https://www.eldoradobrasil.com.br/pb/eldorado-brasil-realiza-primeiro-embarque-de-celulose-no-novo-terminal-em-santos/")</f>
        <v/>
      </c>
    </row>
    <row r="421">
      <c r="A421" t="inlineStr">
        <is>
          <t>eldorado santos</t>
        </is>
      </c>
      <c r="B421">
        <f>HYPERLINK("https://portalcelulose.com.br/eldorado-brasil-celebra-um-ano-do-terminal-eblog-em-santos-com-aumento-de-30-na-produtividade/", "https://portalcelulose.com.br/eldorado-brasil-celebra-um-ano-do-terminal-eblog-em-santos-com-aumento-de-30-na-produtividade/")</f>
        <v/>
      </c>
    </row>
    <row r="422">
      <c r="A422" t="inlineStr">
        <is>
          <t>eldorado santos</t>
        </is>
      </c>
      <c r="B422">
        <f>HYPERLINK("https://www.cnnbrasil.com.br/tudo-sobre/eldorado-celulose/", "https://www.cnnbrasil.com.br/tudo-sobre/eldorado-celulose/")</f>
        <v/>
      </c>
    </row>
    <row r="423">
      <c r="A423" t="inlineStr">
        <is>
          <t>eldorado santos</t>
        </is>
      </c>
      <c r="B423">
        <f>HYPERLINK("https://www.atribuna.com.br/noticias/portomar/eldorado-aumenta-em-45-a-operac-o-com-celulose-no-porto-de-santos-1.428758", "https://www.atribuna.com.br/noticias/portomar/eldorado-aumenta-em-45-a-operac-o-com-celulose-no-porto-de-santos-1.428758")</f>
        <v/>
      </c>
    </row>
    <row r="424">
      <c r="A424" t="inlineStr">
        <is>
          <t>eldorado santos</t>
        </is>
      </c>
      <c r="B424">
        <f>HYPERLINK("https://www.portosenavios.com.br/noticias/portos-e-logistica/eldorado-brasil-comemora-um-ano-de-operacao-do-terminal-eblog-em-santos-com-aumento-de-produtividade", "https://www.portosenavios.com.br/noticias/portos-e-logistica/eldorado-brasil-comemora-um-ano-de-operacao-do-terminal-eblog-em-santos-com-aumento-de-produtividade")</f>
        <v/>
      </c>
    </row>
    <row r="425">
      <c r="A425" t="inlineStr">
        <is>
          <t>eldorado santos</t>
        </is>
      </c>
      <c r="B425">
        <f>HYPERLINK("https://g1.globo.com/sp/santos-regiao/eleicoes/2024/noticia/2024/09/10/retratos-da-regiao-eldorado-sp-perde-moradores-por-falta-de-emprego-e-tem-candidatos-a-prefeito-com-semelhancas.ghtml", "https://g1.globo.com/sp/santos-regiao/eleicoes/2024/noticia/2024/09/10/retratos-da-regiao-eldorado-sp-perde-moradores-por-falta-de-emprego-e-tem-candidatos-a-prefeito-com-semelhancas.ghtml")</f>
        <v/>
      </c>
    </row>
    <row r="426">
      <c r="A426" t="inlineStr">
        <is>
          <t>eldorado santos</t>
        </is>
      </c>
      <c r="B426">
        <f>HYPERLINK("https://jornalportuario.com/noticia/258/porto-de-santos-terminal-eldorado-brasil-celebra-um-ano-de-operacoes-com-grande-estilo", "https://jornalportuario.com/noticia/258/porto-de-santos-terminal-eldorado-brasil-celebra-um-ano-de-operacoes-com-grande-estilo")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2024-10-21T12:50:17Z</dcterms:created>
  <dcterms:modified xmlns:dcterms="http://purl.org/dc/terms/" xmlns:xsi="http://www.w3.org/2001/XMLSchema-instance" xsi:type="dcterms:W3CDTF">2024-10-21T12:50:17Z</dcterms:modified>
</cp:coreProperties>
</file>