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Algoritmi_continua\"/>
    </mc:Choice>
  </mc:AlternateContent>
  <xr:revisionPtr revIDLastSave="0" documentId="13_ncr:1_{F3290C9B-8332-4D4A-87F6-FB745B7A9053}" xr6:coauthVersionLast="47" xr6:coauthVersionMax="47" xr10:uidLastSave="{00000000-0000-0000-0000-000000000000}"/>
  <bookViews>
    <workbookView xWindow="-110" yWindow="-110" windowWidth="21820" windowHeight="13900" activeTab="3" xr2:uid="{79E761C8-695D-D049-9425-67E438FF946E}"/>
  </bookViews>
  <sheets>
    <sheet name="5-asset portfolio optimization" sheetId="1" r:id="rId1"/>
    <sheet name="exp_ret" sheetId="7" r:id="rId2"/>
    <sheet name="Portfolio_curve" sheetId="3" r:id="rId3"/>
    <sheet name="Variance-covariance" sheetId="4" r:id="rId4"/>
    <sheet name="Correlation_matrix" sheetId="5" r:id="rId5"/>
    <sheet name="Data Returns" sheetId="6" r:id="rId6"/>
  </sheets>
  <externalReferences>
    <externalReference r:id="rId7"/>
    <externalReference r:id="rId8"/>
  </externalReferences>
  <definedNames>
    <definedName name="_xlnm._FilterDatabase" localSheetId="5" hidden="1">'Data Returns'!$A$4:$F$4</definedName>
    <definedName name="A" localSheetId="0">'5-asset portfolio optimization'!$B$44</definedName>
    <definedName name="A">'[1]3-asset portfolio (simulated)'!$B$47</definedName>
    <definedName name="B" localSheetId="0">'5-asset portfolio optimization'!$B$45</definedName>
    <definedName name="B">'[1]3-asset portfolio (simulated)'!$B$48</definedName>
    <definedName name="C_" localSheetId="0">'5-asset portfolio optimization'!$B$46</definedName>
    <definedName name="e" localSheetId="0">'5-asset portfolio optimization'!$A$50:$A$52</definedName>
    <definedName name="e">'[1]3-asset portfolio (simulated)'!$A$42:$A$44</definedName>
    <definedName name="mu" localSheetId="0">'5-asset portfolio optimization'!#REF!</definedName>
    <definedName name="mu">'[1]3-asset portfolio (simulated)'!$B$6:$B$8</definedName>
    <definedName name="mu_P" localSheetId="0">'5-asset portfolio optimization'!$B$24</definedName>
    <definedName name="mu_P">'[1]3-asset portfolio (simulated)'!$B$25</definedName>
    <definedName name="omega">'[2]BL_model (real data)'!$A$57:$C$59</definedName>
    <definedName name="Q">'[2]BL_model (real data)'!$G$16:$G$18</definedName>
    <definedName name="risk_aversion">'[2]BL_model (real data)'!$B$43</definedName>
    <definedName name="solver_adj" localSheetId="0" hidden="1">'5-asset portfolio optimization'!#REF!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5" hidden="1">1</definedName>
    <definedName name="solver_itr" localSheetId="0" hidden="1">2147483647</definedName>
    <definedName name="solver_lhs1" localSheetId="0" hidden="1">'5-asset portfolio optimization'!#REF!</definedName>
    <definedName name="solver_lhs2" localSheetId="0" hidden="1">'5-asset portfolio optimization'!#REF!</definedName>
    <definedName name="solver_lhs3" localSheetId="0" hidden="1">'5-asset portfolio optimization'!#REF!</definedName>
    <definedName name="solver_lin" localSheetId="0" hidden="1">2</definedName>
    <definedName name="solver_lin" localSheetId="5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5" hidden="1">1</definedName>
    <definedName name="solver_nod" localSheetId="0" hidden="1">2147483647</definedName>
    <definedName name="solver_num" localSheetId="0" hidden="1">2</definedName>
    <definedName name="solver_num" localSheetId="5" hidden="1">0</definedName>
    <definedName name="solver_opt" localSheetId="0" hidden="1">'5-asset portfolio optimization'!#REF!</definedName>
    <definedName name="solver_opt" localSheetId="5" hidden="1">'Data Returns'!$P$6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1</definedName>
    <definedName name="solver_rhs2" localSheetId="0" hidden="1">0.22</definedName>
    <definedName name="solver_rhs3" localSheetId="0" hidden="1">0.025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5" hidden="1">1</definedName>
    <definedName name="solver_val" localSheetId="0" hidden="1">0</definedName>
    <definedName name="solver_val" localSheetId="5" hidden="1">0</definedName>
    <definedName name="solver_ver" localSheetId="0" hidden="1">3</definedName>
    <definedName name="solver_ver" localSheetId="5" hidden="1">2</definedName>
    <definedName name="total_mkt_cap">'[2]BL_model (real data)'!$B$9</definedName>
    <definedName name="V" localSheetId="0">'5-asset portfolio optimization'!$B$15:$D$17</definedName>
    <definedName name="V">'[1]3-asset portfolio (simulated)'!$B$18:$D$20</definedName>
    <definedName name="var_covar">'Variance-covariance'!$B$4:$F$8</definedName>
    <definedName name="vol_" localSheetId="0">'5-asset portfolio optimization'!#REF!</definedName>
    <definedName name="weights" localSheetId="0">'5-asset portfolio optimization'!$B$30:$B$32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79" i="6" l="1"/>
  <c r="M279" i="6"/>
  <c r="U279" i="6" s="1"/>
  <c r="L279" i="6"/>
  <c r="K279" i="6"/>
  <c r="J279" i="6"/>
  <c r="I279" i="6"/>
  <c r="H279" i="6"/>
  <c r="N278" i="6"/>
  <c r="M278" i="6"/>
  <c r="U278" i="6" s="1"/>
  <c r="L278" i="6"/>
  <c r="K278" i="6"/>
  <c r="J278" i="6"/>
  <c r="I278" i="6"/>
  <c r="H278" i="6"/>
  <c r="N277" i="6"/>
  <c r="M277" i="6"/>
  <c r="U277" i="6" s="1"/>
  <c r="L277" i="6"/>
  <c r="K277" i="6"/>
  <c r="J277" i="6"/>
  <c r="I277" i="6"/>
  <c r="H277" i="6"/>
  <c r="N276" i="6"/>
  <c r="M276" i="6"/>
  <c r="L276" i="6"/>
  <c r="K276" i="6"/>
  <c r="J276" i="6"/>
  <c r="I276" i="6"/>
  <c r="H276" i="6"/>
  <c r="N275" i="6"/>
  <c r="M275" i="6"/>
  <c r="L275" i="6"/>
  <c r="K275" i="6"/>
  <c r="J275" i="6"/>
  <c r="I275" i="6"/>
  <c r="H275" i="6"/>
  <c r="N274" i="6"/>
  <c r="U274" i="6" s="1"/>
  <c r="M274" i="6"/>
  <c r="L274" i="6"/>
  <c r="K274" i="6"/>
  <c r="J274" i="6"/>
  <c r="I274" i="6"/>
  <c r="H274" i="6"/>
  <c r="N273" i="6"/>
  <c r="M273" i="6"/>
  <c r="U273" i="6" s="1"/>
  <c r="L273" i="6"/>
  <c r="K273" i="6"/>
  <c r="J273" i="6"/>
  <c r="I273" i="6"/>
  <c r="H273" i="6"/>
  <c r="N272" i="6"/>
  <c r="M272" i="6"/>
  <c r="L272" i="6"/>
  <c r="K272" i="6"/>
  <c r="J272" i="6"/>
  <c r="I272" i="6"/>
  <c r="H272" i="6"/>
  <c r="N271" i="6"/>
  <c r="M271" i="6"/>
  <c r="U271" i="6" s="1"/>
  <c r="L271" i="6"/>
  <c r="K271" i="6"/>
  <c r="J271" i="6"/>
  <c r="I271" i="6"/>
  <c r="H271" i="6"/>
  <c r="N270" i="6"/>
  <c r="M270" i="6"/>
  <c r="U270" i="6" s="1"/>
  <c r="L270" i="6"/>
  <c r="K270" i="6"/>
  <c r="J270" i="6"/>
  <c r="I270" i="6"/>
  <c r="H270" i="6"/>
  <c r="N269" i="6"/>
  <c r="M269" i="6"/>
  <c r="L269" i="6"/>
  <c r="K269" i="6"/>
  <c r="J269" i="6"/>
  <c r="I269" i="6"/>
  <c r="H269" i="6"/>
  <c r="N268" i="6"/>
  <c r="M268" i="6"/>
  <c r="L268" i="6"/>
  <c r="K268" i="6"/>
  <c r="J268" i="6"/>
  <c r="I268" i="6"/>
  <c r="H268" i="6"/>
  <c r="N267" i="6"/>
  <c r="M267" i="6"/>
  <c r="L267" i="6"/>
  <c r="K267" i="6"/>
  <c r="J267" i="6"/>
  <c r="I267" i="6"/>
  <c r="H267" i="6"/>
  <c r="N266" i="6"/>
  <c r="M266" i="6"/>
  <c r="U266" i="6" s="1"/>
  <c r="L266" i="6"/>
  <c r="K266" i="6"/>
  <c r="J266" i="6"/>
  <c r="I266" i="6"/>
  <c r="H266" i="6"/>
  <c r="N265" i="6"/>
  <c r="M265" i="6"/>
  <c r="U265" i="6" s="1"/>
  <c r="L265" i="6"/>
  <c r="K265" i="6"/>
  <c r="J265" i="6"/>
  <c r="I265" i="6"/>
  <c r="H265" i="6"/>
  <c r="N264" i="6"/>
  <c r="U264" i="6" s="1"/>
  <c r="M264" i="6"/>
  <c r="L264" i="6"/>
  <c r="K264" i="6"/>
  <c r="J264" i="6"/>
  <c r="I264" i="6"/>
  <c r="H264" i="6"/>
  <c r="N263" i="6"/>
  <c r="M263" i="6"/>
  <c r="U263" i="6" s="1"/>
  <c r="L263" i="6"/>
  <c r="K263" i="6"/>
  <c r="J263" i="6"/>
  <c r="I263" i="6"/>
  <c r="H263" i="6"/>
  <c r="N262" i="6"/>
  <c r="M262" i="6"/>
  <c r="U262" i="6" s="1"/>
  <c r="L262" i="6"/>
  <c r="K262" i="6"/>
  <c r="J262" i="6"/>
  <c r="I262" i="6"/>
  <c r="H262" i="6"/>
  <c r="N261" i="6"/>
  <c r="M261" i="6"/>
  <c r="L261" i="6"/>
  <c r="K261" i="6"/>
  <c r="J261" i="6"/>
  <c r="I261" i="6"/>
  <c r="H261" i="6"/>
  <c r="N260" i="6"/>
  <c r="M260" i="6"/>
  <c r="L260" i="6"/>
  <c r="K260" i="6"/>
  <c r="J260" i="6"/>
  <c r="I260" i="6"/>
  <c r="H260" i="6"/>
  <c r="N259" i="6"/>
  <c r="M259" i="6"/>
  <c r="L259" i="6"/>
  <c r="K259" i="6"/>
  <c r="J259" i="6"/>
  <c r="I259" i="6"/>
  <c r="H259" i="6"/>
  <c r="N258" i="6"/>
  <c r="U258" i="6" s="1"/>
  <c r="M258" i="6"/>
  <c r="L258" i="6"/>
  <c r="K258" i="6"/>
  <c r="J258" i="6"/>
  <c r="I258" i="6"/>
  <c r="H258" i="6"/>
  <c r="N257" i="6"/>
  <c r="M257" i="6"/>
  <c r="U257" i="6" s="1"/>
  <c r="L257" i="6"/>
  <c r="K257" i="6"/>
  <c r="J257" i="6"/>
  <c r="I257" i="6"/>
  <c r="H257" i="6"/>
  <c r="N256" i="6"/>
  <c r="U256" i="6" s="1"/>
  <c r="M256" i="6"/>
  <c r="L256" i="6"/>
  <c r="K256" i="6"/>
  <c r="J256" i="6"/>
  <c r="I256" i="6"/>
  <c r="H256" i="6"/>
  <c r="N255" i="6"/>
  <c r="M255" i="6"/>
  <c r="U255" i="6" s="1"/>
  <c r="L255" i="6"/>
  <c r="K255" i="6"/>
  <c r="J255" i="6"/>
  <c r="I255" i="6"/>
  <c r="H255" i="6"/>
  <c r="N254" i="6"/>
  <c r="M254" i="6"/>
  <c r="U254" i="6" s="1"/>
  <c r="L254" i="6"/>
  <c r="K254" i="6"/>
  <c r="J254" i="6"/>
  <c r="I254" i="6"/>
  <c r="H254" i="6"/>
  <c r="N253" i="6"/>
  <c r="M253" i="6"/>
  <c r="L253" i="6"/>
  <c r="K253" i="6"/>
  <c r="J253" i="6"/>
  <c r="I253" i="6"/>
  <c r="H253" i="6"/>
  <c r="N252" i="6"/>
  <c r="M252" i="6"/>
  <c r="L252" i="6"/>
  <c r="K252" i="6"/>
  <c r="J252" i="6"/>
  <c r="I252" i="6"/>
  <c r="H252" i="6"/>
  <c r="N251" i="6"/>
  <c r="M251" i="6"/>
  <c r="L251" i="6"/>
  <c r="K251" i="6"/>
  <c r="J251" i="6"/>
  <c r="I251" i="6"/>
  <c r="H251" i="6"/>
  <c r="N250" i="6"/>
  <c r="M250" i="6"/>
  <c r="U250" i="6" s="1"/>
  <c r="L250" i="6"/>
  <c r="K250" i="6"/>
  <c r="J250" i="6"/>
  <c r="I250" i="6"/>
  <c r="H250" i="6"/>
  <c r="N249" i="6"/>
  <c r="M249" i="6"/>
  <c r="U249" i="6" s="1"/>
  <c r="L249" i="6"/>
  <c r="K249" i="6"/>
  <c r="J249" i="6"/>
  <c r="I249" i="6"/>
  <c r="H249" i="6"/>
  <c r="N248" i="6"/>
  <c r="U248" i="6" s="1"/>
  <c r="M248" i="6"/>
  <c r="L248" i="6"/>
  <c r="K248" i="6"/>
  <c r="J248" i="6"/>
  <c r="I248" i="6"/>
  <c r="H248" i="6"/>
  <c r="N247" i="6"/>
  <c r="M247" i="6"/>
  <c r="U247" i="6" s="1"/>
  <c r="L247" i="6"/>
  <c r="K247" i="6"/>
  <c r="J247" i="6"/>
  <c r="I247" i="6"/>
  <c r="H247" i="6"/>
  <c r="N246" i="6"/>
  <c r="M246" i="6"/>
  <c r="U246" i="6" s="1"/>
  <c r="L246" i="6"/>
  <c r="K246" i="6"/>
  <c r="J246" i="6"/>
  <c r="I246" i="6"/>
  <c r="H246" i="6"/>
  <c r="N245" i="6"/>
  <c r="M245" i="6"/>
  <c r="L245" i="6"/>
  <c r="K245" i="6"/>
  <c r="J245" i="6"/>
  <c r="I245" i="6"/>
  <c r="H245" i="6"/>
  <c r="N244" i="6"/>
  <c r="M244" i="6"/>
  <c r="L244" i="6"/>
  <c r="K244" i="6"/>
  <c r="J244" i="6"/>
  <c r="I244" i="6"/>
  <c r="H244" i="6"/>
  <c r="N243" i="6"/>
  <c r="M243" i="6"/>
  <c r="L243" i="6"/>
  <c r="K243" i="6"/>
  <c r="J243" i="6"/>
  <c r="I243" i="6"/>
  <c r="H243" i="6"/>
  <c r="N242" i="6"/>
  <c r="U242" i="6" s="1"/>
  <c r="M242" i="6"/>
  <c r="L242" i="6"/>
  <c r="K242" i="6"/>
  <c r="J242" i="6"/>
  <c r="I242" i="6"/>
  <c r="H242" i="6"/>
  <c r="N241" i="6"/>
  <c r="M241" i="6"/>
  <c r="U241" i="6" s="1"/>
  <c r="L241" i="6"/>
  <c r="K241" i="6"/>
  <c r="J241" i="6"/>
  <c r="I241" i="6"/>
  <c r="H241" i="6"/>
  <c r="N240" i="6"/>
  <c r="U240" i="6" s="1"/>
  <c r="M240" i="6"/>
  <c r="L240" i="6"/>
  <c r="K240" i="6"/>
  <c r="J240" i="6"/>
  <c r="I240" i="6"/>
  <c r="H240" i="6"/>
  <c r="N239" i="6"/>
  <c r="M239" i="6"/>
  <c r="U239" i="6" s="1"/>
  <c r="L239" i="6"/>
  <c r="K239" i="6"/>
  <c r="J239" i="6"/>
  <c r="I239" i="6"/>
  <c r="H239" i="6"/>
  <c r="N238" i="6"/>
  <c r="M238" i="6"/>
  <c r="U238" i="6" s="1"/>
  <c r="L238" i="6"/>
  <c r="K238" i="6"/>
  <c r="J238" i="6"/>
  <c r="I238" i="6"/>
  <c r="H238" i="6"/>
  <c r="N237" i="6"/>
  <c r="M237" i="6"/>
  <c r="L237" i="6"/>
  <c r="K237" i="6"/>
  <c r="J237" i="6"/>
  <c r="I237" i="6"/>
  <c r="H237" i="6"/>
  <c r="N236" i="6"/>
  <c r="M236" i="6"/>
  <c r="L236" i="6"/>
  <c r="K236" i="6"/>
  <c r="J236" i="6"/>
  <c r="I236" i="6"/>
  <c r="H236" i="6"/>
  <c r="N235" i="6"/>
  <c r="M235" i="6"/>
  <c r="L235" i="6"/>
  <c r="K235" i="6"/>
  <c r="J235" i="6"/>
  <c r="I235" i="6"/>
  <c r="H235" i="6"/>
  <c r="N234" i="6"/>
  <c r="M234" i="6"/>
  <c r="U234" i="6" s="1"/>
  <c r="L234" i="6"/>
  <c r="K234" i="6"/>
  <c r="J234" i="6"/>
  <c r="I234" i="6"/>
  <c r="H234" i="6"/>
  <c r="N233" i="6"/>
  <c r="M233" i="6"/>
  <c r="U233" i="6" s="1"/>
  <c r="L233" i="6"/>
  <c r="K233" i="6"/>
  <c r="J233" i="6"/>
  <c r="I233" i="6"/>
  <c r="H233" i="6"/>
  <c r="N232" i="6"/>
  <c r="M232" i="6"/>
  <c r="U232" i="6" s="1"/>
  <c r="L232" i="6"/>
  <c r="K232" i="6"/>
  <c r="J232" i="6"/>
  <c r="I232" i="6"/>
  <c r="H232" i="6"/>
  <c r="N231" i="6"/>
  <c r="M231" i="6"/>
  <c r="L231" i="6"/>
  <c r="K231" i="6"/>
  <c r="J231" i="6"/>
  <c r="I231" i="6"/>
  <c r="H231" i="6"/>
  <c r="N230" i="6"/>
  <c r="M230" i="6"/>
  <c r="U230" i="6" s="1"/>
  <c r="L230" i="6"/>
  <c r="K230" i="6"/>
  <c r="J230" i="6"/>
  <c r="I230" i="6"/>
  <c r="H230" i="6"/>
  <c r="N229" i="6"/>
  <c r="M229" i="6"/>
  <c r="L229" i="6"/>
  <c r="K229" i="6"/>
  <c r="J229" i="6"/>
  <c r="I229" i="6"/>
  <c r="H229" i="6"/>
  <c r="N228" i="6"/>
  <c r="M228" i="6"/>
  <c r="U228" i="6" s="1"/>
  <c r="L228" i="6"/>
  <c r="K228" i="6"/>
  <c r="J228" i="6"/>
  <c r="I228" i="6"/>
  <c r="H228" i="6"/>
  <c r="N227" i="6"/>
  <c r="M227" i="6"/>
  <c r="U227" i="6" s="1"/>
  <c r="L227" i="6"/>
  <c r="K227" i="6"/>
  <c r="J227" i="6"/>
  <c r="I227" i="6"/>
  <c r="H227" i="6"/>
  <c r="N226" i="6"/>
  <c r="M226" i="6"/>
  <c r="L226" i="6"/>
  <c r="K226" i="6"/>
  <c r="J226" i="6"/>
  <c r="I226" i="6"/>
  <c r="H226" i="6"/>
  <c r="N225" i="6"/>
  <c r="M225" i="6"/>
  <c r="L225" i="6"/>
  <c r="K225" i="6"/>
  <c r="J225" i="6"/>
  <c r="I225" i="6"/>
  <c r="H225" i="6"/>
  <c r="N224" i="6"/>
  <c r="U224" i="6" s="1"/>
  <c r="M224" i="6"/>
  <c r="L224" i="6"/>
  <c r="K224" i="6"/>
  <c r="J224" i="6"/>
  <c r="I224" i="6"/>
  <c r="H224" i="6"/>
  <c r="N223" i="6"/>
  <c r="M223" i="6"/>
  <c r="U223" i="6" s="1"/>
  <c r="L223" i="6"/>
  <c r="K223" i="6"/>
  <c r="J223" i="6"/>
  <c r="I223" i="6"/>
  <c r="H223" i="6"/>
  <c r="N222" i="6"/>
  <c r="U222" i="6" s="1"/>
  <c r="M222" i="6"/>
  <c r="L222" i="6"/>
  <c r="K222" i="6"/>
  <c r="J222" i="6"/>
  <c r="I222" i="6"/>
  <c r="H222" i="6"/>
  <c r="N221" i="6"/>
  <c r="M221" i="6"/>
  <c r="U221" i="6" s="1"/>
  <c r="L221" i="6"/>
  <c r="K221" i="6"/>
  <c r="J221" i="6"/>
  <c r="I221" i="6"/>
  <c r="H221" i="6"/>
  <c r="N220" i="6"/>
  <c r="M220" i="6"/>
  <c r="U220" i="6" s="1"/>
  <c r="L220" i="6"/>
  <c r="K220" i="6"/>
  <c r="J220" i="6"/>
  <c r="I220" i="6"/>
  <c r="H220" i="6"/>
  <c r="N219" i="6"/>
  <c r="M219" i="6"/>
  <c r="L219" i="6"/>
  <c r="K219" i="6"/>
  <c r="J219" i="6"/>
  <c r="I219" i="6"/>
  <c r="H219" i="6"/>
  <c r="N218" i="6"/>
  <c r="M218" i="6"/>
  <c r="L218" i="6"/>
  <c r="K218" i="6"/>
  <c r="J218" i="6"/>
  <c r="I218" i="6"/>
  <c r="H218" i="6"/>
  <c r="N217" i="6"/>
  <c r="M217" i="6"/>
  <c r="L217" i="6"/>
  <c r="K217" i="6"/>
  <c r="J217" i="6"/>
  <c r="I217" i="6"/>
  <c r="H217" i="6"/>
  <c r="N216" i="6"/>
  <c r="M216" i="6"/>
  <c r="U216" i="6" s="1"/>
  <c r="L216" i="6"/>
  <c r="K216" i="6"/>
  <c r="J216" i="6"/>
  <c r="I216" i="6"/>
  <c r="H216" i="6"/>
  <c r="N215" i="6"/>
  <c r="M215" i="6"/>
  <c r="U215" i="6" s="1"/>
  <c r="L215" i="6"/>
  <c r="K215" i="6"/>
  <c r="J215" i="6"/>
  <c r="I215" i="6"/>
  <c r="H215" i="6"/>
  <c r="N214" i="6"/>
  <c r="U214" i="6" s="1"/>
  <c r="M214" i="6"/>
  <c r="L214" i="6"/>
  <c r="K214" i="6"/>
  <c r="J214" i="6"/>
  <c r="I214" i="6"/>
  <c r="H214" i="6"/>
  <c r="N213" i="6"/>
  <c r="M213" i="6"/>
  <c r="U213" i="6" s="1"/>
  <c r="L213" i="6"/>
  <c r="K213" i="6"/>
  <c r="J213" i="6"/>
  <c r="I213" i="6"/>
  <c r="H213" i="6"/>
  <c r="U212" i="6"/>
  <c r="N212" i="6"/>
  <c r="M212" i="6"/>
  <c r="L212" i="6"/>
  <c r="K212" i="6"/>
  <c r="J212" i="6"/>
  <c r="I212" i="6"/>
  <c r="H212" i="6"/>
  <c r="N211" i="6"/>
  <c r="M211" i="6"/>
  <c r="L211" i="6"/>
  <c r="K211" i="6"/>
  <c r="J211" i="6"/>
  <c r="I211" i="6"/>
  <c r="H211" i="6"/>
  <c r="N210" i="6"/>
  <c r="M210" i="6"/>
  <c r="L210" i="6"/>
  <c r="K210" i="6"/>
  <c r="J210" i="6"/>
  <c r="I210" i="6"/>
  <c r="H210" i="6"/>
  <c r="N209" i="6"/>
  <c r="M209" i="6"/>
  <c r="L209" i="6"/>
  <c r="K209" i="6"/>
  <c r="J209" i="6"/>
  <c r="I209" i="6"/>
  <c r="H209" i="6"/>
  <c r="N208" i="6"/>
  <c r="M208" i="6"/>
  <c r="L208" i="6"/>
  <c r="K208" i="6"/>
  <c r="J208" i="6"/>
  <c r="I208" i="6"/>
  <c r="H208" i="6"/>
  <c r="N207" i="6"/>
  <c r="M207" i="6"/>
  <c r="L207" i="6"/>
  <c r="K207" i="6"/>
  <c r="J207" i="6"/>
  <c r="I207" i="6"/>
  <c r="H207" i="6"/>
  <c r="N206" i="6"/>
  <c r="M206" i="6"/>
  <c r="L206" i="6"/>
  <c r="K206" i="6"/>
  <c r="J206" i="6"/>
  <c r="I206" i="6"/>
  <c r="H206" i="6"/>
  <c r="N205" i="6"/>
  <c r="M205" i="6"/>
  <c r="L205" i="6"/>
  <c r="K205" i="6"/>
  <c r="J205" i="6"/>
  <c r="I205" i="6"/>
  <c r="H205" i="6"/>
  <c r="N204" i="6"/>
  <c r="M204" i="6"/>
  <c r="U204" i="6" s="1"/>
  <c r="L204" i="6"/>
  <c r="K204" i="6"/>
  <c r="J204" i="6"/>
  <c r="I204" i="6"/>
  <c r="H204" i="6"/>
  <c r="N203" i="6"/>
  <c r="M203" i="6"/>
  <c r="U203" i="6" s="1"/>
  <c r="L203" i="6"/>
  <c r="K203" i="6"/>
  <c r="J203" i="6"/>
  <c r="I203" i="6"/>
  <c r="H203" i="6"/>
  <c r="N202" i="6"/>
  <c r="M202" i="6"/>
  <c r="L202" i="6"/>
  <c r="K202" i="6"/>
  <c r="J202" i="6"/>
  <c r="I202" i="6"/>
  <c r="H202" i="6"/>
  <c r="N201" i="6"/>
  <c r="M201" i="6"/>
  <c r="U201" i="6" s="1"/>
  <c r="L201" i="6"/>
  <c r="K201" i="6"/>
  <c r="J201" i="6"/>
  <c r="I201" i="6"/>
  <c r="H201" i="6"/>
  <c r="N200" i="6"/>
  <c r="M200" i="6"/>
  <c r="L200" i="6"/>
  <c r="K200" i="6"/>
  <c r="J200" i="6"/>
  <c r="I200" i="6"/>
  <c r="H200" i="6"/>
  <c r="N199" i="6"/>
  <c r="U199" i="6" s="1"/>
  <c r="M199" i="6"/>
  <c r="L199" i="6"/>
  <c r="K199" i="6"/>
  <c r="J199" i="6"/>
  <c r="I199" i="6"/>
  <c r="H199" i="6"/>
  <c r="N198" i="6"/>
  <c r="M198" i="6"/>
  <c r="U198" i="6" s="1"/>
  <c r="L198" i="6"/>
  <c r="K198" i="6"/>
  <c r="J198" i="6"/>
  <c r="I198" i="6"/>
  <c r="H198" i="6"/>
  <c r="N197" i="6"/>
  <c r="M197" i="6"/>
  <c r="L197" i="6"/>
  <c r="K197" i="6"/>
  <c r="J197" i="6"/>
  <c r="I197" i="6"/>
  <c r="H197" i="6"/>
  <c r="N196" i="6"/>
  <c r="M196" i="6"/>
  <c r="U196" i="6" s="1"/>
  <c r="L196" i="6"/>
  <c r="K196" i="6"/>
  <c r="J196" i="6"/>
  <c r="I196" i="6"/>
  <c r="H196" i="6"/>
  <c r="N195" i="6"/>
  <c r="M195" i="6"/>
  <c r="U195" i="6" s="1"/>
  <c r="L195" i="6"/>
  <c r="K195" i="6"/>
  <c r="J195" i="6"/>
  <c r="I195" i="6"/>
  <c r="H195" i="6"/>
  <c r="N194" i="6"/>
  <c r="M194" i="6"/>
  <c r="L194" i="6"/>
  <c r="K194" i="6"/>
  <c r="J194" i="6"/>
  <c r="I194" i="6"/>
  <c r="H194" i="6"/>
  <c r="N193" i="6"/>
  <c r="M193" i="6"/>
  <c r="U193" i="6" s="1"/>
  <c r="L193" i="6"/>
  <c r="K193" i="6"/>
  <c r="J193" i="6"/>
  <c r="I193" i="6"/>
  <c r="H193" i="6"/>
  <c r="N192" i="6"/>
  <c r="M192" i="6"/>
  <c r="L192" i="6"/>
  <c r="K192" i="6"/>
  <c r="J192" i="6"/>
  <c r="I192" i="6"/>
  <c r="H192" i="6"/>
  <c r="N191" i="6"/>
  <c r="M191" i="6"/>
  <c r="U191" i="6" s="1"/>
  <c r="L191" i="6"/>
  <c r="K191" i="6"/>
  <c r="J191" i="6"/>
  <c r="I191" i="6"/>
  <c r="H191" i="6"/>
  <c r="N190" i="6"/>
  <c r="M190" i="6"/>
  <c r="U190" i="6" s="1"/>
  <c r="L190" i="6"/>
  <c r="K190" i="6"/>
  <c r="J190" i="6"/>
  <c r="I190" i="6"/>
  <c r="H190" i="6"/>
  <c r="N189" i="6"/>
  <c r="M189" i="6"/>
  <c r="L189" i="6"/>
  <c r="K189" i="6"/>
  <c r="J189" i="6"/>
  <c r="I189" i="6"/>
  <c r="H189" i="6"/>
  <c r="N188" i="6"/>
  <c r="M188" i="6"/>
  <c r="U188" i="6" s="1"/>
  <c r="L188" i="6"/>
  <c r="K188" i="6"/>
  <c r="J188" i="6"/>
  <c r="I188" i="6"/>
  <c r="H188" i="6"/>
  <c r="N187" i="6"/>
  <c r="M187" i="6"/>
  <c r="U187" i="6" s="1"/>
  <c r="L187" i="6"/>
  <c r="K187" i="6"/>
  <c r="J187" i="6"/>
  <c r="I187" i="6"/>
  <c r="H187" i="6"/>
  <c r="N186" i="6"/>
  <c r="M186" i="6"/>
  <c r="L186" i="6"/>
  <c r="K186" i="6"/>
  <c r="J186" i="6"/>
  <c r="I186" i="6"/>
  <c r="H186" i="6"/>
  <c r="N185" i="6"/>
  <c r="M185" i="6"/>
  <c r="U185" i="6" s="1"/>
  <c r="L185" i="6"/>
  <c r="K185" i="6"/>
  <c r="J185" i="6"/>
  <c r="I185" i="6"/>
  <c r="H185" i="6"/>
  <c r="N184" i="6"/>
  <c r="M184" i="6"/>
  <c r="L184" i="6"/>
  <c r="K184" i="6"/>
  <c r="J184" i="6"/>
  <c r="I184" i="6"/>
  <c r="H184" i="6"/>
  <c r="N183" i="6"/>
  <c r="U183" i="6" s="1"/>
  <c r="M183" i="6"/>
  <c r="L183" i="6"/>
  <c r="K183" i="6"/>
  <c r="J183" i="6"/>
  <c r="I183" i="6"/>
  <c r="H183" i="6"/>
  <c r="N182" i="6"/>
  <c r="M182" i="6"/>
  <c r="U182" i="6" s="1"/>
  <c r="L182" i="6"/>
  <c r="K182" i="6"/>
  <c r="J182" i="6"/>
  <c r="I182" i="6"/>
  <c r="H182" i="6"/>
  <c r="N181" i="6"/>
  <c r="M181" i="6"/>
  <c r="L181" i="6"/>
  <c r="K181" i="6"/>
  <c r="J181" i="6"/>
  <c r="I181" i="6"/>
  <c r="H181" i="6"/>
  <c r="N180" i="6"/>
  <c r="M180" i="6"/>
  <c r="U180" i="6" s="1"/>
  <c r="L180" i="6"/>
  <c r="K180" i="6"/>
  <c r="J180" i="6"/>
  <c r="I180" i="6"/>
  <c r="H180" i="6"/>
  <c r="N179" i="6"/>
  <c r="M179" i="6"/>
  <c r="U179" i="6" s="1"/>
  <c r="L179" i="6"/>
  <c r="K179" i="6"/>
  <c r="J179" i="6"/>
  <c r="I179" i="6"/>
  <c r="H179" i="6"/>
  <c r="N178" i="6"/>
  <c r="M178" i="6"/>
  <c r="L178" i="6"/>
  <c r="K178" i="6"/>
  <c r="J178" i="6"/>
  <c r="I178" i="6"/>
  <c r="H178" i="6"/>
  <c r="N177" i="6"/>
  <c r="M177" i="6"/>
  <c r="U177" i="6" s="1"/>
  <c r="L177" i="6"/>
  <c r="K177" i="6"/>
  <c r="J177" i="6"/>
  <c r="I177" i="6"/>
  <c r="H177" i="6"/>
  <c r="N176" i="6"/>
  <c r="M176" i="6"/>
  <c r="L176" i="6"/>
  <c r="K176" i="6"/>
  <c r="J176" i="6"/>
  <c r="I176" i="6"/>
  <c r="H176" i="6"/>
  <c r="N175" i="6"/>
  <c r="M175" i="6"/>
  <c r="U175" i="6" s="1"/>
  <c r="L175" i="6"/>
  <c r="K175" i="6"/>
  <c r="J175" i="6"/>
  <c r="I175" i="6"/>
  <c r="H175" i="6"/>
  <c r="N174" i="6"/>
  <c r="M174" i="6"/>
  <c r="U174" i="6" s="1"/>
  <c r="L174" i="6"/>
  <c r="K174" i="6"/>
  <c r="J174" i="6"/>
  <c r="I174" i="6"/>
  <c r="H174" i="6"/>
  <c r="N173" i="6"/>
  <c r="M173" i="6"/>
  <c r="L173" i="6"/>
  <c r="K173" i="6"/>
  <c r="J173" i="6"/>
  <c r="I173" i="6"/>
  <c r="H173" i="6"/>
  <c r="N172" i="6"/>
  <c r="M172" i="6"/>
  <c r="U172" i="6" s="1"/>
  <c r="L172" i="6"/>
  <c r="K172" i="6"/>
  <c r="J172" i="6"/>
  <c r="I172" i="6"/>
  <c r="H172" i="6"/>
  <c r="N171" i="6"/>
  <c r="M171" i="6"/>
  <c r="U171" i="6" s="1"/>
  <c r="L171" i="6"/>
  <c r="K171" i="6"/>
  <c r="J171" i="6"/>
  <c r="I171" i="6"/>
  <c r="H171" i="6"/>
  <c r="N170" i="6"/>
  <c r="M170" i="6"/>
  <c r="L170" i="6"/>
  <c r="K170" i="6"/>
  <c r="J170" i="6"/>
  <c r="I170" i="6"/>
  <c r="H170" i="6"/>
  <c r="N169" i="6"/>
  <c r="M169" i="6"/>
  <c r="U169" i="6" s="1"/>
  <c r="L169" i="6"/>
  <c r="K169" i="6"/>
  <c r="J169" i="6"/>
  <c r="I169" i="6"/>
  <c r="H169" i="6"/>
  <c r="N168" i="6"/>
  <c r="M168" i="6"/>
  <c r="L168" i="6"/>
  <c r="K168" i="6"/>
  <c r="J168" i="6"/>
  <c r="I168" i="6"/>
  <c r="H168" i="6"/>
  <c r="N167" i="6"/>
  <c r="U167" i="6" s="1"/>
  <c r="M167" i="6"/>
  <c r="L167" i="6"/>
  <c r="K167" i="6"/>
  <c r="J167" i="6"/>
  <c r="I167" i="6"/>
  <c r="H167" i="6"/>
  <c r="N166" i="6"/>
  <c r="M166" i="6"/>
  <c r="U166" i="6" s="1"/>
  <c r="L166" i="6"/>
  <c r="K166" i="6"/>
  <c r="J166" i="6"/>
  <c r="I166" i="6"/>
  <c r="H166" i="6"/>
  <c r="N165" i="6"/>
  <c r="M165" i="6"/>
  <c r="L165" i="6"/>
  <c r="K165" i="6"/>
  <c r="J165" i="6"/>
  <c r="I165" i="6"/>
  <c r="H165" i="6"/>
  <c r="N164" i="6"/>
  <c r="M164" i="6"/>
  <c r="U164" i="6" s="1"/>
  <c r="L164" i="6"/>
  <c r="K164" i="6"/>
  <c r="J164" i="6"/>
  <c r="I164" i="6"/>
  <c r="H164" i="6"/>
  <c r="N163" i="6"/>
  <c r="M163" i="6"/>
  <c r="L163" i="6"/>
  <c r="K163" i="6"/>
  <c r="J163" i="6"/>
  <c r="I163" i="6"/>
  <c r="H163" i="6"/>
  <c r="N162" i="6"/>
  <c r="M162" i="6"/>
  <c r="U162" i="6" s="1"/>
  <c r="L162" i="6"/>
  <c r="K162" i="6"/>
  <c r="J162" i="6"/>
  <c r="I162" i="6"/>
  <c r="H162" i="6"/>
  <c r="N161" i="6"/>
  <c r="M161" i="6"/>
  <c r="U161" i="6" s="1"/>
  <c r="L161" i="6"/>
  <c r="K161" i="6"/>
  <c r="J161" i="6"/>
  <c r="I161" i="6"/>
  <c r="H161" i="6"/>
  <c r="N160" i="6"/>
  <c r="M160" i="6"/>
  <c r="L160" i="6"/>
  <c r="K160" i="6"/>
  <c r="J160" i="6"/>
  <c r="I160" i="6"/>
  <c r="H160" i="6"/>
  <c r="N159" i="6"/>
  <c r="M159" i="6"/>
  <c r="L159" i="6"/>
  <c r="K159" i="6"/>
  <c r="J159" i="6"/>
  <c r="I159" i="6"/>
  <c r="H159" i="6"/>
  <c r="N158" i="6"/>
  <c r="M158" i="6"/>
  <c r="L158" i="6"/>
  <c r="K158" i="6"/>
  <c r="J158" i="6"/>
  <c r="I158" i="6"/>
  <c r="H158" i="6"/>
  <c r="N157" i="6"/>
  <c r="M157" i="6"/>
  <c r="U157" i="6" s="1"/>
  <c r="L157" i="6"/>
  <c r="K157" i="6"/>
  <c r="J157" i="6"/>
  <c r="I157" i="6"/>
  <c r="H157" i="6"/>
  <c r="N156" i="6"/>
  <c r="M156" i="6"/>
  <c r="U156" i="6" s="1"/>
  <c r="L156" i="6"/>
  <c r="K156" i="6"/>
  <c r="J156" i="6"/>
  <c r="I156" i="6"/>
  <c r="H156" i="6"/>
  <c r="N155" i="6"/>
  <c r="M155" i="6"/>
  <c r="L155" i="6"/>
  <c r="K155" i="6"/>
  <c r="J155" i="6"/>
  <c r="I155" i="6"/>
  <c r="H155" i="6"/>
  <c r="N154" i="6"/>
  <c r="M154" i="6"/>
  <c r="U154" i="6" s="1"/>
  <c r="L154" i="6"/>
  <c r="K154" i="6"/>
  <c r="J154" i="6"/>
  <c r="I154" i="6"/>
  <c r="H154" i="6"/>
  <c r="N153" i="6"/>
  <c r="M153" i="6"/>
  <c r="L153" i="6"/>
  <c r="K153" i="6"/>
  <c r="J153" i="6"/>
  <c r="I153" i="6"/>
  <c r="H153" i="6"/>
  <c r="N152" i="6"/>
  <c r="U152" i="6" s="1"/>
  <c r="M152" i="6"/>
  <c r="L152" i="6"/>
  <c r="K152" i="6"/>
  <c r="J152" i="6"/>
  <c r="I152" i="6"/>
  <c r="H152" i="6"/>
  <c r="N151" i="6"/>
  <c r="M151" i="6"/>
  <c r="U151" i="6" s="1"/>
  <c r="L151" i="6"/>
  <c r="K151" i="6"/>
  <c r="J151" i="6"/>
  <c r="I151" i="6"/>
  <c r="H151" i="6"/>
  <c r="N150" i="6"/>
  <c r="M150" i="6"/>
  <c r="L150" i="6"/>
  <c r="K150" i="6"/>
  <c r="J150" i="6"/>
  <c r="I150" i="6"/>
  <c r="H150" i="6"/>
  <c r="N149" i="6"/>
  <c r="M149" i="6"/>
  <c r="U149" i="6" s="1"/>
  <c r="L149" i="6"/>
  <c r="K149" i="6"/>
  <c r="J149" i="6"/>
  <c r="I149" i="6"/>
  <c r="H149" i="6"/>
  <c r="U148" i="6"/>
  <c r="N148" i="6"/>
  <c r="M148" i="6"/>
  <c r="L148" i="6"/>
  <c r="K148" i="6"/>
  <c r="J148" i="6"/>
  <c r="I148" i="6"/>
  <c r="H148" i="6"/>
  <c r="N147" i="6"/>
  <c r="M147" i="6"/>
  <c r="L147" i="6"/>
  <c r="K147" i="6"/>
  <c r="J147" i="6"/>
  <c r="I147" i="6"/>
  <c r="H147" i="6"/>
  <c r="N146" i="6"/>
  <c r="M146" i="6"/>
  <c r="U146" i="6" s="1"/>
  <c r="L146" i="6"/>
  <c r="K146" i="6"/>
  <c r="J146" i="6"/>
  <c r="I146" i="6"/>
  <c r="H146" i="6"/>
  <c r="N145" i="6"/>
  <c r="M145" i="6"/>
  <c r="L145" i="6"/>
  <c r="K145" i="6"/>
  <c r="J145" i="6"/>
  <c r="I145" i="6"/>
  <c r="H145" i="6"/>
  <c r="N144" i="6"/>
  <c r="M144" i="6"/>
  <c r="L144" i="6"/>
  <c r="K144" i="6"/>
  <c r="J144" i="6"/>
  <c r="I144" i="6"/>
  <c r="H144" i="6"/>
  <c r="U143" i="6"/>
  <c r="N143" i="6"/>
  <c r="M143" i="6"/>
  <c r="L143" i="6"/>
  <c r="K143" i="6"/>
  <c r="J143" i="6"/>
  <c r="I143" i="6"/>
  <c r="H143" i="6"/>
  <c r="N142" i="6"/>
  <c r="M142" i="6"/>
  <c r="L142" i="6"/>
  <c r="K142" i="6"/>
  <c r="J142" i="6"/>
  <c r="I142" i="6"/>
  <c r="H142" i="6"/>
  <c r="N141" i="6"/>
  <c r="M141" i="6"/>
  <c r="U141" i="6" s="1"/>
  <c r="L141" i="6"/>
  <c r="K141" i="6"/>
  <c r="J141" i="6"/>
  <c r="I141" i="6"/>
  <c r="H141" i="6"/>
  <c r="N140" i="6"/>
  <c r="M140" i="6"/>
  <c r="L140" i="6"/>
  <c r="K140" i="6"/>
  <c r="J140" i="6"/>
  <c r="I140" i="6"/>
  <c r="H140" i="6"/>
  <c r="N139" i="6"/>
  <c r="M139" i="6"/>
  <c r="U139" i="6" s="1"/>
  <c r="L139" i="6"/>
  <c r="K139" i="6"/>
  <c r="J139" i="6"/>
  <c r="I139" i="6"/>
  <c r="H139" i="6"/>
  <c r="N138" i="6"/>
  <c r="M138" i="6"/>
  <c r="U138" i="6" s="1"/>
  <c r="L138" i="6"/>
  <c r="K138" i="6"/>
  <c r="J138" i="6"/>
  <c r="I138" i="6"/>
  <c r="H138" i="6"/>
  <c r="N137" i="6"/>
  <c r="M137" i="6"/>
  <c r="L137" i="6"/>
  <c r="K137" i="6"/>
  <c r="J137" i="6"/>
  <c r="I137" i="6"/>
  <c r="H137" i="6"/>
  <c r="N136" i="6"/>
  <c r="M136" i="6"/>
  <c r="U136" i="6" s="1"/>
  <c r="L136" i="6"/>
  <c r="K136" i="6"/>
  <c r="J136" i="6"/>
  <c r="I136" i="6"/>
  <c r="H136" i="6"/>
  <c r="N135" i="6"/>
  <c r="M135" i="6"/>
  <c r="U135" i="6" s="1"/>
  <c r="L135" i="6"/>
  <c r="K135" i="6"/>
  <c r="J135" i="6"/>
  <c r="I135" i="6"/>
  <c r="H135" i="6"/>
  <c r="N134" i="6"/>
  <c r="M134" i="6"/>
  <c r="L134" i="6"/>
  <c r="K134" i="6"/>
  <c r="J134" i="6"/>
  <c r="I134" i="6"/>
  <c r="H134" i="6"/>
  <c r="N133" i="6"/>
  <c r="M133" i="6"/>
  <c r="U133" i="6" s="1"/>
  <c r="L133" i="6"/>
  <c r="K133" i="6"/>
  <c r="J133" i="6"/>
  <c r="I133" i="6"/>
  <c r="H133" i="6"/>
  <c r="N132" i="6"/>
  <c r="M132" i="6"/>
  <c r="L132" i="6"/>
  <c r="K132" i="6"/>
  <c r="J132" i="6"/>
  <c r="I132" i="6"/>
  <c r="H132" i="6"/>
  <c r="N131" i="6"/>
  <c r="U131" i="6" s="1"/>
  <c r="M131" i="6"/>
  <c r="L131" i="6"/>
  <c r="K131" i="6"/>
  <c r="J131" i="6"/>
  <c r="I131" i="6"/>
  <c r="H131" i="6"/>
  <c r="N130" i="6"/>
  <c r="M130" i="6"/>
  <c r="U130" i="6" s="1"/>
  <c r="L130" i="6"/>
  <c r="K130" i="6"/>
  <c r="J130" i="6"/>
  <c r="I130" i="6"/>
  <c r="H130" i="6"/>
  <c r="N129" i="6"/>
  <c r="M129" i="6"/>
  <c r="L129" i="6"/>
  <c r="K129" i="6"/>
  <c r="J129" i="6"/>
  <c r="I129" i="6"/>
  <c r="H129" i="6"/>
  <c r="N128" i="6"/>
  <c r="M128" i="6"/>
  <c r="U128" i="6" s="1"/>
  <c r="L128" i="6"/>
  <c r="K128" i="6"/>
  <c r="J128" i="6"/>
  <c r="I128" i="6"/>
  <c r="H128" i="6"/>
  <c r="U127" i="6"/>
  <c r="N127" i="6"/>
  <c r="M127" i="6"/>
  <c r="L127" i="6"/>
  <c r="K127" i="6"/>
  <c r="J127" i="6"/>
  <c r="I127" i="6"/>
  <c r="H127" i="6"/>
  <c r="N126" i="6"/>
  <c r="M126" i="6"/>
  <c r="L126" i="6"/>
  <c r="K126" i="6"/>
  <c r="J126" i="6"/>
  <c r="I126" i="6"/>
  <c r="H126" i="6"/>
  <c r="N125" i="6"/>
  <c r="M125" i="6"/>
  <c r="L125" i="6"/>
  <c r="K125" i="6"/>
  <c r="J125" i="6"/>
  <c r="I125" i="6"/>
  <c r="H125" i="6"/>
  <c r="N124" i="6"/>
  <c r="M124" i="6"/>
  <c r="L124" i="6"/>
  <c r="K124" i="6"/>
  <c r="J124" i="6"/>
  <c r="I124" i="6"/>
  <c r="H124" i="6"/>
  <c r="N123" i="6"/>
  <c r="M123" i="6"/>
  <c r="L123" i="6"/>
  <c r="K123" i="6"/>
  <c r="J123" i="6"/>
  <c r="I123" i="6"/>
  <c r="H123" i="6"/>
  <c r="U122" i="6"/>
  <c r="N122" i="6"/>
  <c r="M122" i="6"/>
  <c r="L122" i="6"/>
  <c r="K122" i="6"/>
  <c r="J122" i="6"/>
  <c r="I122" i="6"/>
  <c r="H122" i="6"/>
  <c r="U121" i="6"/>
  <c r="N121" i="6"/>
  <c r="M121" i="6"/>
  <c r="L121" i="6"/>
  <c r="K121" i="6"/>
  <c r="J121" i="6"/>
  <c r="I121" i="6"/>
  <c r="H121" i="6"/>
  <c r="N120" i="6"/>
  <c r="M120" i="6"/>
  <c r="L120" i="6"/>
  <c r="K120" i="6"/>
  <c r="J120" i="6"/>
  <c r="I120" i="6"/>
  <c r="H120" i="6"/>
  <c r="N119" i="6"/>
  <c r="M119" i="6"/>
  <c r="L119" i="6"/>
  <c r="K119" i="6"/>
  <c r="J119" i="6"/>
  <c r="I119" i="6"/>
  <c r="H119" i="6"/>
  <c r="N118" i="6"/>
  <c r="M118" i="6"/>
  <c r="U118" i="6" s="1"/>
  <c r="L118" i="6"/>
  <c r="K118" i="6"/>
  <c r="J118" i="6"/>
  <c r="I118" i="6"/>
  <c r="H118" i="6"/>
  <c r="N117" i="6"/>
  <c r="M117" i="6"/>
  <c r="U117" i="6" s="1"/>
  <c r="L117" i="6"/>
  <c r="K117" i="6"/>
  <c r="J117" i="6"/>
  <c r="I117" i="6"/>
  <c r="H117" i="6"/>
  <c r="N116" i="6"/>
  <c r="M116" i="6"/>
  <c r="L116" i="6"/>
  <c r="K116" i="6"/>
  <c r="J116" i="6"/>
  <c r="I116" i="6"/>
  <c r="H116" i="6"/>
  <c r="N115" i="6"/>
  <c r="M115" i="6"/>
  <c r="L115" i="6"/>
  <c r="K115" i="6"/>
  <c r="J115" i="6"/>
  <c r="I115" i="6"/>
  <c r="H115" i="6"/>
  <c r="U114" i="6"/>
  <c r="N114" i="6"/>
  <c r="M114" i="6"/>
  <c r="L114" i="6"/>
  <c r="K114" i="6"/>
  <c r="J114" i="6"/>
  <c r="I114" i="6"/>
  <c r="H114" i="6"/>
  <c r="U113" i="6"/>
  <c r="N113" i="6"/>
  <c r="M113" i="6"/>
  <c r="L113" i="6"/>
  <c r="K113" i="6"/>
  <c r="J113" i="6"/>
  <c r="I113" i="6"/>
  <c r="H113" i="6"/>
  <c r="N112" i="6"/>
  <c r="M112" i="6"/>
  <c r="L112" i="6"/>
  <c r="K112" i="6"/>
  <c r="J112" i="6"/>
  <c r="I112" i="6"/>
  <c r="H112" i="6"/>
  <c r="N111" i="6"/>
  <c r="M111" i="6"/>
  <c r="L111" i="6"/>
  <c r="K111" i="6"/>
  <c r="J111" i="6"/>
  <c r="I111" i="6"/>
  <c r="H111" i="6"/>
  <c r="N110" i="6"/>
  <c r="M110" i="6"/>
  <c r="U110" i="6" s="1"/>
  <c r="L110" i="6"/>
  <c r="K110" i="6"/>
  <c r="J110" i="6"/>
  <c r="I110" i="6"/>
  <c r="H110" i="6"/>
  <c r="N109" i="6"/>
  <c r="M109" i="6"/>
  <c r="U109" i="6" s="1"/>
  <c r="L109" i="6"/>
  <c r="K109" i="6"/>
  <c r="J109" i="6"/>
  <c r="I109" i="6"/>
  <c r="H109" i="6"/>
  <c r="N108" i="6"/>
  <c r="M108" i="6"/>
  <c r="L108" i="6"/>
  <c r="K108" i="6"/>
  <c r="J108" i="6"/>
  <c r="I108" i="6"/>
  <c r="H108" i="6"/>
  <c r="N107" i="6"/>
  <c r="M107" i="6"/>
  <c r="L107" i="6"/>
  <c r="K107" i="6"/>
  <c r="J107" i="6"/>
  <c r="I107" i="6"/>
  <c r="H107" i="6"/>
  <c r="U106" i="6"/>
  <c r="N106" i="6"/>
  <c r="M106" i="6"/>
  <c r="L106" i="6"/>
  <c r="K106" i="6"/>
  <c r="J106" i="6"/>
  <c r="I106" i="6"/>
  <c r="H106" i="6"/>
  <c r="U105" i="6"/>
  <c r="N105" i="6"/>
  <c r="M105" i="6"/>
  <c r="L105" i="6"/>
  <c r="K105" i="6"/>
  <c r="J105" i="6"/>
  <c r="I105" i="6"/>
  <c r="H105" i="6"/>
  <c r="N104" i="6"/>
  <c r="M104" i="6"/>
  <c r="L104" i="6"/>
  <c r="K104" i="6"/>
  <c r="J104" i="6"/>
  <c r="I104" i="6"/>
  <c r="H104" i="6"/>
  <c r="N103" i="6"/>
  <c r="M103" i="6"/>
  <c r="L103" i="6"/>
  <c r="K103" i="6"/>
  <c r="J103" i="6"/>
  <c r="I103" i="6"/>
  <c r="H103" i="6"/>
  <c r="N102" i="6"/>
  <c r="M102" i="6"/>
  <c r="U102" i="6" s="1"/>
  <c r="L102" i="6"/>
  <c r="K102" i="6"/>
  <c r="J102" i="6"/>
  <c r="I102" i="6"/>
  <c r="H102" i="6"/>
  <c r="N101" i="6"/>
  <c r="M101" i="6"/>
  <c r="U101" i="6" s="1"/>
  <c r="L101" i="6"/>
  <c r="K101" i="6"/>
  <c r="J101" i="6"/>
  <c r="I101" i="6"/>
  <c r="H101" i="6"/>
  <c r="N100" i="6"/>
  <c r="M100" i="6"/>
  <c r="L100" i="6"/>
  <c r="K100" i="6"/>
  <c r="J100" i="6"/>
  <c r="I100" i="6"/>
  <c r="H100" i="6"/>
  <c r="N99" i="6"/>
  <c r="M99" i="6"/>
  <c r="L99" i="6"/>
  <c r="K99" i="6"/>
  <c r="J99" i="6"/>
  <c r="I99" i="6"/>
  <c r="H99" i="6"/>
  <c r="U98" i="6"/>
  <c r="N98" i="6"/>
  <c r="M98" i="6"/>
  <c r="L98" i="6"/>
  <c r="K98" i="6"/>
  <c r="J98" i="6"/>
  <c r="I98" i="6"/>
  <c r="H98" i="6"/>
  <c r="U97" i="6"/>
  <c r="N97" i="6"/>
  <c r="M97" i="6"/>
  <c r="L97" i="6"/>
  <c r="K97" i="6"/>
  <c r="J97" i="6"/>
  <c r="I97" i="6"/>
  <c r="H97" i="6"/>
  <c r="N96" i="6"/>
  <c r="M96" i="6"/>
  <c r="L96" i="6"/>
  <c r="K96" i="6"/>
  <c r="J96" i="6"/>
  <c r="I96" i="6"/>
  <c r="H96" i="6"/>
  <c r="N95" i="6"/>
  <c r="M95" i="6"/>
  <c r="L95" i="6"/>
  <c r="K95" i="6"/>
  <c r="J95" i="6"/>
  <c r="I95" i="6"/>
  <c r="H95" i="6"/>
  <c r="N94" i="6"/>
  <c r="M94" i="6"/>
  <c r="U94" i="6" s="1"/>
  <c r="L94" i="6"/>
  <c r="K94" i="6"/>
  <c r="J94" i="6"/>
  <c r="I94" i="6"/>
  <c r="H94" i="6"/>
  <c r="N93" i="6"/>
  <c r="M93" i="6"/>
  <c r="U93" i="6" s="1"/>
  <c r="L93" i="6"/>
  <c r="K93" i="6"/>
  <c r="J93" i="6"/>
  <c r="I93" i="6"/>
  <c r="H93" i="6"/>
  <c r="N92" i="6"/>
  <c r="M92" i="6"/>
  <c r="L92" i="6"/>
  <c r="K92" i="6"/>
  <c r="J92" i="6"/>
  <c r="I92" i="6"/>
  <c r="H92" i="6"/>
  <c r="N91" i="6"/>
  <c r="M91" i="6"/>
  <c r="L91" i="6"/>
  <c r="K91" i="6"/>
  <c r="J91" i="6"/>
  <c r="I91" i="6"/>
  <c r="H91" i="6"/>
  <c r="U90" i="6"/>
  <c r="N90" i="6"/>
  <c r="M90" i="6"/>
  <c r="L90" i="6"/>
  <c r="K90" i="6"/>
  <c r="J90" i="6"/>
  <c r="I90" i="6"/>
  <c r="H90" i="6"/>
  <c r="U89" i="6"/>
  <c r="N89" i="6"/>
  <c r="M89" i="6"/>
  <c r="L89" i="6"/>
  <c r="K89" i="6"/>
  <c r="J89" i="6"/>
  <c r="I89" i="6"/>
  <c r="H89" i="6"/>
  <c r="N88" i="6"/>
  <c r="M88" i="6"/>
  <c r="L88" i="6"/>
  <c r="K88" i="6"/>
  <c r="J88" i="6"/>
  <c r="I88" i="6"/>
  <c r="H88" i="6"/>
  <c r="N87" i="6"/>
  <c r="M87" i="6"/>
  <c r="L87" i="6"/>
  <c r="K87" i="6"/>
  <c r="J87" i="6"/>
  <c r="I87" i="6"/>
  <c r="H87" i="6"/>
  <c r="N86" i="6"/>
  <c r="M86" i="6"/>
  <c r="U86" i="6" s="1"/>
  <c r="L86" i="6"/>
  <c r="K86" i="6"/>
  <c r="J86" i="6"/>
  <c r="I86" i="6"/>
  <c r="H86" i="6"/>
  <c r="N85" i="6"/>
  <c r="M85" i="6"/>
  <c r="U85" i="6" s="1"/>
  <c r="L85" i="6"/>
  <c r="K85" i="6"/>
  <c r="J85" i="6"/>
  <c r="I85" i="6"/>
  <c r="H85" i="6"/>
  <c r="N84" i="6"/>
  <c r="M84" i="6"/>
  <c r="L84" i="6"/>
  <c r="K84" i="6"/>
  <c r="J84" i="6"/>
  <c r="I84" i="6"/>
  <c r="H84" i="6"/>
  <c r="N83" i="6"/>
  <c r="M83" i="6"/>
  <c r="L83" i="6"/>
  <c r="K83" i="6"/>
  <c r="J83" i="6"/>
  <c r="I83" i="6"/>
  <c r="H83" i="6"/>
  <c r="U82" i="6"/>
  <c r="N82" i="6"/>
  <c r="M82" i="6"/>
  <c r="L82" i="6"/>
  <c r="K82" i="6"/>
  <c r="J82" i="6"/>
  <c r="I82" i="6"/>
  <c r="H82" i="6"/>
  <c r="U81" i="6"/>
  <c r="N81" i="6"/>
  <c r="M81" i="6"/>
  <c r="L81" i="6"/>
  <c r="K81" i="6"/>
  <c r="J81" i="6"/>
  <c r="I81" i="6"/>
  <c r="H81" i="6"/>
  <c r="N80" i="6"/>
  <c r="M80" i="6"/>
  <c r="L80" i="6"/>
  <c r="K80" i="6"/>
  <c r="J80" i="6"/>
  <c r="I80" i="6"/>
  <c r="H80" i="6"/>
  <c r="N79" i="6"/>
  <c r="M79" i="6"/>
  <c r="L79" i="6"/>
  <c r="K79" i="6"/>
  <c r="J79" i="6"/>
  <c r="I79" i="6"/>
  <c r="H79" i="6"/>
  <c r="N78" i="6"/>
  <c r="M78" i="6"/>
  <c r="U78" i="6" s="1"/>
  <c r="L78" i="6"/>
  <c r="K78" i="6"/>
  <c r="J78" i="6"/>
  <c r="I78" i="6"/>
  <c r="H78" i="6"/>
  <c r="N77" i="6"/>
  <c r="M77" i="6"/>
  <c r="U77" i="6" s="1"/>
  <c r="L77" i="6"/>
  <c r="K77" i="6"/>
  <c r="J77" i="6"/>
  <c r="I77" i="6"/>
  <c r="H77" i="6"/>
  <c r="N76" i="6"/>
  <c r="M76" i="6"/>
  <c r="L76" i="6"/>
  <c r="K76" i="6"/>
  <c r="J76" i="6"/>
  <c r="I76" i="6"/>
  <c r="H76" i="6"/>
  <c r="N75" i="6"/>
  <c r="M75" i="6"/>
  <c r="L75" i="6"/>
  <c r="K75" i="6"/>
  <c r="J75" i="6"/>
  <c r="I75" i="6"/>
  <c r="H75" i="6"/>
  <c r="U74" i="6"/>
  <c r="N74" i="6"/>
  <c r="M74" i="6"/>
  <c r="L74" i="6"/>
  <c r="K74" i="6"/>
  <c r="J74" i="6"/>
  <c r="I74" i="6"/>
  <c r="H74" i="6"/>
  <c r="U73" i="6"/>
  <c r="N73" i="6"/>
  <c r="M73" i="6"/>
  <c r="L73" i="6"/>
  <c r="K73" i="6"/>
  <c r="J73" i="6"/>
  <c r="I73" i="6"/>
  <c r="H73" i="6"/>
  <c r="N72" i="6"/>
  <c r="M72" i="6"/>
  <c r="L72" i="6"/>
  <c r="K72" i="6"/>
  <c r="J72" i="6"/>
  <c r="I72" i="6"/>
  <c r="H72" i="6"/>
  <c r="N71" i="6"/>
  <c r="M71" i="6"/>
  <c r="L71" i="6"/>
  <c r="K71" i="6"/>
  <c r="J71" i="6"/>
  <c r="I71" i="6"/>
  <c r="H71" i="6"/>
  <c r="N70" i="6"/>
  <c r="M70" i="6"/>
  <c r="U70" i="6" s="1"/>
  <c r="L70" i="6"/>
  <c r="K70" i="6"/>
  <c r="J70" i="6"/>
  <c r="I70" i="6"/>
  <c r="H70" i="6"/>
  <c r="N69" i="6"/>
  <c r="M69" i="6"/>
  <c r="U69" i="6" s="1"/>
  <c r="L69" i="6"/>
  <c r="K69" i="6"/>
  <c r="J69" i="6"/>
  <c r="I69" i="6"/>
  <c r="H69" i="6"/>
  <c r="N68" i="6"/>
  <c r="M68" i="6"/>
  <c r="L68" i="6"/>
  <c r="K68" i="6"/>
  <c r="J68" i="6"/>
  <c r="I68" i="6"/>
  <c r="H68" i="6"/>
  <c r="N67" i="6"/>
  <c r="M67" i="6"/>
  <c r="L67" i="6"/>
  <c r="K67" i="6"/>
  <c r="J67" i="6"/>
  <c r="I67" i="6"/>
  <c r="H67" i="6"/>
  <c r="U66" i="6"/>
  <c r="N66" i="6"/>
  <c r="M66" i="6"/>
  <c r="L66" i="6"/>
  <c r="K66" i="6"/>
  <c r="J66" i="6"/>
  <c r="I66" i="6"/>
  <c r="H66" i="6"/>
  <c r="N65" i="6"/>
  <c r="M65" i="6"/>
  <c r="L65" i="6"/>
  <c r="K65" i="6"/>
  <c r="J65" i="6"/>
  <c r="I65" i="6"/>
  <c r="H65" i="6"/>
  <c r="N64" i="6"/>
  <c r="M64" i="6"/>
  <c r="U64" i="6" s="1"/>
  <c r="L64" i="6"/>
  <c r="K64" i="6"/>
  <c r="J64" i="6"/>
  <c r="I64" i="6"/>
  <c r="H64" i="6"/>
  <c r="N63" i="6"/>
  <c r="U63" i="6" s="1"/>
  <c r="M63" i="6"/>
  <c r="L63" i="6"/>
  <c r="K63" i="6"/>
  <c r="J63" i="6"/>
  <c r="I63" i="6"/>
  <c r="H63" i="6"/>
  <c r="N62" i="6"/>
  <c r="M62" i="6"/>
  <c r="U62" i="6" s="1"/>
  <c r="L62" i="6"/>
  <c r="K62" i="6"/>
  <c r="J62" i="6"/>
  <c r="I62" i="6"/>
  <c r="H62" i="6"/>
  <c r="N61" i="6"/>
  <c r="M61" i="6"/>
  <c r="L61" i="6"/>
  <c r="K61" i="6"/>
  <c r="J61" i="6"/>
  <c r="I61" i="6"/>
  <c r="H61" i="6"/>
  <c r="N60" i="6"/>
  <c r="M60" i="6"/>
  <c r="L60" i="6"/>
  <c r="K60" i="6"/>
  <c r="J60" i="6"/>
  <c r="I60" i="6"/>
  <c r="H60" i="6"/>
  <c r="N59" i="6"/>
  <c r="U59" i="6" s="1"/>
  <c r="M59" i="6"/>
  <c r="L59" i="6"/>
  <c r="K59" i="6"/>
  <c r="J59" i="6"/>
  <c r="I59" i="6"/>
  <c r="H59" i="6"/>
  <c r="N58" i="6"/>
  <c r="M58" i="6"/>
  <c r="U58" i="6" s="1"/>
  <c r="L58" i="6"/>
  <c r="K58" i="6"/>
  <c r="J58" i="6"/>
  <c r="I58" i="6"/>
  <c r="H58" i="6"/>
  <c r="N57" i="6"/>
  <c r="M57" i="6"/>
  <c r="U57" i="6" s="1"/>
  <c r="L57" i="6"/>
  <c r="K57" i="6"/>
  <c r="J57" i="6"/>
  <c r="I57" i="6"/>
  <c r="H57" i="6"/>
  <c r="N56" i="6"/>
  <c r="M56" i="6"/>
  <c r="L56" i="6"/>
  <c r="K56" i="6"/>
  <c r="J56" i="6"/>
  <c r="I56" i="6"/>
  <c r="H56" i="6"/>
  <c r="N55" i="6"/>
  <c r="M55" i="6"/>
  <c r="L55" i="6"/>
  <c r="K55" i="6"/>
  <c r="J55" i="6"/>
  <c r="I55" i="6"/>
  <c r="H55" i="6"/>
  <c r="N54" i="6"/>
  <c r="M54" i="6"/>
  <c r="L54" i="6"/>
  <c r="K54" i="6"/>
  <c r="J54" i="6"/>
  <c r="I54" i="6"/>
  <c r="H54" i="6"/>
  <c r="N53" i="6"/>
  <c r="M53" i="6"/>
  <c r="U53" i="6" s="1"/>
  <c r="L53" i="6"/>
  <c r="K53" i="6"/>
  <c r="J53" i="6"/>
  <c r="I53" i="6"/>
  <c r="H53" i="6"/>
  <c r="N52" i="6"/>
  <c r="M52" i="6"/>
  <c r="L52" i="6"/>
  <c r="K52" i="6"/>
  <c r="J52" i="6"/>
  <c r="I52" i="6"/>
  <c r="H52" i="6"/>
  <c r="N51" i="6"/>
  <c r="M51" i="6"/>
  <c r="L51" i="6"/>
  <c r="K51" i="6"/>
  <c r="J51" i="6"/>
  <c r="I51" i="6"/>
  <c r="H51" i="6"/>
  <c r="N50" i="6"/>
  <c r="M50" i="6"/>
  <c r="U50" i="6" s="1"/>
  <c r="L50" i="6"/>
  <c r="K50" i="6"/>
  <c r="J50" i="6"/>
  <c r="I50" i="6"/>
  <c r="H50" i="6"/>
  <c r="N49" i="6"/>
  <c r="M49" i="6"/>
  <c r="L49" i="6"/>
  <c r="K49" i="6"/>
  <c r="J49" i="6"/>
  <c r="I49" i="6"/>
  <c r="H49" i="6"/>
  <c r="N48" i="6"/>
  <c r="M48" i="6"/>
  <c r="U48" i="6" s="1"/>
  <c r="L48" i="6"/>
  <c r="K48" i="6"/>
  <c r="J48" i="6"/>
  <c r="I48" i="6"/>
  <c r="H48" i="6"/>
  <c r="N47" i="6"/>
  <c r="U47" i="6" s="1"/>
  <c r="M47" i="6"/>
  <c r="L47" i="6"/>
  <c r="K47" i="6"/>
  <c r="J47" i="6"/>
  <c r="I47" i="6"/>
  <c r="H47" i="6"/>
  <c r="N46" i="6"/>
  <c r="M46" i="6"/>
  <c r="U46" i="6" s="1"/>
  <c r="L46" i="6"/>
  <c r="K46" i="6"/>
  <c r="J46" i="6"/>
  <c r="I46" i="6"/>
  <c r="H46" i="6"/>
  <c r="N45" i="6"/>
  <c r="M45" i="6"/>
  <c r="L45" i="6"/>
  <c r="K45" i="6"/>
  <c r="J45" i="6"/>
  <c r="I45" i="6"/>
  <c r="H45" i="6"/>
  <c r="N44" i="6"/>
  <c r="M44" i="6"/>
  <c r="L44" i="6"/>
  <c r="K44" i="6"/>
  <c r="J44" i="6"/>
  <c r="I44" i="6"/>
  <c r="H44" i="6"/>
  <c r="N43" i="6"/>
  <c r="U43" i="6" s="1"/>
  <c r="M43" i="6"/>
  <c r="L43" i="6"/>
  <c r="K43" i="6"/>
  <c r="J43" i="6"/>
  <c r="I43" i="6"/>
  <c r="H43" i="6"/>
  <c r="N42" i="6"/>
  <c r="U42" i="6" s="1"/>
  <c r="M42" i="6"/>
  <c r="L42" i="6"/>
  <c r="K42" i="6"/>
  <c r="J42" i="6"/>
  <c r="I42" i="6"/>
  <c r="H42" i="6"/>
  <c r="N41" i="6"/>
  <c r="M41" i="6"/>
  <c r="U41" i="6" s="1"/>
  <c r="L41" i="6"/>
  <c r="K41" i="6"/>
  <c r="J41" i="6"/>
  <c r="I41" i="6"/>
  <c r="H41" i="6"/>
  <c r="N40" i="6"/>
  <c r="M40" i="6"/>
  <c r="L40" i="6"/>
  <c r="K40" i="6"/>
  <c r="J40" i="6"/>
  <c r="I40" i="6"/>
  <c r="H40" i="6"/>
  <c r="N39" i="6"/>
  <c r="M39" i="6"/>
  <c r="L39" i="6"/>
  <c r="K39" i="6"/>
  <c r="J39" i="6"/>
  <c r="I39" i="6"/>
  <c r="H39" i="6"/>
  <c r="N38" i="6"/>
  <c r="M38" i="6"/>
  <c r="L38" i="6"/>
  <c r="K38" i="6"/>
  <c r="J38" i="6"/>
  <c r="I38" i="6"/>
  <c r="H38" i="6"/>
  <c r="N37" i="6"/>
  <c r="M37" i="6"/>
  <c r="U37" i="6" s="1"/>
  <c r="L37" i="6"/>
  <c r="K37" i="6"/>
  <c r="J37" i="6"/>
  <c r="I37" i="6"/>
  <c r="H37" i="6"/>
  <c r="N36" i="6"/>
  <c r="M36" i="6"/>
  <c r="L36" i="6"/>
  <c r="K36" i="6"/>
  <c r="J36" i="6"/>
  <c r="I36" i="6"/>
  <c r="H36" i="6"/>
  <c r="N35" i="6"/>
  <c r="M35" i="6"/>
  <c r="U35" i="6" s="1"/>
  <c r="L35" i="6"/>
  <c r="K35" i="6"/>
  <c r="J35" i="6"/>
  <c r="I35" i="6"/>
  <c r="H35" i="6"/>
  <c r="N34" i="6"/>
  <c r="M34" i="6"/>
  <c r="U34" i="6" s="1"/>
  <c r="L34" i="6"/>
  <c r="K34" i="6"/>
  <c r="J34" i="6"/>
  <c r="I34" i="6"/>
  <c r="H34" i="6"/>
  <c r="N33" i="6"/>
  <c r="M33" i="6"/>
  <c r="U33" i="6" s="1"/>
  <c r="L33" i="6"/>
  <c r="K33" i="6"/>
  <c r="J33" i="6"/>
  <c r="I33" i="6"/>
  <c r="H33" i="6"/>
  <c r="N32" i="6"/>
  <c r="U32" i="6" s="1"/>
  <c r="M32" i="6"/>
  <c r="L32" i="6"/>
  <c r="K32" i="6"/>
  <c r="J32" i="6"/>
  <c r="I32" i="6"/>
  <c r="H32" i="6"/>
  <c r="N31" i="6"/>
  <c r="U31" i="6" s="1"/>
  <c r="M31" i="6"/>
  <c r="L31" i="6"/>
  <c r="K31" i="6"/>
  <c r="J31" i="6"/>
  <c r="I31" i="6"/>
  <c r="H31" i="6"/>
  <c r="N30" i="6"/>
  <c r="U30" i="6" s="1"/>
  <c r="M30" i="6"/>
  <c r="L30" i="6"/>
  <c r="K30" i="6"/>
  <c r="J30" i="6"/>
  <c r="I30" i="6"/>
  <c r="H30" i="6"/>
  <c r="N29" i="6"/>
  <c r="M29" i="6"/>
  <c r="U29" i="6" s="1"/>
  <c r="L29" i="6"/>
  <c r="K29" i="6"/>
  <c r="J29" i="6"/>
  <c r="I29" i="6"/>
  <c r="H29" i="6"/>
  <c r="N28" i="6"/>
  <c r="U28" i="6" s="1"/>
  <c r="M28" i="6"/>
  <c r="L28" i="6"/>
  <c r="K28" i="6"/>
  <c r="J28" i="6"/>
  <c r="I28" i="6"/>
  <c r="H28" i="6"/>
  <c r="N27" i="6"/>
  <c r="M27" i="6"/>
  <c r="L27" i="6"/>
  <c r="K27" i="6"/>
  <c r="J27" i="6"/>
  <c r="I27" i="6"/>
  <c r="H27" i="6"/>
  <c r="N26" i="6"/>
  <c r="M26" i="6"/>
  <c r="L26" i="6"/>
  <c r="K26" i="6"/>
  <c r="J26" i="6"/>
  <c r="I26" i="6"/>
  <c r="H26" i="6"/>
  <c r="N25" i="6"/>
  <c r="M25" i="6"/>
  <c r="U25" i="6" s="1"/>
  <c r="L25" i="6"/>
  <c r="K25" i="6"/>
  <c r="J25" i="6"/>
  <c r="I25" i="6"/>
  <c r="H25" i="6"/>
  <c r="N24" i="6"/>
  <c r="U24" i="6" s="1"/>
  <c r="M24" i="6"/>
  <c r="L24" i="6"/>
  <c r="K24" i="6"/>
  <c r="J24" i="6"/>
  <c r="I24" i="6"/>
  <c r="H24" i="6"/>
  <c r="N23" i="6"/>
  <c r="U23" i="6" s="1"/>
  <c r="M23" i="6"/>
  <c r="L23" i="6"/>
  <c r="K23" i="6"/>
  <c r="J23" i="6"/>
  <c r="I23" i="6"/>
  <c r="H23" i="6"/>
  <c r="N22" i="6"/>
  <c r="U22" i="6" s="1"/>
  <c r="M22" i="6"/>
  <c r="L22" i="6"/>
  <c r="K22" i="6"/>
  <c r="J22" i="6"/>
  <c r="I22" i="6"/>
  <c r="H22" i="6"/>
  <c r="N21" i="6"/>
  <c r="M21" i="6"/>
  <c r="U21" i="6" s="1"/>
  <c r="L21" i="6"/>
  <c r="K21" i="6"/>
  <c r="J21" i="6"/>
  <c r="I21" i="6"/>
  <c r="H21" i="6"/>
  <c r="N20" i="6"/>
  <c r="U20" i="6" s="1"/>
  <c r="M20" i="6"/>
  <c r="L20" i="6"/>
  <c r="K20" i="6"/>
  <c r="J20" i="6"/>
  <c r="I20" i="6"/>
  <c r="H20" i="6"/>
  <c r="N19" i="6"/>
  <c r="M19" i="6"/>
  <c r="L19" i="6"/>
  <c r="K19" i="6"/>
  <c r="J19" i="6"/>
  <c r="I19" i="6"/>
  <c r="H19" i="6"/>
  <c r="N18" i="6"/>
  <c r="M18" i="6"/>
  <c r="L18" i="6"/>
  <c r="K18" i="6"/>
  <c r="J18" i="6"/>
  <c r="I18" i="6"/>
  <c r="H18" i="6"/>
  <c r="N17" i="6"/>
  <c r="M17" i="6"/>
  <c r="U17" i="6" s="1"/>
  <c r="L17" i="6"/>
  <c r="K17" i="6"/>
  <c r="J17" i="6"/>
  <c r="I17" i="6"/>
  <c r="H17" i="6"/>
  <c r="N16" i="6"/>
  <c r="U16" i="6" s="1"/>
  <c r="M16" i="6"/>
  <c r="L16" i="6"/>
  <c r="K16" i="6"/>
  <c r="J16" i="6"/>
  <c r="I16" i="6"/>
  <c r="H16" i="6"/>
  <c r="N15" i="6"/>
  <c r="U15" i="6" s="1"/>
  <c r="M15" i="6"/>
  <c r="L15" i="6"/>
  <c r="K15" i="6"/>
  <c r="J15" i="6"/>
  <c r="I15" i="6"/>
  <c r="H15" i="6"/>
  <c r="N14" i="6"/>
  <c r="U14" i="6" s="1"/>
  <c r="M14" i="6"/>
  <c r="L14" i="6"/>
  <c r="K14" i="6"/>
  <c r="J14" i="6"/>
  <c r="I14" i="6"/>
  <c r="H14" i="6"/>
  <c r="X13" i="6"/>
  <c r="N13" i="6"/>
  <c r="M13" i="6"/>
  <c r="L13" i="6"/>
  <c r="K13" i="6"/>
  <c r="J13" i="6"/>
  <c r="I13" i="6"/>
  <c r="H13" i="6"/>
  <c r="N12" i="6"/>
  <c r="M12" i="6"/>
  <c r="L12" i="6"/>
  <c r="K12" i="6"/>
  <c r="J12" i="6"/>
  <c r="I12" i="6"/>
  <c r="H12" i="6"/>
  <c r="N11" i="6"/>
  <c r="M11" i="6"/>
  <c r="U11" i="6" s="1"/>
  <c r="L11" i="6"/>
  <c r="K11" i="6"/>
  <c r="J11" i="6"/>
  <c r="I11" i="6"/>
  <c r="H11" i="6"/>
  <c r="N10" i="6"/>
  <c r="M10" i="6"/>
  <c r="L10" i="6"/>
  <c r="K10" i="6"/>
  <c r="J10" i="6"/>
  <c r="I10" i="6"/>
  <c r="H10" i="6"/>
  <c r="N9" i="6"/>
  <c r="M9" i="6"/>
  <c r="U9" i="6" s="1"/>
  <c r="L9" i="6"/>
  <c r="K9" i="6"/>
  <c r="J9" i="6"/>
  <c r="I9" i="6"/>
  <c r="H9" i="6"/>
  <c r="U8" i="6"/>
  <c r="N8" i="6"/>
  <c r="M8" i="6"/>
  <c r="L8" i="6"/>
  <c r="K8" i="6"/>
  <c r="J8" i="6"/>
  <c r="I8" i="6"/>
  <c r="H8" i="6"/>
  <c r="U7" i="6"/>
  <c r="N7" i="6"/>
  <c r="M7" i="6"/>
  <c r="L7" i="6"/>
  <c r="AB7" i="6" s="1"/>
  <c r="K7" i="6"/>
  <c r="J7" i="6"/>
  <c r="I7" i="6"/>
  <c r="H7" i="6"/>
  <c r="N6" i="6"/>
  <c r="M6" i="6"/>
  <c r="AC8" i="6" s="1"/>
  <c r="L6" i="6"/>
  <c r="AB8" i="6" s="1"/>
  <c r="K6" i="6"/>
  <c r="AA8" i="6" s="1"/>
  <c r="J6" i="6"/>
  <c r="Z5" i="6" s="1"/>
  <c r="I6" i="6"/>
  <c r="Y8" i="6" s="1"/>
  <c r="H6" i="6"/>
  <c r="X8" i="6" s="1"/>
  <c r="AC5" i="6"/>
  <c r="Y5" i="6"/>
  <c r="U18" i="6" l="1"/>
  <c r="U26" i="6"/>
  <c r="S7" i="6"/>
  <c r="S8" i="6"/>
  <c r="Q17" i="6"/>
  <c r="Q21" i="6"/>
  <c r="Q25" i="6"/>
  <c r="Q29" i="6"/>
  <c r="P8" i="6"/>
  <c r="T8" i="6"/>
  <c r="Q10" i="6"/>
  <c r="U10" i="6"/>
  <c r="R12" i="6"/>
  <c r="U12" i="6"/>
  <c r="Q9" i="6"/>
  <c r="P14" i="6"/>
  <c r="T14" i="6"/>
  <c r="R16" i="6"/>
  <c r="P18" i="6"/>
  <c r="T18" i="6"/>
  <c r="U19" i="6"/>
  <c r="R20" i="6"/>
  <c r="P22" i="6"/>
  <c r="T22" i="6"/>
  <c r="R24" i="6"/>
  <c r="P26" i="6"/>
  <c r="T26" i="6"/>
  <c r="U27" i="6"/>
  <c r="R28" i="6"/>
  <c r="R32" i="6"/>
  <c r="P34" i="6"/>
  <c r="T34" i="6"/>
  <c r="S15" i="6"/>
  <c r="S23" i="6"/>
  <c r="S31" i="6"/>
  <c r="P39" i="6"/>
  <c r="T39" i="6"/>
  <c r="U40" i="6"/>
  <c r="R41" i="6"/>
  <c r="S43" i="6"/>
  <c r="U45" i="6"/>
  <c r="Q49" i="6"/>
  <c r="U49" i="6"/>
  <c r="U51" i="6"/>
  <c r="S52" i="6"/>
  <c r="U54" i="6"/>
  <c r="U55" i="6"/>
  <c r="R60" i="6"/>
  <c r="P62" i="6"/>
  <c r="T62" i="6"/>
  <c r="T66" i="6"/>
  <c r="U68" i="6"/>
  <c r="U71" i="6"/>
  <c r="U76" i="6"/>
  <c r="U79" i="6"/>
  <c r="U84" i="6"/>
  <c r="U87" i="6"/>
  <c r="U92" i="6"/>
  <c r="U95" i="6"/>
  <c r="U100" i="6"/>
  <c r="U103" i="6"/>
  <c r="U108" i="6"/>
  <c r="U111" i="6"/>
  <c r="U116" i="6"/>
  <c r="U119" i="6"/>
  <c r="U124" i="6"/>
  <c r="U134" i="6"/>
  <c r="U140" i="6"/>
  <c r="U145" i="6"/>
  <c r="U150" i="6"/>
  <c r="U155" i="6"/>
  <c r="U160" i="6"/>
  <c r="U165" i="6"/>
  <c r="U170" i="6"/>
  <c r="U176" i="6"/>
  <c r="U181" i="6"/>
  <c r="U186" i="6"/>
  <c r="U192" i="6"/>
  <c r="U197" i="6"/>
  <c r="U202" i="6"/>
  <c r="U208" i="6"/>
  <c r="U211" i="6"/>
  <c r="U217" i="6"/>
  <c r="U218" i="6"/>
  <c r="U229" i="6"/>
  <c r="U235" i="6"/>
  <c r="U236" i="6"/>
  <c r="U245" i="6"/>
  <c r="U251" i="6"/>
  <c r="U252" i="6"/>
  <c r="U261" i="6"/>
  <c r="U267" i="6"/>
  <c r="U268" i="6"/>
  <c r="P30" i="6"/>
  <c r="T30" i="6"/>
  <c r="Q33" i="6"/>
  <c r="R36" i="6"/>
  <c r="P38" i="6"/>
  <c r="T38" i="6"/>
  <c r="P47" i="6"/>
  <c r="T47" i="6"/>
  <c r="R49" i="6"/>
  <c r="S51" i="6"/>
  <c r="Q57" i="6"/>
  <c r="S60" i="6"/>
  <c r="U272" i="6"/>
  <c r="R8" i="6"/>
  <c r="P11" i="6"/>
  <c r="T11" i="6"/>
  <c r="Q13" i="6"/>
  <c r="U13" i="6"/>
  <c r="S19" i="6"/>
  <c r="S27" i="6"/>
  <c r="S35" i="6"/>
  <c r="S36" i="6"/>
  <c r="U38" i="6"/>
  <c r="U39" i="6"/>
  <c r="R44" i="6"/>
  <c r="P46" i="6"/>
  <c r="T46" i="6"/>
  <c r="P55" i="6"/>
  <c r="T55" i="6"/>
  <c r="U56" i="6"/>
  <c r="R57" i="6"/>
  <c r="S59" i="6"/>
  <c r="U61" i="6"/>
  <c r="Q65" i="6"/>
  <c r="U65" i="6"/>
  <c r="U67" i="6"/>
  <c r="U72" i="6"/>
  <c r="U75" i="6"/>
  <c r="U80" i="6"/>
  <c r="U83" i="6"/>
  <c r="U88" i="6"/>
  <c r="U91" i="6"/>
  <c r="U96" i="6"/>
  <c r="U99" i="6"/>
  <c r="U104" i="6"/>
  <c r="U107" i="6"/>
  <c r="U112" i="6"/>
  <c r="U115" i="6"/>
  <c r="U120" i="6"/>
  <c r="U123" i="6"/>
  <c r="U126" i="6"/>
  <c r="U132" i="6"/>
  <c r="U137" i="6"/>
  <c r="U142" i="6"/>
  <c r="U144" i="6"/>
  <c r="U147" i="6"/>
  <c r="U153" i="6"/>
  <c r="U163" i="6"/>
  <c r="U168" i="6"/>
  <c r="U173" i="6"/>
  <c r="U178" i="6"/>
  <c r="U184" i="6"/>
  <c r="U189" i="6"/>
  <c r="U194" i="6"/>
  <c r="U200" i="6"/>
  <c r="U205" i="6"/>
  <c r="U206" i="6"/>
  <c r="U209" i="6"/>
  <c r="U210" i="6"/>
  <c r="U219" i="6"/>
  <c r="U225" i="6"/>
  <c r="U226" i="6"/>
  <c r="U231" i="6"/>
  <c r="U237" i="6"/>
  <c r="U243" i="6"/>
  <c r="U244" i="6"/>
  <c r="U253" i="6"/>
  <c r="U259" i="6"/>
  <c r="U260" i="6"/>
  <c r="U269" i="6"/>
  <c r="U275" i="6"/>
  <c r="U276" i="6"/>
  <c r="Q41" i="6"/>
  <c r="S44" i="6"/>
  <c r="R52" i="6"/>
  <c r="P54" i="6"/>
  <c r="T54" i="6"/>
  <c r="P63" i="6"/>
  <c r="T63" i="6"/>
  <c r="T278" i="6"/>
  <c r="P278" i="6"/>
  <c r="S278" i="6"/>
  <c r="T277" i="6"/>
  <c r="P277" i="6"/>
  <c r="Q276" i="6"/>
  <c r="R275" i="6"/>
  <c r="S274" i="6"/>
  <c r="T273" i="6"/>
  <c r="P273" i="6"/>
  <c r="Q272" i="6"/>
  <c r="R271" i="6"/>
  <c r="S270" i="6"/>
  <c r="T269" i="6"/>
  <c r="P269" i="6"/>
  <c r="Q268" i="6"/>
  <c r="R267" i="6"/>
  <c r="S266" i="6"/>
  <c r="T265" i="6"/>
  <c r="P265" i="6"/>
  <c r="Q264" i="6"/>
  <c r="R263" i="6"/>
  <c r="S262" i="6"/>
  <c r="T261" i="6"/>
  <c r="P261" i="6"/>
  <c r="Q260" i="6"/>
  <c r="R259" i="6"/>
  <c r="S258" i="6"/>
  <c r="T257" i="6"/>
  <c r="P257" i="6"/>
  <c r="Q256" i="6"/>
  <c r="R255" i="6"/>
  <c r="S254" i="6"/>
  <c r="T253" i="6"/>
  <c r="P253" i="6"/>
  <c r="Q252" i="6"/>
  <c r="R251" i="6"/>
  <c r="S250" i="6"/>
  <c r="T249" i="6"/>
  <c r="P249" i="6"/>
  <c r="Q248" i="6"/>
  <c r="R247" i="6"/>
  <c r="S246" i="6"/>
  <c r="T245" i="6"/>
  <c r="P245" i="6"/>
  <c r="Q244" i="6"/>
  <c r="R243" i="6"/>
  <c r="S242" i="6"/>
  <c r="T241" i="6"/>
  <c r="P241" i="6"/>
  <c r="Q240" i="6"/>
  <c r="R239" i="6"/>
  <c r="S238" i="6"/>
  <c r="T237" i="6"/>
  <c r="P237" i="6"/>
  <c r="P271" i="6"/>
  <c r="P263" i="6"/>
  <c r="P255" i="6"/>
  <c r="P247" i="6"/>
  <c r="P239" i="6"/>
  <c r="P235" i="6"/>
  <c r="P233" i="6"/>
  <c r="P231" i="6"/>
  <c r="R227" i="6"/>
  <c r="P225" i="6"/>
  <c r="P224" i="6"/>
  <c r="P223" i="6"/>
  <c r="Q222" i="6"/>
  <c r="R221" i="6"/>
  <c r="S220" i="6"/>
  <c r="T219" i="6"/>
  <c r="P219" i="6"/>
  <c r="Q218" i="6"/>
  <c r="R217" i="6"/>
  <c r="S216" i="6"/>
  <c r="T215" i="6"/>
  <c r="P215" i="6"/>
  <c r="Q214" i="6"/>
  <c r="R213" i="6"/>
  <c r="S212" i="6"/>
  <c r="T211" i="6"/>
  <c r="P211" i="6"/>
  <c r="S276" i="6"/>
  <c r="T275" i="6"/>
  <c r="Q270" i="6"/>
  <c r="R269" i="6"/>
  <c r="S268" i="6"/>
  <c r="T267" i="6"/>
  <c r="Q262" i="6"/>
  <c r="R261" i="6"/>
  <c r="S260" i="6"/>
  <c r="T259" i="6"/>
  <c r="Q254" i="6"/>
  <c r="R253" i="6"/>
  <c r="S252" i="6"/>
  <c r="T251" i="6"/>
  <c r="Q246" i="6"/>
  <c r="R245" i="6"/>
  <c r="S244" i="6"/>
  <c r="T243" i="6"/>
  <c r="Q238" i="6"/>
  <c r="R237" i="6"/>
  <c r="S236" i="6"/>
  <c r="S234" i="6"/>
  <c r="S232" i="6"/>
  <c r="S230" i="6"/>
  <c r="R229" i="6"/>
  <c r="Q228" i="6"/>
  <c r="Q226" i="6"/>
  <c r="T225" i="6"/>
  <c r="T224" i="6"/>
  <c r="T223" i="6"/>
  <c r="P275" i="6"/>
  <c r="P267" i="6"/>
  <c r="P259" i="6"/>
  <c r="P251" i="6"/>
  <c r="P243" i="6"/>
  <c r="Q236" i="6"/>
  <c r="T235" i="6"/>
  <c r="Q234" i="6"/>
  <c r="T233" i="6"/>
  <c r="Q232" i="6"/>
  <c r="T231" i="6"/>
  <c r="R230" i="6"/>
  <c r="P229" i="6"/>
  <c r="P228" i="6"/>
  <c r="P227" i="6"/>
  <c r="S225" i="6"/>
  <c r="S224" i="6"/>
  <c r="R223" i="6"/>
  <c r="Q274" i="6"/>
  <c r="R273" i="6"/>
  <c r="S272" i="6"/>
  <c r="T271" i="6"/>
  <c r="Q266" i="6"/>
  <c r="R265" i="6"/>
  <c r="S264" i="6"/>
  <c r="T263" i="6"/>
  <c r="Q258" i="6"/>
  <c r="R257" i="6"/>
  <c r="S256" i="6"/>
  <c r="T255" i="6"/>
  <c r="Q250" i="6"/>
  <c r="R249" i="6"/>
  <c r="S248" i="6"/>
  <c r="T247" i="6"/>
  <c r="Q242" i="6"/>
  <c r="R241" i="6"/>
  <c r="S240" i="6"/>
  <c r="T239" i="6"/>
  <c r="R235" i="6"/>
  <c r="R233" i="6"/>
  <c r="R231" i="6"/>
  <c r="T229" i="6"/>
  <c r="S226" i="6"/>
  <c r="Q224" i="6"/>
  <c r="Q220" i="6"/>
  <c r="R219" i="6"/>
  <c r="S218" i="6"/>
  <c r="T217" i="6"/>
  <c r="Q212" i="6"/>
  <c r="R211" i="6"/>
  <c r="S210" i="6"/>
  <c r="S208" i="6"/>
  <c r="P207" i="6"/>
  <c r="P217" i="6"/>
  <c r="Q210" i="6"/>
  <c r="T209" i="6"/>
  <c r="Q208" i="6"/>
  <c r="T207" i="6"/>
  <c r="T206" i="6"/>
  <c r="T205" i="6"/>
  <c r="T204" i="6"/>
  <c r="P204" i="6"/>
  <c r="Q203" i="6"/>
  <c r="R202" i="6"/>
  <c r="S201" i="6"/>
  <c r="T200" i="6"/>
  <c r="P200" i="6"/>
  <c r="Q199" i="6"/>
  <c r="R198" i="6"/>
  <c r="S197" i="6"/>
  <c r="T196" i="6"/>
  <c r="P196" i="6"/>
  <c r="Q195" i="6"/>
  <c r="R194" i="6"/>
  <c r="S193" i="6"/>
  <c r="T192" i="6"/>
  <c r="P192" i="6"/>
  <c r="Q191" i="6"/>
  <c r="R190" i="6"/>
  <c r="S189" i="6"/>
  <c r="T188" i="6"/>
  <c r="P188" i="6"/>
  <c r="Q187" i="6"/>
  <c r="R186" i="6"/>
  <c r="S185" i="6"/>
  <c r="T184" i="6"/>
  <c r="P184" i="6"/>
  <c r="Q183" i="6"/>
  <c r="R182" i="6"/>
  <c r="S181" i="6"/>
  <c r="T180" i="6"/>
  <c r="P180" i="6"/>
  <c r="Q179" i="6"/>
  <c r="R178" i="6"/>
  <c r="S177" i="6"/>
  <c r="T176" i="6"/>
  <c r="P176" i="6"/>
  <c r="Q175" i="6"/>
  <c r="R174" i="6"/>
  <c r="S173" i="6"/>
  <c r="T172" i="6"/>
  <c r="P172" i="6"/>
  <c r="Q171" i="6"/>
  <c r="R170" i="6"/>
  <c r="S169" i="6"/>
  <c r="T168" i="6"/>
  <c r="P168" i="6"/>
  <c r="Q167" i="6"/>
  <c r="R166" i="6"/>
  <c r="S165" i="6"/>
  <c r="T164" i="6"/>
  <c r="P164" i="6"/>
  <c r="S222" i="6"/>
  <c r="T221" i="6"/>
  <c r="Q216" i="6"/>
  <c r="R215" i="6"/>
  <c r="S214" i="6"/>
  <c r="T213" i="6"/>
  <c r="R209" i="6"/>
  <c r="S207" i="6"/>
  <c r="S206" i="6"/>
  <c r="P221" i="6"/>
  <c r="P213" i="6"/>
  <c r="P209" i="6"/>
  <c r="Q206" i="6"/>
  <c r="S163" i="6"/>
  <c r="T162" i="6"/>
  <c r="P162" i="6"/>
  <c r="T157" i="6"/>
  <c r="P157" i="6"/>
  <c r="Q156" i="6"/>
  <c r="R155" i="6"/>
  <c r="S154" i="6"/>
  <c r="T153" i="6"/>
  <c r="P153" i="6"/>
  <c r="Q152" i="6"/>
  <c r="R151" i="6"/>
  <c r="S150" i="6"/>
  <c r="T149" i="6"/>
  <c r="P149" i="6"/>
  <c r="Q148" i="6"/>
  <c r="R147" i="6"/>
  <c r="S146" i="6"/>
  <c r="T145" i="6"/>
  <c r="P145" i="6"/>
  <c r="Q144" i="6"/>
  <c r="Q161" i="6"/>
  <c r="R160" i="6"/>
  <c r="S159" i="6"/>
  <c r="T158" i="6"/>
  <c r="T144" i="6"/>
  <c r="P144" i="6"/>
  <c r="Q143" i="6"/>
  <c r="R142" i="6"/>
  <c r="S141" i="6"/>
  <c r="T140" i="6"/>
  <c r="P140" i="6"/>
  <c r="Q139" i="6"/>
  <c r="R138" i="6"/>
  <c r="S137" i="6"/>
  <c r="T136" i="6"/>
  <c r="P136" i="6"/>
  <c r="Q135" i="6"/>
  <c r="R134" i="6"/>
  <c r="S158" i="6"/>
  <c r="R130" i="6"/>
  <c r="P128" i="6"/>
  <c r="R126" i="6"/>
  <c r="S133" i="6"/>
  <c r="T132" i="6"/>
  <c r="S129" i="6"/>
  <c r="S125" i="6"/>
  <c r="P124" i="6"/>
  <c r="Q123" i="6"/>
  <c r="R122" i="6"/>
  <c r="S121" i="6"/>
  <c r="T120" i="6"/>
  <c r="P120" i="6"/>
  <c r="Q119" i="6"/>
  <c r="R118" i="6"/>
  <c r="S117" i="6"/>
  <c r="T116" i="6"/>
  <c r="P116" i="6"/>
  <c r="Q115" i="6"/>
  <c r="R114" i="6"/>
  <c r="S113" i="6"/>
  <c r="T112" i="6"/>
  <c r="P112" i="6"/>
  <c r="Q111" i="6"/>
  <c r="R110" i="6"/>
  <c r="S109" i="6"/>
  <c r="T108" i="6"/>
  <c r="P108" i="6"/>
  <c r="Q107" i="6"/>
  <c r="R106" i="6"/>
  <c r="S105" i="6"/>
  <c r="T104" i="6"/>
  <c r="P104" i="6"/>
  <c r="Q103" i="6"/>
  <c r="R102" i="6"/>
  <c r="S101" i="6"/>
  <c r="T100" i="6"/>
  <c r="P100" i="6"/>
  <c r="Q99" i="6"/>
  <c r="R98" i="6"/>
  <c r="S97" i="6"/>
  <c r="T96" i="6"/>
  <c r="P96" i="6"/>
  <c r="Q95" i="6"/>
  <c r="R94" i="6"/>
  <c r="S93" i="6"/>
  <c r="T92" i="6"/>
  <c r="P92" i="6"/>
  <c r="Q91" i="6"/>
  <c r="R90" i="6"/>
  <c r="S89" i="6"/>
  <c r="T88" i="6"/>
  <c r="P88" i="6"/>
  <c r="Q87" i="6"/>
  <c r="R86" i="6"/>
  <c r="S85" i="6"/>
  <c r="T84" i="6"/>
  <c r="P84" i="6"/>
  <c r="Q83" i="6"/>
  <c r="R82" i="6"/>
  <c r="S81" i="6"/>
  <c r="T80" i="6"/>
  <c r="P80" i="6"/>
  <c r="Q79" i="6"/>
  <c r="R78" i="6"/>
  <c r="S77" i="6"/>
  <c r="T76" i="6"/>
  <c r="P76" i="6"/>
  <c r="Q75" i="6"/>
  <c r="R74" i="6"/>
  <c r="S73" i="6"/>
  <c r="T72" i="6"/>
  <c r="P72" i="6"/>
  <c r="Q71" i="6"/>
  <c r="R70" i="6"/>
  <c r="S69" i="6"/>
  <c r="T68" i="6"/>
  <c r="P68" i="6"/>
  <c r="Q67" i="6"/>
  <c r="R66" i="6"/>
  <c r="S65" i="6"/>
  <c r="P132" i="6"/>
  <c r="T128" i="6"/>
  <c r="Q127" i="6"/>
  <c r="T124" i="6"/>
  <c r="T123" i="6"/>
  <c r="P123" i="6"/>
  <c r="Q122" i="6"/>
  <c r="R121" i="6"/>
  <c r="S120" i="6"/>
  <c r="T119" i="6"/>
  <c r="P119" i="6"/>
  <c r="Q118" i="6"/>
  <c r="R117" i="6"/>
  <c r="S116" i="6"/>
  <c r="T115" i="6"/>
  <c r="P115" i="6"/>
  <c r="Q114" i="6"/>
  <c r="R113" i="6"/>
  <c r="S112" i="6"/>
  <c r="T111" i="6"/>
  <c r="P111" i="6"/>
  <c r="Q110" i="6"/>
  <c r="R109" i="6"/>
  <c r="S108" i="6"/>
  <c r="T107" i="6"/>
  <c r="P107" i="6"/>
  <c r="Q106" i="6"/>
  <c r="R105" i="6"/>
  <c r="S104" i="6"/>
  <c r="T103" i="6"/>
  <c r="P103" i="6"/>
  <c r="Q102" i="6"/>
  <c r="R101" i="6"/>
  <c r="S100" i="6"/>
  <c r="T99" i="6"/>
  <c r="P99" i="6"/>
  <c r="Q98" i="6"/>
  <c r="R97" i="6"/>
  <c r="S96" i="6"/>
  <c r="T95" i="6"/>
  <c r="P95" i="6"/>
  <c r="Q94" i="6"/>
  <c r="R93" i="6"/>
  <c r="S92" i="6"/>
  <c r="T91" i="6"/>
  <c r="P91" i="6"/>
  <c r="Q90" i="6"/>
  <c r="R89" i="6"/>
  <c r="S88" i="6"/>
  <c r="T87" i="6"/>
  <c r="P87" i="6"/>
  <c r="Q86" i="6"/>
  <c r="R85" i="6"/>
  <c r="S84" i="6"/>
  <c r="T83" i="6"/>
  <c r="P83" i="6"/>
  <c r="Q82" i="6"/>
  <c r="R81" i="6"/>
  <c r="S80" i="6"/>
  <c r="T79" i="6"/>
  <c r="P79" i="6"/>
  <c r="Q78" i="6"/>
  <c r="R77" i="6"/>
  <c r="S76" i="6"/>
  <c r="T75" i="6"/>
  <c r="P75" i="6"/>
  <c r="Q74" i="6"/>
  <c r="R73" i="6"/>
  <c r="S72" i="6"/>
  <c r="T71" i="6"/>
  <c r="P71" i="6"/>
  <c r="Q70" i="6"/>
  <c r="R69" i="6"/>
  <c r="S68" i="6"/>
  <c r="T67" i="6"/>
  <c r="P67" i="6"/>
  <c r="Q66" i="6"/>
  <c r="T7" i="6"/>
  <c r="T6" i="6"/>
  <c r="Q7" i="6"/>
  <c r="AA5" i="6"/>
  <c r="Q6" i="6"/>
  <c r="U6" i="6"/>
  <c r="R7" i="6"/>
  <c r="X7" i="6"/>
  <c r="X5" i="6"/>
  <c r="AB5" i="6"/>
  <c r="R6" i="6"/>
  <c r="Y7" i="6"/>
  <c r="AC7" i="6"/>
  <c r="S9" i="6"/>
  <c r="S10" i="6"/>
  <c r="R11" i="6"/>
  <c r="P12" i="6"/>
  <c r="T12" i="6"/>
  <c r="S13" i="6"/>
  <c r="Q14" i="6"/>
  <c r="P15" i="6"/>
  <c r="T15" i="6"/>
  <c r="S16" i="6"/>
  <c r="R17" i="6"/>
  <c r="Q18" i="6"/>
  <c r="P19" i="6"/>
  <c r="T19" i="6"/>
  <c r="S20" i="6"/>
  <c r="R21" i="6"/>
  <c r="Q22" i="6"/>
  <c r="P23" i="6"/>
  <c r="T23" i="6"/>
  <c r="S24" i="6"/>
  <c r="R25" i="6"/>
  <c r="Q26" i="6"/>
  <c r="P27" i="6"/>
  <c r="T27" i="6"/>
  <c r="S28" i="6"/>
  <c r="R29" i="6"/>
  <c r="Q30" i="6"/>
  <c r="P31" i="6"/>
  <c r="T31" i="6"/>
  <c r="S32" i="6"/>
  <c r="R33" i="6"/>
  <c r="Q34" i="6"/>
  <c r="P35" i="6"/>
  <c r="T35" i="6"/>
  <c r="T36" i="6"/>
  <c r="Q37" i="6"/>
  <c r="Q38" i="6"/>
  <c r="Q39" i="6"/>
  <c r="R40" i="6"/>
  <c r="S41" i="6"/>
  <c r="T42" i="6"/>
  <c r="R43" i="6"/>
  <c r="T43" i="6"/>
  <c r="T44" i="6"/>
  <c r="Q45" i="6"/>
  <c r="Q46" i="6"/>
  <c r="Q47" i="6"/>
  <c r="R48" i="6"/>
  <c r="S49" i="6"/>
  <c r="T50" i="6"/>
  <c r="R51" i="6"/>
  <c r="T51" i="6"/>
  <c r="T52" i="6"/>
  <c r="Q53" i="6"/>
  <c r="Q54" i="6"/>
  <c r="Q55" i="6"/>
  <c r="R56" i="6"/>
  <c r="S57" i="6"/>
  <c r="T58" i="6"/>
  <c r="R59" i="6"/>
  <c r="T59" i="6"/>
  <c r="T60" i="6"/>
  <c r="Q61" i="6"/>
  <c r="Q62" i="6"/>
  <c r="Q63" i="6"/>
  <c r="R64" i="6"/>
  <c r="S66" i="6"/>
  <c r="P66" i="6"/>
  <c r="Q68" i="6"/>
  <c r="T70" i="6"/>
  <c r="R71" i="6"/>
  <c r="S75" i="6"/>
  <c r="R76" i="6"/>
  <c r="Q77" i="6"/>
  <c r="P81" i="6"/>
  <c r="T81" i="6"/>
  <c r="S82" i="6"/>
  <c r="P82" i="6"/>
  <c r="Q84" i="6"/>
  <c r="T86" i="6"/>
  <c r="R87" i="6"/>
  <c r="S91" i="6"/>
  <c r="R92" i="6"/>
  <c r="Q93" i="6"/>
  <c r="P97" i="6"/>
  <c r="T97" i="6"/>
  <c r="S98" i="6"/>
  <c r="P98" i="6"/>
  <c r="Q100" i="6"/>
  <c r="T102" i="6"/>
  <c r="R103" i="6"/>
  <c r="S107" i="6"/>
  <c r="R108" i="6"/>
  <c r="Q109" i="6"/>
  <c r="P113" i="6"/>
  <c r="T113" i="6"/>
  <c r="S114" i="6"/>
  <c r="P114" i="6"/>
  <c r="Q116" i="6"/>
  <c r="T118" i="6"/>
  <c r="R119" i="6"/>
  <c r="S123" i="6"/>
  <c r="S124" i="6"/>
  <c r="T127" i="6"/>
  <c r="S128" i="6"/>
  <c r="Q134" i="6"/>
  <c r="R135" i="6"/>
  <c r="R136" i="6"/>
  <c r="P138" i="6"/>
  <c r="T138" i="6"/>
  <c r="Q140" i="6"/>
  <c r="R141" i="6"/>
  <c r="S142" i="6"/>
  <c r="P143" i="6"/>
  <c r="T143" i="6"/>
  <c r="Q145" i="6"/>
  <c r="R146" i="6"/>
  <c r="S147" i="6"/>
  <c r="P148" i="6"/>
  <c r="T148" i="6"/>
  <c r="Q150" i="6"/>
  <c r="S152" i="6"/>
  <c r="S153" i="6"/>
  <c r="P154" i="6"/>
  <c r="T154" i="6"/>
  <c r="Q155" i="6"/>
  <c r="R156" i="6"/>
  <c r="R157" i="6"/>
  <c r="Z7" i="6"/>
  <c r="AD7" i="6"/>
  <c r="Z8" i="6"/>
  <c r="AD8" i="6"/>
  <c r="P9" i="6"/>
  <c r="T9" i="6"/>
  <c r="P10" i="6"/>
  <c r="T10" i="6"/>
  <c r="S11" i="6"/>
  <c r="Q12" i="6"/>
  <c r="P13" i="6"/>
  <c r="T13" i="6"/>
  <c r="R14" i="6"/>
  <c r="Q15" i="6"/>
  <c r="P16" i="6"/>
  <c r="T16" i="6"/>
  <c r="S17" i="6"/>
  <c r="R18" i="6"/>
  <c r="Q19" i="6"/>
  <c r="P20" i="6"/>
  <c r="T20" i="6"/>
  <c r="S21" i="6"/>
  <c r="R22" i="6"/>
  <c r="Q23" i="6"/>
  <c r="P24" i="6"/>
  <c r="T24" i="6"/>
  <c r="S25" i="6"/>
  <c r="R26" i="6"/>
  <c r="Q27" i="6"/>
  <c r="P28" i="6"/>
  <c r="T28" i="6"/>
  <c r="S29" i="6"/>
  <c r="R30" i="6"/>
  <c r="Q31" i="6"/>
  <c r="P32" i="6"/>
  <c r="T32" i="6"/>
  <c r="S33" i="6"/>
  <c r="R34" i="6"/>
  <c r="Q35" i="6"/>
  <c r="P36" i="6"/>
  <c r="P37" i="6"/>
  <c r="T37" i="6"/>
  <c r="R37" i="6"/>
  <c r="R38" i="6"/>
  <c r="S39" i="6"/>
  <c r="Q40" i="6"/>
  <c r="S40" i="6"/>
  <c r="S42" i="6"/>
  <c r="P42" i="6"/>
  <c r="P43" i="6"/>
  <c r="P44" i="6"/>
  <c r="P45" i="6"/>
  <c r="T45" i="6"/>
  <c r="R45" i="6"/>
  <c r="R46" i="6"/>
  <c r="S47" i="6"/>
  <c r="Q48" i="6"/>
  <c r="S48" i="6"/>
  <c r="S50" i="6"/>
  <c r="P50" i="6"/>
  <c r="P51" i="6"/>
  <c r="P52" i="6"/>
  <c r="P53" i="6"/>
  <c r="T53" i="6"/>
  <c r="R53" i="6"/>
  <c r="R54" i="6"/>
  <c r="S55" i="6"/>
  <c r="Q56" i="6"/>
  <c r="S56" i="6"/>
  <c r="S58" i="6"/>
  <c r="P58" i="6"/>
  <c r="P59" i="6"/>
  <c r="P60" i="6"/>
  <c r="P61" i="6"/>
  <c r="T61" i="6"/>
  <c r="R61" i="6"/>
  <c r="R62" i="6"/>
  <c r="S63" i="6"/>
  <c r="Q64" i="6"/>
  <c r="S64" i="6"/>
  <c r="R67" i="6"/>
  <c r="S71" i="6"/>
  <c r="R72" i="6"/>
  <c r="Q73" i="6"/>
  <c r="P77" i="6"/>
  <c r="T77" i="6"/>
  <c r="S78" i="6"/>
  <c r="P78" i="6"/>
  <c r="Q80" i="6"/>
  <c r="T82" i="6"/>
  <c r="R83" i="6"/>
  <c r="S87" i="6"/>
  <c r="R88" i="6"/>
  <c r="Q89" i="6"/>
  <c r="P93" i="6"/>
  <c r="T93" i="6"/>
  <c r="S94" i="6"/>
  <c r="P94" i="6"/>
  <c r="Q96" i="6"/>
  <c r="T98" i="6"/>
  <c r="R99" i="6"/>
  <c r="S103" i="6"/>
  <c r="R104" i="6"/>
  <c r="Q105" i="6"/>
  <c r="P109" i="6"/>
  <c r="T109" i="6"/>
  <c r="S110" i="6"/>
  <c r="P110" i="6"/>
  <c r="Q112" i="6"/>
  <c r="T114" i="6"/>
  <c r="R115" i="6"/>
  <c r="S119" i="6"/>
  <c r="R120" i="6"/>
  <c r="Q121" i="6"/>
  <c r="Q126" i="6"/>
  <c r="Q130" i="6"/>
  <c r="Q133" i="6"/>
  <c r="S6" i="6"/>
  <c r="AD5" i="6"/>
  <c r="AA7" i="6"/>
  <c r="Q8" i="6"/>
  <c r="S14" i="6"/>
  <c r="R15" i="6"/>
  <c r="Q16" i="6"/>
  <c r="P17" i="6"/>
  <c r="T17" i="6"/>
  <c r="S18" i="6"/>
  <c r="R19" i="6"/>
  <c r="Q20" i="6"/>
  <c r="P21" i="6"/>
  <c r="T21" i="6"/>
  <c r="S22" i="6"/>
  <c r="R23" i="6"/>
  <c r="Q24" i="6"/>
  <c r="P25" i="6"/>
  <c r="T25" i="6"/>
  <c r="S26" i="6"/>
  <c r="R27" i="6"/>
  <c r="Q28" i="6"/>
  <c r="P29" i="6"/>
  <c r="T29" i="6"/>
  <c r="S30" i="6"/>
  <c r="R31" i="6"/>
  <c r="Q32" i="6"/>
  <c r="P33" i="6"/>
  <c r="T33" i="6"/>
  <c r="S34" i="6"/>
  <c r="R35" i="6"/>
  <c r="S37" i="6"/>
  <c r="R39" i="6"/>
  <c r="T40" i="6"/>
  <c r="Q42" i="6"/>
  <c r="Q43" i="6"/>
  <c r="S45" i="6"/>
  <c r="R47" i="6"/>
  <c r="T48" i="6"/>
  <c r="Q50" i="6"/>
  <c r="Q51" i="6"/>
  <c r="S53" i="6"/>
  <c r="R55" i="6"/>
  <c r="T56" i="6"/>
  <c r="Q58" i="6"/>
  <c r="Q59" i="6"/>
  <c r="S61" i="6"/>
  <c r="R63" i="6"/>
  <c r="T64" i="6"/>
  <c r="S67" i="6"/>
  <c r="R68" i="6"/>
  <c r="Q69" i="6"/>
  <c r="P73" i="6"/>
  <c r="T73" i="6"/>
  <c r="S74" i="6"/>
  <c r="P74" i="6"/>
  <c r="Q76" i="6"/>
  <c r="T78" i="6"/>
  <c r="R79" i="6"/>
  <c r="S83" i="6"/>
  <c r="R84" i="6"/>
  <c r="Q85" i="6"/>
  <c r="P89" i="6"/>
  <c r="T89" i="6"/>
  <c r="S90" i="6"/>
  <c r="P90" i="6"/>
  <c r="Q92" i="6"/>
  <c r="T94" i="6"/>
  <c r="R95" i="6"/>
  <c r="S99" i="6"/>
  <c r="R100" i="6"/>
  <c r="Q101" i="6"/>
  <c r="P105" i="6"/>
  <c r="T105" i="6"/>
  <c r="S106" i="6"/>
  <c r="P106" i="6"/>
  <c r="Q108" i="6"/>
  <c r="T110" i="6"/>
  <c r="R111" i="6"/>
  <c r="S115" i="6"/>
  <c r="R116" i="6"/>
  <c r="Q117" i="6"/>
  <c r="P121" i="6"/>
  <c r="T121" i="6"/>
  <c r="S122" i="6"/>
  <c r="P122" i="6"/>
  <c r="Q124" i="6"/>
  <c r="P7" i="6"/>
  <c r="P6" i="6"/>
  <c r="R9" i="6"/>
  <c r="R10" i="6"/>
  <c r="Q11" i="6"/>
  <c r="S12" i="6"/>
  <c r="R13" i="6"/>
  <c r="Q36" i="6"/>
  <c r="U36" i="6"/>
  <c r="S38" i="6"/>
  <c r="P40" i="6"/>
  <c r="P41" i="6"/>
  <c r="T41" i="6"/>
  <c r="R42" i="6"/>
  <c r="Q44" i="6"/>
  <c r="U44" i="6"/>
  <c r="S46" i="6"/>
  <c r="P48" i="6"/>
  <c r="P49" i="6"/>
  <c r="T49" i="6"/>
  <c r="R50" i="6"/>
  <c r="Q52" i="6"/>
  <c r="U52" i="6"/>
  <c r="S54" i="6"/>
  <c r="P56" i="6"/>
  <c r="P57" i="6"/>
  <c r="T57" i="6"/>
  <c r="R58" i="6"/>
  <c r="Q60" i="6"/>
  <c r="U60" i="6"/>
  <c r="S62" i="6"/>
  <c r="P64" i="6"/>
  <c r="P65" i="6"/>
  <c r="T65" i="6"/>
  <c r="R65" i="6"/>
  <c r="P69" i="6"/>
  <c r="T69" i="6"/>
  <c r="S70" i="6"/>
  <c r="P70" i="6"/>
  <c r="Q72" i="6"/>
  <c r="T74" i="6"/>
  <c r="R75" i="6"/>
  <c r="S79" i="6"/>
  <c r="R80" i="6"/>
  <c r="Q81" i="6"/>
  <c r="P85" i="6"/>
  <c r="T85" i="6"/>
  <c r="S86" i="6"/>
  <c r="P86" i="6"/>
  <c r="Q88" i="6"/>
  <c r="T90" i="6"/>
  <c r="R91" i="6"/>
  <c r="S95" i="6"/>
  <c r="R96" i="6"/>
  <c r="Q97" i="6"/>
  <c r="P101" i="6"/>
  <c r="T101" i="6"/>
  <c r="S102" i="6"/>
  <c r="P102" i="6"/>
  <c r="Q104" i="6"/>
  <c r="T106" i="6"/>
  <c r="R107" i="6"/>
  <c r="S111" i="6"/>
  <c r="R112" i="6"/>
  <c r="Q113" i="6"/>
  <c r="P117" i="6"/>
  <c r="T117" i="6"/>
  <c r="S118" i="6"/>
  <c r="P118" i="6"/>
  <c r="Q120" i="6"/>
  <c r="T122" i="6"/>
  <c r="R123" i="6"/>
  <c r="R124" i="6"/>
  <c r="R125" i="6"/>
  <c r="S127" i="6"/>
  <c r="P127" i="6"/>
  <c r="R129" i="6"/>
  <c r="S131" i="6"/>
  <c r="Q131" i="6"/>
  <c r="R132" i="6"/>
  <c r="Q128" i="6"/>
  <c r="P131" i="6"/>
  <c r="T131" i="6"/>
  <c r="S132" i="6"/>
  <c r="R133" i="6"/>
  <c r="S135" i="6"/>
  <c r="S136" i="6"/>
  <c r="P137" i="6"/>
  <c r="T137" i="6"/>
  <c r="Q138" i="6"/>
  <c r="R139" i="6"/>
  <c r="R140" i="6"/>
  <c r="P142" i="6"/>
  <c r="T142" i="6"/>
  <c r="R145" i="6"/>
  <c r="P147" i="6"/>
  <c r="T147" i="6"/>
  <c r="Q149" i="6"/>
  <c r="R150" i="6"/>
  <c r="S151" i="6"/>
  <c r="P152" i="6"/>
  <c r="T152" i="6"/>
  <c r="Q154" i="6"/>
  <c r="S156" i="6"/>
  <c r="S157" i="6"/>
  <c r="P158" i="6"/>
  <c r="P125" i="6"/>
  <c r="T125" i="6"/>
  <c r="S126" i="6"/>
  <c r="R128" i="6"/>
  <c r="P129" i="6"/>
  <c r="T129" i="6"/>
  <c r="S130" i="6"/>
  <c r="S134" i="6"/>
  <c r="P135" i="6"/>
  <c r="T135" i="6"/>
  <c r="Q137" i="6"/>
  <c r="S139" i="6"/>
  <c r="S140" i="6"/>
  <c r="P141" i="6"/>
  <c r="T141" i="6"/>
  <c r="Q142" i="6"/>
  <c r="R143" i="6"/>
  <c r="R144" i="6"/>
  <c r="S145" i="6"/>
  <c r="P146" i="6"/>
  <c r="T146" i="6"/>
  <c r="Q147" i="6"/>
  <c r="R148" i="6"/>
  <c r="R149" i="6"/>
  <c r="P151" i="6"/>
  <c r="T151" i="6"/>
  <c r="Q153" i="6"/>
  <c r="R154" i="6"/>
  <c r="S155" i="6"/>
  <c r="P156" i="6"/>
  <c r="T156" i="6"/>
  <c r="Q125" i="6"/>
  <c r="U125" i="6"/>
  <c r="P126" i="6"/>
  <c r="T126" i="6"/>
  <c r="R127" i="6"/>
  <c r="Q129" i="6"/>
  <c r="U129" i="6"/>
  <c r="P130" i="6"/>
  <c r="T130" i="6"/>
  <c r="R131" i="6"/>
  <c r="Q132" i="6"/>
  <c r="P133" i="6"/>
  <c r="T133" i="6"/>
  <c r="P134" i="6"/>
  <c r="T134" i="6"/>
  <c r="Q136" i="6"/>
  <c r="R137" i="6"/>
  <c r="S138" i="6"/>
  <c r="P139" i="6"/>
  <c r="T139" i="6"/>
  <c r="Q141" i="6"/>
  <c r="S143" i="6"/>
  <c r="S144" i="6"/>
  <c r="Q146" i="6"/>
  <c r="S148" i="6"/>
  <c r="S149" i="6"/>
  <c r="P150" i="6"/>
  <c r="T150" i="6"/>
  <c r="Q151" i="6"/>
  <c r="R152" i="6"/>
  <c r="R153" i="6"/>
  <c r="P155" i="6"/>
  <c r="T155" i="6"/>
  <c r="Q157" i="6"/>
  <c r="R159" i="6"/>
  <c r="R161" i="6"/>
  <c r="Q162" i="6"/>
  <c r="P163" i="6"/>
  <c r="T163" i="6"/>
  <c r="Q165" i="6"/>
  <c r="S167" i="6"/>
  <c r="S168" i="6"/>
  <c r="P169" i="6"/>
  <c r="T169" i="6"/>
  <c r="Q170" i="6"/>
  <c r="R171" i="6"/>
  <c r="R172" i="6"/>
  <c r="P174" i="6"/>
  <c r="T174" i="6"/>
  <c r="Q176" i="6"/>
  <c r="R177" i="6"/>
  <c r="S178" i="6"/>
  <c r="P179" i="6"/>
  <c r="T179" i="6"/>
  <c r="Q181" i="6"/>
  <c r="S183" i="6"/>
  <c r="S184" i="6"/>
  <c r="P185" i="6"/>
  <c r="T185" i="6"/>
  <c r="Q186" i="6"/>
  <c r="R187" i="6"/>
  <c r="R188" i="6"/>
  <c r="P190" i="6"/>
  <c r="T190" i="6"/>
  <c r="Q192" i="6"/>
  <c r="R193" i="6"/>
  <c r="S194" i="6"/>
  <c r="P195" i="6"/>
  <c r="T195" i="6"/>
  <c r="Q197" i="6"/>
  <c r="S199" i="6"/>
  <c r="S200" i="6"/>
  <c r="P201" i="6"/>
  <c r="T201" i="6"/>
  <c r="Q202" i="6"/>
  <c r="R203" i="6"/>
  <c r="R204" i="6"/>
  <c r="P206" i="6"/>
  <c r="Q158" i="6"/>
  <c r="U158" i="6"/>
  <c r="S160" i="6"/>
  <c r="S161" i="6"/>
  <c r="R162" i="6"/>
  <c r="Q163" i="6"/>
  <c r="Q164" i="6"/>
  <c r="R165" i="6"/>
  <c r="S166" i="6"/>
  <c r="P167" i="6"/>
  <c r="T167" i="6"/>
  <c r="Q169" i="6"/>
  <c r="S171" i="6"/>
  <c r="S172" i="6"/>
  <c r="P173" i="6"/>
  <c r="T173" i="6"/>
  <c r="Q174" i="6"/>
  <c r="R175" i="6"/>
  <c r="R176" i="6"/>
  <c r="P178" i="6"/>
  <c r="T178" i="6"/>
  <c r="Q180" i="6"/>
  <c r="R181" i="6"/>
  <c r="S182" i="6"/>
  <c r="P183" i="6"/>
  <c r="T183" i="6"/>
  <c r="Q185" i="6"/>
  <c r="S187" i="6"/>
  <c r="S188" i="6"/>
  <c r="P189" i="6"/>
  <c r="T189" i="6"/>
  <c r="Q190" i="6"/>
  <c r="R191" i="6"/>
  <c r="R192" i="6"/>
  <c r="P194" i="6"/>
  <c r="T194" i="6"/>
  <c r="Q196" i="6"/>
  <c r="R197" i="6"/>
  <c r="S198" i="6"/>
  <c r="P199" i="6"/>
  <c r="T199" i="6"/>
  <c r="Q201" i="6"/>
  <c r="S203" i="6"/>
  <c r="S204" i="6"/>
  <c r="P205" i="6"/>
  <c r="R207" i="6"/>
  <c r="R158" i="6"/>
  <c r="P159" i="6"/>
  <c r="T159" i="6"/>
  <c r="P160" i="6"/>
  <c r="T160" i="6"/>
  <c r="P161" i="6"/>
  <c r="T161" i="6"/>
  <c r="S162" i="6"/>
  <c r="R163" i="6"/>
  <c r="R164" i="6"/>
  <c r="P166" i="6"/>
  <c r="T166" i="6"/>
  <c r="Q168" i="6"/>
  <c r="R169" i="6"/>
  <c r="S170" i="6"/>
  <c r="P171" i="6"/>
  <c r="T171" i="6"/>
  <c r="Q173" i="6"/>
  <c r="S175" i="6"/>
  <c r="S176" i="6"/>
  <c r="P177" i="6"/>
  <c r="T177" i="6"/>
  <c r="Q178" i="6"/>
  <c r="R179" i="6"/>
  <c r="R180" i="6"/>
  <c r="P182" i="6"/>
  <c r="T182" i="6"/>
  <c r="Q184" i="6"/>
  <c r="R185" i="6"/>
  <c r="S186" i="6"/>
  <c r="P187" i="6"/>
  <c r="T187" i="6"/>
  <c r="Q189" i="6"/>
  <c r="S191" i="6"/>
  <c r="S192" i="6"/>
  <c r="P193" i="6"/>
  <c r="T193" i="6"/>
  <c r="Q194" i="6"/>
  <c r="R195" i="6"/>
  <c r="R196" i="6"/>
  <c r="P198" i="6"/>
  <c r="T198" i="6"/>
  <c r="Q200" i="6"/>
  <c r="R201" i="6"/>
  <c r="S202" i="6"/>
  <c r="P203" i="6"/>
  <c r="T203" i="6"/>
  <c r="Q205" i="6"/>
  <c r="Q159" i="6"/>
  <c r="U159" i="6"/>
  <c r="Q160" i="6"/>
  <c r="S164" i="6"/>
  <c r="P165" i="6"/>
  <c r="T165" i="6"/>
  <c r="Q166" i="6"/>
  <c r="R167" i="6"/>
  <c r="R168" i="6"/>
  <c r="P170" i="6"/>
  <c r="T170" i="6"/>
  <c r="Q172" i="6"/>
  <c r="R173" i="6"/>
  <c r="S174" i="6"/>
  <c r="P175" i="6"/>
  <c r="T175" i="6"/>
  <c r="Q177" i="6"/>
  <c r="S179" i="6"/>
  <c r="S180" i="6"/>
  <c r="P181" i="6"/>
  <c r="T181" i="6"/>
  <c r="Q182" i="6"/>
  <c r="R183" i="6"/>
  <c r="R184" i="6"/>
  <c r="P186" i="6"/>
  <c r="T186" i="6"/>
  <c r="Q188" i="6"/>
  <c r="R189" i="6"/>
  <c r="S190" i="6"/>
  <c r="P191" i="6"/>
  <c r="T191" i="6"/>
  <c r="Q193" i="6"/>
  <c r="S195" i="6"/>
  <c r="S196" i="6"/>
  <c r="P197" i="6"/>
  <c r="T197" i="6"/>
  <c r="Q198" i="6"/>
  <c r="R199" i="6"/>
  <c r="R200" i="6"/>
  <c r="P202" i="6"/>
  <c r="T202" i="6"/>
  <c r="Q204" i="6"/>
  <c r="R205" i="6"/>
  <c r="S209" i="6"/>
  <c r="P212" i="6"/>
  <c r="T212" i="6"/>
  <c r="S213" i="6"/>
  <c r="R214" i="6"/>
  <c r="R216" i="6"/>
  <c r="Q217" i="6"/>
  <c r="P218" i="6"/>
  <c r="T218" i="6"/>
  <c r="P220" i="6"/>
  <c r="T220" i="6"/>
  <c r="S221" i="6"/>
  <c r="R222" i="6"/>
  <c r="Q227" i="6"/>
  <c r="Q207" i="6"/>
  <c r="U207" i="6"/>
  <c r="R208" i="6"/>
  <c r="R210" i="6"/>
  <c r="Q211" i="6"/>
  <c r="S215" i="6"/>
  <c r="Q219" i="6"/>
  <c r="R206" i="6"/>
  <c r="Q209" i="6"/>
  <c r="R212" i="6"/>
  <c r="Q213" i="6"/>
  <c r="P214" i="6"/>
  <c r="T214" i="6"/>
  <c r="P216" i="6"/>
  <c r="T216" i="6"/>
  <c r="S217" i="6"/>
  <c r="R218" i="6"/>
  <c r="R220" i="6"/>
  <c r="Q221" i="6"/>
  <c r="P222" i="6"/>
  <c r="T222" i="6"/>
  <c r="R226" i="6"/>
  <c r="S228" i="6"/>
  <c r="S229" i="6"/>
  <c r="S205" i="6"/>
  <c r="P208" i="6"/>
  <c r="T208" i="6"/>
  <c r="P210" i="6"/>
  <c r="T210" i="6"/>
  <c r="S211" i="6"/>
  <c r="Q215" i="6"/>
  <c r="S219" i="6"/>
  <c r="Q223" i="6"/>
  <c r="R225" i="6"/>
  <c r="T227" i="6"/>
  <c r="T228" i="6"/>
  <c r="Q230" i="6"/>
  <c r="R228" i="6"/>
  <c r="R232" i="6"/>
  <c r="R234" i="6"/>
  <c r="R236" i="6"/>
  <c r="Q237" i="6"/>
  <c r="S241" i="6"/>
  <c r="Q245" i="6"/>
  <c r="S249" i="6"/>
  <c r="Q253" i="6"/>
  <c r="S257" i="6"/>
  <c r="Q261" i="6"/>
  <c r="S265" i="6"/>
  <c r="Q269" i="6"/>
  <c r="S273" i="6"/>
  <c r="Q277" i="6"/>
  <c r="R278" i="6"/>
  <c r="S279" i="6"/>
  <c r="Q225" i="6"/>
  <c r="S227" i="6"/>
  <c r="P230" i="6"/>
  <c r="T230" i="6"/>
  <c r="Q231" i="6"/>
  <c r="Q233" i="6"/>
  <c r="Q235" i="6"/>
  <c r="R238" i="6"/>
  <c r="Q239" i="6"/>
  <c r="P240" i="6"/>
  <c r="T240" i="6"/>
  <c r="P242" i="6"/>
  <c r="T242" i="6"/>
  <c r="S243" i="6"/>
  <c r="R244" i="6"/>
  <c r="R246" i="6"/>
  <c r="Q247" i="6"/>
  <c r="P248" i="6"/>
  <c r="T248" i="6"/>
  <c r="P250" i="6"/>
  <c r="T250" i="6"/>
  <c r="S251" i="6"/>
  <c r="R252" i="6"/>
  <c r="R254" i="6"/>
  <c r="Q255" i="6"/>
  <c r="P256" i="6"/>
  <c r="T256" i="6"/>
  <c r="P258" i="6"/>
  <c r="T258" i="6"/>
  <c r="S259" i="6"/>
  <c r="R260" i="6"/>
  <c r="R262" i="6"/>
  <c r="Q263" i="6"/>
  <c r="P264" i="6"/>
  <c r="T264" i="6"/>
  <c r="P266" i="6"/>
  <c r="T266" i="6"/>
  <c r="S267" i="6"/>
  <c r="R268" i="6"/>
  <c r="R270" i="6"/>
  <c r="Q271" i="6"/>
  <c r="P272" i="6"/>
  <c r="T272" i="6"/>
  <c r="P274" i="6"/>
  <c r="T274" i="6"/>
  <c r="S275" i="6"/>
  <c r="R276" i="6"/>
  <c r="R277" i="6"/>
  <c r="P279" i="6"/>
  <c r="T279" i="6"/>
  <c r="R224" i="6"/>
  <c r="P232" i="6"/>
  <c r="T232" i="6"/>
  <c r="P234" i="6"/>
  <c r="T234" i="6"/>
  <c r="P236" i="6"/>
  <c r="T236" i="6"/>
  <c r="S237" i="6"/>
  <c r="Q241" i="6"/>
  <c r="S245" i="6"/>
  <c r="Q249" i="6"/>
  <c r="S253" i="6"/>
  <c r="Q257" i="6"/>
  <c r="S261" i="6"/>
  <c r="Q265" i="6"/>
  <c r="S269" i="6"/>
  <c r="Q273" i="6"/>
  <c r="S277" i="6"/>
  <c r="Q279" i="6"/>
  <c r="S223" i="6"/>
  <c r="P226" i="6"/>
  <c r="T226" i="6"/>
  <c r="Q229" i="6"/>
  <c r="S231" i="6"/>
  <c r="S233" i="6"/>
  <c r="S235" i="6"/>
  <c r="P238" i="6"/>
  <c r="T238" i="6"/>
  <c r="S239" i="6"/>
  <c r="R240" i="6"/>
  <c r="R242" i="6"/>
  <c r="Q243" i="6"/>
  <c r="P244" i="6"/>
  <c r="T244" i="6"/>
  <c r="P246" i="6"/>
  <c r="T246" i="6"/>
  <c r="S247" i="6"/>
  <c r="R248" i="6"/>
  <c r="R250" i="6"/>
  <c r="Q251" i="6"/>
  <c r="P252" i="6"/>
  <c r="T252" i="6"/>
  <c r="P254" i="6"/>
  <c r="T254" i="6"/>
  <c r="S255" i="6"/>
  <c r="R256" i="6"/>
  <c r="R258" i="6"/>
  <c r="Q259" i="6"/>
  <c r="P260" i="6"/>
  <c r="T260" i="6"/>
  <c r="P262" i="6"/>
  <c r="T262" i="6"/>
  <c r="S263" i="6"/>
  <c r="R264" i="6"/>
  <c r="R266" i="6"/>
  <c r="Q267" i="6"/>
  <c r="P268" i="6"/>
  <c r="T268" i="6"/>
  <c r="P270" i="6"/>
  <c r="T270" i="6"/>
  <c r="S271" i="6"/>
  <c r="R272" i="6"/>
  <c r="R274" i="6"/>
  <c r="Q275" i="6"/>
  <c r="P276" i="6"/>
  <c r="T276" i="6"/>
  <c r="Q278" i="6"/>
  <c r="R279" i="6"/>
  <c r="AB9" i="6" l="1"/>
  <c r="X9" i="6"/>
  <c r="AA9" i="6"/>
  <c r="AD9" i="6"/>
  <c r="Z9" i="6"/>
  <c r="AC9" i="6"/>
  <c r="Y9" i="6"/>
  <c r="X6" i="6"/>
  <c r="AA6" i="6"/>
  <c r="Z6" i="6"/>
  <c r="Y6" i="6"/>
  <c r="AC6" i="6"/>
  <c r="X11" i="6" s="1"/>
  <c r="AB6" i="6"/>
  <c r="B46" i="1" l="1" a="1"/>
  <c r="B46" i="1" s="1"/>
  <c r="B30" i="1" s="1" a="1"/>
  <c r="B30" i="1" s="1"/>
  <c r="B45" i="1" a="1"/>
  <c r="B45" i="1" s="1"/>
  <c r="B44" i="1" a="1"/>
  <c r="B44" i="1" s="1"/>
  <c r="B37" i="1" l="1" a="1"/>
  <c r="B37" i="1" s="1"/>
  <c r="B38" i="1" s="1"/>
  <c r="B35" i="1"/>
  <c r="C44" i="1"/>
  <c r="C45" i="1"/>
  <c r="C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<sst xmlns="http://schemas.openxmlformats.org/spreadsheetml/2006/main" count="121" uniqueCount="54">
  <si>
    <t>C</t>
  </si>
  <si>
    <t>B</t>
  </si>
  <si>
    <t>A</t>
  </si>
  <si>
    <t>Value</t>
  </si>
  <si>
    <t>Parameter</t>
  </si>
  <si>
    <t>Identity vector (e)</t>
  </si>
  <si>
    <t>Mathematical developments</t>
  </si>
  <si>
    <t>Total</t>
  </si>
  <si>
    <t>PFZR</t>
  </si>
  <si>
    <t>GS</t>
  </si>
  <si>
    <t>MSFT</t>
  </si>
  <si>
    <t>AMZN</t>
  </si>
  <si>
    <t>APPL</t>
  </si>
  <si>
    <t>Portfolio weights (w)</t>
  </si>
  <si>
    <t>Portfolio optimization</t>
  </si>
  <si>
    <t>Desired level of expected return for the portfolio</t>
  </si>
  <si>
    <t>Covariance matrix (V)</t>
  </si>
  <si>
    <t>Assets characteristics</t>
  </si>
  <si>
    <t>Markowitz asset allocation model: portfolio optimization with 5 assets</t>
  </si>
  <si>
    <r>
      <t>Expected return (</t>
    </r>
    <r>
      <rPr>
        <sz val="12"/>
        <color theme="1"/>
        <rFont val="Symbol"/>
        <family val="1"/>
        <charset val="2"/>
      </rPr>
      <t>m</t>
    </r>
    <r>
      <rPr>
        <sz val="12.7"/>
        <color theme="1"/>
        <rFont val="Arial"/>
        <family val="2"/>
      </rPr>
      <t>)</t>
    </r>
  </si>
  <si>
    <r>
      <t>Volatility (</t>
    </r>
    <r>
      <rPr>
        <sz val="12"/>
        <color theme="1"/>
        <rFont val="Symbol"/>
        <family val="1"/>
        <charset val="2"/>
      </rPr>
      <t>s</t>
    </r>
    <r>
      <rPr>
        <sz val="12.7"/>
        <color theme="1"/>
        <rFont val="Arial"/>
        <family val="2"/>
      </rPr>
      <t>)</t>
    </r>
  </si>
  <si>
    <t>Ticker</t>
  </si>
  <si>
    <t>Firm</t>
  </si>
  <si>
    <t>Apple</t>
  </si>
  <si>
    <t>Amazon</t>
  </si>
  <si>
    <t>Microsoft</t>
  </si>
  <si>
    <t>Pfizer</t>
  </si>
  <si>
    <t>Goldman Sachs</t>
  </si>
  <si>
    <r>
      <t>Expected return (</t>
    </r>
    <r>
      <rPr>
        <sz val="12"/>
        <color indexed="8"/>
        <rFont val="Symbol"/>
        <family val="1"/>
        <charset val="2"/>
      </rPr>
      <t>m</t>
    </r>
    <r>
      <rPr>
        <vertAlign val="subscript"/>
        <sz val="12.7"/>
        <color rgb="FF000000"/>
        <rFont val="Arial"/>
        <family val="2"/>
      </rPr>
      <t>P</t>
    </r>
    <r>
      <rPr>
        <sz val="12"/>
        <color indexed="8"/>
        <rFont val="Arial"/>
        <family val="2"/>
      </rPr>
      <t>)</t>
    </r>
  </si>
  <si>
    <r>
      <t>Variance (</t>
    </r>
    <r>
      <rPr>
        <sz val="12"/>
        <color indexed="8"/>
        <rFont val="Symbol"/>
        <family val="1"/>
        <charset val="2"/>
      </rPr>
      <t>s</t>
    </r>
    <r>
      <rPr>
        <vertAlign val="subscript"/>
        <sz val="12.7"/>
        <color rgb="FF000000"/>
        <rFont val="Arial"/>
        <family val="2"/>
      </rPr>
      <t>P</t>
    </r>
    <r>
      <rPr>
        <vertAlign val="superscript"/>
        <sz val="12.7"/>
        <color rgb="FF000000"/>
        <rFont val="Arial"/>
        <family val="2"/>
      </rPr>
      <t>2</t>
    </r>
    <r>
      <rPr>
        <sz val="12.7"/>
        <color indexed="8"/>
        <rFont val="Arial"/>
        <family val="2"/>
      </rPr>
      <t>)</t>
    </r>
  </si>
  <si>
    <r>
      <t>Standard deviation (</t>
    </r>
    <r>
      <rPr>
        <sz val="12"/>
        <color indexed="8"/>
        <rFont val="Symbol"/>
        <family val="1"/>
        <charset val="2"/>
      </rPr>
      <t>s</t>
    </r>
    <r>
      <rPr>
        <vertAlign val="subscript"/>
        <sz val="12"/>
        <color rgb="FF000000"/>
        <rFont val="Arial"/>
        <family val="2"/>
      </rPr>
      <t>P</t>
    </r>
    <r>
      <rPr>
        <sz val="12"/>
        <color indexed="8"/>
        <rFont val="Arial"/>
        <family val="2"/>
      </rPr>
      <t>)</t>
    </r>
  </si>
  <si>
    <t>Asset</t>
  </si>
  <si>
    <t>Expected Return</t>
  </si>
  <si>
    <t>Volatility</t>
  </si>
  <si>
    <t>Portfolio risk-return curve</t>
  </si>
  <si>
    <t>Use the output Expected return and Standard deviation to plot the Markowitz efficient curve for different level of returns</t>
  </si>
  <si>
    <t>Variance-covariance matrix of excess returns</t>
  </si>
  <si>
    <t>Data of returns for Apple (APPL), Amazon (AMZN), Microsoft (MSFT), Goldman Sachs (GS) and Pfizer (PFZR)</t>
  </si>
  <si>
    <t>Historical stock price</t>
  </si>
  <si>
    <t>Logarithmic return</t>
  </si>
  <si>
    <t>Excess return</t>
  </si>
  <si>
    <t>Date</t>
  </si>
  <si>
    <t>SPX</t>
  </si>
  <si>
    <t>UST3M</t>
  </si>
  <si>
    <t>Historical return</t>
  </si>
  <si>
    <t>-</t>
  </si>
  <si>
    <t>Stdev</t>
  </si>
  <si>
    <t>Beta</t>
  </si>
  <si>
    <t>Expected return</t>
  </si>
  <si>
    <t>Last checked</t>
  </si>
  <si>
    <t>Downloaded</t>
  </si>
  <si>
    <t>Source</t>
  </si>
  <si>
    <t>Bloomberg</t>
  </si>
  <si>
    <t>Correlation matrix of excess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</si>
</sst>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00000000%"/>
  </numFmts>
  <fonts count="23" x14ac:knownFonts="1">
    <font>
      <sz val="12"/>
      <color indexed="8"/>
      <name val="Verdana"/>
      <family val="2"/>
    </font>
    <font>
      <sz val="12"/>
      <color theme="1"/>
      <name val="Arial"/>
      <family val="2"/>
      <scheme val="minor"/>
    </font>
    <font>
      <sz val="12"/>
      <color indexed="8"/>
      <name val="Verdana"/>
      <family val="2"/>
    </font>
    <font>
      <b/>
      <sz val="7"/>
      <color rgb="FFFF0000"/>
      <name val="Arial"/>
      <family val="2"/>
    </font>
    <font>
      <vertAlign val="subscript"/>
      <sz val="12.7"/>
      <color rgb="FF000000"/>
      <name val="Arial"/>
      <family val="2"/>
    </font>
    <font>
      <vertAlign val="superscript"/>
      <sz val="12.7"/>
      <color rgb="FF000000"/>
      <name val="Arial"/>
      <family val="2"/>
    </font>
    <font>
      <sz val="12.7"/>
      <color indexed="8"/>
      <name val="Arial"/>
      <family val="2"/>
    </font>
    <font>
      <sz val="12.7"/>
      <color theme="1"/>
      <name val="Arial"/>
      <family val="2"/>
    </font>
    <font>
      <b/>
      <sz val="18"/>
      <color rgb="FF002060"/>
      <name val="Arial"/>
      <family val="2"/>
    </font>
    <font>
      <sz val="12"/>
      <color indexed="8"/>
      <name val="Arial"/>
      <family val="2"/>
    </font>
    <font>
      <b/>
      <sz val="20"/>
      <color rgb="FF002060"/>
      <name val="Arial"/>
      <family val="2"/>
    </font>
    <font>
      <b/>
      <sz val="14"/>
      <color rgb="FF00206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color indexed="8"/>
      <name val="Arial"/>
      <family val="2"/>
    </font>
    <font>
      <sz val="12"/>
      <color theme="1"/>
      <name val="Symbol"/>
      <family val="1"/>
      <charset val="2"/>
    </font>
    <font>
      <sz val="12"/>
      <color indexed="8"/>
      <name val="Symbol"/>
      <family val="1"/>
      <charset val="2"/>
    </font>
    <font>
      <vertAlign val="subscript"/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  <scheme val="minor"/>
    </font>
    <font>
      <i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i/>
      <sz val="12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3">
    <xf numFmtId="0" fontId="0" fillId="0" borderId="0" xfId="0">
      <alignment vertical="top" wrapText="1"/>
    </xf>
    <xf numFmtId="0" fontId="3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0" fontId="11" fillId="0" borderId="0" xfId="0" applyNumberFormat="1" applyFont="1" applyAlignment="1">
      <alignment horizontal="left" vertical="center"/>
    </xf>
    <xf numFmtId="10" fontId="12" fillId="2" borderId="2" xfId="1" applyNumberFormat="1" applyFont="1" applyFill="1" applyBorder="1" applyAlignment="1">
      <alignment horizontal="center" vertical="center" wrapText="1" readingOrder="1"/>
    </xf>
    <xf numFmtId="0" fontId="9" fillId="0" borderId="0" xfId="0" applyFont="1" applyBorder="1" applyAlignment="1">
      <alignment horizontal="center" vertical="center"/>
    </xf>
    <xf numFmtId="10" fontId="9" fillId="0" borderId="0" xfId="0" applyNumberFormat="1" applyFont="1" applyAlignment="1">
      <alignment horizontal="left" vertical="center"/>
    </xf>
    <xf numFmtId="10" fontId="9" fillId="0" borderId="0" xfId="1" applyNumberFormat="1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 wrapText="1" readingOrder="1"/>
    </xf>
    <xf numFmtId="10" fontId="9" fillId="0" borderId="0" xfId="1" applyNumberFormat="1" applyFont="1" applyBorder="1" applyAlignment="1">
      <alignment horizontal="left" vertical="center" wrapText="1"/>
    </xf>
    <xf numFmtId="10" fontId="9" fillId="2" borderId="0" xfId="1" applyNumberFormat="1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10" fontId="12" fillId="0" borderId="0" xfId="1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10" fontId="9" fillId="0" borderId="0" xfId="1" applyNumberFormat="1" applyFont="1" applyAlignment="1">
      <alignment horizontal="center" vertical="center"/>
    </xf>
    <xf numFmtId="10" fontId="9" fillId="0" borderId="3" xfId="1" applyNumberFormat="1" applyFont="1" applyBorder="1" applyAlignment="1">
      <alignment horizontal="center" vertical="center"/>
    </xf>
    <xf numFmtId="10" fontId="9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0" fontId="9" fillId="0" borderId="1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0" fontId="12" fillId="0" borderId="2" xfId="1" applyNumberFormat="1" applyFont="1" applyFill="1" applyBorder="1" applyAlignment="1">
      <alignment horizontal="center" vertical="center" wrapText="1" readingOrder="1"/>
    </xf>
    <xf numFmtId="0" fontId="12" fillId="0" borderId="0" xfId="0" applyFont="1" applyFill="1" applyBorder="1" applyAlignment="1">
      <alignment horizontal="center" vertical="center" wrapText="1" readingOrder="1"/>
    </xf>
    <xf numFmtId="2" fontId="12" fillId="0" borderId="0" xfId="1" applyNumberFormat="1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wrapText="1" readingOrder="1"/>
    </xf>
    <xf numFmtId="2" fontId="12" fillId="0" borderId="1" xfId="1" applyNumberFormat="1" applyFont="1" applyFill="1" applyBorder="1" applyAlignment="1">
      <alignment horizontal="center" vertical="center" readingOrder="1"/>
    </xf>
    <xf numFmtId="2" fontId="9" fillId="0" borderId="0" xfId="0" applyNumberFormat="1" applyFont="1" applyAlignment="1">
      <alignment horizontal="left" vertical="center"/>
    </xf>
    <xf numFmtId="10" fontId="9" fillId="0" borderId="0" xfId="0" applyNumberFormat="1" applyFont="1" applyAlignment="1">
      <alignment horizontal="center" vertical="center"/>
    </xf>
    <xf numFmtId="10" fontId="9" fillId="0" borderId="0" xfId="0" applyNumberFormat="1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 readingOrder="1"/>
    </xf>
    <xf numFmtId="0" fontId="18" fillId="0" borderId="0" xfId="0" applyNumberFormat="1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0" fontId="9" fillId="0" borderId="1" xfId="0" applyNumberFormat="1" applyFont="1" applyBorder="1" applyAlignment="1">
      <alignment horizontal="center" vertical="center"/>
    </xf>
    <xf numFmtId="0" fontId="21" fillId="0" borderId="0" xfId="2" applyFont="1" applyAlignment="1">
      <alignment horizontal="left" vertical="center"/>
    </xf>
    <xf numFmtId="0" fontId="1" fillId="0" borderId="0" xfId="2" applyAlignment="1">
      <alignment horizontal="left" vertical="center"/>
    </xf>
    <xf numFmtId="0" fontId="2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0" xfId="2"/>
    <xf numFmtId="0" fontId="1" fillId="0" borderId="1" xfId="2" applyBorder="1" applyAlignment="1">
      <alignment horizontal="left" vertical="center"/>
    </xf>
    <xf numFmtId="0" fontId="20" fillId="0" borderId="1" xfId="2" applyFont="1" applyBorder="1" applyAlignment="1">
      <alignment horizontal="left" vertical="center"/>
    </xf>
    <xf numFmtId="0" fontId="19" fillId="0" borderId="1" xfId="2" applyFont="1" applyBorder="1" applyAlignment="1">
      <alignment horizontal="left" vertical="center"/>
    </xf>
    <xf numFmtId="14" fontId="1" fillId="0" borderId="0" xfId="2" applyNumberFormat="1" applyAlignment="1">
      <alignment horizontal="left" vertical="center"/>
    </xf>
    <xf numFmtId="2" fontId="1" fillId="0" borderId="0" xfId="2" applyNumberFormat="1" applyAlignment="1">
      <alignment horizontal="center" vertical="center"/>
    </xf>
    <xf numFmtId="2" fontId="1" fillId="0" borderId="0" xfId="2" applyNumberFormat="1" applyAlignment="1">
      <alignment horizontal="center"/>
    </xf>
    <xf numFmtId="0" fontId="19" fillId="0" borderId="0" xfId="2" applyFont="1" applyAlignment="1">
      <alignment horizontal="left" vertical="center"/>
    </xf>
    <xf numFmtId="10" fontId="1" fillId="0" borderId="0" xfId="2" applyNumberFormat="1" applyAlignment="1">
      <alignment horizontal="left" vertical="center"/>
    </xf>
    <xf numFmtId="10" fontId="0" fillId="0" borderId="0" xfId="3" applyNumberFormat="1" applyFont="1" applyAlignment="1">
      <alignment horizontal="left" vertical="center"/>
    </xf>
    <xf numFmtId="10" fontId="0" fillId="0" borderId="0" xfId="3" applyNumberFormat="1" applyFont="1" applyAlignment="1">
      <alignment horizontal="center" vertical="center"/>
    </xf>
    <xf numFmtId="2" fontId="1" fillId="0" borderId="0" xfId="2" applyNumberFormat="1" applyAlignment="1">
      <alignment horizontal="left" vertical="center"/>
    </xf>
    <xf numFmtId="0" fontId="19" fillId="0" borderId="4" xfId="2" applyFont="1" applyBorder="1" applyAlignment="1">
      <alignment horizontal="left" vertical="center"/>
    </xf>
    <xf numFmtId="2" fontId="1" fillId="0" borderId="5" xfId="2" applyNumberFormat="1" applyBorder="1" applyAlignment="1">
      <alignment horizontal="left" vertical="center"/>
    </xf>
    <xf numFmtId="14" fontId="1" fillId="0" borderId="0" xfId="2" applyNumberFormat="1"/>
    <xf numFmtId="0" fontId="20" fillId="0" borderId="0" xfId="2" applyFont="1" applyAlignment="1">
      <alignment horizontal="left" vertical="center"/>
    </xf>
    <xf numFmtId="165" fontId="20" fillId="0" borderId="0" xfId="2" applyNumberFormat="1" applyFont="1" applyAlignment="1">
      <alignment horizontal="left" vertical="center"/>
    </xf>
    <xf numFmtId="0" fontId="20" fillId="0" borderId="0" xfId="2" applyFont="1" applyBorder="1" applyAlignment="1">
      <alignment horizontal="center" vertical="center"/>
    </xf>
    <xf numFmtId="0" fontId="1" fillId="0" borderId="0" xfId="2" applyBorder="1" applyAlignment="1">
      <alignment horizontal="center" vertical="center"/>
    </xf>
    <xf numFmtId="0" fontId="1" fillId="0" borderId="0" xfId="2" applyBorder="1" applyAlignment="1">
      <alignment horizontal="left" vertical="center"/>
    </xf>
    <xf numFmtId="0" fontId="0" fillId="0" borderId="0" xfId="0" applyFill="1" applyBorder="1" applyAlignment="1">
      <alignment vertical="top" wrapText="1"/>
    </xf>
    <xf numFmtId="0" fontId="22" fillId="0" borderId="0" xfId="0" applyFont="1" applyFill="1" applyBorder="1" applyAlignment="1">
      <alignment horizontal="center" vertical="top" wrapText="1"/>
    </xf>
    <xf numFmtId="10" fontId="12" fillId="2" borderId="1" xfId="1" applyNumberFormat="1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2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</cellXfs>
  <cellStyles count="4">
    <cellStyle name="Normal 2" xfId="2" xr:uid="{71EDD8CE-203E-CD43-8E84-5A9E98C69CFE}"/>
    <cellStyle name="Normale" xfId="0" builtinId="0"/>
    <cellStyle name="Per cent 2" xfId="3" xr:uid="{9BB4A0A9-78FF-F548-8FC7-53C828B479FA}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0374082078347"/>
          <c:y val="4.0480386288241313E-2"/>
          <c:w val="0.85082083819631382"/>
          <c:h val="0.842376066157487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'5-asset portfolio optimization'!$A$56</c:f>
              <c:strCache>
                <c:ptCount val="1"/>
                <c:pt idx="0">
                  <c:v>Portfolio risk-return curve</c:v>
                </c:pt>
              </c:strCache>
            </c:strRef>
          </c:tx>
          <c:spPr>
            <a:ln w="19050" cap="rnd">
              <a:gradFill flip="none" rotWithShape="1">
                <a:gsLst>
                  <a:gs pos="0">
                    <a:srgbClr val="FF0000"/>
                  </a:gs>
                  <a:gs pos="14000">
                    <a:srgbClr val="FFC000"/>
                  </a:gs>
                  <a:gs pos="100000">
                    <a:srgbClr val="92D050"/>
                  </a:gs>
                  <a:gs pos="36000">
                    <a:srgbClr val="00B050"/>
                  </a:gs>
                </a:gsLst>
                <a:lin ang="18900000" scaled="1"/>
                <a:tileRect/>
              </a:gradFill>
              <a:round/>
            </a:ln>
            <a:effectLst/>
          </c:spPr>
          <c:marker>
            <c:symbol val="none"/>
          </c:marker>
          <c:xVal>
            <c:numRef>
              <c:f>'5-asset portfolio optimization'!$B$59:$B$66</c:f>
              <c:numCache>
                <c:formatCode>0.00%</c:formatCode>
                <c:ptCount val="8"/>
                <c:pt idx="0">
                  <c:v>5.1085858658087131E-2</c:v>
                </c:pt>
                <c:pt idx="1">
                  <c:v>5.1588106638043821E-2</c:v>
                </c:pt>
                <c:pt idx="2">
                  <c:v>5.5746914007159136E-2</c:v>
                </c:pt>
                <c:pt idx="3">
                  <c:v>6.1789866796461014E-2</c:v>
                </c:pt>
                <c:pt idx="4">
                  <c:v>6.9539810029219121E-2</c:v>
                </c:pt>
                <c:pt idx="5">
                  <c:v>8.8283436881268523E-2</c:v>
                </c:pt>
                <c:pt idx="6">
                  <c:v>9.8662798136189472E-2</c:v>
                </c:pt>
                <c:pt idx="7">
                  <c:v>0.10946350335764296</c:v>
                </c:pt>
              </c:numCache>
            </c:numRef>
          </c:xVal>
          <c:yVal>
            <c:numRef>
              <c:f>'5-asset portfolio optimization'!$A$59:$A$66</c:f>
              <c:numCache>
                <c:formatCode>0.00%</c:formatCode>
                <c:ptCount val="8"/>
                <c:pt idx="0">
                  <c:v>0.05</c:v>
                </c:pt>
                <c:pt idx="1">
                  <c:v>7.0000000000000007E-2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0.2</c:v>
                </c:pt>
                <c:pt idx="6">
                  <c:v>0.22500000000000001</c:v>
                </c:pt>
                <c:pt idx="7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78-4D48-932E-D297828EB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905616"/>
        <c:axId val="310245088"/>
      </c:scatterChart>
      <c:valAx>
        <c:axId val="26790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600" b="1">
                    <a:solidFill>
                      <a:schemeClr val="tx1"/>
                    </a:solidFill>
                  </a:rPr>
                  <a:t>Portfolio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it-IT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it-IT"/>
          </a:p>
        </c:txPr>
        <c:crossAx val="310245088"/>
        <c:crosses val="autoZero"/>
        <c:crossBetween val="midCat"/>
      </c:valAx>
      <c:valAx>
        <c:axId val="310245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600" b="1">
                    <a:solidFill>
                      <a:schemeClr val="tx1"/>
                    </a:solidFill>
                  </a:rPr>
                  <a:t>Portfolio Expected Return</a:t>
                </a:r>
              </a:p>
            </c:rich>
          </c:tx>
          <c:layout>
            <c:manualLayout>
              <c:xMode val="edge"/>
              <c:yMode val="edge"/>
              <c:x val="1.9234279218576757E-2"/>
              <c:y val="0.28742854106738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it-IT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it-IT"/>
          </a:p>
        </c:txPr>
        <c:crossAx val="267905616"/>
        <c:crosses val="autoZero"/>
        <c:crossBetween val="midCat"/>
      </c:valAx>
      <c:spPr>
        <a:noFill/>
        <a:ln w="12700"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alpha val="0"/>
        </a:sys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253200-128E-ED43-8977-8F083F1C704E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CD2260-CABB-FB4F-A1FE-2414EF7366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157114</xdr:colOff>
      <xdr:row>9</xdr:row>
      <xdr:rowOff>78556</xdr:rowOff>
    </xdr:from>
    <xdr:ext cx="1610890" cy="5922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BF38F0-C035-AF47-B40B-7327006B7D4F}"/>
                </a:ext>
              </a:extLst>
            </xdr:cNvPr>
            <xdr:cNvSpPr txBox="1"/>
          </xdr:nvSpPr>
          <xdr:spPr>
            <a:xfrm>
              <a:off x="20502514" y="1932756"/>
              <a:ext cx="1610890" cy="5922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b>
                            </m:sSub>
                          </m:e>
                        </m:d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8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BF38F0-C035-AF47-B40B-7327006B7D4F}"/>
                </a:ext>
              </a:extLst>
            </xdr:cNvPr>
            <xdr:cNvSpPr txBox="1"/>
          </xdr:nvSpPr>
          <xdr:spPr>
            <a:xfrm>
              <a:off x="20502514" y="1932756"/>
              <a:ext cx="1610890" cy="5922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𝐴=  (𝐸(𝑟_𝑚 )−𝑟_𝑓)/〖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en-US" sz="1800" b="0" i="0">
                  <a:latin typeface="Cambria Math" panose="02040503050406030204" pitchFamily="18" charset="0"/>
                </a:rPr>
                <a:t>2〗_𝑚 </a:t>
              </a:r>
              <a:endParaRPr lang="en-GB" sz="18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1.%20SimTrade\0.%20%20Blog%20SimTrade\1.%20Billets%20en%20cours%20de%20r&#233;daction\2021-10%20Youssef%20LOURAOUI%20(S&#233;rie%202)\2.%20Posts\17.%20Implementing%20Markowitz\Markowitz_model_2022_03_13_Y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oussef/Downloads/Saved_documents/Simtrade/Black_Litterman_model_2022_03_13_Y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sset portfolio (real data)"/>
      <sheetName val="3-asset portfolio (simulated)"/>
    </sheetNames>
    <sheetDataSet>
      <sheetData sheetId="0"/>
      <sheetData sheetId="1">
        <row r="6">
          <cell r="B6">
            <v>0.15</v>
          </cell>
        </row>
        <row r="7">
          <cell r="B7">
            <v>0.22</v>
          </cell>
        </row>
        <row r="8">
          <cell r="B8">
            <v>0.1</v>
          </cell>
        </row>
        <row r="18">
          <cell r="B18">
            <v>4.0000000000000008E-2</v>
          </cell>
          <cell r="C18">
            <v>2.0999999999999998E-2</v>
          </cell>
          <cell r="D18">
            <v>1.6000000000000004E-2</v>
          </cell>
        </row>
        <row r="19">
          <cell r="B19">
            <v>2.0999999999999998E-2</v>
          </cell>
          <cell r="C19">
            <v>0.12249999999999998</v>
          </cell>
          <cell r="D19">
            <v>1.7499999999999998E-2</v>
          </cell>
        </row>
        <row r="20">
          <cell r="B20">
            <v>1.6000000000000004E-2</v>
          </cell>
          <cell r="C20">
            <v>1.7499999999999998E-2</v>
          </cell>
          <cell r="D20">
            <v>1.0000000000000002E-2</v>
          </cell>
        </row>
        <row r="25">
          <cell r="B25">
            <v>0.18</v>
          </cell>
        </row>
        <row r="42">
          <cell r="A42">
            <v>1</v>
          </cell>
        </row>
        <row r="43">
          <cell r="A43">
            <v>1</v>
          </cell>
        </row>
        <row r="44">
          <cell r="A44">
            <v>1</v>
          </cell>
        </row>
        <row r="47">
          <cell r="B47">
            <v>137.26452119309261</v>
          </cell>
        </row>
        <row r="48">
          <cell r="B48">
            <v>9.9440737833594977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_model (real data)"/>
      <sheetName val="Data SPX"/>
      <sheetName val="Data TBILL3M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FC9F-1C2C-8247-BC17-264EEB4D62EF}">
  <sheetPr>
    <tabColor rgb="FF002060"/>
    <pageSetUpPr fitToPage="1"/>
  </sheetPr>
  <dimension ref="A1:IZ66"/>
  <sheetViews>
    <sheetView showGridLines="0" zoomScale="125" zoomScaleNormal="100" workbookViewId="0">
      <selection activeCell="A12" sqref="A12"/>
    </sheetView>
  </sheetViews>
  <sheetFormatPr defaultColWidth="10.59765625" defaultRowHeight="15.5" x14ac:dyDescent="0.3"/>
  <cols>
    <col min="1" max="1" width="18.265625" style="4" customWidth="1"/>
    <col min="2" max="4" width="15.59765625" style="3" customWidth="1"/>
    <col min="5" max="5" width="12.265625" style="3" bestFit="1" customWidth="1"/>
    <col min="6" max="6" width="16.1328125" style="3" customWidth="1"/>
    <col min="7" max="12" width="10.86328125" style="3" bestFit="1" customWidth="1"/>
    <col min="13" max="259" width="10.59765625" style="3"/>
    <col min="260" max="16384" width="10.59765625" style="4"/>
  </cols>
  <sheetData>
    <row r="1" spans="1:260" ht="23" x14ac:dyDescent="0.3">
      <c r="A1" s="2" t="s">
        <v>18</v>
      </c>
    </row>
    <row r="2" spans="1:260" ht="18.5" customHeight="1" x14ac:dyDescent="0.3">
      <c r="A2" s="5"/>
      <c r="C2" s="4"/>
    </row>
    <row r="3" spans="1:260" ht="18.5" customHeight="1" x14ac:dyDescent="0.3">
      <c r="A3" s="6" t="s">
        <v>17</v>
      </c>
      <c r="C3" s="4"/>
    </row>
    <row r="4" spans="1:260" ht="18.5" customHeight="1" x14ac:dyDescent="0.3">
      <c r="A4" s="5"/>
      <c r="C4" s="4"/>
    </row>
    <row r="5" spans="1:260" ht="18.5" customHeight="1" x14ac:dyDescent="0.3">
      <c r="A5" s="38" t="s">
        <v>22</v>
      </c>
      <c r="B5" s="38" t="s">
        <v>21</v>
      </c>
      <c r="C5" s="7" t="s">
        <v>19</v>
      </c>
      <c r="D5" s="7" t="s">
        <v>20</v>
      </c>
      <c r="F5" s="39"/>
      <c r="IZ5" s="3"/>
    </row>
    <row r="6" spans="1:260" ht="18.5" customHeight="1" x14ac:dyDescent="0.3">
      <c r="A6" s="8" t="s">
        <v>23</v>
      </c>
      <c r="B6" s="8" t="s">
        <v>12</v>
      </c>
      <c r="C6" s="35">
        <v>0.26404575114542955</v>
      </c>
      <c r="D6" s="23">
        <v>0.41888273704596141</v>
      </c>
      <c r="IZ6" s="3"/>
    </row>
    <row r="7" spans="1:260" ht="18.5" customHeight="1" x14ac:dyDescent="0.3">
      <c r="A7" s="8" t="s">
        <v>24</v>
      </c>
      <c r="B7" s="8" t="s">
        <v>11</v>
      </c>
      <c r="C7" s="35">
        <v>0.17048012071019572</v>
      </c>
      <c r="D7" s="23">
        <v>0.45481366762813891</v>
      </c>
      <c r="IZ7" s="3"/>
    </row>
    <row r="8" spans="1:260" s="3" customFormat="1" ht="18.5" customHeight="1" x14ac:dyDescent="0.3">
      <c r="A8" s="8" t="s">
        <v>25</v>
      </c>
      <c r="B8" s="8" t="s">
        <v>10</v>
      </c>
      <c r="C8" s="35">
        <v>8.636322571089991E-2</v>
      </c>
      <c r="D8" s="23">
        <v>0.28622224947496305</v>
      </c>
    </row>
    <row r="9" spans="1:260" s="3" customFormat="1" ht="18.5" customHeight="1" x14ac:dyDescent="0.3">
      <c r="A9" s="8" t="s">
        <v>27</v>
      </c>
      <c r="B9" s="8" t="s">
        <v>9</v>
      </c>
      <c r="C9" s="36">
        <v>6.917503487154672E-2</v>
      </c>
      <c r="D9" s="25">
        <v>0.32087862549167573</v>
      </c>
      <c r="I9" s="9"/>
      <c r="J9" s="10"/>
    </row>
    <row r="10" spans="1:260" s="3" customFormat="1" ht="18.5" customHeight="1" x14ac:dyDescent="0.3">
      <c r="A10" s="11" t="s">
        <v>26</v>
      </c>
      <c r="B10" s="11" t="s">
        <v>8</v>
      </c>
      <c r="C10" s="37">
        <v>1.5936756635915622E-2</v>
      </c>
      <c r="D10" s="27">
        <v>0.21167004189090338</v>
      </c>
      <c r="I10" s="9"/>
      <c r="J10" s="10"/>
    </row>
    <row r="11" spans="1:260" s="3" customFormat="1" ht="18.5" customHeight="1" x14ac:dyDescent="0.3">
      <c r="A11" s="12"/>
      <c r="B11" s="12"/>
      <c r="C11" s="13"/>
    </row>
    <row r="12" spans="1:260" s="3" customFormat="1" ht="18.5" customHeight="1" x14ac:dyDescent="0.3">
      <c r="A12" s="14"/>
      <c r="B12" s="15"/>
      <c r="C12" s="14"/>
    </row>
    <row r="13" spans="1:260" s="3" customFormat="1" ht="18.5" customHeight="1" x14ac:dyDescent="0.3">
      <c r="A13" s="69" t="s">
        <v>16</v>
      </c>
      <c r="B13" s="69"/>
      <c r="C13" s="69"/>
      <c r="D13" s="69"/>
      <c r="E13" s="69"/>
      <c r="F13" s="69"/>
    </row>
    <row r="14" spans="1:260" ht="18.5" customHeight="1" x14ac:dyDescent="0.3">
      <c r="A14" s="16"/>
      <c r="B14" s="11" t="s">
        <v>12</v>
      </c>
      <c r="C14" s="11" t="s">
        <v>11</v>
      </c>
      <c r="D14" s="11" t="s">
        <v>10</v>
      </c>
      <c r="E14" s="11" t="s">
        <v>9</v>
      </c>
      <c r="F14" s="11" t="s">
        <v>8</v>
      </c>
    </row>
    <row r="15" spans="1:260" ht="18.5" customHeight="1" x14ac:dyDescent="0.3">
      <c r="A15" s="8" t="s">
        <v>12</v>
      </c>
      <c r="B15" s="17">
        <v>1.4568531033718581E-2</v>
      </c>
      <c r="C15" s="17">
        <v>5.7013937185225539E-3</v>
      </c>
      <c r="D15" s="17">
        <v>4.2124923966113011E-3</v>
      </c>
      <c r="E15" s="17">
        <v>4.8555782670265564E-3</v>
      </c>
      <c r="F15" s="17">
        <v>3.8871381844835765E-4</v>
      </c>
    </row>
    <row r="16" spans="1:260" ht="18.5" customHeight="1" x14ac:dyDescent="0.3">
      <c r="A16" s="8" t="s">
        <v>11</v>
      </c>
      <c r="B16" s="17">
        <v>5.7013937185225539E-3</v>
      </c>
      <c r="C16" s="17">
        <v>1.7175043773525266E-2</v>
      </c>
      <c r="D16" s="17">
        <v>4.4128910153583322E-3</v>
      </c>
      <c r="E16" s="17">
        <v>3.5566752690514162E-3</v>
      </c>
      <c r="F16" s="17">
        <v>8.0728011885938258E-4</v>
      </c>
    </row>
    <row r="17" spans="1:259" ht="18.5" customHeight="1" x14ac:dyDescent="0.3">
      <c r="A17" s="8" t="s">
        <v>10</v>
      </c>
      <c r="B17" s="17">
        <v>4.2124923966113011E-3</v>
      </c>
      <c r="C17" s="17">
        <v>4.4128910153583322E-3</v>
      </c>
      <c r="D17" s="17">
        <v>6.8020155333943693E-3</v>
      </c>
      <c r="E17" s="17">
        <v>3.3913029259185065E-3</v>
      </c>
      <c r="F17" s="17">
        <v>8.8364113581791692E-4</v>
      </c>
      <c r="K17" s="18"/>
    </row>
    <row r="18" spans="1:259" ht="18.5" customHeight="1" x14ac:dyDescent="0.3">
      <c r="A18" s="8" t="s">
        <v>9</v>
      </c>
      <c r="B18" s="17">
        <v>4.8555782670265564E-3</v>
      </c>
      <c r="C18" s="17">
        <v>3.5566752690514162E-3</v>
      </c>
      <c r="D18" s="17">
        <v>3.3913029259185065E-3</v>
      </c>
      <c r="E18" s="17">
        <v>8.5489428823593665E-3</v>
      </c>
      <c r="F18" s="17">
        <v>1.0757648235494052E-3</v>
      </c>
      <c r="K18" s="18"/>
    </row>
    <row r="19" spans="1:259" ht="18.5" customHeight="1" x14ac:dyDescent="0.3">
      <c r="A19" s="11" t="s">
        <v>8</v>
      </c>
      <c r="B19" s="19">
        <v>3.8871381844835765E-4</v>
      </c>
      <c r="C19" s="19">
        <v>8.0728011885938258E-4</v>
      </c>
      <c r="D19" s="19">
        <v>8.8364113581791692E-4</v>
      </c>
      <c r="E19" s="19">
        <v>1.0757648235494052E-3</v>
      </c>
      <c r="F19" s="19">
        <v>3.7200573026485487E-3</v>
      </c>
      <c r="K19" s="18"/>
    </row>
    <row r="20" spans="1:259" ht="18.5" customHeight="1" x14ac:dyDescent="0.3">
      <c r="A20" s="8"/>
      <c r="B20" s="17"/>
      <c r="C20" s="17"/>
      <c r="D20" s="17"/>
      <c r="E20" s="17"/>
      <c r="F20" s="17"/>
      <c r="J20" s="18"/>
      <c r="K20" s="18"/>
    </row>
    <row r="21" spans="1:259" ht="18.5" customHeight="1" x14ac:dyDescent="0.3">
      <c r="A21" s="8"/>
      <c r="B21" s="17"/>
      <c r="C21" s="17"/>
      <c r="D21" s="17"/>
      <c r="E21" s="17"/>
      <c r="F21" s="17"/>
      <c r="J21" s="18"/>
      <c r="K21" s="18"/>
    </row>
    <row r="22" spans="1:259" ht="18.5" customHeight="1" x14ac:dyDescent="0.3">
      <c r="A22" s="6" t="s">
        <v>15</v>
      </c>
      <c r="C22" s="4"/>
    </row>
    <row r="23" spans="1:259" ht="18.5" customHeight="1" x14ac:dyDescent="0.3">
      <c r="A23" s="20"/>
      <c r="C23" s="4"/>
    </row>
    <row r="24" spans="1:259" s="3" customFormat="1" ht="18.5" customHeight="1" x14ac:dyDescent="0.3">
      <c r="A24" s="3" t="s">
        <v>28</v>
      </c>
      <c r="B24" s="21">
        <v>0.1</v>
      </c>
      <c r="C24" s="18"/>
      <c r="D24" s="18"/>
      <c r="E24" s="18"/>
      <c r="F24" s="18"/>
      <c r="G24" s="18"/>
    </row>
    <row r="25" spans="1:259" s="3" customFormat="1" ht="18.5" customHeight="1" x14ac:dyDescent="0.3">
      <c r="B25" s="18"/>
      <c r="C25" s="18"/>
      <c r="D25" s="18"/>
      <c r="E25" s="18"/>
      <c r="F25" s="18"/>
      <c r="G25" s="18"/>
    </row>
    <row r="26" spans="1:259" s="3" customFormat="1" ht="18.5" customHeight="1" x14ac:dyDescent="0.3">
      <c r="B26" s="18"/>
      <c r="C26" s="18"/>
      <c r="D26" s="18"/>
      <c r="E26" s="18"/>
      <c r="F26" s="18"/>
      <c r="G26" s="18"/>
    </row>
    <row r="27" spans="1:259" ht="18.5" customHeight="1" x14ac:dyDescent="0.3">
      <c r="A27" s="6" t="s">
        <v>14</v>
      </c>
      <c r="IY27" s="4"/>
    </row>
    <row r="28" spans="1:259" ht="18.5" customHeight="1" x14ac:dyDescent="0.3">
      <c r="IY28" s="4"/>
    </row>
    <row r="29" spans="1:259" ht="18.5" customHeight="1" x14ac:dyDescent="0.3">
      <c r="A29" s="38" t="s">
        <v>31</v>
      </c>
      <c r="B29" s="7" t="s">
        <v>13</v>
      </c>
      <c r="D29" s="21"/>
      <c r="E29" s="21"/>
      <c r="F29" s="21"/>
      <c r="G29" s="21"/>
      <c r="H29" s="21"/>
      <c r="I29" s="21"/>
      <c r="J29" s="21"/>
      <c r="K29" s="21"/>
      <c r="L29" s="21"/>
      <c r="IY29" s="4"/>
    </row>
    <row r="30" spans="1:259" ht="18.5" customHeight="1" x14ac:dyDescent="0.3">
      <c r="A30" s="8" t="s">
        <v>12</v>
      </c>
      <c r="B30" s="24" cm="1">
        <f t="array" ref="B30:B34">(C_-mu_P*B)/(A*C_-B^2)*MMULT(MINVERSE(B15:F19),A50:A54)+(mu_P*A-B)/(A*C_-B^2)*MMULT(MINVERSE(B15:F19),C6:C10)</f>
        <v>0.23979831322953749</v>
      </c>
      <c r="D30" s="23"/>
      <c r="E30" s="23"/>
      <c r="F30" s="23"/>
      <c r="G30" s="23"/>
      <c r="H30" s="23"/>
      <c r="I30" s="23"/>
      <c r="J30" s="23"/>
      <c r="K30" s="23"/>
      <c r="L30" s="23"/>
      <c r="IY30" s="4"/>
    </row>
    <row r="31" spans="1:259" ht="18.5" customHeight="1" x14ac:dyDescent="0.3">
      <c r="A31" s="8" t="s">
        <v>11</v>
      </c>
      <c r="B31" s="25">
        <v>7.7203147638724531E-2</v>
      </c>
      <c r="IY31" s="4"/>
    </row>
    <row r="32" spans="1:259" ht="18.5" customHeight="1" x14ac:dyDescent="0.3">
      <c r="A32" s="8" t="s">
        <v>10</v>
      </c>
      <c r="B32" s="25">
        <v>0.15623868678644315</v>
      </c>
      <c r="IY32" s="4"/>
    </row>
    <row r="33" spans="1:259" ht="18.5" customHeight="1" x14ac:dyDescent="0.3">
      <c r="A33" s="8" t="s">
        <v>9</v>
      </c>
      <c r="B33" s="26">
        <v>3.0664999718949613E-2</v>
      </c>
      <c r="IY33" s="4"/>
    </row>
    <row r="34" spans="1:259" ht="18.5" customHeight="1" x14ac:dyDescent="0.3">
      <c r="A34" s="11" t="s">
        <v>8</v>
      </c>
      <c r="B34" s="27">
        <v>0.49609485262634523</v>
      </c>
      <c r="IY34" s="4"/>
    </row>
    <row r="35" spans="1:259" ht="18.5" customHeight="1" x14ac:dyDescent="0.3">
      <c r="A35" s="28" t="s">
        <v>7</v>
      </c>
      <c r="B35" s="23">
        <f>SUM(_xlfn.ANCHORARRAY(B30))</f>
        <v>1</v>
      </c>
      <c r="IY35" s="4"/>
    </row>
    <row r="36" spans="1:259" ht="18.5" customHeight="1" x14ac:dyDescent="0.3">
      <c r="A36" s="28"/>
      <c r="B36" s="23"/>
      <c r="IY36" s="4"/>
    </row>
    <row r="37" spans="1:259" ht="18.5" customHeight="1" x14ac:dyDescent="0.3">
      <c r="A37" s="3" t="s">
        <v>29</v>
      </c>
      <c r="B37" s="22" cm="1">
        <f t="array" ref="B37">(MMULT(MMULT(TRANSPOSE(_xlfn.ANCHORARRAY(B30)),B15:F19),_xlfn.ANCHORARRAY(B30)))</f>
        <v>3.1077184213215954E-3</v>
      </c>
      <c r="C37" s="4"/>
      <c r="IY37" s="4"/>
    </row>
    <row r="38" spans="1:259" ht="18.5" customHeight="1" x14ac:dyDescent="0.3">
      <c r="A38" s="4" t="s">
        <v>30</v>
      </c>
      <c r="B38" s="23">
        <f>SQRT(B37)</f>
        <v>5.5746914007159136E-2</v>
      </c>
      <c r="C38" s="40"/>
      <c r="IY38" s="4"/>
    </row>
    <row r="39" spans="1:259" ht="18.5" customHeight="1" x14ac:dyDescent="0.3">
      <c r="A39" s="28"/>
      <c r="B39" s="23"/>
      <c r="IY39" s="4"/>
    </row>
    <row r="40" spans="1:259" ht="18.5" customHeight="1" x14ac:dyDescent="0.3">
      <c r="A40" s="28"/>
      <c r="B40" s="23"/>
      <c r="IY40" s="4"/>
    </row>
    <row r="41" spans="1:259" ht="18.5" customHeight="1" x14ac:dyDescent="0.3">
      <c r="A41" s="6" t="s">
        <v>6</v>
      </c>
      <c r="B41" s="10"/>
      <c r="IY41" s="4"/>
    </row>
    <row r="42" spans="1:259" ht="18.5" customHeight="1" x14ac:dyDescent="0.3">
      <c r="B42" s="10"/>
      <c r="IY42" s="4"/>
    </row>
    <row r="43" spans="1:259" ht="18.5" customHeight="1" x14ac:dyDescent="0.3">
      <c r="A43" s="29" t="s">
        <v>4</v>
      </c>
      <c r="B43" s="29" t="s">
        <v>3</v>
      </c>
      <c r="IX43" s="4"/>
      <c r="IY43" s="4"/>
    </row>
    <row r="44" spans="1:259" ht="18.5" customHeight="1" x14ac:dyDescent="0.3">
      <c r="A44" s="30" t="s">
        <v>2</v>
      </c>
      <c r="B44" s="31" cm="1">
        <f t="array" ref="B44">MMULT(MMULT(TRANSPOSE(A50:A54),MINVERSE(B15:F19)),A50:A54)</f>
        <v>383.99640970164796</v>
      </c>
      <c r="C44" s="3" t="str">
        <f ca="1">_xlfn.FORMULATEXT(B44)</f>
        <v>=MATR.PRODOTTO(MATR.PRODOTTO(MATR.TRASPOSTA(A50:A54);MATR.INVERSA(B15:F19));A50:A54)</v>
      </c>
      <c r="D44" s="4"/>
      <c r="IX44" s="4"/>
      <c r="IY44" s="4"/>
    </row>
    <row r="45" spans="1:259" x14ac:dyDescent="0.3">
      <c r="A45" s="30" t="s">
        <v>1</v>
      </c>
      <c r="B45" s="31" cm="1">
        <f t="array" ref="B45">MMULT(MMULT(TRANSPOSE(C6:C10),MINVERSE(B15:F19)),A50:A54)</f>
        <v>21.027587108227554</v>
      </c>
      <c r="C45" s="3" t="str">
        <f ca="1">_xlfn.FORMULATEXT(B45)</f>
        <v>=MATR.PRODOTTO(MATR.PRODOTTO(MATR.TRASPOSTA(C6:C10);MATR.INVERSA(B15:F19));A50:A54)</v>
      </c>
      <c r="D45" s="4"/>
    </row>
    <row r="46" spans="1:259" s="3" customFormat="1" x14ac:dyDescent="0.3">
      <c r="A46" s="32" t="s">
        <v>0</v>
      </c>
      <c r="B46" s="33" cm="1">
        <f t="array" ref="B46">MMULT(MMULT(TRANSPOSE(C6:C10),MINVERSE(B15:F19)),C6:C10)</f>
        <v>5.2161338556832568</v>
      </c>
      <c r="C46" s="3" t="str">
        <f ca="1">_xlfn.FORMULATEXT(B46)</f>
        <v>=MATR.PRODOTTO(MATR.PRODOTTO(MATR.TRASPOSTA(C6:C10);MATR.INVERSA(B15:F19));C6:C10)</v>
      </c>
      <c r="D46" s="4"/>
    </row>
    <row r="47" spans="1:259" s="3" customFormat="1" x14ac:dyDescent="0.3">
      <c r="A47" s="4"/>
      <c r="B47" s="34"/>
    </row>
    <row r="48" spans="1:259" s="3" customFormat="1" x14ac:dyDescent="0.3">
      <c r="A48" s="4"/>
      <c r="B48" s="1"/>
    </row>
    <row r="49" spans="1:3" x14ac:dyDescent="0.3">
      <c r="A49" s="28" t="s">
        <v>5</v>
      </c>
    </row>
    <row r="50" spans="1:3" x14ac:dyDescent="0.3">
      <c r="A50" s="28">
        <v>1</v>
      </c>
    </row>
    <row r="51" spans="1:3" x14ac:dyDescent="0.3">
      <c r="A51" s="28">
        <v>1</v>
      </c>
    </row>
    <row r="52" spans="1:3" x14ac:dyDescent="0.3">
      <c r="A52" s="28">
        <v>1</v>
      </c>
    </row>
    <row r="53" spans="1:3" x14ac:dyDescent="0.3">
      <c r="A53" s="28">
        <v>1</v>
      </c>
    </row>
    <row r="54" spans="1:3" x14ac:dyDescent="0.3">
      <c r="A54" s="28">
        <v>1</v>
      </c>
    </row>
    <row r="56" spans="1:3" x14ac:dyDescent="0.3">
      <c r="A56" s="70" t="s">
        <v>34</v>
      </c>
      <c r="B56" s="70"/>
    </row>
    <row r="57" spans="1:3" x14ac:dyDescent="0.3">
      <c r="A57" s="11" t="s">
        <v>32</v>
      </c>
      <c r="B57" s="41" t="s">
        <v>33</v>
      </c>
      <c r="C57" s="3" t="s">
        <v>35</v>
      </c>
    </row>
    <row r="58" spans="1:3" x14ac:dyDescent="0.3">
      <c r="A58" s="21">
        <v>2.5000000000000001E-2</v>
      </c>
      <c r="B58" s="23">
        <v>5.3123259555013361E-2</v>
      </c>
    </row>
    <row r="59" spans="1:3" x14ac:dyDescent="0.3">
      <c r="A59" s="21">
        <v>0.05</v>
      </c>
      <c r="B59" s="23">
        <v>5.1085858658087131E-2</v>
      </c>
    </row>
    <row r="60" spans="1:3" x14ac:dyDescent="0.3">
      <c r="A60" s="21">
        <v>7.0000000000000007E-2</v>
      </c>
      <c r="B60" s="23">
        <v>5.1588106638043821E-2</v>
      </c>
    </row>
    <row r="61" spans="1:3" x14ac:dyDescent="0.3">
      <c r="A61" s="21">
        <v>0.1</v>
      </c>
      <c r="B61" s="23">
        <v>5.5746914007159136E-2</v>
      </c>
    </row>
    <row r="62" spans="1:3" x14ac:dyDescent="0.3">
      <c r="A62" s="21">
        <v>0.125</v>
      </c>
      <c r="B62" s="23">
        <v>6.1789866796461014E-2</v>
      </c>
    </row>
    <row r="63" spans="1:3" x14ac:dyDescent="0.3">
      <c r="A63" s="21">
        <v>0.15</v>
      </c>
      <c r="B63" s="23">
        <v>6.9539810029219121E-2</v>
      </c>
    </row>
    <row r="64" spans="1:3" x14ac:dyDescent="0.3">
      <c r="A64" s="21">
        <v>0.2</v>
      </c>
      <c r="B64" s="23">
        <v>8.8283436881268523E-2</v>
      </c>
    </row>
    <row r="65" spans="1:2" x14ac:dyDescent="0.3">
      <c r="A65" s="21">
        <v>0.22500000000000001</v>
      </c>
      <c r="B65" s="23">
        <v>9.8662798136189472E-2</v>
      </c>
    </row>
    <row r="66" spans="1:2" x14ac:dyDescent="0.3">
      <c r="A66" s="21">
        <v>0.25</v>
      </c>
      <c r="B66" s="23">
        <v>0.10946350335764296</v>
      </c>
    </row>
  </sheetData>
  <mergeCells count="2">
    <mergeCell ref="A13:F13"/>
    <mergeCell ref="A56:B56"/>
  </mergeCells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319F-5FA4-4EF3-A82A-E87C473CC4C6}">
  <dimension ref="A1:B6"/>
  <sheetViews>
    <sheetView workbookViewId="0">
      <selection activeCell="C19" sqref="C19"/>
    </sheetView>
  </sheetViews>
  <sheetFormatPr defaultRowHeight="15" x14ac:dyDescent="0.3"/>
  <sheetData>
    <row r="1" spans="1:2" ht="31" x14ac:dyDescent="0.3">
      <c r="A1" s="38" t="s">
        <v>21</v>
      </c>
      <c r="B1" s="7" t="s">
        <v>48</v>
      </c>
    </row>
    <row r="2" spans="1:2" ht="15.5" x14ac:dyDescent="0.3">
      <c r="A2" s="8" t="s">
        <v>12</v>
      </c>
      <c r="B2" s="35">
        <v>0.26404575114542955</v>
      </c>
    </row>
    <row r="3" spans="1:2" ht="15.5" x14ac:dyDescent="0.3">
      <c r="A3" s="8" t="s">
        <v>11</v>
      </c>
      <c r="B3" s="35">
        <v>0.17048012071019572</v>
      </c>
    </row>
    <row r="4" spans="1:2" ht="15.5" x14ac:dyDescent="0.3">
      <c r="A4" s="8" t="s">
        <v>10</v>
      </c>
      <c r="B4" s="35">
        <v>8.636322571089991E-2</v>
      </c>
    </row>
    <row r="5" spans="1:2" ht="15.5" x14ac:dyDescent="0.3">
      <c r="A5" s="8" t="s">
        <v>9</v>
      </c>
      <c r="B5" s="36">
        <v>6.917503487154672E-2</v>
      </c>
    </row>
    <row r="6" spans="1:2" ht="15.5" x14ac:dyDescent="0.3">
      <c r="A6" s="11" t="s">
        <v>8</v>
      </c>
      <c r="B6" s="37">
        <v>1.5936756635915622E-2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4E62-8722-064D-A946-5F160552E471}">
  <dimension ref="A1:F20"/>
  <sheetViews>
    <sheetView showGridLines="0" tabSelected="1" workbookViewId="0"/>
  </sheetViews>
  <sheetFormatPr defaultColWidth="9.3984375" defaultRowHeight="15.5" x14ac:dyDescent="0.3"/>
  <cols>
    <col min="1" max="16384" width="9.3984375" style="43"/>
  </cols>
  <sheetData>
    <row r="1" spans="1:6" ht="18" x14ac:dyDescent="0.3">
      <c r="A1" s="42" t="s">
        <v>36</v>
      </c>
    </row>
    <row r="3" spans="1:6" x14ac:dyDescent="0.3">
      <c r="A3" s="44"/>
      <c r="B3" s="45" t="s">
        <v>12</v>
      </c>
      <c r="C3" s="45" t="s">
        <v>11</v>
      </c>
      <c r="D3" s="45" t="s">
        <v>10</v>
      </c>
      <c r="E3" s="45" t="s">
        <v>9</v>
      </c>
      <c r="F3" s="45" t="s">
        <v>8</v>
      </c>
    </row>
    <row r="4" spans="1:6" x14ac:dyDescent="0.3">
      <c r="A4" s="46" t="s">
        <v>12</v>
      </c>
      <c r="B4" s="46">
        <v>1.4568531033718581E-2</v>
      </c>
      <c r="C4" s="46">
        <v>5.7013937185225539E-3</v>
      </c>
      <c r="D4" s="46">
        <v>4.2124923966113011E-3</v>
      </c>
      <c r="E4" s="46">
        <v>4.8555782670265564E-3</v>
      </c>
      <c r="F4" s="46">
        <v>3.8871381844835765E-4</v>
      </c>
    </row>
    <row r="5" spans="1:6" x14ac:dyDescent="0.3">
      <c r="A5" s="46" t="s">
        <v>11</v>
      </c>
      <c r="B5" s="46">
        <v>5.7013937185225539E-3</v>
      </c>
      <c r="C5" s="46">
        <v>1.7175043773525266E-2</v>
      </c>
      <c r="D5" s="46">
        <v>4.4128910153583322E-3</v>
      </c>
      <c r="E5" s="46">
        <v>3.5566752690514162E-3</v>
      </c>
      <c r="F5" s="46">
        <v>8.0728011885938258E-4</v>
      </c>
    </row>
    <row r="6" spans="1:6" x14ac:dyDescent="0.3">
      <c r="A6" s="46" t="s">
        <v>10</v>
      </c>
      <c r="B6" s="46">
        <v>4.2124923966113011E-3</v>
      </c>
      <c r="C6" s="46">
        <v>4.4128910153583322E-3</v>
      </c>
      <c r="D6" s="46">
        <v>6.8020155333943693E-3</v>
      </c>
      <c r="E6" s="46">
        <v>3.3913029259185065E-3</v>
      </c>
      <c r="F6" s="46">
        <v>8.8364113581791692E-4</v>
      </c>
    </row>
    <row r="7" spans="1:6" x14ac:dyDescent="0.3">
      <c r="A7" s="46" t="s">
        <v>9</v>
      </c>
      <c r="B7" s="46">
        <v>4.8555782670265564E-3</v>
      </c>
      <c r="C7" s="46">
        <v>3.5566752690514162E-3</v>
      </c>
      <c r="D7" s="46">
        <v>3.3913029259185065E-3</v>
      </c>
      <c r="E7" s="46">
        <v>8.5489428823593665E-3</v>
      </c>
      <c r="F7" s="46">
        <v>1.0757648235494052E-3</v>
      </c>
    </row>
    <row r="8" spans="1:6" x14ac:dyDescent="0.3">
      <c r="A8" s="45" t="s">
        <v>8</v>
      </c>
      <c r="B8" s="45">
        <v>3.8871381844835765E-4</v>
      </c>
      <c r="C8" s="45">
        <v>8.0728011885938258E-4</v>
      </c>
      <c r="D8" s="45">
        <v>8.8364113581791692E-4</v>
      </c>
      <c r="E8" s="45">
        <v>1.0757648235494052E-3</v>
      </c>
      <c r="F8" s="45">
        <v>3.7200573026485487E-3</v>
      </c>
    </row>
    <row r="10" spans="1:6" x14ac:dyDescent="0.3">
      <c r="A10" s="64"/>
      <c r="B10" s="65"/>
      <c r="C10" s="65"/>
      <c r="D10" s="65"/>
      <c r="E10" s="65"/>
      <c r="F10" s="65"/>
    </row>
    <row r="11" spans="1:6" x14ac:dyDescent="0.3">
      <c r="A11" s="65"/>
      <c r="B11" s="65"/>
      <c r="C11" s="65"/>
      <c r="D11" s="65"/>
      <c r="E11" s="65"/>
      <c r="F11" s="65"/>
    </row>
    <row r="12" spans="1:6" x14ac:dyDescent="0.3">
      <c r="A12" s="65"/>
      <c r="B12" s="65"/>
      <c r="C12" s="65"/>
      <c r="D12" s="65"/>
      <c r="E12" s="65"/>
      <c r="F12" s="65"/>
    </row>
    <row r="13" spans="1:6" x14ac:dyDescent="0.3">
      <c r="A13" s="65"/>
      <c r="B13" s="65"/>
      <c r="C13" s="65"/>
      <c r="D13" s="65"/>
      <c r="E13" s="65"/>
      <c r="F13" s="65"/>
    </row>
    <row r="14" spans="1:6" x14ac:dyDescent="0.3">
      <c r="A14" s="65"/>
      <c r="B14" s="65"/>
      <c r="C14" s="65"/>
      <c r="D14" s="65"/>
      <c r="E14" s="65"/>
      <c r="F14" s="65"/>
    </row>
    <row r="15" spans="1:6" x14ac:dyDescent="0.3">
      <c r="A15" s="64"/>
      <c r="B15" s="65"/>
      <c r="C15" s="65"/>
      <c r="D15" s="65"/>
      <c r="E15" s="65"/>
      <c r="F15" s="65"/>
    </row>
    <row r="16" spans="1:6" x14ac:dyDescent="0.3">
      <c r="A16" s="65"/>
      <c r="B16" s="65"/>
      <c r="C16" s="65"/>
      <c r="D16" s="65"/>
      <c r="E16" s="66"/>
      <c r="F16" s="66"/>
    </row>
    <row r="17" spans="1:6" x14ac:dyDescent="0.3">
      <c r="A17" s="65"/>
      <c r="B17" s="65"/>
      <c r="C17" s="65"/>
      <c r="D17" s="65"/>
      <c r="E17" s="66"/>
      <c r="F17" s="66"/>
    </row>
    <row r="18" spans="1:6" x14ac:dyDescent="0.3">
      <c r="A18" s="65"/>
      <c r="B18" s="65"/>
      <c r="C18" s="65"/>
      <c r="D18" s="65"/>
      <c r="E18" s="66"/>
      <c r="F18" s="66"/>
    </row>
    <row r="19" spans="1:6" x14ac:dyDescent="0.3">
      <c r="A19" s="66"/>
      <c r="B19" s="66"/>
      <c r="C19" s="66"/>
      <c r="D19" s="66"/>
      <c r="E19" s="66"/>
      <c r="F19" s="66"/>
    </row>
    <row r="20" spans="1:6" x14ac:dyDescent="0.3">
      <c r="A20" s="66"/>
      <c r="B20" s="66"/>
      <c r="C20" s="66"/>
      <c r="D20" s="66"/>
      <c r="E20" s="66"/>
      <c r="F20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4C3D-8E63-494B-B1D2-E9E5E12FC059}">
  <dimension ref="A1:F15"/>
  <sheetViews>
    <sheetView showGridLines="0" workbookViewId="0">
      <selection activeCell="I18" sqref="I18"/>
    </sheetView>
  </sheetViews>
  <sheetFormatPr defaultColWidth="10.59765625" defaultRowHeight="15.5" x14ac:dyDescent="0.35"/>
  <cols>
    <col min="1" max="16384" width="10.59765625" style="47"/>
  </cols>
  <sheetData>
    <row r="1" spans="1:6" ht="18" x14ac:dyDescent="0.35">
      <c r="A1" s="42" t="s">
        <v>53</v>
      </c>
    </row>
    <row r="3" spans="1:6" x14ac:dyDescent="0.35">
      <c r="A3" s="44"/>
      <c r="B3" s="45" t="s">
        <v>12</v>
      </c>
      <c r="C3" s="45" t="s">
        <v>11</v>
      </c>
      <c r="D3" s="45" t="s">
        <v>10</v>
      </c>
      <c r="E3" s="45" t="s">
        <v>9</v>
      </c>
      <c r="F3" s="45" t="s">
        <v>8</v>
      </c>
    </row>
    <row r="4" spans="1:6" x14ac:dyDescent="0.35">
      <c r="A4" s="46" t="s">
        <v>12</v>
      </c>
      <c r="B4" s="46">
        <v>1</v>
      </c>
      <c r="C4" s="46">
        <v>0.36043273298430589</v>
      </c>
      <c r="D4" s="46">
        <v>0.42316762945347575</v>
      </c>
      <c r="E4" s="46">
        <v>0.43508776368423796</v>
      </c>
      <c r="F4" s="46">
        <v>5.2801624362497794E-2</v>
      </c>
    </row>
    <row r="5" spans="1:6" x14ac:dyDescent="0.35">
      <c r="A5" s="46" t="s">
        <v>11</v>
      </c>
      <c r="B5" s="46">
        <v>0.36043273298430589</v>
      </c>
      <c r="C5" s="46">
        <v>1</v>
      </c>
      <c r="D5" s="46">
        <v>0.40827751793096173</v>
      </c>
      <c r="E5" s="46">
        <v>0.29352093425930526</v>
      </c>
      <c r="F5" s="46">
        <v>0.10099514940021491</v>
      </c>
    </row>
    <row r="6" spans="1:6" x14ac:dyDescent="0.35">
      <c r="A6" s="46" t="s">
        <v>10</v>
      </c>
      <c r="B6" s="46">
        <v>0.42316762945347575</v>
      </c>
      <c r="C6" s="46">
        <v>0.40827751793096173</v>
      </c>
      <c r="D6" s="46">
        <v>1</v>
      </c>
      <c r="E6" s="46">
        <v>0.44472502393809166</v>
      </c>
      <c r="F6" s="46">
        <v>0.17566381109056534</v>
      </c>
    </row>
    <row r="7" spans="1:6" x14ac:dyDescent="0.35">
      <c r="A7" s="46" t="s">
        <v>9</v>
      </c>
      <c r="B7" s="46">
        <v>0.43508776368423796</v>
      </c>
      <c r="C7" s="46">
        <v>0.29352093425930526</v>
      </c>
      <c r="D7" s="46">
        <v>0.44472502393809166</v>
      </c>
      <c r="E7" s="46">
        <v>1</v>
      </c>
      <c r="F7" s="46">
        <v>0.19075956200960834</v>
      </c>
    </row>
    <row r="8" spans="1:6" x14ac:dyDescent="0.35">
      <c r="A8" s="45" t="s">
        <v>8</v>
      </c>
      <c r="B8" s="45">
        <v>5.2801624362497794E-2</v>
      </c>
      <c r="C8" s="45">
        <v>0.10099514940021491</v>
      </c>
      <c r="D8" s="45">
        <v>0.17566381109056534</v>
      </c>
      <c r="E8" s="45">
        <v>0.19075956200960834</v>
      </c>
      <c r="F8" s="45">
        <v>1</v>
      </c>
    </row>
    <row r="10" spans="1:6" x14ac:dyDescent="0.35">
      <c r="A10" s="68"/>
      <c r="B10" s="68"/>
      <c r="C10" s="68"/>
      <c r="D10" s="68"/>
      <c r="E10" s="68"/>
      <c r="F10" s="68"/>
    </row>
    <row r="11" spans="1:6" x14ac:dyDescent="0.35">
      <c r="A11" s="67"/>
      <c r="B11" s="67"/>
      <c r="C11" s="67"/>
      <c r="D11" s="67"/>
      <c r="E11" s="67"/>
      <c r="F11" s="67"/>
    </row>
    <row r="12" spans="1:6" x14ac:dyDescent="0.35">
      <c r="A12" s="67"/>
      <c r="B12" s="67"/>
      <c r="C12" s="67"/>
      <c r="D12" s="67"/>
      <c r="E12" s="67"/>
      <c r="F12" s="67"/>
    </row>
    <row r="13" spans="1:6" x14ac:dyDescent="0.35">
      <c r="A13" s="67"/>
      <c r="B13" s="67"/>
      <c r="C13" s="67"/>
      <c r="D13" s="67"/>
      <c r="E13" s="67"/>
      <c r="F13" s="67"/>
    </row>
    <row r="14" spans="1:6" x14ac:dyDescent="0.35">
      <c r="A14" s="67"/>
      <c r="B14" s="67"/>
      <c r="C14" s="67"/>
      <c r="D14" s="67"/>
      <c r="E14" s="67"/>
      <c r="F14" s="67"/>
    </row>
    <row r="15" spans="1:6" x14ac:dyDescent="0.35">
      <c r="A15" s="67"/>
      <c r="B15" s="67"/>
      <c r="C15" s="67"/>
      <c r="D15" s="67"/>
      <c r="E15" s="67"/>
      <c r="F15" s="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9040-EC4B-B947-8B09-0F7F4D361A8B}">
  <dimension ref="A1:AD365"/>
  <sheetViews>
    <sheetView showGridLines="0" zoomScale="97" workbookViewId="0">
      <selection activeCell="P19" sqref="P19"/>
    </sheetView>
  </sheetViews>
  <sheetFormatPr defaultColWidth="9.3984375" defaultRowHeight="15.5" x14ac:dyDescent="0.3"/>
  <cols>
    <col min="1" max="1" width="8.86328125" style="43" customWidth="1"/>
    <col min="2" max="2" width="5.86328125" style="43" bestFit="1" customWidth="1"/>
    <col min="3" max="3" width="6.86328125" style="43" bestFit="1" customWidth="1"/>
    <col min="4" max="4" width="6.46484375" style="43" bestFit="1" customWidth="1"/>
    <col min="5" max="5" width="7.46484375" style="43" customWidth="1"/>
    <col min="6" max="6" width="6" style="43" bestFit="1" customWidth="1"/>
    <col min="7" max="7" width="9.3984375" style="43"/>
    <col min="8" max="13" width="7.86328125" style="43" bestFit="1" customWidth="1"/>
    <col min="14" max="14" width="6.1328125" style="43" bestFit="1" customWidth="1"/>
    <col min="15" max="15" width="9.3984375" style="43"/>
    <col min="16" max="16" width="8.46484375" style="43" customWidth="1"/>
    <col min="17" max="17" width="8.3984375" style="43" customWidth="1"/>
    <col min="18" max="18" width="9.73046875" style="43" bestFit="1" customWidth="1"/>
    <col min="19" max="19" width="7.1328125" style="43" customWidth="1"/>
    <col min="20" max="20" width="8.265625" style="43" customWidth="1"/>
    <col min="21" max="21" width="8.3984375" style="43" customWidth="1"/>
    <col min="22" max="22" width="9.3984375" style="43"/>
    <col min="23" max="23" width="11.265625" style="43" bestFit="1" customWidth="1"/>
    <col min="24" max="24" width="9.73046875" style="43" customWidth="1"/>
    <col min="25" max="29" width="7.265625" style="43" bestFit="1" customWidth="1"/>
    <col min="30" max="30" width="6.1328125" style="43" bestFit="1" customWidth="1"/>
    <col min="31" max="16384" width="9.3984375" style="43"/>
  </cols>
  <sheetData>
    <row r="1" spans="1:30" ht="18" x14ac:dyDescent="0.3">
      <c r="A1" s="42" t="s">
        <v>37</v>
      </c>
    </row>
    <row r="3" spans="1:30" x14ac:dyDescent="0.3">
      <c r="B3" s="71" t="s">
        <v>38</v>
      </c>
      <c r="C3" s="71"/>
      <c r="D3" s="71"/>
      <c r="E3" s="71"/>
      <c r="F3" s="71"/>
      <c r="H3" s="72" t="s">
        <v>39</v>
      </c>
      <c r="I3" s="72"/>
      <c r="J3" s="72"/>
      <c r="K3" s="72"/>
      <c r="L3" s="72"/>
      <c r="M3" s="72"/>
      <c r="N3" s="72"/>
      <c r="P3" s="48"/>
      <c r="Q3" s="48"/>
      <c r="R3" s="49" t="s">
        <v>40</v>
      </c>
      <c r="S3" s="48"/>
      <c r="T3" s="48"/>
      <c r="U3" s="48"/>
    </row>
    <row r="4" spans="1:30" s="50" customFormat="1" x14ac:dyDescent="0.3">
      <c r="A4" s="50" t="s">
        <v>41</v>
      </c>
      <c r="B4" s="50" t="s">
        <v>12</v>
      </c>
      <c r="C4" s="50" t="s">
        <v>11</v>
      </c>
      <c r="D4" s="50" t="s">
        <v>10</v>
      </c>
      <c r="E4" s="50" t="s">
        <v>9</v>
      </c>
      <c r="F4" s="50" t="s">
        <v>8</v>
      </c>
      <c r="H4" s="50" t="s">
        <v>12</v>
      </c>
      <c r="I4" s="50" t="s">
        <v>11</v>
      </c>
      <c r="J4" s="50" t="s">
        <v>10</v>
      </c>
      <c r="K4" s="50" t="s">
        <v>9</v>
      </c>
      <c r="L4" s="50" t="s">
        <v>8</v>
      </c>
      <c r="M4" s="50" t="s">
        <v>42</v>
      </c>
      <c r="N4" s="50" t="s">
        <v>43</v>
      </c>
      <c r="P4" s="50" t="s">
        <v>12</v>
      </c>
      <c r="Q4" s="50" t="s">
        <v>11</v>
      </c>
      <c r="R4" s="50" t="s">
        <v>10</v>
      </c>
      <c r="S4" s="50" t="s">
        <v>9</v>
      </c>
      <c r="T4" s="50" t="s">
        <v>8</v>
      </c>
      <c r="U4" s="50" t="s">
        <v>42</v>
      </c>
      <c r="X4" s="50" t="s">
        <v>12</v>
      </c>
      <c r="Y4" s="50" t="s">
        <v>11</v>
      </c>
      <c r="Z4" s="50" t="s">
        <v>10</v>
      </c>
      <c r="AA4" s="50" t="s">
        <v>9</v>
      </c>
      <c r="AB4" s="50" t="s">
        <v>8</v>
      </c>
      <c r="AC4" s="50" t="s">
        <v>42</v>
      </c>
      <c r="AD4" s="50" t="s">
        <v>43</v>
      </c>
    </row>
    <row r="5" spans="1:30" x14ac:dyDescent="0.35">
      <c r="A5" s="51">
        <v>36311</v>
      </c>
      <c r="B5" s="52">
        <v>0.39300000000000002</v>
      </c>
      <c r="C5" s="52">
        <v>59.375</v>
      </c>
      <c r="D5" s="52">
        <v>40.343800000000002</v>
      </c>
      <c r="E5" s="53">
        <v>67.938000000000002</v>
      </c>
      <c r="F5" s="53">
        <v>33.810200000000002</v>
      </c>
      <c r="W5" s="54" t="s">
        <v>44</v>
      </c>
      <c r="X5" s="55">
        <f t="shared" ref="X5:AB5" si="0">AVERAGE(H6:H279)*12</f>
        <v>0.26404575114542955</v>
      </c>
      <c r="Y5" s="55">
        <f t="shared" si="0"/>
        <v>0.17048012071019572</v>
      </c>
      <c r="Z5" s="55">
        <f t="shared" si="0"/>
        <v>8.636322571089991E-2</v>
      </c>
      <c r="AA5" s="55">
        <f t="shared" si="0"/>
        <v>6.917503487154672E-2</v>
      </c>
      <c r="AB5" s="55">
        <f t="shared" si="0"/>
        <v>1.5936756635915622E-2</v>
      </c>
      <c r="AC5" s="55">
        <f>AVERAGE(M6:M279)*12</f>
        <v>5.3336594016723235E-2</v>
      </c>
      <c r="AD5" s="55">
        <f>AVERAGE(N6:N279)*12</f>
        <v>1.5701459854014561E-2</v>
      </c>
    </row>
    <row r="6" spans="1:30" x14ac:dyDescent="0.35">
      <c r="A6" s="51">
        <v>36341</v>
      </c>
      <c r="B6" s="52">
        <v>0.41499999999999998</v>
      </c>
      <c r="C6" s="52">
        <v>62.563000000000002</v>
      </c>
      <c r="D6" s="52">
        <v>45.093800000000002</v>
      </c>
      <c r="E6" s="53">
        <v>72.25</v>
      </c>
      <c r="F6" s="53">
        <v>34.442100000000003</v>
      </c>
      <c r="H6" s="56">
        <f>LN(B6/B5)</f>
        <v>5.4468908361437009E-2</v>
      </c>
      <c r="I6" s="56">
        <f t="shared" ref="I6:L21" si="1">LN(C6/C5)</f>
        <v>5.2300786696690214E-2</v>
      </c>
      <c r="J6" s="56">
        <f t="shared" si="1"/>
        <v>0.11130703737914878</v>
      </c>
      <c r="K6" s="56">
        <f t="shared" si="1"/>
        <v>6.1536802432584005E-2</v>
      </c>
      <c r="L6" s="56">
        <f t="shared" si="1"/>
        <v>1.8517121198408426E-2</v>
      </c>
      <c r="M6" s="56">
        <f>LN('[2]Data SPX'!B19/'[2]Data SPX'!B18)</f>
        <v>5.3037836427730939E-2</v>
      </c>
      <c r="N6" s="56">
        <f>'[2]Data TBILL3M'!B5/100/12</f>
        <v>3.8083333333333337E-3</v>
      </c>
      <c r="P6" s="55">
        <f>H6-$N$6</f>
        <v>5.0660575028103672E-2</v>
      </c>
      <c r="Q6" s="55">
        <f>I6-$N$6</f>
        <v>4.8492453363356877E-2</v>
      </c>
      <c r="R6" s="55">
        <f>J6-$N$6</f>
        <v>0.10749870404581545</v>
      </c>
      <c r="S6" s="55">
        <f>K6-$N$6</f>
        <v>5.7728469099250668E-2</v>
      </c>
      <c r="T6" s="55">
        <f>L6-$N$6</f>
        <v>1.4708787865075092E-2</v>
      </c>
      <c r="U6" s="55">
        <f>M6-N6</f>
        <v>4.9229503094397609E-2</v>
      </c>
      <c r="W6" s="54" t="s">
        <v>40</v>
      </c>
      <c r="X6" s="56">
        <f>AVERAGE(P6:P279)*12</f>
        <v>0.21834575114542942</v>
      </c>
      <c r="Y6" s="56">
        <f t="shared" ref="Y6:AB6" si="2">AVERAGE(Q6:Q279)*12</f>
        <v>0.1247801207101959</v>
      </c>
      <c r="Z6" s="56">
        <f t="shared" si="2"/>
        <v>4.0663225710899913E-2</v>
      </c>
      <c r="AA6" s="56">
        <f t="shared" si="2"/>
        <v>2.3475034871546757E-2</v>
      </c>
      <c r="AB6" s="56">
        <f t="shared" si="2"/>
        <v>-2.9763243364084313E-2</v>
      </c>
      <c r="AC6" s="56">
        <f>AVERAGE(U6:U279)*12</f>
        <v>3.7635134162708639E-2</v>
      </c>
      <c r="AD6" s="57" t="s">
        <v>45</v>
      </c>
    </row>
    <row r="7" spans="1:30" x14ac:dyDescent="0.35">
      <c r="A7" s="51">
        <v>36371</v>
      </c>
      <c r="B7" s="52">
        <v>0.498</v>
      </c>
      <c r="C7" s="52">
        <v>50.094000000000001</v>
      </c>
      <c r="D7" s="52">
        <v>42.906300000000002</v>
      </c>
      <c r="E7" s="53">
        <v>64.313000000000002</v>
      </c>
      <c r="F7" s="53">
        <v>32.111800000000002</v>
      </c>
      <c r="H7" s="56">
        <f t="shared" ref="H7:L69" si="3">LN(B7/B6)</f>
        <v>0.18232155679395459</v>
      </c>
      <c r="I7" s="56">
        <f t="shared" si="1"/>
        <v>-0.22227280861157706</v>
      </c>
      <c r="J7" s="56">
        <f t="shared" si="1"/>
        <v>-4.9726096475681804E-2</v>
      </c>
      <c r="K7" s="56">
        <f t="shared" si="1"/>
        <v>-0.11637053889010796</v>
      </c>
      <c r="L7" s="56">
        <f t="shared" si="1"/>
        <v>-7.005608947705777E-2</v>
      </c>
      <c r="M7" s="56">
        <f>LN('[2]Data SPX'!B20/'[2]Data SPX'!B19)</f>
        <v>-3.2557178901413651E-2</v>
      </c>
      <c r="N7" s="56">
        <f>'[2]Data TBILL3M'!B6/100/12</f>
        <v>3.7916666666666667E-3</v>
      </c>
      <c r="P7" s="55">
        <f t="shared" ref="P7:T57" si="4">H7-$N$6</f>
        <v>0.17851322346062126</v>
      </c>
      <c r="Q7" s="55">
        <f t="shared" si="4"/>
        <v>-0.22608114194491039</v>
      </c>
      <c r="R7" s="55">
        <f t="shared" si="4"/>
        <v>-5.3534429809015141E-2</v>
      </c>
      <c r="S7" s="55">
        <f t="shared" si="4"/>
        <v>-0.12017887222344129</v>
      </c>
      <c r="T7" s="55">
        <f t="shared" si="4"/>
        <v>-7.38644228103911E-2</v>
      </c>
      <c r="U7" s="55">
        <f t="shared" ref="U7:U70" si="5">M7-N7</f>
        <v>-3.6348845568080317E-2</v>
      </c>
      <c r="W7" s="54" t="s">
        <v>46</v>
      </c>
      <c r="X7" s="56">
        <f t="shared" ref="X7:AC7" si="6">_xlfn.STDEV.S(H6:H279)*SQRT(12)</f>
        <v>0.41888273704596141</v>
      </c>
      <c r="Y7" s="56">
        <f t="shared" si="6"/>
        <v>0.45481366762813891</v>
      </c>
      <c r="Z7" s="56">
        <f t="shared" si="6"/>
        <v>0.28622224947496305</v>
      </c>
      <c r="AA7" s="56">
        <f t="shared" si="6"/>
        <v>0.32087862549167573</v>
      </c>
      <c r="AB7" s="56">
        <f t="shared" si="6"/>
        <v>0.21167004189090338</v>
      </c>
      <c r="AC7" s="56">
        <f t="shared" si="6"/>
        <v>0.14645428554508277</v>
      </c>
      <c r="AD7" s="56">
        <f>_xlfn.STDEV.S(N6:N279)*SQRT(12)</f>
        <v>5.190611517846425E-3</v>
      </c>
    </row>
    <row r="8" spans="1:30" x14ac:dyDescent="0.35">
      <c r="A8" s="51">
        <v>36403</v>
      </c>
      <c r="B8" s="52">
        <v>0.58299999999999996</v>
      </c>
      <c r="C8" s="52">
        <v>62.188000000000002</v>
      </c>
      <c r="D8" s="52">
        <v>46.281300000000002</v>
      </c>
      <c r="E8" s="53">
        <v>59.813000000000002</v>
      </c>
      <c r="F8" s="53">
        <v>35.7851</v>
      </c>
      <c r="H8" s="56">
        <f t="shared" si="3"/>
        <v>0.15758710932583936</v>
      </c>
      <c r="I8" s="56">
        <f t="shared" si="1"/>
        <v>0.21626081464757585</v>
      </c>
      <c r="J8" s="56">
        <f t="shared" si="1"/>
        <v>7.5719323519646151E-2</v>
      </c>
      <c r="K8" s="56">
        <f t="shared" si="1"/>
        <v>-7.2538759467565286E-2</v>
      </c>
      <c r="L8" s="56">
        <f t="shared" si="1"/>
        <v>0.10830804182032017</v>
      </c>
      <c r="M8" s="56">
        <f>LN('[2]Data SPX'!B21/'[2]Data SPX'!B20)</f>
        <v>-6.1698792798825534E-3</v>
      </c>
      <c r="N8" s="56">
        <f>'[2]Data TBILL3M'!B7/100/12</f>
        <v>3.933333333333333E-3</v>
      </c>
      <c r="P8" s="55">
        <f t="shared" si="4"/>
        <v>0.15377877599250603</v>
      </c>
      <c r="Q8" s="55">
        <f t="shared" si="4"/>
        <v>0.21245248131424252</v>
      </c>
      <c r="R8" s="55">
        <f t="shared" si="4"/>
        <v>7.191099018631282E-2</v>
      </c>
      <c r="S8" s="55">
        <f t="shared" si="4"/>
        <v>-7.6347092800898617E-2</v>
      </c>
      <c r="T8" s="55">
        <f t="shared" si="4"/>
        <v>0.10449970848698684</v>
      </c>
      <c r="U8" s="55">
        <f t="shared" si="5"/>
        <v>-1.0103212613215886E-2</v>
      </c>
      <c r="W8" s="54" t="s">
        <v>47</v>
      </c>
      <c r="X8" s="58">
        <f t="shared" ref="X8:AC8" si="7">SLOPE(H6:H279,$M$6:$M$279)</f>
        <v>1.4261814649378912</v>
      </c>
      <c r="Y8" s="58">
        <f t="shared" si="7"/>
        <v>1.4814474449882133</v>
      </c>
      <c r="Z8" s="58">
        <f t="shared" si="7"/>
        <v>1.1879924827644699</v>
      </c>
      <c r="AA8" s="58">
        <f t="shared" si="7"/>
        <v>1.5285424001856061</v>
      </c>
      <c r="AB8" s="58">
        <f t="shared" si="7"/>
        <v>0.66792607593387965</v>
      </c>
      <c r="AC8" s="58">
        <f t="shared" si="7"/>
        <v>1</v>
      </c>
      <c r="AD8" s="58">
        <f>SLOPE(N6:N279,$M$6:$M$279)</f>
        <v>-3.0633837189544813E-3</v>
      </c>
    </row>
    <row r="9" spans="1:30" x14ac:dyDescent="0.35">
      <c r="A9" s="51">
        <v>36433</v>
      </c>
      <c r="B9" s="52">
        <v>0.56499999999999995</v>
      </c>
      <c r="C9" s="52">
        <v>79.875</v>
      </c>
      <c r="D9" s="52">
        <v>45.281300000000002</v>
      </c>
      <c r="E9" s="53">
        <v>61</v>
      </c>
      <c r="F9" s="53">
        <v>34.0077</v>
      </c>
      <c r="H9" s="56">
        <f t="shared" si="3"/>
        <v>-3.1361455204051418E-2</v>
      </c>
      <c r="I9" s="56">
        <f t="shared" si="1"/>
        <v>0.25030085761020454</v>
      </c>
      <c r="J9" s="56">
        <f t="shared" si="1"/>
        <v>-2.1843848088456706E-2</v>
      </c>
      <c r="K9" s="56">
        <f t="shared" si="1"/>
        <v>1.9650835538442945E-2</v>
      </c>
      <c r="L9" s="56">
        <f t="shared" si="1"/>
        <v>-5.0944636089807559E-2</v>
      </c>
      <c r="M9" s="56">
        <f>LN('[2]Data SPX'!B22/'[2]Data SPX'!B21)</f>
        <v>-2.9039609810090797E-2</v>
      </c>
      <c r="N9" s="56">
        <f>'[2]Data TBILL3M'!B8/100/12</f>
        <v>3.8999999999999994E-3</v>
      </c>
      <c r="P9" s="55">
        <f t="shared" si="4"/>
        <v>-3.5169788537384755E-2</v>
      </c>
      <c r="Q9" s="55">
        <f t="shared" si="4"/>
        <v>0.24649252427687121</v>
      </c>
      <c r="R9" s="55">
        <f t="shared" si="4"/>
        <v>-2.565218142179004E-2</v>
      </c>
      <c r="S9" s="55">
        <f t="shared" si="4"/>
        <v>1.5842502205109611E-2</v>
      </c>
      <c r="T9" s="55">
        <f t="shared" si="4"/>
        <v>-5.4752969423140896E-2</v>
      </c>
      <c r="U9" s="55">
        <f t="shared" si="5"/>
        <v>-3.2939609810090795E-2</v>
      </c>
      <c r="W9" s="54" t="s">
        <v>48</v>
      </c>
      <c r="X9" s="55">
        <f>$AD$5+X8*($AC$5-$AD$5)</f>
        <v>6.93759906273205E-2</v>
      </c>
      <c r="Y9" s="55">
        <f>$AD$5+Y8*($AC$5-$AD$5)</f>
        <v>7.1455933201147945E-2</v>
      </c>
      <c r="Z9" s="55">
        <f>$AD$5+Z8*($AC$5-$AD$5)</f>
        <v>6.041171632714476E-2</v>
      </c>
      <c r="AA9" s="55">
        <f>$AD$5+AA8*($AC$5-$AD$5)</f>
        <v>7.3228358158388573E-2</v>
      </c>
      <c r="AB9" s="55">
        <f>$AD$5+AB8*($AC$5-$AD$5)</f>
        <v>4.0838947332557662E-2</v>
      </c>
      <c r="AC9" s="55">
        <f t="shared" ref="AC9" si="8">$AD$5+AC8*($AC$5-$AD$5)</f>
        <v>5.3336594016723235E-2</v>
      </c>
      <c r="AD9" s="55">
        <f>$AD$5+AD8*($AC$5-$AD$5)</f>
        <v>1.5586168996759853E-2</v>
      </c>
    </row>
    <row r="10" spans="1:30" x14ac:dyDescent="0.35">
      <c r="A10" s="51">
        <v>36462</v>
      </c>
      <c r="B10" s="52">
        <v>0.71599999999999997</v>
      </c>
      <c r="C10" s="52">
        <v>70.625</v>
      </c>
      <c r="D10" s="52">
        <v>46.281300000000002</v>
      </c>
      <c r="E10" s="53">
        <v>71</v>
      </c>
      <c r="F10" s="53">
        <v>37.621699999999997</v>
      </c>
      <c r="H10" s="56">
        <f t="shared" si="3"/>
        <v>0.23685443581420479</v>
      </c>
      <c r="I10" s="56">
        <f t="shared" si="1"/>
        <v>-0.12307872323109387</v>
      </c>
      <c r="J10" s="56">
        <f t="shared" si="1"/>
        <v>2.184384808845681E-2</v>
      </c>
      <c r="K10" s="56">
        <f t="shared" si="1"/>
        <v>0.15180601286800413</v>
      </c>
      <c r="L10" s="56">
        <f t="shared" si="1"/>
        <v>0.10099404201749951</v>
      </c>
      <c r="M10" s="56">
        <f>LN('[2]Data SPX'!B23/'[2]Data SPX'!B22)</f>
        <v>6.0945289394101987E-2</v>
      </c>
      <c r="N10" s="56">
        <f>'[2]Data TBILL3M'!B9/100/12</f>
        <v>4.0500000000000006E-3</v>
      </c>
      <c r="P10" s="55">
        <f t="shared" si="4"/>
        <v>0.23304610248087146</v>
      </c>
      <c r="Q10" s="55">
        <f t="shared" si="4"/>
        <v>-0.1268870565644272</v>
      </c>
      <c r="R10" s="55">
        <f t="shared" si="4"/>
        <v>1.8035514755123477E-2</v>
      </c>
      <c r="S10" s="55">
        <f t="shared" si="4"/>
        <v>0.1479976795346708</v>
      </c>
      <c r="T10" s="55">
        <f t="shared" si="4"/>
        <v>9.7185708684166178E-2</v>
      </c>
      <c r="U10" s="55">
        <f t="shared" si="5"/>
        <v>5.6895289394101989E-2</v>
      </c>
    </row>
    <row r="11" spans="1:30" x14ac:dyDescent="0.35">
      <c r="A11" s="51">
        <v>36494</v>
      </c>
      <c r="B11" s="52">
        <v>0.874</v>
      </c>
      <c r="C11" s="52">
        <v>85.063000000000002</v>
      </c>
      <c r="D11" s="52">
        <v>45.523400000000002</v>
      </c>
      <c r="E11" s="53">
        <v>75.125</v>
      </c>
      <c r="F11" s="53">
        <v>34.718600000000002</v>
      </c>
      <c r="H11" s="56">
        <f t="shared" si="3"/>
        <v>0.19940020869488981</v>
      </c>
      <c r="I11" s="56">
        <f t="shared" si="1"/>
        <v>0.18600796895866395</v>
      </c>
      <c r="J11" s="56">
        <f t="shared" si="1"/>
        <v>-1.6511512346986685E-2</v>
      </c>
      <c r="K11" s="56">
        <f t="shared" si="1"/>
        <v>5.6473515814056206E-2</v>
      </c>
      <c r="L11" s="56">
        <f t="shared" si="1"/>
        <v>-8.0305445182776422E-2</v>
      </c>
      <c r="M11" s="56">
        <f>LN('[2]Data SPX'!B24/'[2]Data SPX'!B23)</f>
        <v>1.8608396098286628E-2</v>
      </c>
      <c r="N11" s="56">
        <f>'[2]Data TBILL3M'!B10/100/12</f>
        <v>4.2250000000000005E-3</v>
      </c>
      <c r="P11" s="55">
        <f t="shared" si="4"/>
        <v>0.19559187536155648</v>
      </c>
      <c r="Q11" s="55">
        <f t="shared" si="4"/>
        <v>0.18219963562533062</v>
      </c>
      <c r="R11" s="55">
        <f t="shared" si="4"/>
        <v>-2.0319845680320019E-2</v>
      </c>
      <c r="S11" s="55">
        <f t="shared" si="4"/>
        <v>5.2665182480722869E-2</v>
      </c>
      <c r="T11" s="55">
        <f t="shared" si="4"/>
        <v>-8.4113778516109752E-2</v>
      </c>
      <c r="U11" s="55">
        <f t="shared" si="5"/>
        <v>1.4383396098286629E-2</v>
      </c>
      <c r="W11" s="59" t="s">
        <v>2</v>
      </c>
      <c r="X11" s="60">
        <f>AC6/(AD7)^2</f>
        <v>1396.8713704711308</v>
      </c>
    </row>
    <row r="12" spans="1:30" x14ac:dyDescent="0.35">
      <c r="A12" s="51">
        <v>36525</v>
      </c>
      <c r="B12" s="52">
        <v>0.91800000000000004</v>
      </c>
      <c r="C12" s="52">
        <v>76.188000000000002</v>
      </c>
      <c r="D12" s="52">
        <v>58.375</v>
      </c>
      <c r="E12" s="53">
        <v>94.188000000000002</v>
      </c>
      <c r="F12" s="53">
        <v>30.749099999999999</v>
      </c>
      <c r="H12" s="56">
        <f t="shared" si="3"/>
        <v>4.9117014964955061E-2</v>
      </c>
      <c r="I12" s="56">
        <f t="shared" si="1"/>
        <v>-0.11018818844895582</v>
      </c>
      <c r="J12" s="56">
        <f t="shared" si="1"/>
        <v>0.24866123651744529</v>
      </c>
      <c r="K12" s="56">
        <f t="shared" si="1"/>
        <v>0.22613939207730527</v>
      </c>
      <c r="L12" s="56">
        <f t="shared" si="1"/>
        <v>-0.12141484086700814</v>
      </c>
      <c r="M12" s="56">
        <f>LN('[2]Data SPX'!B25/'[2]Data SPX'!B24)</f>
        <v>5.6277650817594803E-2</v>
      </c>
      <c r="N12" s="56">
        <f>'[2]Data TBILL3M'!B11/100/12</f>
        <v>4.333333333333334E-3</v>
      </c>
      <c r="P12" s="55">
        <f t="shared" si="4"/>
        <v>4.5308681631621731E-2</v>
      </c>
      <c r="Q12" s="55">
        <f t="shared" si="4"/>
        <v>-0.11399652178228915</v>
      </c>
      <c r="R12" s="55">
        <f t="shared" si="4"/>
        <v>0.24485290318411196</v>
      </c>
      <c r="S12" s="55">
        <f t="shared" si="4"/>
        <v>0.22233105874397194</v>
      </c>
      <c r="T12" s="55">
        <f t="shared" si="4"/>
        <v>-0.12522317420034149</v>
      </c>
      <c r="U12" s="55">
        <f t="shared" si="5"/>
        <v>5.1944317484261468E-2</v>
      </c>
    </row>
    <row r="13" spans="1:30" x14ac:dyDescent="0.35">
      <c r="A13" s="51">
        <v>36556</v>
      </c>
      <c r="B13" s="52">
        <v>0.92600000000000005</v>
      </c>
      <c r="C13" s="52">
        <v>64.625</v>
      </c>
      <c r="D13" s="52">
        <v>48.9375</v>
      </c>
      <c r="E13" s="53">
        <v>91.625</v>
      </c>
      <c r="F13" s="53">
        <v>34.303899999999999</v>
      </c>
      <c r="H13" s="56">
        <f t="shared" si="3"/>
        <v>8.6768440256890355E-3</v>
      </c>
      <c r="I13" s="56">
        <f t="shared" si="1"/>
        <v>-0.16460263714771997</v>
      </c>
      <c r="J13" s="56">
        <f t="shared" si="1"/>
        <v>-0.17634374223803953</v>
      </c>
      <c r="K13" s="56">
        <f t="shared" si="1"/>
        <v>-2.7588624725861443E-2</v>
      </c>
      <c r="L13" s="56">
        <f t="shared" si="1"/>
        <v>0.10939832480062837</v>
      </c>
      <c r="M13" s="56">
        <f>LN('[2]Data SPX'!B26/'[2]Data SPX'!B25)</f>
        <v>-5.2458139407435142E-2</v>
      </c>
      <c r="N13" s="56">
        <f>'[2]Data TBILL3M'!B12/100/12</f>
        <v>4.4333333333333334E-3</v>
      </c>
      <c r="P13" s="55">
        <f t="shared" si="4"/>
        <v>4.8685106923557018E-3</v>
      </c>
      <c r="Q13" s="55">
        <f t="shared" si="4"/>
        <v>-0.1684109704810533</v>
      </c>
      <c r="R13" s="55">
        <f t="shared" si="4"/>
        <v>-0.18015207557137286</v>
      </c>
      <c r="S13" s="55">
        <f t="shared" si="4"/>
        <v>-3.1396958059194777E-2</v>
      </c>
      <c r="T13" s="55">
        <f t="shared" si="4"/>
        <v>0.10558999146729504</v>
      </c>
      <c r="U13" s="55">
        <f t="shared" si="5"/>
        <v>-5.6891472740768473E-2</v>
      </c>
      <c r="W13" s="47" t="s">
        <v>49</v>
      </c>
      <c r="X13" s="61">
        <f ca="1">TODAY()</f>
        <v>44697</v>
      </c>
    </row>
    <row r="14" spans="1:30" x14ac:dyDescent="0.35">
      <c r="A14" s="51">
        <v>36585</v>
      </c>
      <c r="B14" s="52">
        <v>1.024</v>
      </c>
      <c r="C14" s="52">
        <v>68.813000000000002</v>
      </c>
      <c r="D14" s="52">
        <v>44.6875</v>
      </c>
      <c r="E14" s="53">
        <v>92.5</v>
      </c>
      <c r="F14" s="53">
        <v>30.4529</v>
      </c>
      <c r="H14" s="56">
        <f t="shared" si="3"/>
        <v>0.10059757095327378</v>
      </c>
      <c r="I14" s="56">
        <f t="shared" si="1"/>
        <v>6.2791347749615034E-2</v>
      </c>
      <c r="J14" s="56">
        <f t="shared" si="1"/>
        <v>-9.085015329679548E-2</v>
      </c>
      <c r="K14" s="56">
        <f t="shared" si="1"/>
        <v>9.50448431156398E-3</v>
      </c>
      <c r="L14" s="56">
        <f t="shared" si="1"/>
        <v>-0.11907782261586287</v>
      </c>
      <c r="M14" s="56">
        <f>LN('[2]Data SPX'!B27/'[2]Data SPX'!B26)</f>
        <v>-2.0195249023095368E-2</v>
      </c>
      <c r="N14" s="56">
        <f>'[2]Data TBILL3M'!B13/100/12</f>
        <v>4.6249999999999998E-3</v>
      </c>
      <c r="P14" s="55">
        <f t="shared" si="4"/>
        <v>9.6789237619940446E-2</v>
      </c>
      <c r="Q14" s="55">
        <f t="shared" si="4"/>
        <v>5.8983014416281704E-2</v>
      </c>
      <c r="R14" s="55">
        <f t="shared" si="4"/>
        <v>-9.465848663012881E-2</v>
      </c>
      <c r="S14" s="55">
        <f t="shared" si="4"/>
        <v>5.6961509782306463E-3</v>
      </c>
      <c r="T14" s="55">
        <f t="shared" si="4"/>
        <v>-0.1228861559491962</v>
      </c>
      <c r="U14" s="55">
        <f t="shared" si="5"/>
        <v>-2.4820249023095368E-2</v>
      </c>
      <c r="W14" s="47" t="s">
        <v>50</v>
      </c>
      <c r="X14" s="61">
        <v>44626</v>
      </c>
    </row>
    <row r="15" spans="1:30" x14ac:dyDescent="0.35">
      <c r="A15" s="51">
        <v>36616</v>
      </c>
      <c r="B15" s="52">
        <v>1.2130000000000001</v>
      </c>
      <c r="C15" s="52">
        <v>67</v>
      </c>
      <c r="D15" s="52">
        <v>53.125</v>
      </c>
      <c r="E15" s="53">
        <v>105.25</v>
      </c>
      <c r="F15" s="53">
        <v>34.659399999999998</v>
      </c>
      <c r="H15" s="56">
        <f t="shared" si="3"/>
        <v>0.16938010334459705</v>
      </c>
      <c r="I15" s="56">
        <f t="shared" si="1"/>
        <v>-2.6700061187242084E-2</v>
      </c>
      <c r="J15" s="56">
        <f t="shared" si="1"/>
        <v>0.17295380679035444</v>
      </c>
      <c r="K15" s="56">
        <f t="shared" si="1"/>
        <v>0.12912982804411122</v>
      </c>
      <c r="L15" s="56">
        <f t="shared" si="1"/>
        <v>0.12938774539998751</v>
      </c>
      <c r="M15" s="56">
        <f>LN('[2]Data SPX'!B28/'[2]Data SPX'!B27)</f>
        <v>9.2487080183661211E-2</v>
      </c>
      <c r="N15" s="56">
        <f>'[2]Data TBILL3M'!B14/100/12</f>
        <v>4.7416666666666675E-3</v>
      </c>
      <c r="P15" s="55">
        <f t="shared" si="4"/>
        <v>0.16557177001126372</v>
      </c>
      <c r="Q15" s="55">
        <f t="shared" si="4"/>
        <v>-3.0508394520575417E-2</v>
      </c>
      <c r="R15" s="55">
        <f t="shared" si="4"/>
        <v>0.16914547345702111</v>
      </c>
      <c r="S15" s="55">
        <f t="shared" si="4"/>
        <v>0.12532149471077789</v>
      </c>
      <c r="T15" s="55">
        <f t="shared" si="4"/>
        <v>0.12557941206665418</v>
      </c>
      <c r="U15" s="55">
        <f t="shared" si="5"/>
        <v>8.7745413516994539E-2</v>
      </c>
      <c r="W15" s="62" t="s">
        <v>51</v>
      </c>
      <c r="X15" s="63" t="s">
        <v>52</v>
      </c>
    </row>
    <row r="16" spans="1:30" x14ac:dyDescent="0.35">
      <c r="A16" s="51">
        <v>36644</v>
      </c>
      <c r="B16" s="52">
        <v>1.1080000000000001</v>
      </c>
      <c r="C16" s="52">
        <v>55.25</v>
      </c>
      <c r="D16" s="52">
        <v>34.875</v>
      </c>
      <c r="E16" s="53">
        <v>93.25</v>
      </c>
      <c r="F16" s="53">
        <v>39.932400000000001</v>
      </c>
      <c r="H16" s="56">
        <f t="shared" si="3"/>
        <v>-9.0540041636821042E-2</v>
      </c>
      <c r="I16" s="56">
        <f t="shared" si="1"/>
        <v>-0.19282427899310386</v>
      </c>
      <c r="J16" s="56">
        <f t="shared" si="1"/>
        <v>-0.42087738710305117</v>
      </c>
      <c r="K16" s="56">
        <f t="shared" si="1"/>
        <v>-0.12105441403856593</v>
      </c>
      <c r="L16" s="56">
        <f t="shared" si="1"/>
        <v>0.14161905133668568</v>
      </c>
      <c r="M16" s="56">
        <f>LN('[2]Data SPX'!B29/'[2]Data SPX'!B28)</f>
        <v>-3.1315926263136937E-2</v>
      </c>
      <c r="N16" s="56">
        <f>'[2]Data TBILL3M'!B15/100/12</f>
        <v>4.7166666666666668E-3</v>
      </c>
      <c r="P16" s="55">
        <f t="shared" si="4"/>
        <v>-9.4348374970154372E-2</v>
      </c>
      <c r="Q16" s="55">
        <f t="shared" si="4"/>
        <v>-0.1966326123264372</v>
      </c>
      <c r="R16" s="55">
        <f t="shared" si="4"/>
        <v>-0.42468572043638453</v>
      </c>
      <c r="S16" s="55">
        <f t="shared" si="4"/>
        <v>-0.12486274737189926</v>
      </c>
      <c r="T16" s="55">
        <f t="shared" si="4"/>
        <v>0.13781071800335234</v>
      </c>
      <c r="U16" s="55">
        <f t="shared" si="5"/>
        <v>-3.6032592929803604E-2</v>
      </c>
    </row>
    <row r="17" spans="1:23" x14ac:dyDescent="0.35">
      <c r="A17" s="51">
        <v>36677</v>
      </c>
      <c r="B17" s="52">
        <v>0.751</v>
      </c>
      <c r="C17" s="52">
        <v>48.375</v>
      </c>
      <c r="D17" s="52">
        <v>31.281300000000002</v>
      </c>
      <c r="E17" s="53">
        <v>73.563000000000002</v>
      </c>
      <c r="F17" s="53">
        <v>42.183700000000002</v>
      </c>
      <c r="H17" s="56">
        <f t="shared" si="3"/>
        <v>-0.3889062155430944</v>
      </c>
      <c r="I17" s="56">
        <f t="shared" si="1"/>
        <v>-0.13288518904791632</v>
      </c>
      <c r="J17" s="56">
        <f t="shared" si="1"/>
        <v>-0.1087497652257146</v>
      </c>
      <c r="K17" s="56">
        <f t="shared" si="1"/>
        <v>-0.23714187658515218</v>
      </c>
      <c r="L17" s="56">
        <f t="shared" si="1"/>
        <v>5.48458660488036E-2</v>
      </c>
      <c r="M17" s="56">
        <f>LN('[2]Data SPX'!B30/'[2]Data SPX'!B29)</f>
        <v>-2.2424709983824578E-2</v>
      </c>
      <c r="N17" s="56">
        <f>'[2]Data TBILL3M'!B16/100/12</f>
        <v>4.8250000000000003E-3</v>
      </c>
      <c r="P17" s="55">
        <f t="shared" si="4"/>
        <v>-0.39271454887642776</v>
      </c>
      <c r="Q17" s="55">
        <f t="shared" si="4"/>
        <v>-0.13669352238124965</v>
      </c>
      <c r="R17" s="55">
        <f t="shared" si="4"/>
        <v>-0.11255809855904793</v>
      </c>
      <c r="S17" s="55">
        <f t="shared" si="4"/>
        <v>-0.24095020991848551</v>
      </c>
      <c r="T17" s="55">
        <f t="shared" si="4"/>
        <v>5.1037532715470263E-2</v>
      </c>
      <c r="U17" s="55">
        <f t="shared" si="5"/>
        <v>-2.7249709983824578E-2</v>
      </c>
    </row>
    <row r="18" spans="1:23" x14ac:dyDescent="0.35">
      <c r="A18" s="51">
        <v>36707</v>
      </c>
      <c r="B18" s="52">
        <v>0.93500000000000005</v>
      </c>
      <c r="C18" s="52">
        <v>36.313000000000002</v>
      </c>
      <c r="D18" s="52">
        <v>40</v>
      </c>
      <c r="E18" s="53">
        <v>94.772999999999996</v>
      </c>
      <c r="F18" s="53">
        <v>45.501600000000003</v>
      </c>
      <c r="H18" s="56">
        <f t="shared" si="3"/>
        <v>0.21914087752455233</v>
      </c>
      <c r="I18" s="56">
        <f t="shared" si="1"/>
        <v>-0.28680734746944575</v>
      </c>
      <c r="J18" s="56">
        <f t="shared" si="1"/>
        <v>0.24585897919812127</v>
      </c>
      <c r="K18" s="56">
        <f t="shared" si="1"/>
        <v>0.25334237662951431</v>
      </c>
      <c r="L18" s="56">
        <f t="shared" si="1"/>
        <v>7.5713599672039805E-2</v>
      </c>
      <c r="M18" s="56">
        <f>LN('[2]Data SPX'!B31/'[2]Data SPX'!B30)</f>
        <v>2.3916155071676798E-2</v>
      </c>
      <c r="N18" s="56">
        <f>'[2]Data TBILL3M'!B17/100/12</f>
        <v>4.7416666666666675E-3</v>
      </c>
      <c r="P18" s="55">
        <f t="shared" si="4"/>
        <v>0.215332544191219</v>
      </c>
      <c r="Q18" s="55">
        <f t="shared" si="4"/>
        <v>-0.29061568080277911</v>
      </c>
      <c r="R18" s="55">
        <f t="shared" si="4"/>
        <v>0.24205064586478794</v>
      </c>
      <c r="S18" s="55">
        <f t="shared" si="4"/>
        <v>0.24953404329618098</v>
      </c>
      <c r="T18" s="55">
        <f t="shared" si="4"/>
        <v>7.1905266338706475E-2</v>
      </c>
      <c r="U18" s="55">
        <f t="shared" si="5"/>
        <v>1.917448840501013E-2</v>
      </c>
      <c r="W18" s="51"/>
    </row>
    <row r="19" spans="1:23" x14ac:dyDescent="0.35">
      <c r="A19" s="51">
        <v>36738</v>
      </c>
      <c r="B19" s="52">
        <v>0.90600000000000003</v>
      </c>
      <c r="C19" s="52">
        <v>30.187999999999999</v>
      </c>
      <c r="D19" s="52">
        <v>34.906300000000002</v>
      </c>
      <c r="E19" s="53">
        <v>98.688000000000002</v>
      </c>
      <c r="F19" s="53">
        <v>41.1173</v>
      </c>
      <c r="H19" s="56">
        <f t="shared" si="3"/>
        <v>-3.1507223245707656E-2</v>
      </c>
      <c r="I19" s="56">
        <f t="shared" si="1"/>
        <v>-0.18473130945787819</v>
      </c>
      <c r="J19" s="56">
        <f t="shared" si="1"/>
        <v>-0.13621212543725159</v>
      </c>
      <c r="K19" s="56">
        <f t="shared" si="1"/>
        <v>4.0478799932522527E-2</v>
      </c>
      <c r="L19" s="56">
        <f t="shared" si="1"/>
        <v>-0.10131853266130011</v>
      </c>
      <c r="M19" s="56">
        <f>LN('[2]Data SPX'!B32/'[2]Data SPX'!B31)</f>
        <v>-1.6431782582894027E-2</v>
      </c>
      <c r="N19" s="56">
        <f>'[2]Data TBILL3M'!B18/100/12</f>
        <v>4.966666666666667E-3</v>
      </c>
      <c r="P19" s="55">
        <f t="shared" si="4"/>
        <v>-3.5315556579040994E-2</v>
      </c>
      <c r="Q19" s="55">
        <f t="shared" si="4"/>
        <v>-0.18853964279121152</v>
      </c>
      <c r="R19" s="55">
        <f t="shared" si="4"/>
        <v>-0.14002045877058492</v>
      </c>
      <c r="S19" s="55">
        <f t="shared" si="4"/>
        <v>3.6670466599189197E-2</v>
      </c>
      <c r="T19" s="55">
        <f t="shared" si="4"/>
        <v>-0.10512686599463344</v>
      </c>
      <c r="U19" s="55">
        <f t="shared" si="5"/>
        <v>-2.1398449249560695E-2</v>
      </c>
      <c r="W19" s="51"/>
    </row>
    <row r="20" spans="1:23" x14ac:dyDescent="0.35">
      <c r="A20" s="51">
        <v>36769</v>
      </c>
      <c r="B20" s="52">
        <v>1.089</v>
      </c>
      <c r="C20" s="52">
        <v>41.563000000000002</v>
      </c>
      <c r="D20" s="52">
        <v>34.906300000000002</v>
      </c>
      <c r="E20" s="53">
        <v>129.5</v>
      </c>
      <c r="F20" s="53">
        <v>40.895099999999999</v>
      </c>
      <c r="H20" s="56">
        <f t="shared" si="3"/>
        <v>0.18397581688998116</v>
      </c>
      <c r="I20" s="56">
        <f t="shared" si="1"/>
        <v>0.31976585399627827</v>
      </c>
      <c r="J20" s="56">
        <f t="shared" si="1"/>
        <v>0</v>
      </c>
      <c r="K20" s="56">
        <f t="shared" si="1"/>
        <v>0.27171752263878274</v>
      </c>
      <c r="L20" s="56">
        <f t="shared" si="1"/>
        <v>-5.4187060418435769E-3</v>
      </c>
      <c r="M20" s="56">
        <f>LN('[2]Data SPX'!B33/'[2]Data SPX'!B32)</f>
        <v>5.8888373254625259E-2</v>
      </c>
      <c r="N20" s="56">
        <f>'[2]Data TBILL3M'!B19/100/12</f>
        <v>5.0749999999999997E-3</v>
      </c>
      <c r="P20" s="55">
        <f t="shared" si="4"/>
        <v>0.18016748355664783</v>
      </c>
      <c r="Q20" s="55">
        <f t="shared" si="4"/>
        <v>0.31595752066294491</v>
      </c>
      <c r="R20" s="55">
        <f t="shared" si="4"/>
        <v>-3.8083333333333337E-3</v>
      </c>
      <c r="S20" s="55">
        <f t="shared" si="4"/>
        <v>0.26790918930544938</v>
      </c>
      <c r="T20" s="55">
        <f t="shared" si="4"/>
        <v>-9.2270393751769098E-3</v>
      </c>
      <c r="U20" s="55">
        <f t="shared" si="5"/>
        <v>5.3813373254625263E-2</v>
      </c>
      <c r="W20" s="51"/>
    </row>
    <row r="21" spans="1:23" x14ac:dyDescent="0.35">
      <c r="A21" s="51">
        <v>36798</v>
      </c>
      <c r="B21" s="52">
        <v>0.46</v>
      </c>
      <c r="C21" s="52">
        <v>38.5</v>
      </c>
      <c r="D21" s="52">
        <v>30.156300000000002</v>
      </c>
      <c r="E21" s="53">
        <v>114.063</v>
      </c>
      <c r="F21" s="53">
        <v>42.58</v>
      </c>
      <c r="H21" s="56">
        <f t="shared" si="3"/>
        <v>-0.86178863344981971</v>
      </c>
      <c r="I21" s="56">
        <f t="shared" si="1"/>
        <v>-7.6552107125161625E-2</v>
      </c>
      <c r="J21" s="56">
        <f t="shared" si="1"/>
        <v>-0.14627347210771174</v>
      </c>
      <c r="K21" s="56">
        <f t="shared" si="1"/>
        <v>-0.12692995381074568</v>
      </c>
      <c r="L21" s="56">
        <f t="shared" si="1"/>
        <v>4.0374407994675829E-2</v>
      </c>
      <c r="M21" s="56">
        <f>LN('[2]Data SPX'!B34/'[2]Data SPX'!B33)</f>
        <v>-5.500711927511389E-2</v>
      </c>
      <c r="N21" s="56">
        <f>'[2]Data TBILL3M'!B20/100/12</f>
        <v>5.0000000000000001E-3</v>
      </c>
      <c r="P21" s="55">
        <f t="shared" si="4"/>
        <v>-0.86559696678315301</v>
      </c>
      <c r="Q21" s="55">
        <f t="shared" si="4"/>
        <v>-8.0360440458494956E-2</v>
      </c>
      <c r="R21" s="55">
        <f t="shared" si="4"/>
        <v>-0.15008180544104507</v>
      </c>
      <c r="S21" s="55">
        <f t="shared" si="4"/>
        <v>-0.13073828714407901</v>
      </c>
      <c r="T21" s="55">
        <f t="shared" si="4"/>
        <v>3.6566074661342499E-2</v>
      </c>
      <c r="U21" s="55">
        <f t="shared" si="5"/>
        <v>-6.0007119275113888E-2</v>
      </c>
      <c r="W21" s="51"/>
    </row>
    <row r="22" spans="1:23" x14ac:dyDescent="0.35">
      <c r="A22" s="51">
        <v>36830</v>
      </c>
      <c r="B22" s="52">
        <v>0.34899999999999998</v>
      </c>
      <c r="C22" s="52">
        <v>36.688000000000002</v>
      </c>
      <c r="D22" s="52">
        <v>34.4375</v>
      </c>
      <c r="E22" s="53">
        <v>99.813000000000002</v>
      </c>
      <c r="F22" s="53">
        <v>40.939500000000002</v>
      </c>
      <c r="H22" s="56">
        <f t="shared" si="3"/>
        <v>-0.27615456728071358</v>
      </c>
      <c r="I22" s="56">
        <f t="shared" si="3"/>
        <v>-4.820851517818988E-2</v>
      </c>
      <c r="J22" s="56">
        <f t="shared" si="3"/>
        <v>0.13275223034416028</v>
      </c>
      <c r="K22" s="56">
        <f t="shared" si="3"/>
        <v>-0.13345249197355127</v>
      </c>
      <c r="L22" s="56">
        <f t="shared" si="3"/>
        <v>-3.9289292301395398E-2</v>
      </c>
      <c r="M22" s="56">
        <f>LN('[2]Data SPX'!B35/'[2]Data SPX'!B34)</f>
        <v>-5.2925487621079204E-3</v>
      </c>
      <c r="N22" s="56">
        <f>'[2]Data TBILL3M'!B21/100/12</f>
        <v>5.0916666666666671E-3</v>
      </c>
      <c r="P22" s="55">
        <f t="shared" si="4"/>
        <v>-0.27996290061404694</v>
      </c>
      <c r="Q22" s="55">
        <f t="shared" si="4"/>
        <v>-5.2016848511523217E-2</v>
      </c>
      <c r="R22" s="55">
        <f t="shared" si="4"/>
        <v>0.12894389701082695</v>
      </c>
      <c r="S22" s="55">
        <f t="shared" si="4"/>
        <v>-0.1372608253068846</v>
      </c>
      <c r="T22" s="55">
        <f t="shared" si="4"/>
        <v>-4.3097625634728728E-2</v>
      </c>
      <c r="U22" s="55">
        <f t="shared" si="5"/>
        <v>-1.0384215428774587E-2</v>
      </c>
      <c r="W22" s="51"/>
    </row>
    <row r="23" spans="1:23" x14ac:dyDescent="0.35">
      <c r="A23" s="51">
        <v>36860</v>
      </c>
      <c r="B23" s="52">
        <v>0.29599999999999999</v>
      </c>
      <c r="C23" s="52">
        <v>24.687999999999999</v>
      </c>
      <c r="D23" s="52">
        <v>28.6875</v>
      </c>
      <c r="E23" s="53">
        <v>82.125</v>
      </c>
      <c r="F23" s="53">
        <v>42.006</v>
      </c>
      <c r="H23" s="56">
        <f t="shared" si="3"/>
        <v>-0.16471246787836683</v>
      </c>
      <c r="I23" s="56">
        <f t="shared" si="3"/>
        <v>-0.39613243049474361</v>
      </c>
      <c r="J23" s="56">
        <f t="shared" si="3"/>
        <v>-0.18268459909236931</v>
      </c>
      <c r="K23" s="56">
        <f t="shared" si="3"/>
        <v>-0.19505595855052088</v>
      </c>
      <c r="L23" s="56">
        <f t="shared" si="3"/>
        <v>2.5717098059177448E-2</v>
      </c>
      <c r="M23" s="56">
        <f>LN('[2]Data SPX'!B36/'[2]Data SPX'!B35)</f>
        <v>-8.3196198322394402E-2</v>
      </c>
      <c r="N23" s="56">
        <f>'[2]Data TBILL3M'!B22/100/12</f>
        <v>5.1416666666666668E-3</v>
      </c>
      <c r="P23" s="55">
        <f t="shared" si="4"/>
        <v>-0.16852080121170016</v>
      </c>
      <c r="Q23" s="55">
        <f t="shared" si="4"/>
        <v>-0.39994076382807697</v>
      </c>
      <c r="R23" s="55">
        <f t="shared" si="4"/>
        <v>-0.18649293242570264</v>
      </c>
      <c r="S23" s="55">
        <f t="shared" si="4"/>
        <v>-0.19886429188385421</v>
      </c>
      <c r="T23" s="55">
        <f t="shared" si="4"/>
        <v>2.1908764725844115E-2</v>
      </c>
      <c r="U23" s="55">
        <f t="shared" si="5"/>
        <v>-8.8337864989061071E-2</v>
      </c>
      <c r="W23" s="51"/>
    </row>
    <row r="24" spans="1:23" x14ac:dyDescent="0.35">
      <c r="A24" s="51">
        <v>36889</v>
      </c>
      <c r="B24" s="52">
        <v>0.26600000000000001</v>
      </c>
      <c r="C24" s="52">
        <v>15.563000000000001</v>
      </c>
      <c r="D24" s="52">
        <v>21.6875</v>
      </c>
      <c r="E24" s="53">
        <v>106.938</v>
      </c>
      <c r="F24" s="53">
        <v>43.605699999999999</v>
      </c>
      <c r="H24" s="56">
        <f t="shared" si="3"/>
        <v>-0.10686314554236113</v>
      </c>
      <c r="I24" s="56">
        <f t="shared" si="3"/>
        <v>-0.46142099339793208</v>
      </c>
      <c r="J24" s="56">
        <f t="shared" si="3"/>
        <v>-0.27972543011368589</v>
      </c>
      <c r="K24" s="56">
        <f t="shared" si="3"/>
        <v>0.2640067504649945</v>
      </c>
      <c r="L24" s="56">
        <f t="shared" si="3"/>
        <v>3.7375410531889655E-2</v>
      </c>
      <c r="M24" s="56">
        <f>LN('[2]Data SPX'!B37/'[2]Data SPX'!B36)</f>
        <v>4.0189018051737923E-3</v>
      </c>
      <c r="N24" s="56">
        <f>'[2]Data TBILL3M'!B23/100/12</f>
        <v>4.8083333333333329E-3</v>
      </c>
      <c r="P24" s="55">
        <f t="shared" si="4"/>
        <v>-0.11067147887569447</v>
      </c>
      <c r="Q24" s="55">
        <f t="shared" si="4"/>
        <v>-0.46522932673126544</v>
      </c>
      <c r="R24" s="55">
        <f t="shared" si="4"/>
        <v>-0.28353376344701925</v>
      </c>
      <c r="S24" s="55">
        <f t="shared" si="4"/>
        <v>0.26019841713166114</v>
      </c>
      <c r="T24" s="55">
        <f t="shared" si="4"/>
        <v>3.3567077198556325E-2</v>
      </c>
      <c r="U24" s="55">
        <f t="shared" si="5"/>
        <v>-7.8943152815954057E-4</v>
      </c>
      <c r="W24" s="51"/>
    </row>
    <row r="25" spans="1:23" x14ac:dyDescent="0.35">
      <c r="A25" s="51">
        <v>36922</v>
      </c>
      <c r="B25" s="52">
        <v>0.38700000000000001</v>
      </c>
      <c r="C25" s="52">
        <v>17.375</v>
      </c>
      <c r="D25" s="52">
        <v>30.531300000000002</v>
      </c>
      <c r="E25" s="53">
        <v>113.75</v>
      </c>
      <c r="F25" s="53">
        <v>42.799900000000001</v>
      </c>
      <c r="H25" s="56">
        <f t="shared" si="3"/>
        <v>0.37492838424808267</v>
      </c>
      <c r="I25" s="56">
        <f t="shared" si="3"/>
        <v>0.11013608922798286</v>
      </c>
      <c r="J25" s="56">
        <f t="shared" si="3"/>
        <v>0.34201632920096281</v>
      </c>
      <c r="K25" s="56">
        <f t="shared" si="3"/>
        <v>6.1753830561290676E-2</v>
      </c>
      <c r="L25" s="56">
        <f t="shared" si="3"/>
        <v>-1.865210961858178E-2</v>
      </c>
      <c r="M25" s="56">
        <f>LN('[2]Data SPX'!B38/'[2]Data SPX'!B37)</f>
        <v>3.386043344651412E-2</v>
      </c>
      <c r="N25" s="56">
        <f>'[2]Data TBILL3M'!B24/100/12</f>
        <v>4.2916666666666667E-3</v>
      </c>
      <c r="P25" s="55">
        <f t="shared" si="4"/>
        <v>0.37112005091474931</v>
      </c>
      <c r="Q25" s="55">
        <f t="shared" si="4"/>
        <v>0.10632775589464953</v>
      </c>
      <c r="R25" s="55">
        <f t="shared" si="4"/>
        <v>0.33820799586762945</v>
      </c>
      <c r="S25" s="55">
        <f t="shared" si="4"/>
        <v>5.7945497227957346E-2</v>
      </c>
      <c r="T25" s="55">
        <f t="shared" si="4"/>
        <v>-2.2460442951915113E-2</v>
      </c>
      <c r="U25" s="55">
        <f t="shared" si="5"/>
        <v>2.9568766779847454E-2</v>
      </c>
      <c r="W25" s="51"/>
    </row>
    <row r="26" spans="1:23" x14ac:dyDescent="0.35">
      <c r="A26" s="51">
        <v>36950</v>
      </c>
      <c r="B26" s="52">
        <v>0.32700000000000001</v>
      </c>
      <c r="C26" s="52">
        <v>10.188000000000001</v>
      </c>
      <c r="D26" s="52">
        <v>29.5</v>
      </c>
      <c r="E26" s="53">
        <v>91.75</v>
      </c>
      <c r="F26" s="53">
        <v>42.657699999999998</v>
      </c>
      <c r="H26" s="56">
        <f t="shared" si="3"/>
        <v>-0.16846452213252835</v>
      </c>
      <c r="I26" s="56">
        <f t="shared" si="3"/>
        <v>-0.53382183433364516</v>
      </c>
      <c r="J26" s="56">
        <f t="shared" si="3"/>
        <v>-3.4362123562266561E-2</v>
      </c>
      <c r="K26" s="56">
        <f t="shared" si="3"/>
        <v>-0.21493557089638013</v>
      </c>
      <c r="L26" s="56">
        <f t="shared" si="3"/>
        <v>-3.3279692208352052E-3</v>
      </c>
      <c r="M26" s="56">
        <f>LN('[2]Data SPX'!B39/'[2]Data SPX'!B38)</f>
        <v>-9.7068947919498924E-2</v>
      </c>
      <c r="N26" s="56">
        <f>'[2]Data TBILL3M'!B25/100/12</f>
        <v>4.0666666666666663E-3</v>
      </c>
      <c r="P26" s="55">
        <f t="shared" si="4"/>
        <v>-0.17227285546586169</v>
      </c>
      <c r="Q26" s="55">
        <f t="shared" si="4"/>
        <v>-0.53763016766697846</v>
      </c>
      <c r="R26" s="55">
        <f t="shared" si="4"/>
        <v>-3.8170456895599891E-2</v>
      </c>
      <c r="S26" s="55">
        <f t="shared" si="4"/>
        <v>-0.21874390422971346</v>
      </c>
      <c r="T26" s="55">
        <f t="shared" si="4"/>
        <v>-7.1363025541685389E-3</v>
      </c>
      <c r="U26" s="55">
        <f t="shared" si="5"/>
        <v>-0.10113561458616559</v>
      </c>
      <c r="W26" s="51"/>
    </row>
    <row r="27" spans="1:23" x14ac:dyDescent="0.35">
      <c r="A27" s="51">
        <v>36980</v>
      </c>
      <c r="B27" s="52">
        <v>0.39400000000000002</v>
      </c>
      <c r="C27" s="52">
        <v>10.24</v>
      </c>
      <c r="D27" s="52">
        <v>27.343800000000002</v>
      </c>
      <c r="E27" s="53">
        <v>85.1</v>
      </c>
      <c r="F27" s="53">
        <v>38.8185</v>
      </c>
      <c r="H27" s="56">
        <f t="shared" si="3"/>
        <v>0.18639073840068046</v>
      </c>
      <c r="I27" s="56">
        <f t="shared" si="3"/>
        <v>5.0910624941511145E-3</v>
      </c>
      <c r="J27" s="56">
        <f t="shared" si="3"/>
        <v>-7.5900451218129467E-2</v>
      </c>
      <c r="K27" s="56">
        <f t="shared" si="3"/>
        <v>-7.5240451355351276E-2</v>
      </c>
      <c r="L27" s="56">
        <f t="shared" si="3"/>
        <v>-9.431085979761579E-2</v>
      </c>
      <c r="M27" s="56">
        <f>LN('[2]Data SPX'!B40/'[2]Data SPX'!B39)</f>
        <v>-6.6475130096071866E-2</v>
      </c>
      <c r="N27" s="56">
        <f>'[2]Data TBILL3M'!B26/100/12</f>
        <v>3.6833333333333332E-3</v>
      </c>
      <c r="P27" s="55">
        <f t="shared" si="4"/>
        <v>0.18258240506734713</v>
      </c>
      <c r="Q27" s="55">
        <f t="shared" si="4"/>
        <v>1.2827291608177808E-3</v>
      </c>
      <c r="R27" s="55">
        <f t="shared" si="4"/>
        <v>-7.9708784551462797E-2</v>
      </c>
      <c r="S27" s="55">
        <f t="shared" si="4"/>
        <v>-7.9048784688684606E-2</v>
      </c>
      <c r="T27" s="55">
        <f t="shared" si="4"/>
        <v>-9.811919313094912E-2</v>
      </c>
      <c r="U27" s="55">
        <f t="shared" si="5"/>
        <v>-7.0158463429405196E-2</v>
      </c>
      <c r="W27" s="51"/>
    </row>
    <row r="28" spans="1:23" x14ac:dyDescent="0.35">
      <c r="A28" s="51">
        <v>37011</v>
      </c>
      <c r="B28" s="52">
        <v>0.45600000000000002</v>
      </c>
      <c r="C28" s="52">
        <v>15.78</v>
      </c>
      <c r="D28" s="52">
        <v>33.875</v>
      </c>
      <c r="E28" s="53">
        <v>91.1</v>
      </c>
      <c r="F28" s="53">
        <v>41.046199999999999</v>
      </c>
      <c r="H28" s="56">
        <f t="shared" si="3"/>
        <v>0.14614190021645218</v>
      </c>
      <c r="I28" s="56">
        <f t="shared" si="3"/>
        <v>0.43244169580636643</v>
      </c>
      <c r="J28" s="56">
        <f t="shared" si="3"/>
        <v>0.21418746707222036</v>
      </c>
      <c r="K28" s="56">
        <f t="shared" si="3"/>
        <v>6.8130768686584103E-2</v>
      </c>
      <c r="L28" s="56">
        <f t="shared" si="3"/>
        <v>5.5801324459053593E-2</v>
      </c>
      <c r="M28" s="56">
        <f>LN('[2]Data SPX'!B41/'[2]Data SPX'!B40)</f>
        <v>7.3968268368599058E-2</v>
      </c>
      <c r="N28" s="56">
        <f>'[2]Data TBILL3M'!B27/100/12</f>
        <v>3.225E-3</v>
      </c>
      <c r="P28" s="55">
        <f t="shared" si="4"/>
        <v>0.14233356688311885</v>
      </c>
      <c r="Q28" s="55">
        <f t="shared" si="4"/>
        <v>0.42863336247303307</v>
      </c>
      <c r="R28" s="55">
        <f t="shared" si="4"/>
        <v>0.21037913373888703</v>
      </c>
      <c r="S28" s="55">
        <f t="shared" si="4"/>
        <v>6.4322435353250773E-2</v>
      </c>
      <c r="T28" s="55">
        <f t="shared" si="4"/>
        <v>5.1992991125720256E-2</v>
      </c>
      <c r="U28" s="55">
        <f t="shared" si="5"/>
        <v>7.0743268368599052E-2</v>
      </c>
      <c r="W28" s="51"/>
    </row>
    <row r="29" spans="1:23" x14ac:dyDescent="0.35">
      <c r="A29" s="51">
        <v>37042</v>
      </c>
      <c r="B29" s="52">
        <v>0.35599999999999998</v>
      </c>
      <c r="C29" s="52">
        <v>16.690000000000001</v>
      </c>
      <c r="D29" s="52">
        <v>34.590000000000003</v>
      </c>
      <c r="E29" s="53">
        <v>95.1</v>
      </c>
      <c r="F29" s="53">
        <v>40.657499999999999</v>
      </c>
      <c r="H29" s="56">
        <f t="shared" si="3"/>
        <v>-0.24756207866235563</v>
      </c>
      <c r="I29" s="56">
        <f t="shared" si="3"/>
        <v>5.6066422256015692E-2</v>
      </c>
      <c r="J29" s="56">
        <f t="shared" si="3"/>
        <v>2.088734374921249E-2</v>
      </c>
      <c r="K29" s="56">
        <f t="shared" si="3"/>
        <v>4.2971165285431892E-2</v>
      </c>
      <c r="L29" s="56">
        <f t="shared" si="3"/>
        <v>-9.5149407565603018E-3</v>
      </c>
      <c r="M29" s="56">
        <f>LN('[2]Data SPX'!B42/'[2]Data SPX'!B41)</f>
        <v>5.1236325394689352E-3</v>
      </c>
      <c r="N29" s="56">
        <f>'[2]Data TBILL3M'!B28/100/12</f>
        <v>3.0166666666666671E-3</v>
      </c>
      <c r="P29" s="55">
        <f t="shared" si="4"/>
        <v>-0.25137041199568899</v>
      </c>
      <c r="Q29" s="55">
        <f t="shared" si="4"/>
        <v>5.2258088922682355E-2</v>
      </c>
      <c r="R29" s="55">
        <f t="shared" si="4"/>
        <v>1.7079010415879156E-2</v>
      </c>
      <c r="S29" s="55">
        <f t="shared" si="4"/>
        <v>3.9162831952098562E-2</v>
      </c>
      <c r="T29" s="55">
        <f t="shared" si="4"/>
        <v>-1.3323274089893635E-2</v>
      </c>
      <c r="U29" s="55">
        <f t="shared" si="5"/>
        <v>2.1069658728022681E-3</v>
      </c>
      <c r="W29" s="51"/>
    </row>
    <row r="30" spans="1:23" x14ac:dyDescent="0.35">
      <c r="A30" s="51">
        <v>37071</v>
      </c>
      <c r="B30" s="52">
        <v>0.41799999999999998</v>
      </c>
      <c r="C30" s="52">
        <v>14.15</v>
      </c>
      <c r="D30" s="52">
        <v>36.5</v>
      </c>
      <c r="E30" s="53">
        <v>85.8</v>
      </c>
      <c r="F30" s="53">
        <v>37.965400000000002</v>
      </c>
      <c r="H30" s="56">
        <f t="shared" si="3"/>
        <v>0.16055070167272595</v>
      </c>
      <c r="I30" s="56">
        <f t="shared" si="3"/>
        <v>-0.16509511358449711</v>
      </c>
      <c r="J30" s="56">
        <f t="shared" si="3"/>
        <v>5.3747637639368295E-2</v>
      </c>
      <c r="K30" s="56">
        <f t="shared" si="3"/>
        <v>-0.10290996305742797</v>
      </c>
      <c r="L30" s="56">
        <f t="shared" si="3"/>
        <v>-6.8508102190753775E-2</v>
      </c>
      <c r="M30" s="56">
        <f>LN('[2]Data SPX'!B43/'[2]Data SPX'!B42)</f>
        <v>-2.5509078203865224E-2</v>
      </c>
      <c r="N30" s="56">
        <f>'[2]Data TBILL3M'!B29/100/12</f>
        <v>2.9083333333333335E-3</v>
      </c>
      <c r="P30" s="55">
        <f t="shared" si="4"/>
        <v>0.15674236833939262</v>
      </c>
      <c r="Q30" s="55">
        <f t="shared" si="4"/>
        <v>-0.16890344691783044</v>
      </c>
      <c r="R30" s="55">
        <f t="shared" si="4"/>
        <v>4.9939304306034965E-2</v>
      </c>
      <c r="S30" s="55">
        <f t="shared" si="4"/>
        <v>-0.1067182963907613</v>
      </c>
      <c r="T30" s="55">
        <f t="shared" si="4"/>
        <v>-7.2316435524087105E-2</v>
      </c>
      <c r="U30" s="55">
        <f t="shared" si="5"/>
        <v>-2.8417411537198557E-2</v>
      </c>
      <c r="W30" s="51"/>
    </row>
    <row r="31" spans="1:23" x14ac:dyDescent="0.35">
      <c r="A31" s="51">
        <v>37103</v>
      </c>
      <c r="B31" s="52">
        <v>0.33600000000000002</v>
      </c>
      <c r="C31" s="52">
        <v>12.49</v>
      </c>
      <c r="D31" s="52">
        <v>33.094999999999999</v>
      </c>
      <c r="E31" s="53">
        <v>83.16</v>
      </c>
      <c r="F31" s="53">
        <v>39.0745</v>
      </c>
      <c r="H31" s="56">
        <f t="shared" si="3"/>
        <v>-0.21837027256155198</v>
      </c>
      <c r="I31" s="56">
        <f t="shared" si="3"/>
        <v>-0.12478629995176034</v>
      </c>
      <c r="J31" s="56">
        <f t="shared" si="3"/>
        <v>-9.7930047017559724E-2</v>
      </c>
      <c r="K31" s="56">
        <f t="shared" si="3"/>
        <v>-3.1252543504104426E-2</v>
      </c>
      <c r="L31" s="56">
        <f t="shared" si="3"/>
        <v>2.8794861690649536E-2</v>
      </c>
      <c r="M31" s="56">
        <f>LN('[2]Data SPX'!B44/'[2]Data SPX'!B43)</f>
        <v>-1.0705562522364832E-2</v>
      </c>
      <c r="N31" s="56">
        <f>'[2]Data TBILL3M'!B30/100/12</f>
        <v>2.9250000000000001E-3</v>
      </c>
      <c r="P31" s="55">
        <f t="shared" si="4"/>
        <v>-0.22217860589488531</v>
      </c>
      <c r="Q31" s="55">
        <f t="shared" si="4"/>
        <v>-0.12859463328509368</v>
      </c>
      <c r="R31" s="55">
        <f t="shared" si="4"/>
        <v>-0.10173838035089305</v>
      </c>
      <c r="S31" s="55">
        <f t="shared" si="4"/>
        <v>-3.5060876837437763E-2</v>
      </c>
      <c r="T31" s="55">
        <f t="shared" si="4"/>
        <v>2.4986528357316202E-2</v>
      </c>
      <c r="U31" s="55">
        <f t="shared" si="5"/>
        <v>-1.3630562522364833E-2</v>
      </c>
      <c r="W31" s="51"/>
    </row>
    <row r="32" spans="1:23" x14ac:dyDescent="0.35">
      <c r="A32" s="51">
        <v>37134</v>
      </c>
      <c r="B32" s="52">
        <v>0.33200000000000002</v>
      </c>
      <c r="C32" s="52">
        <v>8.94</v>
      </c>
      <c r="D32" s="52">
        <v>28.524999999999999</v>
      </c>
      <c r="E32" s="53">
        <v>80.099999999999994</v>
      </c>
      <c r="F32" s="53">
        <v>36.315899999999999</v>
      </c>
      <c r="H32" s="56">
        <f t="shared" si="3"/>
        <v>-1.1976191046715649E-2</v>
      </c>
      <c r="I32" s="56">
        <f t="shared" si="3"/>
        <v>-0.33439273495206356</v>
      </c>
      <c r="J32" s="56">
        <f t="shared" si="3"/>
        <v>-0.14860131782274683</v>
      </c>
      <c r="K32" s="56">
        <f t="shared" si="3"/>
        <v>-3.7490608915498672E-2</v>
      </c>
      <c r="L32" s="56">
        <f t="shared" si="3"/>
        <v>-7.3214418421867669E-2</v>
      </c>
      <c r="M32" s="56">
        <f>LN('[2]Data SPX'!B45/'[2]Data SPX'!B44)</f>
        <v>-6.5893627040153294E-2</v>
      </c>
      <c r="N32" s="56">
        <f>'[2]Data TBILL3M'!B31/100/12</f>
        <v>2.8E-3</v>
      </c>
      <c r="P32" s="55">
        <f t="shared" si="4"/>
        <v>-1.5784524380048983E-2</v>
      </c>
      <c r="Q32" s="55">
        <f t="shared" si="4"/>
        <v>-0.33820106828539692</v>
      </c>
      <c r="R32" s="55">
        <f t="shared" si="4"/>
        <v>-0.15240965115608016</v>
      </c>
      <c r="S32" s="55">
        <f t="shared" si="4"/>
        <v>-4.1298942248832002E-2</v>
      </c>
      <c r="T32" s="55">
        <f t="shared" si="4"/>
        <v>-7.7022751755200999E-2</v>
      </c>
      <c r="U32" s="55">
        <f t="shared" si="5"/>
        <v>-6.8693627040153291E-2</v>
      </c>
      <c r="W32" s="51"/>
    </row>
    <row r="33" spans="1:23" x14ac:dyDescent="0.35">
      <c r="A33" s="51">
        <v>37162</v>
      </c>
      <c r="B33" s="52">
        <v>0.27700000000000002</v>
      </c>
      <c r="C33" s="52">
        <v>5.98</v>
      </c>
      <c r="D33" s="52">
        <v>25.585000000000001</v>
      </c>
      <c r="E33" s="53">
        <v>71.349999999999994</v>
      </c>
      <c r="F33" s="53">
        <v>38.012799999999999</v>
      </c>
      <c r="H33" s="56">
        <f t="shared" si="3"/>
        <v>-0.18111746272914997</v>
      </c>
      <c r="I33" s="56">
        <f t="shared" si="3"/>
        <v>-0.40211502122288223</v>
      </c>
      <c r="J33" s="56">
        <f t="shared" si="3"/>
        <v>-0.10877465349108416</v>
      </c>
      <c r="K33" s="56">
        <f t="shared" si="3"/>
        <v>-0.11567851015146817</v>
      </c>
      <c r="L33" s="56">
        <f t="shared" si="3"/>
        <v>4.5667283214589363E-2</v>
      </c>
      <c r="M33" s="56">
        <f>LN('[2]Data SPX'!B46/'[2]Data SPX'!B45)</f>
        <v>-8.5498559196632296E-2</v>
      </c>
      <c r="N33" s="56">
        <f>'[2]Data TBILL3M'!B32/100/12</f>
        <v>2.2000000000000001E-3</v>
      </c>
      <c r="P33" s="55">
        <f t="shared" si="4"/>
        <v>-0.1849257960624833</v>
      </c>
      <c r="Q33" s="55">
        <f t="shared" si="4"/>
        <v>-0.40592335455621559</v>
      </c>
      <c r="R33" s="55">
        <f t="shared" si="4"/>
        <v>-0.11258298682441749</v>
      </c>
      <c r="S33" s="55">
        <f t="shared" si="4"/>
        <v>-0.1194868434848015</v>
      </c>
      <c r="T33" s="55">
        <f t="shared" si="4"/>
        <v>4.1858949881256033E-2</v>
      </c>
      <c r="U33" s="55">
        <f t="shared" si="5"/>
        <v>-8.7698559196632289E-2</v>
      </c>
      <c r="W33" s="51"/>
    </row>
    <row r="34" spans="1:23" x14ac:dyDescent="0.35">
      <c r="A34" s="51">
        <v>37195</v>
      </c>
      <c r="B34" s="52">
        <v>0.314</v>
      </c>
      <c r="C34" s="52">
        <v>6.98</v>
      </c>
      <c r="D34" s="52">
        <v>29.074999999999999</v>
      </c>
      <c r="E34" s="53">
        <v>78.16</v>
      </c>
      <c r="F34" s="53">
        <v>39.719099999999997</v>
      </c>
      <c r="H34" s="56">
        <f t="shared" si="3"/>
        <v>0.12537547972091478</v>
      </c>
      <c r="I34" s="56">
        <f t="shared" si="3"/>
        <v>0.15462834881174065</v>
      </c>
      <c r="J34" s="56">
        <f t="shared" si="3"/>
        <v>0.12787245614767284</v>
      </c>
      <c r="K34" s="56">
        <f t="shared" si="3"/>
        <v>9.1160663811681863E-2</v>
      </c>
      <c r="L34" s="56">
        <f t="shared" si="3"/>
        <v>4.3909235196906357E-2</v>
      </c>
      <c r="M34" s="56">
        <f>LN('[2]Data SPX'!B47/'[2]Data SPX'!B46)</f>
        <v>1.7864330987283062E-2</v>
      </c>
      <c r="N34" s="56">
        <f>'[2]Data TBILL3M'!B33/100/12</f>
        <v>1.8000000000000002E-3</v>
      </c>
      <c r="P34" s="55">
        <f t="shared" si="4"/>
        <v>0.12156714638758145</v>
      </c>
      <c r="Q34" s="55">
        <f t="shared" si="4"/>
        <v>0.15082001547840732</v>
      </c>
      <c r="R34" s="55">
        <f t="shared" si="4"/>
        <v>0.12406412281433951</v>
      </c>
      <c r="S34" s="55">
        <f t="shared" si="4"/>
        <v>8.7352330478348533E-2</v>
      </c>
      <c r="T34" s="55">
        <f t="shared" si="4"/>
        <v>4.0100901863573027E-2</v>
      </c>
      <c r="U34" s="55">
        <f t="shared" si="5"/>
        <v>1.6064330987283063E-2</v>
      </c>
      <c r="W34" s="51"/>
    </row>
    <row r="35" spans="1:23" x14ac:dyDescent="0.35">
      <c r="A35" s="51">
        <v>37225</v>
      </c>
      <c r="B35" s="52">
        <v>0.38100000000000001</v>
      </c>
      <c r="C35" s="52">
        <v>11.32</v>
      </c>
      <c r="D35" s="52">
        <v>32.104999999999997</v>
      </c>
      <c r="E35" s="53">
        <v>89</v>
      </c>
      <c r="F35" s="53">
        <v>41.055700000000002</v>
      </c>
      <c r="H35" s="56">
        <f t="shared" si="3"/>
        <v>0.19340638921844766</v>
      </c>
      <c r="I35" s="56">
        <f t="shared" si="3"/>
        <v>0.48352215600075571</v>
      </c>
      <c r="J35" s="56">
        <f t="shared" si="3"/>
        <v>9.9133082841283471E-2</v>
      </c>
      <c r="K35" s="56">
        <f t="shared" si="3"/>
        <v>0.12987836199761255</v>
      </c>
      <c r="L35" s="56">
        <f t="shared" si="3"/>
        <v>3.3097501003788075E-2</v>
      </c>
      <c r="M35" s="56">
        <f>LN('[2]Data SPX'!B48/'[2]Data SPX'!B47)</f>
        <v>7.2427489894232519E-2</v>
      </c>
      <c r="N35" s="56">
        <f>'[2]Data TBILL3M'!B34/100/12</f>
        <v>1.5583333333333334E-3</v>
      </c>
      <c r="P35" s="55">
        <f t="shared" si="4"/>
        <v>0.18959805588511433</v>
      </c>
      <c r="Q35" s="55">
        <f t="shared" si="4"/>
        <v>0.47971382266742235</v>
      </c>
      <c r="R35" s="55">
        <f t="shared" si="4"/>
        <v>9.5324749507950141E-2</v>
      </c>
      <c r="S35" s="55">
        <f t="shared" si="4"/>
        <v>0.12607002866427922</v>
      </c>
      <c r="T35" s="55">
        <f t="shared" si="4"/>
        <v>2.9289167670454742E-2</v>
      </c>
      <c r="U35" s="55">
        <f t="shared" si="5"/>
        <v>7.0869156560899191E-2</v>
      </c>
      <c r="W35" s="51"/>
    </row>
    <row r="36" spans="1:23" x14ac:dyDescent="0.35">
      <c r="A36" s="51">
        <v>37256</v>
      </c>
      <c r="B36" s="52">
        <v>0.39100000000000001</v>
      </c>
      <c r="C36" s="52">
        <v>10.82</v>
      </c>
      <c r="D36" s="52">
        <v>33.125</v>
      </c>
      <c r="E36" s="53">
        <v>92.75</v>
      </c>
      <c r="F36" s="53">
        <v>37.775799999999997</v>
      </c>
      <c r="H36" s="56">
        <f t="shared" si="3"/>
        <v>2.5908184858664834E-2</v>
      </c>
      <c r="I36" s="56">
        <f t="shared" si="3"/>
        <v>-4.5174799356701392E-2</v>
      </c>
      <c r="J36" s="56">
        <f t="shared" si="3"/>
        <v>3.1276503060374598E-2</v>
      </c>
      <c r="K36" s="56">
        <f t="shared" si="3"/>
        <v>4.1271331755404726E-2</v>
      </c>
      <c r="L36" s="56">
        <f t="shared" si="3"/>
        <v>-8.3260995351429598E-2</v>
      </c>
      <c r="M36" s="56">
        <f>LN('[2]Data SPX'!B49/'[2]Data SPX'!B48)</f>
        <v>7.5869184287721131E-3</v>
      </c>
      <c r="N36" s="56">
        <f>'[2]Data TBILL3M'!B35/100/12</f>
        <v>1.4083333333333333E-3</v>
      </c>
      <c r="P36" s="55">
        <f t="shared" si="4"/>
        <v>2.2099851525331501E-2</v>
      </c>
      <c r="Q36" s="55">
        <f t="shared" si="4"/>
        <v>-4.8983132690034722E-2</v>
      </c>
      <c r="R36" s="55">
        <f t="shared" si="4"/>
        <v>2.7468169727041265E-2</v>
      </c>
      <c r="S36" s="55">
        <f t="shared" si="4"/>
        <v>3.7462998422071389E-2</v>
      </c>
      <c r="T36" s="55">
        <f t="shared" si="4"/>
        <v>-8.7069328684762928E-2</v>
      </c>
      <c r="U36" s="55">
        <f t="shared" si="5"/>
        <v>6.1785850954387796E-3</v>
      </c>
      <c r="W36" s="51"/>
    </row>
    <row r="37" spans="1:23" x14ac:dyDescent="0.35">
      <c r="A37" s="51">
        <v>37287</v>
      </c>
      <c r="B37" s="52">
        <v>0.442</v>
      </c>
      <c r="C37" s="52">
        <v>14.2</v>
      </c>
      <c r="D37" s="52">
        <v>31.855</v>
      </c>
      <c r="E37" s="53">
        <v>86.98</v>
      </c>
      <c r="F37" s="53">
        <v>39.500999999999998</v>
      </c>
      <c r="H37" s="56">
        <f t="shared" si="3"/>
        <v>0.12260232209233228</v>
      </c>
      <c r="I37" s="56">
        <f t="shared" si="3"/>
        <v>0.27184569118887952</v>
      </c>
      <c r="J37" s="56">
        <f t="shared" si="3"/>
        <v>-3.909392873793481E-2</v>
      </c>
      <c r="K37" s="56">
        <f t="shared" si="3"/>
        <v>-6.4229494318052083E-2</v>
      </c>
      <c r="L37" s="56">
        <f t="shared" si="3"/>
        <v>4.4657302079968167E-2</v>
      </c>
      <c r="M37" s="56">
        <f>LN('[2]Data SPX'!B50/'[2]Data SPX'!B49)</f>
        <v>-1.5806685872684998E-2</v>
      </c>
      <c r="N37" s="56">
        <f>'[2]Data TBILL3M'!B36/100/12</f>
        <v>1.3750000000000001E-3</v>
      </c>
      <c r="P37" s="55">
        <f t="shared" si="4"/>
        <v>0.11879398875899895</v>
      </c>
      <c r="Q37" s="55">
        <f t="shared" si="4"/>
        <v>0.26803735785554617</v>
      </c>
      <c r="R37" s="55">
        <f t="shared" si="4"/>
        <v>-4.2902262071268141E-2</v>
      </c>
      <c r="S37" s="55">
        <f t="shared" si="4"/>
        <v>-6.8037827651385413E-2</v>
      </c>
      <c r="T37" s="55">
        <f t="shared" si="4"/>
        <v>4.0848968746634837E-2</v>
      </c>
      <c r="U37" s="55">
        <f t="shared" si="5"/>
        <v>-1.7181685872684999E-2</v>
      </c>
      <c r="W37" s="51"/>
    </row>
    <row r="38" spans="1:23" x14ac:dyDescent="0.35">
      <c r="A38" s="51">
        <v>37315</v>
      </c>
      <c r="B38" s="52">
        <v>0.38700000000000001</v>
      </c>
      <c r="C38" s="52">
        <v>14.09</v>
      </c>
      <c r="D38" s="52">
        <v>29.17</v>
      </c>
      <c r="E38" s="53">
        <v>80.94</v>
      </c>
      <c r="F38" s="53">
        <v>38.828000000000003</v>
      </c>
      <c r="H38" s="56">
        <f t="shared" si="3"/>
        <v>-0.13288518904791632</v>
      </c>
      <c r="I38" s="56">
        <f t="shared" si="3"/>
        <v>-7.7766386966261871E-3</v>
      </c>
      <c r="J38" s="56">
        <f t="shared" si="3"/>
        <v>-8.8053571688821358E-2</v>
      </c>
      <c r="K38" s="56">
        <f t="shared" si="3"/>
        <v>-7.1970067721772918E-2</v>
      </c>
      <c r="L38" s="56">
        <f t="shared" si="3"/>
        <v>-1.7184352192336379E-2</v>
      </c>
      <c r="M38" s="56">
        <f>LN('[2]Data SPX'!B51/'[2]Data SPX'!B50)</f>
        <v>-2.0773188636635975E-2</v>
      </c>
      <c r="N38" s="56">
        <f>'[2]Data TBILL3M'!B37/100/12</f>
        <v>1.4333333333333333E-3</v>
      </c>
      <c r="P38" s="55">
        <f t="shared" si="4"/>
        <v>-0.13669352238124965</v>
      </c>
      <c r="Q38" s="55">
        <f t="shared" si="4"/>
        <v>-1.158497202995952E-2</v>
      </c>
      <c r="R38" s="55">
        <f t="shared" si="4"/>
        <v>-9.1861905022154688E-2</v>
      </c>
      <c r="S38" s="55">
        <f t="shared" si="4"/>
        <v>-7.5778401055106248E-2</v>
      </c>
      <c r="T38" s="55">
        <f t="shared" si="4"/>
        <v>-2.0992685525669713E-2</v>
      </c>
      <c r="U38" s="55">
        <f t="shared" si="5"/>
        <v>-2.2206521969969306E-2</v>
      </c>
      <c r="W38" s="51"/>
    </row>
    <row r="39" spans="1:23" x14ac:dyDescent="0.35">
      <c r="A39" s="51">
        <v>37344</v>
      </c>
      <c r="B39" s="52">
        <v>0.42299999999999999</v>
      </c>
      <c r="C39" s="52">
        <v>14.36</v>
      </c>
      <c r="D39" s="52">
        <v>30.155000000000001</v>
      </c>
      <c r="E39" s="53">
        <v>90.25</v>
      </c>
      <c r="F39" s="53">
        <v>37.671500000000002</v>
      </c>
      <c r="H39" s="56">
        <f t="shared" si="3"/>
        <v>8.8947486016496116E-2</v>
      </c>
      <c r="I39" s="56">
        <f t="shared" si="3"/>
        <v>1.8981237709489233E-2</v>
      </c>
      <c r="J39" s="56">
        <f t="shared" si="3"/>
        <v>3.3209963023320042E-2</v>
      </c>
      <c r="K39" s="56">
        <f t="shared" si="3"/>
        <v>0.10887545776527079</v>
      </c>
      <c r="L39" s="56">
        <f t="shared" si="3"/>
        <v>-3.0237795453803489E-2</v>
      </c>
      <c r="M39" s="56">
        <f>LN('[2]Data SPX'!B52/'[2]Data SPX'!B51)</f>
        <v>3.5978868459394159E-2</v>
      </c>
      <c r="N39" s="56">
        <f>'[2]Data TBILL3M'!B38/100/12</f>
        <v>1.4916666666666665E-3</v>
      </c>
      <c r="P39" s="55">
        <f t="shared" si="4"/>
        <v>8.5139152683162786E-2</v>
      </c>
      <c r="Q39" s="55">
        <f t="shared" si="4"/>
        <v>1.5172904376155899E-2</v>
      </c>
      <c r="R39" s="55">
        <f t="shared" si="4"/>
        <v>2.9401629689986709E-2</v>
      </c>
      <c r="S39" s="55">
        <f t="shared" si="4"/>
        <v>0.10506712443193746</v>
      </c>
      <c r="T39" s="55">
        <f t="shared" si="4"/>
        <v>-3.4046128787136823E-2</v>
      </c>
      <c r="U39" s="55">
        <f t="shared" si="5"/>
        <v>3.448720179272749E-2</v>
      </c>
      <c r="W39" s="51"/>
    </row>
    <row r="40" spans="1:23" x14ac:dyDescent="0.35">
      <c r="A40" s="51">
        <v>37376</v>
      </c>
      <c r="B40" s="52">
        <v>0.433</v>
      </c>
      <c r="C40" s="52">
        <v>16.7</v>
      </c>
      <c r="D40" s="52">
        <v>26.13</v>
      </c>
      <c r="E40" s="53">
        <v>78.75</v>
      </c>
      <c r="F40" s="53">
        <v>34.457900000000002</v>
      </c>
      <c r="H40" s="56">
        <f t="shared" si="3"/>
        <v>2.3365548956211912E-2</v>
      </c>
      <c r="I40" s="56">
        <f t="shared" si="3"/>
        <v>0.15096215580263128</v>
      </c>
      <c r="J40" s="56">
        <f t="shared" si="3"/>
        <v>-0.14326666737042906</v>
      </c>
      <c r="K40" s="56">
        <f t="shared" si="3"/>
        <v>-0.13630531950724786</v>
      </c>
      <c r="L40" s="56">
        <f t="shared" si="3"/>
        <v>-8.9165551373869084E-2</v>
      </c>
      <c r="M40" s="56">
        <f>LN('[2]Data SPX'!B53/'[2]Data SPX'!B52)</f>
        <v>-6.3318885257502788E-2</v>
      </c>
      <c r="N40" s="56">
        <f>'[2]Data TBILL3M'!B39/100/12</f>
        <v>1.4250000000000001E-3</v>
      </c>
      <c r="P40" s="55">
        <f t="shared" si="4"/>
        <v>1.9557215622878578E-2</v>
      </c>
      <c r="Q40" s="55">
        <f t="shared" si="4"/>
        <v>0.14715382246929795</v>
      </c>
      <c r="R40" s="55">
        <f t="shared" si="4"/>
        <v>-0.14707500070376239</v>
      </c>
      <c r="S40" s="55">
        <f t="shared" si="4"/>
        <v>-0.14011365284058119</v>
      </c>
      <c r="T40" s="55">
        <f t="shared" si="4"/>
        <v>-9.2973884707202414E-2</v>
      </c>
      <c r="U40" s="55">
        <f t="shared" si="5"/>
        <v>-6.4743885257502784E-2</v>
      </c>
      <c r="W40" s="51"/>
    </row>
    <row r="41" spans="1:23" x14ac:dyDescent="0.35">
      <c r="A41" s="51">
        <v>37407</v>
      </c>
      <c r="B41" s="52">
        <v>0.41599999999999998</v>
      </c>
      <c r="C41" s="52">
        <v>18.239999999999998</v>
      </c>
      <c r="D41" s="52">
        <v>25.454999999999998</v>
      </c>
      <c r="E41" s="53">
        <v>75.45</v>
      </c>
      <c r="F41" s="53">
        <v>32.798999999999999</v>
      </c>
      <c r="H41" s="56">
        <f t="shared" si="3"/>
        <v>-4.0052467741226568E-2</v>
      </c>
      <c r="I41" s="56">
        <f t="shared" si="3"/>
        <v>8.8208265223475898E-2</v>
      </c>
      <c r="J41" s="56">
        <f t="shared" si="3"/>
        <v>-2.6171892178221787E-2</v>
      </c>
      <c r="K41" s="56">
        <f t="shared" si="3"/>
        <v>-4.2808092491884525E-2</v>
      </c>
      <c r="L41" s="56">
        <f t="shared" si="3"/>
        <v>-4.9340261901849945E-2</v>
      </c>
      <c r="M41" s="56">
        <f>LN('[2]Data SPX'!B54/'[2]Data SPX'!B53)</f>
        <v>-9.0727885756879782E-3</v>
      </c>
      <c r="N41" s="56">
        <f>'[2]Data TBILL3M'!B40/100/12</f>
        <v>1.4416666666666666E-3</v>
      </c>
      <c r="P41" s="55">
        <f t="shared" si="4"/>
        <v>-4.3860801074559905E-2</v>
      </c>
      <c r="Q41" s="55">
        <f t="shared" si="4"/>
        <v>8.4399931890142568E-2</v>
      </c>
      <c r="R41" s="55">
        <f t="shared" si="4"/>
        <v>-2.998022551155512E-2</v>
      </c>
      <c r="S41" s="55">
        <f t="shared" si="4"/>
        <v>-4.6616425825217855E-2</v>
      </c>
      <c r="T41" s="55">
        <f t="shared" si="4"/>
        <v>-5.3148595235183282E-2</v>
      </c>
      <c r="U41" s="55">
        <f t="shared" si="5"/>
        <v>-1.0514455242354646E-2</v>
      </c>
      <c r="W41" s="51"/>
    </row>
    <row r="42" spans="1:23" x14ac:dyDescent="0.35">
      <c r="A42" s="51">
        <v>37435</v>
      </c>
      <c r="B42" s="52">
        <v>0.316</v>
      </c>
      <c r="C42" s="52">
        <v>16.29</v>
      </c>
      <c r="D42" s="52">
        <v>27.35</v>
      </c>
      <c r="E42" s="53">
        <v>73.349999999999994</v>
      </c>
      <c r="F42" s="53">
        <v>33.178199999999997</v>
      </c>
      <c r="H42" s="56">
        <f t="shared" si="3"/>
        <v>-0.27494304667435104</v>
      </c>
      <c r="I42" s="56">
        <f t="shared" si="3"/>
        <v>-0.11306556203223149</v>
      </c>
      <c r="J42" s="56">
        <f t="shared" si="3"/>
        <v>7.1804341513691097E-2</v>
      </c>
      <c r="K42" s="56">
        <f t="shared" si="3"/>
        <v>-2.8227680624867319E-2</v>
      </c>
      <c r="L42" s="56">
        <f t="shared" si="3"/>
        <v>1.1495006622360625E-2</v>
      </c>
      <c r="M42" s="56">
        <f>LN('[2]Data SPX'!B55/'[2]Data SPX'!B54)</f>
        <v>-7.4990298438109754E-2</v>
      </c>
      <c r="N42" s="56">
        <f>'[2]Data TBILL3M'!B41/100/12</f>
        <v>1.4166666666666668E-3</v>
      </c>
      <c r="P42" s="55">
        <f t="shared" si="4"/>
        <v>-0.2787513800076844</v>
      </c>
      <c r="Q42" s="55">
        <f t="shared" si="4"/>
        <v>-0.11687389536556482</v>
      </c>
      <c r="R42" s="55">
        <f t="shared" si="4"/>
        <v>6.7996008180357767E-2</v>
      </c>
      <c r="S42" s="55">
        <f t="shared" si="4"/>
        <v>-3.2036013958200653E-2</v>
      </c>
      <c r="T42" s="55">
        <f t="shared" si="4"/>
        <v>7.6866732890272915E-3</v>
      </c>
      <c r="U42" s="55">
        <f t="shared" si="5"/>
        <v>-7.6406965104776417E-2</v>
      </c>
      <c r="W42" s="51"/>
    </row>
    <row r="43" spans="1:23" x14ac:dyDescent="0.35">
      <c r="A43" s="51">
        <v>37468</v>
      </c>
      <c r="B43" s="52">
        <v>0.27300000000000002</v>
      </c>
      <c r="C43" s="52">
        <v>14.43</v>
      </c>
      <c r="D43" s="52">
        <v>23.99</v>
      </c>
      <c r="E43" s="53">
        <v>73.150000000000006</v>
      </c>
      <c r="F43" s="53">
        <v>30.6662</v>
      </c>
      <c r="H43" s="56">
        <f t="shared" si="3"/>
        <v>-0.14627041840195232</v>
      </c>
      <c r="I43" s="56">
        <f t="shared" si="3"/>
        <v>-0.12124204982817417</v>
      </c>
      <c r="J43" s="56">
        <f t="shared" si="3"/>
        <v>-0.13107945201638707</v>
      </c>
      <c r="K43" s="56">
        <f t="shared" si="3"/>
        <v>-2.7303771228572682E-3</v>
      </c>
      <c r="L43" s="56">
        <f t="shared" si="3"/>
        <v>-7.8731962868977351E-2</v>
      </c>
      <c r="M43" s="56">
        <f>LN('[2]Data SPX'!B56/'[2]Data SPX'!B55)</f>
        <v>-8.2738717529349068E-2</v>
      </c>
      <c r="N43" s="56">
        <f>'[2]Data TBILL3M'!B42/100/12</f>
        <v>1.4E-3</v>
      </c>
      <c r="P43" s="55">
        <f t="shared" si="4"/>
        <v>-0.15007875173528565</v>
      </c>
      <c r="Q43" s="55">
        <f t="shared" si="4"/>
        <v>-0.12505038316150752</v>
      </c>
      <c r="R43" s="55">
        <f t="shared" si="4"/>
        <v>-0.1348877853497204</v>
      </c>
      <c r="S43" s="55">
        <f t="shared" si="4"/>
        <v>-6.5387104561906023E-3</v>
      </c>
      <c r="T43" s="55">
        <f t="shared" si="4"/>
        <v>-8.2540296202310681E-2</v>
      </c>
      <c r="U43" s="55">
        <f t="shared" si="5"/>
        <v>-8.4138717529349066E-2</v>
      </c>
      <c r="W43" s="51"/>
    </row>
    <row r="44" spans="1:23" x14ac:dyDescent="0.35">
      <c r="A44" s="51">
        <v>37498</v>
      </c>
      <c r="B44" s="52">
        <v>0.26300000000000001</v>
      </c>
      <c r="C44" s="52">
        <v>14.93</v>
      </c>
      <c r="D44" s="52">
        <v>24.54</v>
      </c>
      <c r="E44" s="53">
        <v>77.3</v>
      </c>
      <c r="F44" s="53">
        <v>31.3582</v>
      </c>
      <c r="H44" s="56">
        <f t="shared" si="3"/>
        <v>-3.7317763007195165E-2</v>
      </c>
      <c r="I44" s="56">
        <f t="shared" si="3"/>
        <v>3.4063238765319553E-2</v>
      </c>
      <c r="J44" s="56">
        <f t="shared" si="3"/>
        <v>2.2667362431162179E-2</v>
      </c>
      <c r="K44" s="56">
        <f t="shared" si="3"/>
        <v>5.5181828127242899E-2</v>
      </c>
      <c r="L44" s="56">
        <f t="shared" si="3"/>
        <v>2.2314725001857019E-2</v>
      </c>
      <c r="M44" s="56">
        <f>LN('[2]Data SPX'!B57/'[2]Data SPX'!B56)</f>
        <v>5.1086657404525795E-3</v>
      </c>
      <c r="N44" s="56">
        <f>'[2]Data TBILL3M'!B43/100/12</f>
        <v>1.3500000000000003E-3</v>
      </c>
      <c r="P44" s="55">
        <f t="shared" si="4"/>
        <v>-4.1126096340528495E-2</v>
      </c>
      <c r="Q44" s="55">
        <f t="shared" si="4"/>
        <v>3.025490543198622E-2</v>
      </c>
      <c r="R44" s="55">
        <f t="shared" si="4"/>
        <v>1.8859029097828845E-2</v>
      </c>
      <c r="S44" s="55">
        <f t="shared" si="4"/>
        <v>5.1373494793909569E-2</v>
      </c>
      <c r="T44" s="55">
        <f t="shared" si="4"/>
        <v>1.8506391668523685E-2</v>
      </c>
      <c r="U44" s="55">
        <f t="shared" si="5"/>
        <v>3.758665740452579E-3</v>
      </c>
      <c r="W44" s="51"/>
    </row>
    <row r="45" spans="1:23" x14ac:dyDescent="0.35">
      <c r="A45" s="51">
        <v>37529</v>
      </c>
      <c r="B45" s="52">
        <v>0.25900000000000001</v>
      </c>
      <c r="C45" s="52">
        <v>15.94</v>
      </c>
      <c r="D45" s="52">
        <v>21.87</v>
      </c>
      <c r="E45" s="53">
        <v>66.03</v>
      </c>
      <c r="F45" s="53">
        <v>27.509499999999999</v>
      </c>
      <c r="H45" s="56">
        <f t="shared" si="3"/>
        <v>-1.5325970478226821E-2</v>
      </c>
      <c r="I45" s="56">
        <f t="shared" si="3"/>
        <v>6.5459061810969901E-2</v>
      </c>
      <c r="J45" s="56">
        <f t="shared" si="3"/>
        <v>-0.11518860459408888</v>
      </c>
      <c r="K45" s="56">
        <f t="shared" si="3"/>
        <v>-0.15758477138689625</v>
      </c>
      <c r="L45" s="56">
        <f t="shared" si="3"/>
        <v>-0.13094439631340035</v>
      </c>
      <c r="M45" s="56">
        <f>LN('[2]Data SPX'!B58/'[2]Data SPX'!B57)</f>
        <v>-0.1167033869280619</v>
      </c>
      <c r="N45" s="56">
        <f>'[2]Data TBILL3M'!B44/100/12</f>
        <v>1.3583333333333331E-3</v>
      </c>
      <c r="P45" s="55">
        <f t="shared" si="4"/>
        <v>-1.9134303811560154E-2</v>
      </c>
      <c r="Q45" s="55">
        <f t="shared" si="4"/>
        <v>6.1650728477636571E-2</v>
      </c>
      <c r="R45" s="55">
        <f t="shared" si="4"/>
        <v>-0.11899693792742221</v>
      </c>
      <c r="S45" s="55">
        <f t="shared" si="4"/>
        <v>-0.16139310472022958</v>
      </c>
      <c r="T45" s="55">
        <f t="shared" si="4"/>
        <v>-0.13475272964673368</v>
      </c>
      <c r="U45" s="55">
        <f t="shared" si="5"/>
        <v>-0.11806172026139523</v>
      </c>
      <c r="W45" s="51"/>
    </row>
    <row r="46" spans="1:23" x14ac:dyDescent="0.35">
      <c r="A46" s="51">
        <v>37560</v>
      </c>
      <c r="B46" s="52">
        <v>0.28699999999999998</v>
      </c>
      <c r="C46" s="52">
        <v>19.36</v>
      </c>
      <c r="D46" s="52">
        <v>26.734999999999999</v>
      </c>
      <c r="E46" s="53">
        <v>71.599999999999994</v>
      </c>
      <c r="F46" s="53">
        <v>30.116299999999999</v>
      </c>
      <c r="H46" s="56">
        <f t="shared" si="3"/>
        <v>0.10265415406008316</v>
      </c>
      <c r="I46" s="56">
        <f t="shared" si="3"/>
        <v>0.19437740848636198</v>
      </c>
      <c r="J46" s="56">
        <f t="shared" si="3"/>
        <v>0.20085773371201837</v>
      </c>
      <c r="K46" s="56">
        <f t="shared" si="3"/>
        <v>8.0985889760119875E-2</v>
      </c>
      <c r="L46" s="56">
        <f t="shared" si="3"/>
        <v>9.0535153858231993E-2</v>
      </c>
      <c r="M46" s="56">
        <f>LN('[2]Data SPX'!B59/'[2]Data SPX'!B58)</f>
        <v>8.2936149721128838E-2</v>
      </c>
      <c r="N46" s="56">
        <f>'[2]Data TBILL3M'!B45/100/12</f>
        <v>1.3166666666666667E-3</v>
      </c>
      <c r="P46" s="55">
        <f t="shared" si="4"/>
        <v>9.8845820726749828E-2</v>
      </c>
      <c r="Q46" s="55">
        <f t="shared" si="4"/>
        <v>0.19056907515302865</v>
      </c>
      <c r="R46" s="55">
        <f t="shared" si="4"/>
        <v>0.19704940037868504</v>
      </c>
      <c r="S46" s="55">
        <f t="shared" si="4"/>
        <v>7.7177556426786545E-2</v>
      </c>
      <c r="T46" s="55">
        <f t="shared" si="4"/>
        <v>8.6726820524898662E-2</v>
      </c>
      <c r="U46" s="55">
        <f t="shared" si="5"/>
        <v>8.1619483054462177E-2</v>
      </c>
      <c r="W46" s="51"/>
    </row>
    <row r="47" spans="1:23" x14ac:dyDescent="0.35">
      <c r="A47" s="51">
        <v>37589</v>
      </c>
      <c r="B47" s="52">
        <v>0.27800000000000002</v>
      </c>
      <c r="C47" s="52">
        <v>23.47</v>
      </c>
      <c r="D47" s="52">
        <v>28.84</v>
      </c>
      <c r="E47" s="53">
        <v>78.87</v>
      </c>
      <c r="F47" s="53">
        <v>29.8888</v>
      </c>
      <c r="H47" s="56">
        <f t="shared" si="3"/>
        <v>-3.186110206898389E-2</v>
      </c>
      <c r="I47" s="56">
        <f t="shared" si="3"/>
        <v>0.19251392801450112</v>
      </c>
      <c r="J47" s="56">
        <f t="shared" si="3"/>
        <v>7.5789744016053512E-2</v>
      </c>
      <c r="K47" s="56">
        <f t="shared" si="3"/>
        <v>9.670585344329978E-2</v>
      </c>
      <c r="L47" s="56">
        <f t="shared" si="3"/>
        <v>-7.5827251370268441E-3</v>
      </c>
      <c r="M47" s="56">
        <f>LN('[2]Data SPX'!B60/'[2]Data SPX'!B59)</f>
        <v>5.5536907190660623E-2</v>
      </c>
      <c r="N47" s="56">
        <f>'[2]Data TBILL3M'!B46/100/12</f>
        <v>1.0250000000000001E-3</v>
      </c>
      <c r="P47" s="55">
        <f t="shared" si="4"/>
        <v>-3.5669435402317221E-2</v>
      </c>
      <c r="Q47" s="55">
        <f t="shared" si="4"/>
        <v>0.18870559468116779</v>
      </c>
      <c r="R47" s="55">
        <f t="shared" si="4"/>
        <v>7.1981410682720182E-2</v>
      </c>
      <c r="S47" s="55">
        <f t="shared" si="4"/>
        <v>9.289752010996645E-2</v>
      </c>
      <c r="T47" s="55">
        <f t="shared" si="4"/>
        <v>-1.1391058470360177E-2</v>
      </c>
      <c r="U47" s="55">
        <f t="shared" si="5"/>
        <v>5.4511907190660625E-2</v>
      </c>
      <c r="W47" s="51"/>
    </row>
    <row r="48" spans="1:23" x14ac:dyDescent="0.35">
      <c r="A48" s="51">
        <v>37621</v>
      </c>
      <c r="B48" s="52">
        <v>0.25600000000000001</v>
      </c>
      <c r="C48" s="52">
        <v>18.89</v>
      </c>
      <c r="D48" s="52">
        <v>25.85</v>
      </c>
      <c r="E48" s="53">
        <v>68.099999999999994</v>
      </c>
      <c r="F48" s="53">
        <v>28.9788</v>
      </c>
      <c r="H48" s="56">
        <f t="shared" si="3"/>
        <v>-8.2443669211074655E-2</v>
      </c>
      <c r="I48" s="56">
        <f t="shared" si="3"/>
        <v>-0.21709032834951394</v>
      </c>
      <c r="J48" s="56">
        <f t="shared" si="3"/>
        <v>-0.10945271146231014</v>
      </c>
      <c r="K48" s="56">
        <f t="shared" si="3"/>
        <v>-0.14682371425443297</v>
      </c>
      <c r="L48" s="56">
        <f t="shared" si="3"/>
        <v>-3.0919300115790155E-2</v>
      </c>
      <c r="M48" s="56">
        <f>LN('[2]Data SPX'!B61/'[2]Data SPX'!B60)</f>
        <v>-6.2138488136760338E-2</v>
      </c>
      <c r="N48" s="56">
        <f>'[2]Data TBILL3M'!B47/100/12</f>
        <v>9.9166666666666652E-4</v>
      </c>
      <c r="P48" s="55">
        <f t="shared" si="4"/>
        <v>-8.6252002544407985E-2</v>
      </c>
      <c r="Q48" s="55">
        <f t="shared" si="4"/>
        <v>-0.22089866168284727</v>
      </c>
      <c r="R48" s="55">
        <f t="shared" si="4"/>
        <v>-0.11326104479564347</v>
      </c>
      <c r="S48" s="55">
        <f t="shared" si="4"/>
        <v>-0.1506320475877663</v>
      </c>
      <c r="T48" s="55">
        <f t="shared" si="4"/>
        <v>-3.4727633449123489E-2</v>
      </c>
      <c r="U48" s="55">
        <f t="shared" si="5"/>
        <v>-6.3130154803426999E-2</v>
      </c>
      <c r="W48" s="51"/>
    </row>
    <row r="49" spans="1:23" x14ac:dyDescent="0.35">
      <c r="A49" s="51">
        <v>37652</v>
      </c>
      <c r="B49" s="52">
        <v>0.25600000000000001</v>
      </c>
      <c r="C49" s="52">
        <v>21.91</v>
      </c>
      <c r="D49" s="52">
        <v>23.73</v>
      </c>
      <c r="E49" s="53">
        <v>68.099999999999994</v>
      </c>
      <c r="F49" s="53">
        <v>28.779699999999998</v>
      </c>
      <c r="H49" s="56">
        <f t="shared" si="3"/>
        <v>0</v>
      </c>
      <c r="I49" s="56">
        <f t="shared" si="3"/>
        <v>0.14831047209395695</v>
      </c>
      <c r="J49" s="56">
        <f t="shared" si="3"/>
        <v>-8.5570530506765927E-2</v>
      </c>
      <c r="K49" s="56">
        <f t="shared" si="3"/>
        <v>0</v>
      </c>
      <c r="L49" s="56">
        <f t="shared" si="3"/>
        <v>-6.8942506683096214E-3</v>
      </c>
      <c r="M49" s="56">
        <f>LN('[2]Data SPX'!B62/'[2]Data SPX'!B61)</f>
        <v>-2.7960235139623559E-2</v>
      </c>
      <c r="N49" s="56">
        <f>'[2]Data TBILL3M'!B48/100/12</f>
        <v>9.7499999999999985E-4</v>
      </c>
      <c r="P49" s="55">
        <f t="shared" si="4"/>
        <v>-3.8083333333333337E-3</v>
      </c>
      <c r="Q49" s="55">
        <f t="shared" si="4"/>
        <v>0.14450213876062362</v>
      </c>
      <c r="R49" s="55">
        <f t="shared" si="4"/>
        <v>-8.9378863840099257E-2</v>
      </c>
      <c r="S49" s="55">
        <f t="shared" si="4"/>
        <v>-3.8083333333333337E-3</v>
      </c>
      <c r="T49" s="55">
        <f t="shared" si="4"/>
        <v>-1.0702584001642954E-2</v>
      </c>
      <c r="U49" s="55">
        <f t="shared" si="5"/>
        <v>-2.8935235139623559E-2</v>
      </c>
      <c r="W49" s="51"/>
    </row>
    <row r="50" spans="1:23" x14ac:dyDescent="0.35">
      <c r="A50" s="51">
        <v>37680</v>
      </c>
      <c r="B50" s="52">
        <v>0.26800000000000002</v>
      </c>
      <c r="C50" s="52">
        <v>22.01</v>
      </c>
      <c r="D50" s="52">
        <v>23.7</v>
      </c>
      <c r="E50" s="53">
        <v>69.45</v>
      </c>
      <c r="F50" s="53">
        <v>28.267800000000001</v>
      </c>
      <c r="H50" s="56">
        <f t="shared" si="3"/>
        <v>4.5809536031294201E-2</v>
      </c>
      <c r="I50" s="56">
        <f t="shared" si="3"/>
        <v>4.5537419309951413E-3</v>
      </c>
      <c r="J50" s="56">
        <f t="shared" si="3"/>
        <v>-1.2650223065867451E-3</v>
      </c>
      <c r="K50" s="56">
        <f t="shared" si="3"/>
        <v>1.9629856044886131E-2</v>
      </c>
      <c r="L50" s="56">
        <f t="shared" si="3"/>
        <v>-1.7946929833788632E-2</v>
      </c>
      <c r="M50" s="56">
        <f>LN('[2]Data SPX'!B63/'[2]Data SPX'!B62)</f>
        <v>-1.6800385727104721E-2</v>
      </c>
      <c r="N50" s="56">
        <f>'[2]Data TBILL3M'!B49/100/12</f>
        <v>9.7499999999999985E-4</v>
      </c>
      <c r="P50" s="55">
        <f t="shared" si="4"/>
        <v>4.2001202697960871E-2</v>
      </c>
      <c r="Q50" s="55">
        <f t="shared" si="4"/>
        <v>7.4540859766180755E-4</v>
      </c>
      <c r="R50" s="55">
        <f t="shared" si="4"/>
        <v>-5.0733556399200786E-3</v>
      </c>
      <c r="S50" s="55">
        <f t="shared" si="4"/>
        <v>1.5821522711552797E-2</v>
      </c>
      <c r="T50" s="55">
        <f t="shared" si="4"/>
        <v>-2.1755263167121966E-2</v>
      </c>
      <c r="U50" s="55">
        <f t="shared" si="5"/>
        <v>-1.7775385727104721E-2</v>
      </c>
      <c r="W50" s="51"/>
    </row>
    <row r="51" spans="1:23" x14ac:dyDescent="0.35">
      <c r="A51" s="51">
        <v>37711</v>
      </c>
      <c r="B51" s="52">
        <v>0.253</v>
      </c>
      <c r="C51" s="52">
        <v>26.03</v>
      </c>
      <c r="D51" s="52">
        <v>24.21</v>
      </c>
      <c r="E51" s="53">
        <v>68.08</v>
      </c>
      <c r="F51" s="53">
        <v>29.5381</v>
      </c>
      <c r="H51" s="56">
        <f t="shared" si="3"/>
        <v>-5.7597491783336438E-2</v>
      </c>
      <c r="I51" s="56">
        <f t="shared" si="3"/>
        <v>0.16775282346810361</v>
      </c>
      <c r="J51" s="56">
        <f t="shared" si="3"/>
        <v>2.129072280888173E-2</v>
      </c>
      <c r="K51" s="56">
        <f t="shared" si="3"/>
        <v>-1.9923584935234159E-2</v>
      </c>
      <c r="L51" s="56">
        <f t="shared" si="3"/>
        <v>4.3957607802338657E-2</v>
      </c>
      <c r="M51" s="56">
        <f>LN('[2]Data SPX'!B64/'[2]Data SPX'!B63)</f>
        <v>8.0937609041174322E-3</v>
      </c>
      <c r="N51" s="56">
        <f>'[2]Data TBILL3M'!B50/100/12</f>
        <v>9.4166666666666661E-4</v>
      </c>
      <c r="P51" s="55">
        <f t="shared" si="4"/>
        <v>-6.1405825116669768E-2</v>
      </c>
      <c r="Q51" s="55">
        <f t="shared" si="4"/>
        <v>0.16394449013477028</v>
      </c>
      <c r="R51" s="55">
        <f t="shared" si="4"/>
        <v>1.7482389475548397E-2</v>
      </c>
      <c r="S51" s="55">
        <f t="shared" si="4"/>
        <v>-2.3731918268567492E-2</v>
      </c>
      <c r="T51" s="55">
        <f t="shared" si="4"/>
        <v>4.0149274469005319E-2</v>
      </c>
      <c r="U51" s="55">
        <f t="shared" si="5"/>
        <v>7.1520942374507651E-3</v>
      </c>
      <c r="W51" s="51"/>
    </row>
    <row r="52" spans="1:23" x14ac:dyDescent="0.35">
      <c r="A52" s="51">
        <v>37741</v>
      </c>
      <c r="B52" s="52">
        <v>0.254</v>
      </c>
      <c r="C52" s="52">
        <v>28.7</v>
      </c>
      <c r="D52" s="52">
        <v>25.56</v>
      </c>
      <c r="E52" s="53">
        <v>75.900000000000006</v>
      </c>
      <c r="F52" s="53">
        <v>29.1494</v>
      </c>
      <c r="H52" s="56">
        <f t="shared" si="3"/>
        <v>3.9447782910163251E-3</v>
      </c>
      <c r="I52" s="56">
        <f t="shared" si="3"/>
        <v>9.7647403759101331E-2</v>
      </c>
      <c r="J52" s="56">
        <f t="shared" si="3"/>
        <v>5.4262858559366786E-2</v>
      </c>
      <c r="K52" s="56">
        <f t="shared" si="3"/>
        <v>0.10873320013646559</v>
      </c>
      <c r="L52" s="56">
        <f t="shared" si="3"/>
        <v>-1.3246626073682318E-2</v>
      </c>
      <c r="M52" s="56">
        <f>LN('[2]Data SPX'!B65/'[2]Data SPX'!B64)</f>
        <v>7.7744669795602628E-2</v>
      </c>
      <c r="N52" s="56">
        <f>'[2]Data TBILL3M'!B51/100/12</f>
        <v>9.4166666666666661E-4</v>
      </c>
      <c r="P52" s="55">
        <f t="shared" si="4"/>
        <v>1.3644495768299139E-4</v>
      </c>
      <c r="Q52" s="55">
        <f t="shared" si="4"/>
        <v>9.3839070425768001E-2</v>
      </c>
      <c r="R52" s="55">
        <f t="shared" si="4"/>
        <v>5.0454525226033456E-2</v>
      </c>
      <c r="S52" s="55">
        <f t="shared" si="4"/>
        <v>0.10492486680313226</v>
      </c>
      <c r="T52" s="55">
        <f t="shared" si="4"/>
        <v>-1.7054959407015652E-2</v>
      </c>
      <c r="U52" s="55">
        <f t="shared" si="5"/>
        <v>7.6803003128935968E-2</v>
      </c>
      <c r="W52" s="51"/>
    </row>
    <row r="53" spans="1:23" x14ac:dyDescent="0.35">
      <c r="A53" s="51">
        <v>37771</v>
      </c>
      <c r="B53" s="52">
        <v>0.32100000000000001</v>
      </c>
      <c r="C53" s="52">
        <v>35.909999999999997</v>
      </c>
      <c r="D53" s="52">
        <v>24.61</v>
      </c>
      <c r="E53" s="53">
        <v>81.5</v>
      </c>
      <c r="F53" s="53">
        <v>29.4054</v>
      </c>
      <c r="H53" s="56">
        <f t="shared" si="3"/>
        <v>0.23410685611147927</v>
      </c>
      <c r="I53" s="56">
        <f t="shared" si="3"/>
        <v>0.22411868547241603</v>
      </c>
      <c r="J53" s="56">
        <f t="shared" si="3"/>
        <v>-3.7875765106369481E-2</v>
      </c>
      <c r="K53" s="56">
        <f t="shared" si="3"/>
        <v>7.1186335845232734E-2</v>
      </c>
      <c r="L53" s="56">
        <f t="shared" si="3"/>
        <v>8.744001553847143E-3</v>
      </c>
      <c r="M53" s="56">
        <f>LN('[2]Data SPX'!B66/'[2]Data SPX'!B65)</f>
        <v>4.9749229590170044E-2</v>
      </c>
      <c r="N53" s="56">
        <f>'[2]Data TBILL3M'!B52/100/12</f>
        <v>8.916666666666668E-4</v>
      </c>
      <c r="P53" s="55">
        <f t="shared" si="4"/>
        <v>0.23029852277814594</v>
      </c>
      <c r="Q53" s="55">
        <f t="shared" si="4"/>
        <v>0.2203103521390827</v>
      </c>
      <c r="R53" s="55">
        <f t="shared" si="4"/>
        <v>-4.1684098439702819E-2</v>
      </c>
      <c r="S53" s="55">
        <f t="shared" si="4"/>
        <v>6.7378002511899404E-2</v>
      </c>
      <c r="T53" s="55">
        <f t="shared" si="4"/>
        <v>4.9356682205138093E-3</v>
      </c>
      <c r="U53" s="55">
        <f t="shared" si="5"/>
        <v>4.8857562923503378E-2</v>
      </c>
      <c r="W53" s="51"/>
    </row>
    <row r="54" spans="1:23" x14ac:dyDescent="0.35">
      <c r="A54" s="51">
        <v>37802</v>
      </c>
      <c r="B54" s="52">
        <v>0.34100000000000003</v>
      </c>
      <c r="C54" s="52">
        <v>36.36</v>
      </c>
      <c r="D54" s="52">
        <v>25.64</v>
      </c>
      <c r="E54" s="53">
        <v>83.75</v>
      </c>
      <c r="F54" s="53">
        <v>32.372500000000002</v>
      </c>
      <c r="H54" s="56">
        <f t="shared" si="3"/>
        <v>6.044135415350093E-2</v>
      </c>
      <c r="I54" s="56">
        <f t="shared" si="3"/>
        <v>1.2453461071286778E-2</v>
      </c>
      <c r="J54" s="56">
        <f t="shared" si="3"/>
        <v>4.1000767649504805E-2</v>
      </c>
      <c r="K54" s="56">
        <f t="shared" si="3"/>
        <v>2.7233150458358852E-2</v>
      </c>
      <c r="L54" s="56">
        <f t="shared" si="3"/>
        <v>9.613096601274089E-2</v>
      </c>
      <c r="M54" s="56">
        <f>LN('[2]Data SPX'!B67/'[2]Data SPX'!B66)</f>
        <v>1.1388375852817472E-2</v>
      </c>
      <c r="N54" s="56">
        <f>'[2]Data TBILL3M'!B53/100/12</f>
        <v>7.6666666666666669E-4</v>
      </c>
      <c r="P54" s="55">
        <f t="shared" si="4"/>
        <v>5.6633020820167593E-2</v>
      </c>
      <c r="Q54" s="55">
        <f t="shared" si="4"/>
        <v>8.6451277379534439E-3</v>
      </c>
      <c r="R54" s="55">
        <f t="shared" si="4"/>
        <v>3.7192434316171474E-2</v>
      </c>
      <c r="S54" s="55">
        <f t="shared" si="4"/>
        <v>2.3424817125025518E-2</v>
      </c>
      <c r="T54" s="55">
        <f t="shared" si="4"/>
        <v>9.232263267940756E-2</v>
      </c>
      <c r="U54" s="55">
        <f t="shared" si="5"/>
        <v>1.0621709186150805E-2</v>
      </c>
      <c r="W54" s="51"/>
    </row>
    <row r="55" spans="1:23" x14ac:dyDescent="0.35">
      <c r="A55" s="51">
        <v>37833</v>
      </c>
      <c r="B55" s="52">
        <v>0.377</v>
      </c>
      <c r="C55" s="52">
        <v>41.64</v>
      </c>
      <c r="D55" s="52">
        <v>26.41</v>
      </c>
      <c r="E55" s="53">
        <v>87.14</v>
      </c>
      <c r="F55" s="53">
        <v>31.6236</v>
      </c>
      <c r="H55" s="56">
        <f t="shared" si="3"/>
        <v>0.10036271016449388</v>
      </c>
      <c r="I55" s="56">
        <f t="shared" si="3"/>
        <v>0.13559197443749002</v>
      </c>
      <c r="J55" s="56">
        <f t="shared" si="3"/>
        <v>2.9589094256571559E-2</v>
      </c>
      <c r="K55" s="56">
        <f t="shared" si="3"/>
        <v>3.9679849984120261E-2</v>
      </c>
      <c r="L55" s="56">
        <f t="shared" si="3"/>
        <v>-2.3405619667768537E-2</v>
      </c>
      <c r="M55" s="56">
        <f>LN('[2]Data SPX'!B68/'[2]Data SPX'!B67)</f>
        <v>1.5884413777595655E-2</v>
      </c>
      <c r="N55" s="56">
        <f>'[2]Data TBILL3M'!B54/100/12</f>
        <v>7.5000000000000012E-4</v>
      </c>
      <c r="P55" s="55">
        <f t="shared" si="4"/>
        <v>9.6554376831160554E-2</v>
      </c>
      <c r="Q55" s="55">
        <f t="shared" si="4"/>
        <v>0.13178364110415669</v>
      </c>
      <c r="R55" s="55">
        <f t="shared" si="4"/>
        <v>2.5780760923238225E-2</v>
      </c>
      <c r="S55" s="55">
        <f t="shared" si="4"/>
        <v>3.587151665078693E-2</v>
      </c>
      <c r="T55" s="55">
        <f t="shared" si="4"/>
        <v>-2.7213953001101871E-2</v>
      </c>
      <c r="U55" s="55">
        <f t="shared" si="5"/>
        <v>1.5134413777595654E-2</v>
      </c>
      <c r="W55" s="51"/>
    </row>
    <row r="56" spans="1:23" x14ac:dyDescent="0.35">
      <c r="A56" s="51">
        <v>37862</v>
      </c>
      <c r="B56" s="52">
        <v>0.40400000000000003</v>
      </c>
      <c r="C56" s="52">
        <v>46.36</v>
      </c>
      <c r="D56" s="52">
        <v>26.52</v>
      </c>
      <c r="E56" s="53">
        <v>88.49</v>
      </c>
      <c r="F56" s="53">
        <v>28.3626</v>
      </c>
      <c r="H56" s="56">
        <f t="shared" si="3"/>
        <v>6.916969051313937E-2</v>
      </c>
      <c r="I56" s="56">
        <f t="shared" si="3"/>
        <v>0.10737577472478275</v>
      </c>
      <c r="J56" s="56">
        <f t="shared" si="3"/>
        <v>4.1564390086208953E-3</v>
      </c>
      <c r="K56" s="56">
        <f t="shared" si="3"/>
        <v>1.5373530589962697E-2</v>
      </c>
      <c r="L56" s="56">
        <f t="shared" si="3"/>
        <v>-0.10883230141106205</v>
      </c>
      <c r="M56" s="56">
        <f>LN('[2]Data SPX'!B69/'[2]Data SPX'!B68)</f>
        <v>1.7830100351719183E-2</v>
      </c>
      <c r="N56" s="56">
        <f>'[2]Data TBILL3M'!B55/100/12</f>
        <v>7.9166666666666665E-4</v>
      </c>
      <c r="P56" s="55">
        <f t="shared" si="4"/>
        <v>6.536135717980604E-2</v>
      </c>
      <c r="Q56" s="55">
        <f t="shared" si="4"/>
        <v>0.10356744139144942</v>
      </c>
      <c r="R56" s="55">
        <f t="shared" si="4"/>
        <v>3.4810567528756158E-4</v>
      </c>
      <c r="S56" s="55">
        <f t="shared" si="4"/>
        <v>1.1565197256629363E-2</v>
      </c>
      <c r="T56" s="55">
        <f t="shared" si="4"/>
        <v>-0.11264063474439538</v>
      </c>
      <c r="U56" s="55">
        <f t="shared" si="5"/>
        <v>1.7038433685052517E-2</v>
      </c>
      <c r="W56" s="51"/>
    </row>
    <row r="57" spans="1:23" x14ac:dyDescent="0.35">
      <c r="A57" s="51">
        <v>37894</v>
      </c>
      <c r="B57" s="52">
        <v>0.36899999999999999</v>
      </c>
      <c r="C57" s="52">
        <v>48.36</v>
      </c>
      <c r="D57" s="52">
        <v>27.8</v>
      </c>
      <c r="E57" s="53">
        <v>83.9</v>
      </c>
      <c r="F57" s="53">
        <v>28.7987</v>
      </c>
      <c r="H57" s="56">
        <f t="shared" si="3"/>
        <v>-9.0618233920622973E-2</v>
      </c>
      <c r="I57" s="56">
        <f t="shared" si="3"/>
        <v>4.2236007275040885E-2</v>
      </c>
      <c r="J57" s="56">
        <f t="shared" si="3"/>
        <v>4.7136855378929671E-2</v>
      </c>
      <c r="K57" s="56">
        <f t="shared" si="3"/>
        <v>-5.3263937806098206E-2</v>
      </c>
      <c r="L57" s="56">
        <f t="shared" si="3"/>
        <v>1.5258871352193535E-2</v>
      </c>
      <c r="M57" s="56">
        <f>LN('[2]Data SPX'!B70/'[2]Data SPX'!B69)</f>
        <v>-1.2001879977542033E-2</v>
      </c>
      <c r="N57" s="56">
        <f>'[2]Data TBILL3M'!B56/100/12</f>
        <v>7.8333333333333326E-4</v>
      </c>
      <c r="P57" s="55">
        <f t="shared" si="4"/>
        <v>-9.4426567253956303E-2</v>
      </c>
      <c r="Q57" s="55">
        <f t="shared" si="4"/>
        <v>3.8427673941707555E-2</v>
      </c>
      <c r="R57" s="55">
        <f t="shared" si="4"/>
        <v>4.332852204559634E-2</v>
      </c>
      <c r="S57" s="55">
        <f t="shared" si="4"/>
        <v>-5.7072271139431544E-2</v>
      </c>
      <c r="T57" s="55">
        <f t="shared" si="4"/>
        <v>1.1450538018860201E-2</v>
      </c>
      <c r="U57" s="55">
        <f t="shared" si="5"/>
        <v>-1.2785213310875367E-2</v>
      </c>
      <c r="W57" s="51"/>
    </row>
    <row r="58" spans="1:23" x14ac:dyDescent="0.35">
      <c r="A58" s="51">
        <v>37925</v>
      </c>
      <c r="B58" s="52">
        <v>0.40799999999999997</v>
      </c>
      <c r="C58" s="52">
        <v>54.43</v>
      </c>
      <c r="D58" s="52">
        <v>26.14</v>
      </c>
      <c r="E58" s="53">
        <v>93.9</v>
      </c>
      <c r="F58" s="53">
        <v>29.955200000000001</v>
      </c>
      <c r="H58" s="56">
        <f t="shared" si="3"/>
        <v>0.10047053036363453</v>
      </c>
      <c r="I58" s="56">
        <f t="shared" si="3"/>
        <v>0.11824244669951672</v>
      </c>
      <c r="J58" s="56">
        <f t="shared" si="3"/>
        <v>-6.1569312500515547E-2</v>
      </c>
      <c r="K58" s="56">
        <f t="shared" si="3"/>
        <v>0.11260477274105665</v>
      </c>
      <c r="L58" s="56">
        <f t="shared" si="3"/>
        <v>3.9372684961067397E-2</v>
      </c>
      <c r="M58" s="56">
        <f>LN('[2]Data SPX'!B71/'[2]Data SPX'!B70)</f>
        <v>5.3199459718115301E-2</v>
      </c>
      <c r="N58" s="56">
        <f>'[2]Data TBILL3M'!B57/100/12</f>
        <v>7.6666666666666669E-4</v>
      </c>
      <c r="P58" s="55">
        <f t="shared" ref="P58:T108" si="9">H58-$N$6</f>
        <v>9.6662197030301197E-2</v>
      </c>
      <c r="Q58" s="55">
        <f t="shared" si="9"/>
        <v>0.11443411336618339</v>
      </c>
      <c r="R58" s="55">
        <f t="shared" si="9"/>
        <v>-6.5377645833848877E-2</v>
      </c>
      <c r="S58" s="55">
        <f t="shared" si="9"/>
        <v>0.10879643940772332</v>
      </c>
      <c r="T58" s="55">
        <f t="shared" si="9"/>
        <v>3.5564351627734067E-2</v>
      </c>
      <c r="U58" s="55">
        <f t="shared" si="5"/>
        <v>5.2432793051448635E-2</v>
      </c>
      <c r="W58" s="51"/>
    </row>
    <row r="59" spans="1:23" x14ac:dyDescent="0.35">
      <c r="A59" s="51">
        <v>37953</v>
      </c>
      <c r="B59" s="52">
        <v>0.374</v>
      </c>
      <c r="C59" s="52">
        <v>54</v>
      </c>
      <c r="D59" s="52">
        <v>25.71</v>
      </c>
      <c r="E59" s="53">
        <v>96.08</v>
      </c>
      <c r="F59" s="53">
        <v>31.822600000000001</v>
      </c>
      <c r="H59" s="56">
        <f t="shared" si="3"/>
        <v>-8.7011376989629685E-2</v>
      </c>
      <c r="I59" s="56">
        <f t="shared" si="3"/>
        <v>-7.9314258818342538E-3</v>
      </c>
      <c r="J59" s="56">
        <f t="shared" si="3"/>
        <v>-1.6586686918277711E-2</v>
      </c>
      <c r="K59" s="56">
        <f t="shared" si="3"/>
        <v>2.2950791557510831E-2</v>
      </c>
      <c r="L59" s="56">
        <f t="shared" si="3"/>
        <v>6.047379699289674E-2</v>
      </c>
      <c r="M59" s="56">
        <f>LN('[2]Data SPX'!B72/'[2]Data SPX'!B71)</f>
        <v>7.5751114759267917E-3</v>
      </c>
      <c r="N59" s="56">
        <f>'[2]Data TBILL3M'!B58/100/12</f>
        <v>7.7500000000000008E-4</v>
      </c>
      <c r="P59" s="55">
        <f t="shared" si="9"/>
        <v>-9.0819710322963015E-2</v>
      </c>
      <c r="Q59" s="55">
        <f t="shared" si="9"/>
        <v>-1.1739759215167588E-2</v>
      </c>
      <c r="R59" s="55">
        <f t="shared" si="9"/>
        <v>-2.0395020251611044E-2</v>
      </c>
      <c r="S59" s="55">
        <f t="shared" si="9"/>
        <v>1.9142458224177497E-2</v>
      </c>
      <c r="T59" s="55">
        <f t="shared" si="9"/>
        <v>5.6665463659563403E-2</v>
      </c>
      <c r="U59" s="55">
        <f t="shared" si="5"/>
        <v>6.8001114759267921E-3</v>
      </c>
      <c r="W59" s="51"/>
    </row>
    <row r="60" spans="1:23" x14ac:dyDescent="0.35">
      <c r="A60" s="51">
        <v>37986</v>
      </c>
      <c r="B60" s="52">
        <v>0.38200000000000001</v>
      </c>
      <c r="C60" s="52">
        <v>52.72</v>
      </c>
      <c r="D60" s="52">
        <v>27.37</v>
      </c>
      <c r="E60" s="53">
        <v>98.73</v>
      </c>
      <c r="F60" s="53">
        <v>33.491</v>
      </c>
      <c r="H60" s="56">
        <f t="shared" si="3"/>
        <v>2.1164811192043331E-2</v>
      </c>
      <c r="I60" s="56">
        <f t="shared" si="3"/>
        <v>-2.3989156370022573E-2</v>
      </c>
      <c r="J60" s="56">
        <f t="shared" si="3"/>
        <v>6.2567501774789661E-2</v>
      </c>
      <c r="K60" s="56">
        <f t="shared" si="3"/>
        <v>2.7207673851630268E-2</v>
      </c>
      <c r="L60" s="56">
        <f t="shared" si="3"/>
        <v>5.1100016831737094E-2</v>
      </c>
      <c r="M60" s="56">
        <f>LN('[2]Data SPX'!B73/'[2]Data SPX'!B72)</f>
        <v>4.8521622477395498E-2</v>
      </c>
      <c r="N60" s="56">
        <f>'[2]Data TBILL3M'!B59/100/12</f>
        <v>7.5000000000000012E-4</v>
      </c>
      <c r="P60" s="55">
        <f t="shared" si="9"/>
        <v>1.7356477858709998E-2</v>
      </c>
      <c r="Q60" s="55">
        <f t="shared" si="9"/>
        <v>-2.7797489703355906E-2</v>
      </c>
      <c r="R60" s="55">
        <f t="shared" si="9"/>
        <v>5.875916844145633E-2</v>
      </c>
      <c r="S60" s="55">
        <f t="shared" si="9"/>
        <v>2.3399340518296934E-2</v>
      </c>
      <c r="T60" s="55">
        <f t="shared" si="9"/>
        <v>4.7291683498403764E-2</v>
      </c>
      <c r="U60" s="55">
        <f t="shared" si="5"/>
        <v>4.7771622477395498E-2</v>
      </c>
      <c r="W60" s="51"/>
    </row>
    <row r="61" spans="1:23" x14ac:dyDescent="0.35">
      <c r="A61" s="51">
        <v>38016</v>
      </c>
      <c r="B61" s="52">
        <v>0.40200000000000002</v>
      </c>
      <c r="C61" s="52">
        <v>50.4</v>
      </c>
      <c r="D61" s="52">
        <v>27.65</v>
      </c>
      <c r="E61" s="53">
        <v>99.55</v>
      </c>
      <c r="F61" s="53">
        <v>34.723399999999998</v>
      </c>
      <c r="H61" s="56">
        <f t="shared" si="3"/>
        <v>5.1031480012445826E-2</v>
      </c>
      <c r="I61" s="56">
        <f t="shared" si="3"/>
        <v>-4.5003715116928793E-2</v>
      </c>
      <c r="J61" s="56">
        <f t="shared" si="3"/>
        <v>1.0178204915756052E-2</v>
      </c>
      <c r="K61" s="56">
        <f t="shared" si="3"/>
        <v>8.2711788868469142E-3</v>
      </c>
      <c r="L61" s="56">
        <f t="shared" si="3"/>
        <v>3.6137065245044307E-2</v>
      </c>
      <c r="M61" s="56">
        <f>LN('[2]Data SPX'!B74/'[2]Data SPX'!B73)</f>
        <v>1.7817485797008755E-2</v>
      </c>
      <c r="N61" s="56">
        <f>'[2]Data TBILL3M'!B60/100/12</f>
        <v>7.3333333333333334E-4</v>
      </c>
      <c r="P61" s="55">
        <f t="shared" si="9"/>
        <v>4.7223146679112496E-2</v>
      </c>
      <c r="Q61" s="55">
        <f t="shared" si="9"/>
        <v>-4.881204845026213E-2</v>
      </c>
      <c r="R61" s="55">
        <f t="shared" si="9"/>
        <v>6.3698715824227186E-3</v>
      </c>
      <c r="S61" s="55">
        <f t="shared" si="9"/>
        <v>4.4628455535135805E-3</v>
      </c>
      <c r="T61" s="55">
        <f t="shared" si="9"/>
        <v>3.232873191171097E-2</v>
      </c>
      <c r="U61" s="55">
        <f t="shared" si="5"/>
        <v>1.7084152463675423E-2</v>
      </c>
      <c r="W61" s="51"/>
    </row>
    <row r="62" spans="1:23" x14ac:dyDescent="0.35">
      <c r="A62" s="51">
        <v>38044</v>
      </c>
      <c r="B62" s="52">
        <v>0.42699999999999999</v>
      </c>
      <c r="C62" s="52">
        <v>43.03</v>
      </c>
      <c r="D62" s="52">
        <v>26.53</v>
      </c>
      <c r="E62" s="53">
        <v>105.87</v>
      </c>
      <c r="F62" s="53">
        <v>34.7423</v>
      </c>
      <c r="H62" s="56">
        <f t="shared" si="3"/>
        <v>6.0331924609603488E-2</v>
      </c>
      <c r="I62" s="56">
        <f t="shared" si="3"/>
        <v>-0.15809362822681458</v>
      </c>
      <c r="J62" s="56">
        <f t="shared" si="3"/>
        <v>-4.1349559818695397E-2</v>
      </c>
      <c r="K62" s="56">
        <f t="shared" si="3"/>
        <v>6.1551895845083117E-2</v>
      </c>
      <c r="L62" s="56">
        <f t="shared" si="3"/>
        <v>5.4415345894056623E-4</v>
      </c>
      <c r="M62" s="56">
        <f>LN('[2]Data SPX'!B75/'[2]Data SPX'!B74)</f>
        <v>1.2333147077216073E-2</v>
      </c>
      <c r="N62" s="56">
        <f>'[2]Data TBILL3M'!B61/100/12</f>
        <v>7.7500000000000008E-4</v>
      </c>
      <c r="P62" s="55">
        <f t="shared" si="9"/>
        <v>5.6523591276270158E-2</v>
      </c>
      <c r="Q62" s="55">
        <f t="shared" si="9"/>
        <v>-0.16190196156014791</v>
      </c>
      <c r="R62" s="55">
        <f t="shared" si="9"/>
        <v>-4.5157893152028727E-2</v>
      </c>
      <c r="S62" s="55">
        <f t="shared" si="9"/>
        <v>5.774356251174978E-2</v>
      </c>
      <c r="T62" s="55">
        <f t="shared" si="9"/>
        <v>-3.2641798743927673E-3</v>
      </c>
      <c r="U62" s="55">
        <f t="shared" si="5"/>
        <v>1.1558147077216073E-2</v>
      </c>
      <c r="W62" s="51"/>
    </row>
    <row r="63" spans="1:23" x14ac:dyDescent="0.35">
      <c r="A63" s="51">
        <v>38077</v>
      </c>
      <c r="B63" s="52">
        <v>0.48299999999999998</v>
      </c>
      <c r="C63" s="52">
        <v>43.28</v>
      </c>
      <c r="D63" s="52">
        <v>24.93</v>
      </c>
      <c r="E63" s="53">
        <v>104.35</v>
      </c>
      <c r="F63" s="53">
        <v>33.2256</v>
      </c>
      <c r="H63" s="56">
        <f t="shared" si="3"/>
        <v>0.12323264042394806</v>
      </c>
      <c r="I63" s="56">
        <f t="shared" si="3"/>
        <v>5.7930876877177228E-3</v>
      </c>
      <c r="J63" s="56">
        <f t="shared" si="3"/>
        <v>-6.2204270614181816E-2</v>
      </c>
      <c r="K63" s="56">
        <f t="shared" si="3"/>
        <v>-1.4461292832078709E-2</v>
      </c>
      <c r="L63" s="56">
        <f t="shared" si="3"/>
        <v>-4.4637301596909346E-2</v>
      </c>
      <c r="M63" s="56">
        <f>LN('[2]Data SPX'!B76/'[2]Data SPX'!B75)</f>
        <v>-1.6833309696799591E-2</v>
      </c>
      <c r="N63" s="56">
        <f>'[2]Data TBILL3M'!B62/100/12</f>
        <v>7.8333333333333326E-4</v>
      </c>
      <c r="P63" s="55">
        <f t="shared" si="9"/>
        <v>0.11942430709061473</v>
      </c>
      <c r="Q63" s="55">
        <f t="shared" si="9"/>
        <v>1.9847543543843891E-3</v>
      </c>
      <c r="R63" s="55">
        <f t="shared" si="9"/>
        <v>-6.6012603947515153E-2</v>
      </c>
      <c r="S63" s="55">
        <f t="shared" si="9"/>
        <v>-1.8269626165412042E-2</v>
      </c>
      <c r="T63" s="55">
        <f t="shared" si="9"/>
        <v>-4.8445634930242676E-2</v>
      </c>
      <c r="U63" s="55">
        <f t="shared" si="5"/>
        <v>-1.7616643030132925E-2</v>
      </c>
      <c r="W63" s="51"/>
    </row>
    <row r="64" spans="1:23" x14ac:dyDescent="0.35">
      <c r="A64" s="51">
        <v>38107</v>
      </c>
      <c r="B64" s="52">
        <v>0.46</v>
      </c>
      <c r="C64" s="52">
        <v>43.58</v>
      </c>
      <c r="D64" s="52">
        <v>26.13</v>
      </c>
      <c r="E64" s="53">
        <v>96.75</v>
      </c>
      <c r="F64" s="53">
        <v>33.898699999999998</v>
      </c>
      <c r="H64" s="56">
        <f t="shared" si="3"/>
        <v>-4.8790164169431945E-2</v>
      </c>
      <c r="I64" s="56">
        <f t="shared" si="3"/>
        <v>6.9076949782476563E-3</v>
      </c>
      <c r="J64" s="56">
        <f t="shared" si="3"/>
        <v>4.7012181997054481E-2</v>
      </c>
      <c r="K64" s="56">
        <f t="shared" si="3"/>
        <v>-7.5620301613318452E-2</v>
      </c>
      <c r="L64" s="56">
        <f t="shared" si="3"/>
        <v>2.0056002441504364E-2</v>
      </c>
      <c r="M64" s="56">
        <f>LN('[2]Data SPX'!B77/'[2]Data SPX'!B76)</f>
        <v>-1.6552682407015133E-2</v>
      </c>
      <c r="N64" s="56">
        <f>'[2]Data TBILL3M'!B63/100/12</f>
        <v>7.8333333333333326E-4</v>
      </c>
      <c r="P64" s="55">
        <f t="shared" si="9"/>
        <v>-5.2598497502765282E-2</v>
      </c>
      <c r="Q64" s="55">
        <f t="shared" si="9"/>
        <v>3.0993616449143226E-3</v>
      </c>
      <c r="R64" s="55">
        <f t="shared" si="9"/>
        <v>4.3203848663721151E-2</v>
      </c>
      <c r="S64" s="55">
        <f t="shared" si="9"/>
        <v>-7.9428634946651783E-2</v>
      </c>
      <c r="T64" s="55">
        <f t="shared" si="9"/>
        <v>1.624766910817103E-2</v>
      </c>
      <c r="U64" s="55">
        <f t="shared" si="5"/>
        <v>-1.7336015740348466E-2</v>
      </c>
      <c r="W64" s="51"/>
    </row>
    <row r="65" spans="1:23" x14ac:dyDescent="0.35">
      <c r="A65" s="51">
        <v>38138</v>
      </c>
      <c r="B65" s="52">
        <v>0.502</v>
      </c>
      <c r="C65" s="52">
        <v>48.51</v>
      </c>
      <c r="D65" s="52">
        <v>26.23</v>
      </c>
      <c r="E65" s="53">
        <v>93.91</v>
      </c>
      <c r="F65" s="53">
        <v>33.500500000000002</v>
      </c>
      <c r="H65" s="56">
        <f t="shared" si="3"/>
        <v>8.7373630208588432E-2</v>
      </c>
      <c r="I65" s="56">
        <f t="shared" si="3"/>
        <v>0.1071716327406514</v>
      </c>
      <c r="J65" s="56">
        <f t="shared" si="3"/>
        <v>3.8197143462611848E-3</v>
      </c>
      <c r="K65" s="56">
        <f t="shared" si="3"/>
        <v>-2.9793455093369038E-2</v>
      </c>
      <c r="L65" s="56">
        <f t="shared" si="3"/>
        <v>-1.1816301475729252E-2</v>
      </c>
      <c r="M65" s="56">
        <f>LN('[2]Data SPX'!B78/'[2]Data SPX'!B77)</f>
        <v>1.2281871313663689E-2</v>
      </c>
      <c r="N65" s="56">
        <f>'[2]Data TBILL3M'!B64/100/12</f>
        <v>8.5000000000000006E-4</v>
      </c>
      <c r="P65" s="55">
        <f t="shared" si="9"/>
        <v>8.3565296875255102E-2</v>
      </c>
      <c r="Q65" s="55">
        <f t="shared" si="9"/>
        <v>0.10336329940731807</v>
      </c>
      <c r="R65" s="55">
        <f t="shared" si="9"/>
        <v>1.1381012927851042E-5</v>
      </c>
      <c r="S65" s="55">
        <f t="shared" si="9"/>
        <v>-3.3601788426702375E-2</v>
      </c>
      <c r="T65" s="55">
        <f t="shared" si="9"/>
        <v>-1.5624634809062586E-2</v>
      </c>
      <c r="U65" s="55">
        <f t="shared" si="5"/>
        <v>1.1431871313663688E-2</v>
      </c>
      <c r="W65" s="51"/>
    </row>
    <row r="66" spans="1:23" x14ac:dyDescent="0.35">
      <c r="A66" s="51">
        <v>38168</v>
      </c>
      <c r="B66" s="52">
        <v>0.57999999999999996</v>
      </c>
      <c r="C66" s="52">
        <v>54.41</v>
      </c>
      <c r="D66" s="52">
        <v>28.56</v>
      </c>
      <c r="E66" s="53">
        <v>94.16</v>
      </c>
      <c r="F66" s="53">
        <v>32.495699999999999</v>
      </c>
      <c r="H66" s="56">
        <f t="shared" si="3"/>
        <v>0.1444279838487357</v>
      </c>
      <c r="I66" s="56">
        <f t="shared" si="3"/>
        <v>0.11477799824070871</v>
      </c>
      <c r="J66" s="56">
        <f t="shared" si="3"/>
        <v>8.510334359260123E-2</v>
      </c>
      <c r="K66" s="56">
        <f t="shared" si="3"/>
        <v>2.6585861354989867E-3</v>
      </c>
      <c r="L66" s="56">
        <f t="shared" si="3"/>
        <v>-3.0452591202823662E-2</v>
      </c>
      <c r="M66" s="56">
        <f>LN('[2]Data SPX'!B79/'[2]Data SPX'!B78)</f>
        <v>1.7658434978474954E-2</v>
      </c>
      <c r="N66" s="56">
        <f>'[2]Data TBILL3M'!B65/100/12</f>
        <v>1.0583333333333332E-3</v>
      </c>
      <c r="P66" s="55">
        <f t="shared" si="9"/>
        <v>0.14061965051540237</v>
      </c>
      <c r="Q66" s="55">
        <f t="shared" si="9"/>
        <v>0.11096966490737538</v>
      </c>
      <c r="R66" s="55">
        <f t="shared" si="9"/>
        <v>8.12950102592679E-2</v>
      </c>
      <c r="S66" s="55">
        <f t="shared" si="9"/>
        <v>-1.149747197834347E-3</v>
      </c>
      <c r="T66" s="55">
        <f t="shared" si="9"/>
        <v>-3.4260924536156992E-2</v>
      </c>
      <c r="U66" s="55">
        <f t="shared" si="5"/>
        <v>1.660010164514162E-2</v>
      </c>
      <c r="W66" s="51"/>
    </row>
    <row r="67" spans="1:23" x14ac:dyDescent="0.35">
      <c r="A67" s="51">
        <v>38198</v>
      </c>
      <c r="B67" s="52">
        <v>0.57799999999999996</v>
      </c>
      <c r="C67" s="52">
        <v>38.89</v>
      </c>
      <c r="D67" s="52">
        <v>28.49</v>
      </c>
      <c r="E67" s="53">
        <v>88.19</v>
      </c>
      <c r="F67" s="53">
        <v>30.296399999999998</v>
      </c>
      <c r="H67" s="56">
        <f t="shared" si="3"/>
        <v>-3.4542348680875576E-3</v>
      </c>
      <c r="I67" s="56">
        <f t="shared" si="3"/>
        <v>-0.33581081233017801</v>
      </c>
      <c r="J67" s="56">
        <f t="shared" si="3"/>
        <v>-2.4539889615667028E-3</v>
      </c>
      <c r="K67" s="56">
        <f t="shared" si="3"/>
        <v>-6.5501885051931871E-2</v>
      </c>
      <c r="L67" s="56">
        <f t="shared" si="3"/>
        <v>-7.0078879314504641E-2</v>
      </c>
      <c r="M67" s="56">
        <f>LN('[2]Data SPX'!B80/'[2]Data SPX'!B79)</f>
        <v>-3.4980881290452091E-2</v>
      </c>
      <c r="N67" s="56">
        <f>'[2]Data TBILL3M'!B66/100/12</f>
        <v>1.1083333333333333E-3</v>
      </c>
      <c r="P67" s="55">
        <f t="shared" si="9"/>
        <v>-7.2625682014208909E-3</v>
      </c>
      <c r="Q67" s="55">
        <f t="shared" si="9"/>
        <v>-0.33961914566351137</v>
      </c>
      <c r="R67" s="55">
        <f t="shared" si="9"/>
        <v>-6.2623222949000365E-3</v>
      </c>
      <c r="S67" s="55">
        <f t="shared" si="9"/>
        <v>-6.9310218385265202E-2</v>
      </c>
      <c r="T67" s="55">
        <f t="shared" si="9"/>
        <v>-7.3887212647837971E-2</v>
      </c>
      <c r="U67" s="55">
        <f t="shared" si="5"/>
        <v>-3.6089214623785427E-2</v>
      </c>
      <c r="W67" s="51"/>
    </row>
    <row r="68" spans="1:23" x14ac:dyDescent="0.35">
      <c r="A68" s="51">
        <v>38230</v>
      </c>
      <c r="B68" s="52">
        <v>0.61399999999999999</v>
      </c>
      <c r="C68" s="52">
        <v>38.11</v>
      </c>
      <c r="D68" s="52">
        <v>27.3</v>
      </c>
      <c r="E68" s="53">
        <v>89.65</v>
      </c>
      <c r="F68" s="53">
        <v>30.9695</v>
      </c>
      <c r="H68" s="56">
        <f t="shared" si="3"/>
        <v>6.0421059474765053E-2</v>
      </c>
      <c r="I68" s="56">
        <f t="shared" si="3"/>
        <v>-2.0260433281887088E-2</v>
      </c>
      <c r="J68" s="56">
        <f t="shared" si="3"/>
        <v>-4.2666446318902831E-2</v>
      </c>
      <c r="K68" s="56">
        <f t="shared" si="3"/>
        <v>1.6419622151052551E-2</v>
      </c>
      <c r="L68" s="56">
        <f t="shared" si="3"/>
        <v>2.1973955623221689E-2</v>
      </c>
      <c r="M68" s="56">
        <f>LN('[2]Data SPX'!B81/'[2]Data SPX'!B80)</f>
        <v>1.9577104672886449E-3</v>
      </c>
      <c r="N68" s="56">
        <f>'[2]Data TBILL3M'!B67/100/12</f>
        <v>1.2333333333333335E-3</v>
      </c>
      <c r="P68" s="55">
        <f t="shared" si="9"/>
        <v>5.6612726141431716E-2</v>
      </c>
      <c r="Q68" s="55">
        <f t="shared" si="9"/>
        <v>-2.4068766615220422E-2</v>
      </c>
      <c r="R68" s="55">
        <f t="shared" si="9"/>
        <v>-4.6474779652236162E-2</v>
      </c>
      <c r="S68" s="55">
        <f t="shared" si="9"/>
        <v>1.2611288817719217E-2</v>
      </c>
      <c r="T68" s="55">
        <f t="shared" si="9"/>
        <v>1.8165622289888356E-2</v>
      </c>
      <c r="U68" s="55">
        <f t="shared" si="5"/>
        <v>7.2437713395531148E-4</v>
      </c>
      <c r="W68" s="51"/>
    </row>
    <row r="69" spans="1:23" x14ac:dyDescent="0.35">
      <c r="A69" s="51">
        <v>38260</v>
      </c>
      <c r="B69" s="52">
        <v>0.69199999999999995</v>
      </c>
      <c r="C69" s="52">
        <v>40.909999999999997</v>
      </c>
      <c r="D69" s="52">
        <v>27.65</v>
      </c>
      <c r="E69" s="53">
        <v>93.24</v>
      </c>
      <c r="F69" s="53">
        <v>29.007200000000001</v>
      </c>
      <c r="H69" s="56">
        <f t="shared" si="3"/>
        <v>0.11959102747052695</v>
      </c>
      <c r="I69" s="56">
        <f t="shared" si="3"/>
        <v>7.0897817055538243E-2</v>
      </c>
      <c r="J69" s="56">
        <f t="shared" si="3"/>
        <v>1.2739025777429712E-2</v>
      </c>
      <c r="K69" s="56">
        <f t="shared" si="3"/>
        <v>3.9263614116414276E-2</v>
      </c>
      <c r="L69" s="56">
        <f t="shared" si="3"/>
        <v>-6.5458774165474715E-2</v>
      </c>
      <c r="M69" s="56">
        <f>LN('[2]Data SPX'!B82/'[2]Data SPX'!B81)</f>
        <v>9.3817011792764454E-3</v>
      </c>
      <c r="N69" s="56">
        <f>'[2]Data TBILL3M'!B68/100/12</f>
        <v>1.3750000000000001E-3</v>
      </c>
      <c r="P69" s="55">
        <f t="shared" si="9"/>
        <v>0.11578269413719362</v>
      </c>
      <c r="Q69" s="55">
        <f t="shared" si="9"/>
        <v>6.7089483722204912E-2</v>
      </c>
      <c r="R69" s="55">
        <f t="shared" si="9"/>
        <v>8.9306924440963782E-3</v>
      </c>
      <c r="S69" s="55">
        <f t="shared" si="9"/>
        <v>3.5455280783080939E-2</v>
      </c>
      <c r="T69" s="55">
        <f t="shared" si="9"/>
        <v>-6.9267107498808045E-2</v>
      </c>
      <c r="U69" s="55">
        <f t="shared" si="5"/>
        <v>8.0067011792764459E-3</v>
      </c>
      <c r="W69" s="51"/>
    </row>
    <row r="70" spans="1:23" x14ac:dyDescent="0.35">
      <c r="A70" s="51">
        <v>38289</v>
      </c>
      <c r="B70" s="52">
        <v>0.93600000000000005</v>
      </c>
      <c r="C70" s="52">
        <v>34.14</v>
      </c>
      <c r="D70" s="52">
        <v>27.97</v>
      </c>
      <c r="E70" s="53">
        <v>98.38</v>
      </c>
      <c r="F70" s="53">
        <v>27.443100000000001</v>
      </c>
      <c r="H70" s="56">
        <f t="shared" ref="H70:L120" si="10">LN(B70/B69)</f>
        <v>0.30202952085992257</v>
      </c>
      <c r="I70" s="56">
        <f t="shared" si="10"/>
        <v>-0.18090481457501256</v>
      </c>
      <c r="J70" s="56">
        <f t="shared" si="10"/>
        <v>1.150677924552455E-2</v>
      </c>
      <c r="K70" s="56">
        <f t="shared" si="10"/>
        <v>5.3660717199637414E-2</v>
      </c>
      <c r="L70" s="56">
        <f t="shared" si="10"/>
        <v>-5.5429304795628853E-2</v>
      </c>
      <c r="M70" s="56">
        <f>LN('[2]Data SPX'!B83/'[2]Data SPX'!B82)</f>
        <v>1.3613167481492969E-2</v>
      </c>
      <c r="N70" s="56">
        <f>'[2]Data TBILL3M'!B69/100/12</f>
        <v>1.4666666666666667E-3</v>
      </c>
      <c r="P70" s="55">
        <f t="shared" si="9"/>
        <v>0.29822118752658922</v>
      </c>
      <c r="Q70" s="55">
        <f t="shared" si="9"/>
        <v>-0.18471314790834589</v>
      </c>
      <c r="R70" s="55">
        <f t="shared" si="9"/>
        <v>7.6984459121912166E-3</v>
      </c>
      <c r="S70" s="55">
        <f t="shared" si="9"/>
        <v>4.9852383866304084E-2</v>
      </c>
      <c r="T70" s="55">
        <f t="shared" si="9"/>
        <v>-5.9237638128962183E-2</v>
      </c>
      <c r="U70" s="55">
        <f t="shared" si="5"/>
        <v>1.2146500814826303E-2</v>
      </c>
      <c r="W70" s="51"/>
    </row>
    <row r="71" spans="1:23" x14ac:dyDescent="0.35">
      <c r="A71" s="51">
        <v>38321</v>
      </c>
      <c r="B71" s="52">
        <v>1.202</v>
      </c>
      <c r="C71" s="52">
        <v>39.630000000000003</v>
      </c>
      <c r="D71" s="52">
        <v>26.81</v>
      </c>
      <c r="E71" s="53">
        <v>104.76</v>
      </c>
      <c r="F71" s="53">
        <v>26.3245</v>
      </c>
      <c r="H71" s="56">
        <f t="shared" si="10"/>
        <v>0.25012663861756074</v>
      </c>
      <c r="I71" s="56">
        <f t="shared" si="10"/>
        <v>0.1491166898360492</v>
      </c>
      <c r="J71" s="56">
        <f t="shared" si="10"/>
        <v>-4.2357554966000424E-2</v>
      </c>
      <c r="K71" s="56">
        <f t="shared" si="10"/>
        <v>6.2834488272317413E-2</v>
      </c>
      <c r="L71" s="56">
        <f t="shared" si="10"/>
        <v>-4.1614705750226168E-2</v>
      </c>
      <c r="M71" s="56">
        <f>LN('[2]Data SPX'!B84/'[2]Data SPX'!B83)</f>
        <v>3.8366101004930465E-2</v>
      </c>
      <c r="N71" s="56">
        <f>'[2]Data TBILL3M'!B70/100/12</f>
        <v>1.725E-3</v>
      </c>
      <c r="P71" s="55">
        <f t="shared" si="9"/>
        <v>0.24631830528422741</v>
      </c>
      <c r="Q71" s="55">
        <f t="shared" si="9"/>
        <v>0.14530835650271587</v>
      </c>
      <c r="R71" s="55">
        <f t="shared" si="9"/>
        <v>-4.6165888299333754E-2</v>
      </c>
      <c r="S71" s="55">
        <f t="shared" si="9"/>
        <v>5.9026154938984082E-2</v>
      </c>
      <c r="T71" s="55">
        <f t="shared" si="9"/>
        <v>-4.5423039083559505E-2</v>
      </c>
      <c r="U71" s="55">
        <f t="shared" ref="U71:U134" si="11">M71-N71</f>
        <v>3.6641101004930468E-2</v>
      </c>
      <c r="W71" s="51"/>
    </row>
    <row r="72" spans="1:23" x14ac:dyDescent="0.35">
      <c r="A72" s="51">
        <v>38352</v>
      </c>
      <c r="B72" s="52">
        <v>1.1499999999999999</v>
      </c>
      <c r="C72" s="52">
        <v>44.26</v>
      </c>
      <c r="D72" s="52">
        <v>26.72</v>
      </c>
      <c r="E72" s="53">
        <v>104.04</v>
      </c>
      <c r="F72" s="53">
        <v>25.490300000000001</v>
      </c>
      <c r="H72" s="56">
        <f t="shared" si="10"/>
        <v>-4.4224893737857214E-2</v>
      </c>
      <c r="I72" s="56">
        <f t="shared" si="10"/>
        <v>0.1104949274205599</v>
      </c>
      <c r="J72" s="56">
        <f t="shared" si="10"/>
        <v>-3.3626035794229671E-3</v>
      </c>
      <c r="K72" s="56">
        <f t="shared" si="10"/>
        <v>-6.8965790590603286E-3</v>
      </c>
      <c r="L72" s="56">
        <f t="shared" si="10"/>
        <v>-3.2202076847267808E-2</v>
      </c>
      <c r="M72" s="56">
        <f>LN('[2]Data SPX'!B85/'[2]Data SPX'!B84)</f>
        <v>3.1937888881533552E-2</v>
      </c>
      <c r="N72" s="56">
        <f>'[2]Data TBILL3M'!B71/100/12</f>
        <v>1.825E-3</v>
      </c>
      <c r="P72" s="55">
        <f t="shared" si="9"/>
        <v>-4.8033227071190551E-2</v>
      </c>
      <c r="Q72" s="55">
        <f t="shared" si="9"/>
        <v>0.10668659408722657</v>
      </c>
      <c r="R72" s="55">
        <f t="shared" si="9"/>
        <v>-7.1709369127563004E-3</v>
      </c>
      <c r="S72" s="55">
        <f t="shared" si="9"/>
        <v>-1.0704912392393663E-2</v>
      </c>
      <c r="T72" s="55">
        <f t="shared" si="9"/>
        <v>-3.6010410180601138E-2</v>
      </c>
      <c r="U72" s="55">
        <f t="shared" si="11"/>
        <v>3.0112888881533552E-2</v>
      </c>
      <c r="W72" s="51"/>
    </row>
    <row r="73" spans="1:23" x14ac:dyDescent="0.35">
      <c r="A73" s="51">
        <v>38383</v>
      </c>
      <c r="B73" s="52">
        <v>1.3720000000000001</v>
      </c>
      <c r="C73" s="52">
        <v>43.21</v>
      </c>
      <c r="D73" s="52">
        <v>26.28</v>
      </c>
      <c r="E73" s="53">
        <v>107.85</v>
      </c>
      <c r="F73" s="53">
        <v>22.9024</v>
      </c>
      <c r="H73" s="56">
        <f t="shared" si="10"/>
        <v>0.17650758692853485</v>
      </c>
      <c r="I73" s="56">
        <f t="shared" si="10"/>
        <v>-2.4009384679061763E-2</v>
      </c>
      <c r="J73" s="56">
        <f t="shared" si="10"/>
        <v>-1.6604155052035149E-2</v>
      </c>
      <c r="K73" s="56">
        <f t="shared" si="10"/>
        <v>3.5965932254714582E-2</v>
      </c>
      <c r="L73" s="56">
        <f t="shared" si="10"/>
        <v>-0.10705627907792732</v>
      </c>
      <c r="M73" s="56">
        <f>LN('[2]Data SPX'!B86/'[2]Data SPX'!B85)</f>
        <v>-2.5926867589940793E-2</v>
      </c>
      <c r="N73" s="56">
        <f>'[2]Data TBILL3M'!B72/100/12</f>
        <v>1.9416666666666668E-3</v>
      </c>
      <c r="P73" s="55">
        <f t="shared" si="9"/>
        <v>0.17269925359520152</v>
      </c>
      <c r="Q73" s="55">
        <f t="shared" si="9"/>
        <v>-2.7817718012395097E-2</v>
      </c>
      <c r="R73" s="55">
        <f t="shared" si="9"/>
        <v>-2.0412488385368483E-2</v>
      </c>
      <c r="S73" s="55">
        <f t="shared" si="9"/>
        <v>3.2157598921381245E-2</v>
      </c>
      <c r="T73" s="55">
        <f t="shared" si="9"/>
        <v>-0.11086461241126065</v>
      </c>
      <c r="U73" s="55">
        <f t="shared" si="11"/>
        <v>-2.7868534256607461E-2</v>
      </c>
      <c r="W73" s="51"/>
    </row>
    <row r="74" spans="1:23" x14ac:dyDescent="0.35">
      <c r="A74" s="51">
        <v>38411</v>
      </c>
      <c r="B74" s="52">
        <v>1.5980000000000001</v>
      </c>
      <c r="C74" s="52">
        <v>35.229999999999997</v>
      </c>
      <c r="D74" s="52">
        <v>25.16</v>
      </c>
      <c r="E74" s="53">
        <v>108.8</v>
      </c>
      <c r="F74" s="53">
        <v>24.921600000000002</v>
      </c>
      <c r="H74" s="56">
        <f t="shared" si="10"/>
        <v>0.15248331804038945</v>
      </c>
      <c r="I74" s="56">
        <f t="shared" si="10"/>
        <v>-0.20417395759069559</v>
      </c>
      <c r="J74" s="56">
        <f t="shared" si="10"/>
        <v>-4.3552761784169988E-2</v>
      </c>
      <c r="K74" s="56">
        <f t="shared" si="10"/>
        <v>8.7699615866769567E-3</v>
      </c>
      <c r="L74" s="56">
        <f t="shared" si="10"/>
        <v>8.4493188753492959E-2</v>
      </c>
      <c r="M74" s="56">
        <f>LN('[2]Data SPX'!B87/'[2]Data SPX'!B86)</f>
        <v>1.8816587368521192E-2</v>
      </c>
      <c r="N74" s="56">
        <f>'[2]Data TBILL3M'!B73/100/12</f>
        <v>2.1166666666666664E-3</v>
      </c>
      <c r="P74" s="55">
        <f t="shared" si="9"/>
        <v>0.14867498470705612</v>
      </c>
      <c r="Q74" s="55">
        <f t="shared" si="9"/>
        <v>-0.20798229092402892</v>
      </c>
      <c r="R74" s="55">
        <f t="shared" si="9"/>
        <v>-4.7361095117503318E-2</v>
      </c>
      <c r="S74" s="55">
        <f t="shared" si="9"/>
        <v>4.961628253343623E-3</v>
      </c>
      <c r="T74" s="55">
        <f t="shared" si="9"/>
        <v>8.0684855420159629E-2</v>
      </c>
      <c r="U74" s="55">
        <f t="shared" si="11"/>
        <v>1.6699920701854526E-2</v>
      </c>
      <c r="W74" s="51"/>
    </row>
    <row r="75" spans="1:23" x14ac:dyDescent="0.35">
      <c r="A75" s="51">
        <v>38442</v>
      </c>
      <c r="B75" s="52">
        <v>1.4910000000000001</v>
      </c>
      <c r="C75" s="52">
        <v>34.299999999999997</v>
      </c>
      <c r="D75" s="52">
        <v>24.17</v>
      </c>
      <c r="E75" s="53">
        <v>109.99</v>
      </c>
      <c r="F75" s="53">
        <v>24.9026</v>
      </c>
      <c r="H75" s="56">
        <f t="shared" si="10"/>
        <v>-6.9305811561481551E-2</v>
      </c>
      <c r="I75" s="56">
        <f t="shared" si="10"/>
        <v>-2.6752638181252019E-2</v>
      </c>
      <c r="J75" s="56">
        <f t="shared" si="10"/>
        <v>-4.0143237116848071E-2</v>
      </c>
      <c r="K75" s="56">
        <f t="shared" si="10"/>
        <v>1.0878118147183069E-2</v>
      </c>
      <c r="L75" s="56">
        <f t="shared" si="10"/>
        <v>-7.6268162543501701E-4</v>
      </c>
      <c r="M75" s="56">
        <f>LN('[2]Data SPX'!B88/'[2]Data SPX'!B87)</f>
        <v>-1.9282253003616211E-2</v>
      </c>
      <c r="N75" s="56">
        <f>'[2]Data TBILL3M'!B74/100/12</f>
        <v>2.2833333333333334E-3</v>
      </c>
      <c r="P75" s="55">
        <f t="shared" si="9"/>
        <v>-7.3114144894814881E-2</v>
      </c>
      <c r="Q75" s="55">
        <f t="shared" si="9"/>
        <v>-3.0560971514585353E-2</v>
      </c>
      <c r="R75" s="55">
        <f t="shared" si="9"/>
        <v>-4.3951570450181401E-2</v>
      </c>
      <c r="S75" s="55">
        <f t="shared" si="9"/>
        <v>7.069784813849735E-3</v>
      </c>
      <c r="T75" s="55">
        <f t="shared" si="9"/>
        <v>-4.5710149587683511E-3</v>
      </c>
      <c r="U75" s="55">
        <f t="shared" si="11"/>
        <v>-2.1565586336949542E-2</v>
      </c>
      <c r="W75" s="51"/>
    </row>
    <row r="76" spans="1:23" x14ac:dyDescent="0.35">
      <c r="A76" s="51">
        <v>38471</v>
      </c>
      <c r="B76" s="52">
        <v>1.286</v>
      </c>
      <c r="C76" s="52">
        <v>32.36</v>
      </c>
      <c r="D76" s="52">
        <v>25.3</v>
      </c>
      <c r="E76" s="53">
        <v>106.79</v>
      </c>
      <c r="F76" s="53">
        <v>25.755800000000001</v>
      </c>
      <c r="H76" s="56">
        <f t="shared" si="10"/>
        <v>-0.14791040996717378</v>
      </c>
      <c r="I76" s="56">
        <f t="shared" si="10"/>
        <v>-5.822226198160322E-2</v>
      </c>
      <c r="J76" s="56">
        <f t="shared" si="10"/>
        <v>4.5692201018082794E-2</v>
      </c>
      <c r="K76" s="56">
        <f t="shared" si="10"/>
        <v>-2.9525163385571377E-2</v>
      </c>
      <c r="L76" s="56">
        <f t="shared" si="10"/>
        <v>3.3687628774660139E-2</v>
      </c>
      <c r="M76" s="56">
        <f>LN('[2]Data SPX'!B89/'[2]Data SPX'!B88)</f>
        <v>-2.0438992432647851E-2</v>
      </c>
      <c r="N76" s="56">
        <f>'[2]Data TBILL3M'!B75/100/12</f>
        <v>2.3166666666666665E-3</v>
      </c>
      <c r="P76" s="55">
        <f t="shared" si="9"/>
        <v>-0.15171874330050711</v>
      </c>
      <c r="Q76" s="55">
        <f t="shared" si="9"/>
        <v>-6.2030595314936557E-2</v>
      </c>
      <c r="R76" s="55">
        <f t="shared" si="9"/>
        <v>4.1883867684749457E-2</v>
      </c>
      <c r="S76" s="55">
        <f t="shared" si="9"/>
        <v>-3.3333496718904711E-2</v>
      </c>
      <c r="T76" s="55">
        <f t="shared" si="9"/>
        <v>2.9879295441326805E-2</v>
      </c>
      <c r="U76" s="55">
        <f t="shared" si="11"/>
        <v>-2.2755659099314519E-2</v>
      </c>
      <c r="W76" s="51"/>
    </row>
    <row r="77" spans="1:23" x14ac:dyDescent="0.35">
      <c r="A77" s="51">
        <v>38503</v>
      </c>
      <c r="B77" s="52">
        <v>1.419</v>
      </c>
      <c r="C77" s="52">
        <v>35.590000000000003</v>
      </c>
      <c r="D77" s="52">
        <v>25.8</v>
      </c>
      <c r="E77" s="53">
        <v>97.5</v>
      </c>
      <c r="F77" s="53">
        <v>26.447800000000001</v>
      </c>
      <c r="H77" s="56">
        <f t="shared" si="10"/>
        <v>9.8415772362477949E-2</v>
      </c>
      <c r="I77" s="56">
        <f t="shared" si="10"/>
        <v>9.5141607331810416E-2</v>
      </c>
      <c r="J77" s="56">
        <f t="shared" si="10"/>
        <v>1.9570096194097296E-2</v>
      </c>
      <c r="K77" s="56">
        <f t="shared" si="10"/>
        <v>-9.1011911179652433E-2</v>
      </c>
      <c r="L77" s="56">
        <f t="shared" si="10"/>
        <v>2.6513134576747577E-2</v>
      </c>
      <c r="M77" s="56">
        <f>LN('[2]Data SPX'!B90/'[2]Data SPX'!B89)</f>
        <v>2.7106921727809662E-2</v>
      </c>
      <c r="N77" s="56">
        <f>'[2]Data TBILL3M'!B76/100/12</f>
        <v>2.3666666666666667E-3</v>
      </c>
      <c r="P77" s="55">
        <f t="shared" si="9"/>
        <v>9.4607439029144619E-2</v>
      </c>
      <c r="Q77" s="55">
        <f t="shared" si="9"/>
        <v>9.1333273998477085E-2</v>
      </c>
      <c r="R77" s="55">
        <f t="shared" si="9"/>
        <v>1.5761762860763962E-2</v>
      </c>
      <c r="S77" s="55">
        <f t="shared" si="9"/>
        <v>-9.4820244512985763E-2</v>
      </c>
      <c r="T77" s="55">
        <f t="shared" si="9"/>
        <v>2.2704801243414244E-2</v>
      </c>
      <c r="U77" s="55">
        <f t="shared" si="11"/>
        <v>2.4740255061142996E-2</v>
      </c>
      <c r="W77" s="51"/>
    </row>
    <row r="78" spans="1:23" x14ac:dyDescent="0.35">
      <c r="A78" s="51">
        <v>38533</v>
      </c>
      <c r="B78" s="52">
        <v>1.3140000000000001</v>
      </c>
      <c r="C78" s="52">
        <v>33.06</v>
      </c>
      <c r="D78" s="52">
        <v>24.84</v>
      </c>
      <c r="E78" s="53">
        <v>102.02</v>
      </c>
      <c r="F78" s="53">
        <v>26.144400000000001</v>
      </c>
      <c r="H78" s="56">
        <f t="shared" si="10"/>
        <v>-7.6876478115486785E-2</v>
      </c>
      <c r="I78" s="56">
        <f t="shared" si="10"/>
        <v>-7.3740607129223201E-2</v>
      </c>
      <c r="J78" s="56">
        <f t="shared" si="10"/>
        <v>-3.7919234862293726E-2</v>
      </c>
      <c r="K78" s="56">
        <f t="shared" si="10"/>
        <v>4.5316494490978937E-2</v>
      </c>
      <c r="L78" s="56">
        <f t="shared" si="10"/>
        <v>-1.1537960603455334E-2</v>
      </c>
      <c r="M78" s="56">
        <f>LN('[2]Data SPX'!B91/'[2]Data SPX'!B90)</f>
        <v>2.3694702466779045E-3</v>
      </c>
      <c r="N78" s="56">
        <f>'[2]Data TBILL3M'!B77/100/12</f>
        <v>2.4750000000000002E-3</v>
      </c>
      <c r="P78" s="55">
        <f t="shared" si="9"/>
        <v>-8.0684811448820115E-2</v>
      </c>
      <c r="Q78" s="55">
        <f t="shared" si="9"/>
        <v>-7.7548940462556532E-2</v>
      </c>
      <c r="R78" s="55">
        <f t="shared" si="9"/>
        <v>-4.1727568195627063E-2</v>
      </c>
      <c r="S78" s="55">
        <f t="shared" si="9"/>
        <v>4.1508161157645607E-2</v>
      </c>
      <c r="T78" s="55">
        <f t="shared" si="9"/>
        <v>-1.5346293936788668E-2</v>
      </c>
      <c r="U78" s="55">
        <f t="shared" si="11"/>
        <v>-1.0552975332209572E-4</v>
      </c>
      <c r="W78" s="51"/>
    </row>
    <row r="79" spans="1:23" x14ac:dyDescent="0.35">
      <c r="A79" s="51">
        <v>38562</v>
      </c>
      <c r="B79" s="52">
        <v>1.5229999999999999</v>
      </c>
      <c r="C79" s="52">
        <v>45.15</v>
      </c>
      <c r="D79" s="52">
        <v>25.61</v>
      </c>
      <c r="E79" s="53">
        <v>107.48</v>
      </c>
      <c r="F79" s="53">
        <v>25.1206</v>
      </c>
      <c r="H79" s="56">
        <f t="shared" si="10"/>
        <v>0.14760615385060583</v>
      </c>
      <c r="I79" s="56">
        <f t="shared" si="10"/>
        <v>0.31166618747011626</v>
      </c>
      <c r="J79" s="56">
        <f t="shared" si="10"/>
        <v>3.0527643146155779E-2</v>
      </c>
      <c r="K79" s="56">
        <f t="shared" si="10"/>
        <v>5.2135911252510138E-2</v>
      </c>
      <c r="L79" s="56">
        <f t="shared" si="10"/>
        <v>-3.9946791773085515E-2</v>
      </c>
      <c r="M79" s="56">
        <f>LN('[2]Data SPX'!B92/'[2]Data SPX'!B91)</f>
        <v>3.5597342109326163E-2</v>
      </c>
      <c r="N79" s="56">
        <f>'[2]Data TBILL3M'!B78/100/12</f>
        <v>2.6833333333333331E-3</v>
      </c>
      <c r="P79" s="55">
        <f t="shared" si="9"/>
        <v>0.1437978205172725</v>
      </c>
      <c r="Q79" s="55">
        <f t="shared" si="9"/>
        <v>0.3078578541367829</v>
      </c>
      <c r="R79" s="55">
        <f t="shared" si="9"/>
        <v>2.6719309812822445E-2</v>
      </c>
      <c r="S79" s="55">
        <f t="shared" si="9"/>
        <v>4.8327577919176801E-2</v>
      </c>
      <c r="T79" s="55">
        <f t="shared" si="9"/>
        <v>-4.3755125106418852E-2</v>
      </c>
      <c r="U79" s="55">
        <f t="shared" si="11"/>
        <v>3.2914008775992827E-2</v>
      </c>
      <c r="W79" s="51"/>
    </row>
    <row r="80" spans="1:23" x14ac:dyDescent="0.35">
      <c r="A80" s="51">
        <v>38595</v>
      </c>
      <c r="B80" s="52">
        <v>1.675</v>
      </c>
      <c r="C80" s="52">
        <v>42.69</v>
      </c>
      <c r="D80" s="52">
        <v>27.38</v>
      </c>
      <c r="E80" s="53">
        <v>111.18</v>
      </c>
      <c r="F80" s="53">
        <v>24.153700000000001</v>
      </c>
      <c r="H80" s="56">
        <f t="shared" si="10"/>
        <v>9.5131091364005077E-2</v>
      </c>
      <c r="I80" s="56">
        <f t="shared" si="10"/>
        <v>-5.6025579093123709E-2</v>
      </c>
      <c r="J80" s="56">
        <f t="shared" si="10"/>
        <v>6.6829919648869029E-2</v>
      </c>
      <c r="K80" s="56">
        <f t="shared" si="10"/>
        <v>3.384572577803293E-2</v>
      </c>
      <c r="L80" s="56">
        <f t="shared" si="10"/>
        <v>-3.9250649192070428E-2</v>
      </c>
      <c r="M80" s="56">
        <f>LN('[2]Data SPX'!B93/'[2]Data SPX'!B92)</f>
        <v>-1.1517974293983484E-2</v>
      </c>
      <c r="N80" s="56">
        <f>'[2]Data TBILL3M'!B79/100/12</f>
        <v>2.8666666666666667E-3</v>
      </c>
      <c r="P80" s="55">
        <f t="shared" si="9"/>
        <v>9.1322758030671747E-2</v>
      </c>
      <c r="Q80" s="55">
        <f t="shared" si="9"/>
        <v>-5.9833912426457039E-2</v>
      </c>
      <c r="R80" s="55">
        <f t="shared" si="9"/>
        <v>6.3021586315535699E-2</v>
      </c>
      <c r="S80" s="55">
        <f t="shared" si="9"/>
        <v>3.0037392444699596E-2</v>
      </c>
      <c r="T80" s="55">
        <f t="shared" si="9"/>
        <v>-4.3058982525403758E-2</v>
      </c>
      <c r="U80" s="55">
        <f t="shared" si="11"/>
        <v>-1.438464096065015E-2</v>
      </c>
      <c r="W80" s="51"/>
    </row>
    <row r="81" spans="1:23" x14ac:dyDescent="0.35">
      <c r="A81" s="51">
        <v>38625</v>
      </c>
      <c r="B81" s="52">
        <v>1.915</v>
      </c>
      <c r="C81" s="52">
        <v>45.31</v>
      </c>
      <c r="D81" s="52">
        <v>25.73</v>
      </c>
      <c r="E81" s="53">
        <v>121.58</v>
      </c>
      <c r="F81" s="53">
        <v>23.670300000000001</v>
      </c>
      <c r="H81" s="56">
        <f t="shared" si="10"/>
        <v>0.13390445735557949</v>
      </c>
      <c r="I81" s="56">
        <f t="shared" si="10"/>
        <v>5.9563057909176174E-2</v>
      </c>
      <c r="J81" s="56">
        <f t="shared" si="10"/>
        <v>-6.2155193566649919E-2</v>
      </c>
      <c r="K81" s="56">
        <f t="shared" si="10"/>
        <v>8.9421972795253005E-2</v>
      </c>
      <c r="L81" s="56">
        <f t="shared" si="10"/>
        <v>-2.0216479756191445E-2</v>
      </c>
      <c r="M81" s="56">
        <f>LN('[2]Data SPX'!B94/'[2]Data SPX'!B93)</f>
        <v>6.9559818376188094E-3</v>
      </c>
      <c r="N81" s="56">
        <f>'[2]Data TBILL3M'!B80/100/12</f>
        <v>2.8500000000000001E-3</v>
      </c>
      <c r="P81" s="55">
        <f t="shared" si="9"/>
        <v>0.13009612402224616</v>
      </c>
      <c r="Q81" s="55">
        <f t="shared" si="9"/>
        <v>5.5754724575842837E-2</v>
      </c>
      <c r="R81" s="55">
        <f t="shared" si="9"/>
        <v>-6.5963526899983249E-2</v>
      </c>
      <c r="S81" s="55">
        <f t="shared" si="9"/>
        <v>8.5613639461919674E-2</v>
      </c>
      <c r="T81" s="55">
        <f t="shared" si="9"/>
        <v>-2.4024813089524779E-2</v>
      </c>
      <c r="U81" s="55">
        <f t="shared" si="11"/>
        <v>4.1059818376188092E-3</v>
      </c>
      <c r="W81" s="51"/>
    </row>
    <row r="82" spans="1:23" x14ac:dyDescent="0.35">
      <c r="A82" s="51">
        <v>38656</v>
      </c>
      <c r="B82" s="52">
        <v>2.0550000000000002</v>
      </c>
      <c r="C82" s="52">
        <v>39.869999999999997</v>
      </c>
      <c r="D82" s="52">
        <v>25.7</v>
      </c>
      <c r="E82" s="53">
        <v>126.37</v>
      </c>
      <c r="F82" s="53">
        <v>20.6084</v>
      </c>
      <c r="H82" s="56">
        <f t="shared" si="10"/>
        <v>7.0558225315588752E-2</v>
      </c>
      <c r="I82" s="56">
        <f t="shared" si="10"/>
        <v>-0.12790359728578329</v>
      </c>
      <c r="J82" s="56">
        <f t="shared" si="10"/>
        <v>-1.1666343924787194E-3</v>
      </c>
      <c r="K82" s="56">
        <f t="shared" si="10"/>
        <v>3.8641629450012954E-2</v>
      </c>
      <c r="L82" s="56">
        <f t="shared" si="10"/>
        <v>-0.13852233804534328</v>
      </c>
      <c r="M82" s="56">
        <f>LN('[2]Data SPX'!B95/'[2]Data SPX'!B94)</f>
        <v>-1.8069541515253126E-2</v>
      </c>
      <c r="N82" s="56">
        <f>'[2]Data TBILL3M'!B81/100/12</f>
        <v>3.0916666666666666E-3</v>
      </c>
      <c r="P82" s="55">
        <f t="shared" si="9"/>
        <v>6.6749891982255422E-2</v>
      </c>
      <c r="Q82" s="55">
        <f t="shared" si="9"/>
        <v>-0.13171193061911662</v>
      </c>
      <c r="R82" s="55">
        <f t="shared" si="9"/>
        <v>-4.9749677258120531E-3</v>
      </c>
      <c r="S82" s="55">
        <f t="shared" si="9"/>
        <v>3.4833296116679624E-2</v>
      </c>
      <c r="T82" s="55">
        <f t="shared" si="9"/>
        <v>-0.14233067137867661</v>
      </c>
      <c r="U82" s="55">
        <f t="shared" si="11"/>
        <v>-2.1161208181919793E-2</v>
      </c>
      <c r="W82" s="51"/>
    </row>
    <row r="83" spans="1:23" x14ac:dyDescent="0.35">
      <c r="A83" s="51">
        <v>38686</v>
      </c>
      <c r="B83" s="52">
        <v>2.4220000000000002</v>
      </c>
      <c r="C83" s="52">
        <v>48.45</v>
      </c>
      <c r="D83" s="52">
        <v>27.68</v>
      </c>
      <c r="E83" s="53">
        <v>128.96</v>
      </c>
      <c r="F83" s="53">
        <v>20.096499999999999</v>
      </c>
      <c r="H83" s="56">
        <f t="shared" si="10"/>
        <v>0.16431779718270265</v>
      </c>
      <c r="I83" s="56">
        <f t="shared" si="10"/>
        <v>0.1949081769435117</v>
      </c>
      <c r="J83" s="56">
        <f t="shared" si="10"/>
        <v>7.4219138848294661E-2</v>
      </c>
      <c r="K83" s="56">
        <f t="shared" si="10"/>
        <v>2.0288166987728767E-2</v>
      </c>
      <c r="L83" s="56">
        <f t="shared" si="10"/>
        <v>-2.5153089121940697E-2</v>
      </c>
      <c r="M83" s="56">
        <f>LN('[2]Data SPX'!B96/'[2]Data SPX'!B95)</f>
        <v>3.4810756316797052E-2</v>
      </c>
      <c r="N83" s="56">
        <f>'[2]Data TBILL3M'!B82/100/12</f>
        <v>3.2333333333333333E-3</v>
      </c>
      <c r="P83" s="55">
        <f t="shared" si="9"/>
        <v>0.16050946384936932</v>
      </c>
      <c r="Q83" s="55">
        <f t="shared" si="9"/>
        <v>0.19109984361017837</v>
      </c>
      <c r="R83" s="55">
        <f t="shared" si="9"/>
        <v>7.041080551496133E-2</v>
      </c>
      <c r="S83" s="55">
        <f t="shared" si="9"/>
        <v>1.6479833654395433E-2</v>
      </c>
      <c r="T83" s="55">
        <f t="shared" si="9"/>
        <v>-2.8961422455274031E-2</v>
      </c>
      <c r="U83" s="55">
        <f t="shared" si="11"/>
        <v>3.1577422983463721E-2</v>
      </c>
      <c r="W83" s="51"/>
    </row>
    <row r="84" spans="1:23" x14ac:dyDescent="0.35">
      <c r="A84" s="51">
        <v>38716</v>
      </c>
      <c r="B84" s="52">
        <v>2.5619999999999998</v>
      </c>
      <c r="C84" s="52">
        <v>47.15</v>
      </c>
      <c r="D84" s="52">
        <v>26.15</v>
      </c>
      <c r="E84" s="53">
        <v>127.71</v>
      </c>
      <c r="F84" s="53">
        <v>22.106200000000001</v>
      </c>
      <c r="H84" s="56">
        <f t="shared" si="10"/>
        <v>5.6194558343641864E-2</v>
      </c>
      <c r="I84" s="56">
        <f t="shared" si="10"/>
        <v>-2.7198329257308789E-2</v>
      </c>
      <c r="J84" s="56">
        <f t="shared" si="10"/>
        <v>-5.6860940238536897E-2</v>
      </c>
      <c r="K84" s="56">
        <f t="shared" si="10"/>
        <v>-9.740210250147598E-3</v>
      </c>
      <c r="L84" s="56">
        <f t="shared" si="10"/>
        <v>9.5312441615787155E-2</v>
      </c>
      <c r="M84" s="56">
        <f>LN('[2]Data SPX'!B97/'[2]Data SPX'!B96)</f>
        <v>-1.2008551530743193E-3</v>
      </c>
      <c r="N84" s="56">
        <f>'[2]Data TBILL3M'!B83/100/12</f>
        <v>3.241666666666667E-3</v>
      </c>
      <c r="P84" s="55">
        <f t="shared" si="9"/>
        <v>5.2386225010308526E-2</v>
      </c>
      <c r="Q84" s="55">
        <f t="shared" si="9"/>
        <v>-3.1006662590642123E-2</v>
      </c>
      <c r="R84" s="55">
        <f t="shared" si="9"/>
        <v>-6.0669273571870228E-2</v>
      </c>
      <c r="S84" s="55">
        <f t="shared" si="9"/>
        <v>-1.3548543583480932E-2</v>
      </c>
      <c r="T84" s="55">
        <f t="shared" si="9"/>
        <v>9.1504108282453825E-2</v>
      </c>
      <c r="U84" s="55">
        <f t="shared" si="11"/>
        <v>-4.4425218197409865E-3</v>
      </c>
      <c r="W84" s="51"/>
    </row>
    <row r="85" spans="1:23" x14ac:dyDescent="0.35">
      <c r="A85" s="51">
        <v>38748</v>
      </c>
      <c r="B85" s="52">
        <v>2.6909999999999998</v>
      </c>
      <c r="C85" s="52">
        <v>44.68</v>
      </c>
      <c r="D85" s="52">
        <v>28.15</v>
      </c>
      <c r="E85" s="53">
        <v>141.25</v>
      </c>
      <c r="F85" s="53">
        <v>24.343299999999999</v>
      </c>
      <c r="H85" s="56">
        <f t="shared" si="10"/>
        <v>4.9124668270226206E-2</v>
      </c>
      <c r="I85" s="56">
        <f t="shared" si="10"/>
        <v>-5.3808034878466492E-2</v>
      </c>
      <c r="J85" s="56">
        <f t="shared" si="10"/>
        <v>7.3698164074767467E-2</v>
      </c>
      <c r="K85" s="56">
        <f t="shared" si="10"/>
        <v>0.10076930151837969</v>
      </c>
      <c r="L85" s="56">
        <f t="shared" si="10"/>
        <v>9.6398545497376226E-2</v>
      </c>
      <c r="M85" s="56">
        <f>LN('[2]Data SPX'!B98/'[2]Data SPX'!B97)</f>
        <v>2.5310598499491688E-2</v>
      </c>
      <c r="N85" s="56">
        <f>'[2]Data TBILL3M'!B84/100/12</f>
        <v>3.5333333333333332E-3</v>
      </c>
      <c r="P85" s="55">
        <f t="shared" si="9"/>
        <v>4.5316334936892869E-2</v>
      </c>
      <c r="Q85" s="55">
        <f t="shared" si="9"/>
        <v>-5.7616368211799829E-2</v>
      </c>
      <c r="R85" s="55">
        <f t="shared" si="9"/>
        <v>6.9889830741434136E-2</v>
      </c>
      <c r="S85" s="55">
        <f t="shared" si="9"/>
        <v>9.6960968185046362E-2</v>
      </c>
      <c r="T85" s="55">
        <f t="shared" si="9"/>
        <v>9.2590212164042895E-2</v>
      </c>
      <c r="U85" s="55">
        <f t="shared" si="11"/>
        <v>2.1777265166158355E-2</v>
      </c>
      <c r="W85" s="51"/>
    </row>
    <row r="86" spans="1:23" x14ac:dyDescent="0.35">
      <c r="A86" s="51">
        <v>38776</v>
      </c>
      <c r="B86" s="52">
        <v>2.4460000000000002</v>
      </c>
      <c r="C86" s="52">
        <v>37.44</v>
      </c>
      <c r="D86" s="52">
        <v>26.87</v>
      </c>
      <c r="E86" s="53">
        <v>141.29</v>
      </c>
      <c r="F86" s="53">
        <v>24.826799999999999</v>
      </c>
      <c r="H86" s="56">
        <f t="shared" si="10"/>
        <v>-9.5458834479787966E-2</v>
      </c>
      <c r="I86" s="56">
        <f t="shared" si="10"/>
        <v>-0.17678632259160873</v>
      </c>
      <c r="J86" s="56">
        <f t="shared" si="10"/>
        <v>-4.6536931958299464E-2</v>
      </c>
      <c r="K86" s="56">
        <f t="shared" si="10"/>
        <v>2.8314575116612659E-4</v>
      </c>
      <c r="L86" s="56">
        <f t="shared" si="10"/>
        <v>1.9667057192877098E-2</v>
      </c>
      <c r="M86" s="56">
        <f>LN('[2]Data SPX'!B99/'[2]Data SPX'!B98)</f>
        <v>3.7482430549724854E-4</v>
      </c>
      <c r="N86" s="56">
        <f>'[2]Data TBILL3M'!B85/100/12</f>
        <v>3.6916666666666664E-3</v>
      </c>
      <c r="P86" s="55">
        <f t="shared" si="9"/>
        <v>-9.9267167813121296E-2</v>
      </c>
      <c r="Q86" s="55">
        <f t="shared" si="9"/>
        <v>-0.18059465592494206</v>
      </c>
      <c r="R86" s="55">
        <f t="shared" si="9"/>
        <v>-5.0345265291632801E-2</v>
      </c>
      <c r="S86" s="55">
        <f t="shared" si="9"/>
        <v>-3.5251875821672072E-3</v>
      </c>
      <c r="T86" s="55">
        <f t="shared" si="9"/>
        <v>1.5858723859543764E-2</v>
      </c>
      <c r="U86" s="55">
        <f t="shared" si="11"/>
        <v>-3.3168423611694177E-3</v>
      </c>
      <c r="W86" s="51"/>
    </row>
    <row r="87" spans="1:23" x14ac:dyDescent="0.35">
      <c r="A87" s="51">
        <v>38807</v>
      </c>
      <c r="B87" s="52">
        <v>2.2400000000000002</v>
      </c>
      <c r="C87" s="52">
        <v>36.57</v>
      </c>
      <c r="D87" s="52">
        <v>27.21</v>
      </c>
      <c r="E87" s="53">
        <v>156.96</v>
      </c>
      <c r="F87" s="53">
        <v>23.622900000000001</v>
      </c>
      <c r="H87" s="56">
        <f t="shared" si="10"/>
        <v>-8.7978171398032143E-2</v>
      </c>
      <c r="I87" s="56">
        <f t="shared" si="10"/>
        <v>-2.3511419448101364E-2</v>
      </c>
      <c r="J87" s="56">
        <f t="shared" si="10"/>
        <v>1.2574130167755127E-2</v>
      </c>
      <c r="K87" s="56">
        <f t="shared" si="10"/>
        <v>0.10517648003933654</v>
      </c>
      <c r="L87" s="56">
        <f t="shared" si="10"/>
        <v>-4.9707134315494589E-2</v>
      </c>
      <c r="M87" s="56">
        <f>LN('[2]Data SPX'!B100/'[2]Data SPX'!B99)</f>
        <v>1.138060832637169E-2</v>
      </c>
      <c r="N87" s="56">
        <f>'[2]Data TBILL3M'!B86/100/12</f>
        <v>3.7583333333333336E-3</v>
      </c>
      <c r="P87" s="55">
        <f t="shared" si="9"/>
        <v>-9.1786504731365473E-2</v>
      </c>
      <c r="Q87" s="55">
        <f t="shared" si="9"/>
        <v>-2.7319752781434697E-2</v>
      </c>
      <c r="R87" s="55">
        <f t="shared" si="9"/>
        <v>8.7657968344217931E-3</v>
      </c>
      <c r="S87" s="55">
        <f t="shared" si="9"/>
        <v>0.10136814670600321</v>
      </c>
      <c r="T87" s="55">
        <f t="shared" si="9"/>
        <v>-5.3515467648827919E-2</v>
      </c>
      <c r="U87" s="55">
        <f t="shared" si="11"/>
        <v>7.6222749930383565E-3</v>
      </c>
      <c r="W87" s="51"/>
    </row>
    <row r="88" spans="1:23" x14ac:dyDescent="0.35">
      <c r="A88" s="51">
        <v>38835</v>
      </c>
      <c r="B88" s="52">
        <v>2.5139999999999998</v>
      </c>
      <c r="C88" s="52">
        <v>35.22</v>
      </c>
      <c r="D88" s="52">
        <v>24.15</v>
      </c>
      <c r="E88" s="53">
        <v>160.29</v>
      </c>
      <c r="F88" s="53">
        <v>24.011500000000002</v>
      </c>
      <c r="H88" s="56">
        <f t="shared" si="10"/>
        <v>0.11539924430110711</v>
      </c>
      <c r="I88" s="56">
        <f t="shared" si="10"/>
        <v>-3.7614129093229844E-2</v>
      </c>
      <c r="J88" s="56">
        <f t="shared" si="10"/>
        <v>-0.11930017269657327</v>
      </c>
      <c r="K88" s="56">
        <f t="shared" si="10"/>
        <v>2.099367882073663E-2</v>
      </c>
      <c r="L88" s="56">
        <f t="shared" si="10"/>
        <v>1.6316301710858183E-2</v>
      </c>
      <c r="M88" s="56">
        <f>LN('[2]Data SPX'!B101/'[2]Data SPX'!B100)</f>
        <v>1.2099412213566437E-2</v>
      </c>
      <c r="N88" s="56">
        <f>'[2]Data TBILL3M'!B87/100/12</f>
        <v>3.8333333333333331E-3</v>
      </c>
      <c r="P88" s="55">
        <f t="shared" si="9"/>
        <v>0.11159091096777378</v>
      </c>
      <c r="Q88" s="55">
        <f t="shared" si="9"/>
        <v>-4.1422462426563181E-2</v>
      </c>
      <c r="R88" s="55">
        <f t="shared" si="9"/>
        <v>-0.1231085060299066</v>
      </c>
      <c r="S88" s="55">
        <f t="shared" si="9"/>
        <v>1.7185345487403296E-2</v>
      </c>
      <c r="T88" s="55">
        <f t="shared" si="9"/>
        <v>1.2507968377524849E-2</v>
      </c>
      <c r="U88" s="55">
        <f t="shared" si="11"/>
        <v>8.2660788802331048E-3</v>
      </c>
      <c r="W88" s="51"/>
    </row>
    <row r="89" spans="1:23" x14ac:dyDescent="0.35">
      <c r="A89" s="51">
        <v>38868</v>
      </c>
      <c r="B89" s="52">
        <v>2.1269999999999998</v>
      </c>
      <c r="C89" s="52">
        <v>34.520000000000003</v>
      </c>
      <c r="D89" s="52">
        <v>22.65</v>
      </c>
      <c r="E89" s="53">
        <v>150.94999999999999</v>
      </c>
      <c r="F89" s="53">
        <v>22.4285</v>
      </c>
      <c r="H89" s="56">
        <f t="shared" si="10"/>
        <v>-0.16716257394995557</v>
      </c>
      <c r="I89" s="56">
        <f t="shared" si="10"/>
        <v>-2.0075236852832787E-2</v>
      </c>
      <c r="J89" s="56">
        <f t="shared" si="10"/>
        <v>-6.4124528169538675E-2</v>
      </c>
      <c r="K89" s="56">
        <f t="shared" si="10"/>
        <v>-6.0036018484941868E-2</v>
      </c>
      <c r="L89" s="56">
        <f t="shared" si="10"/>
        <v>-6.8200410676376541E-2</v>
      </c>
      <c r="M89" s="56">
        <f>LN('[2]Data SPX'!B102/'[2]Data SPX'!B101)</f>
        <v>-3.1593480403450065E-2</v>
      </c>
      <c r="N89" s="56">
        <f>'[2]Data TBILL3M'!B88/100/12</f>
        <v>3.933333333333333E-3</v>
      </c>
      <c r="P89" s="55">
        <f t="shared" si="9"/>
        <v>-0.1709709072832889</v>
      </c>
      <c r="Q89" s="55">
        <f t="shared" si="9"/>
        <v>-2.3883570186166121E-2</v>
      </c>
      <c r="R89" s="55">
        <f t="shared" si="9"/>
        <v>-6.7932861502872005E-2</v>
      </c>
      <c r="S89" s="55">
        <f t="shared" si="9"/>
        <v>-6.3844351818275205E-2</v>
      </c>
      <c r="T89" s="55">
        <f t="shared" si="9"/>
        <v>-7.2008744009709871E-2</v>
      </c>
      <c r="U89" s="55">
        <f t="shared" si="11"/>
        <v>-3.5526813736783396E-2</v>
      </c>
      <c r="W89" s="51"/>
    </row>
    <row r="90" spans="1:23" x14ac:dyDescent="0.35">
      <c r="A90" s="51">
        <v>38898</v>
      </c>
      <c r="B90" s="52">
        <v>2.044</v>
      </c>
      <c r="C90" s="52">
        <v>38.69</v>
      </c>
      <c r="D90" s="52">
        <v>23.3</v>
      </c>
      <c r="E90" s="53">
        <v>150.43</v>
      </c>
      <c r="F90" s="53">
        <v>22.2484</v>
      </c>
      <c r="H90" s="56">
        <f t="shared" si="10"/>
        <v>-3.9803863876641962E-2</v>
      </c>
      <c r="I90" s="56">
        <f t="shared" si="10"/>
        <v>0.11404230249719421</v>
      </c>
      <c r="J90" s="56">
        <f t="shared" si="10"/>
        <v>2.8293508642611997E-2</v>
      </c>
      <c r="K90" s="56">
        <f t="shared" si="10"/>
        <v>-3.4507964431152545E-3</v>
      </c>
      <c r="L90" s="56">
        <f t="shared" si="10"/>
        <v>-8.0623756603141923E-3</v>
      </c>
      <c r="M90" s="56">
        <f>LN('[2]Data SPX'!B103/'[2]Data SPX'!B102)</f>
        <v>5.2721658412404715E-4</v>
      </c>
      <c r="N90" s="56">
        <f>'[2]Data TBILL3M'!B89/100/12</f>
        <v>3.9916666666666668E-3</v>
      </c>
      <c r="P90" s="55">
        <f t="shared" si="9"/>
        <v>-4.3612197209975292E-2</v>
      </c>
      <c r="Q90" s="55">
        <f t="shared" si="9"/>
        <v>0.11023396916386088</v>
      </c>
      <c r="R90" s="55">
        <f t="shared" si="9"/>
        <v>2.4485175309278663E-2</v>
      </c>
      <c r="S90" s="55">
        <f t="shared" si="9"/>
        <v>-7.2591297764485882E-3</v>
      </c>
      <c r="T90" s="55">
        <f t="shared" si="9"/>
        <v>-1.1870708993647526E-2</v>
      </c>
      <c r="U90" s="55">
        <f t="shared" si="11"/>
        <v>-3.4644500825426194E-3</v>
      </c>
      <c r="W90" s="51"/>
    </row>
    <row r="91" spans="1:23" x14ac:dyDescent="0.35">
      <c r="A91" s="51">
        <v>38929</v>
      </c>
      <c r="B91" s="52">
        <v>2.4249999999999998</v>
      </c>
      <c r="C91" s="52">
        <v>26.86</v>
      </c>
      <c r="D91" s="52">
        <v>24.06</v>
      </c>
      <c r="E91" s="53">
        <v>152.75</v>
      </c>
      <c r="F91" s="53">
        <v>24.6372</v>
      </c>
      <c r="H91" s="56">
        <f t="shared" si="10"/>
        <v>0.17092285204798835</v>
      </c>
      <c r="I91" s="56">
        <f t="shared" si="10"/>
        <v>-0.36494297761733002</v>
      </c>
      <c r="J91" s="56">
        <f t="shared" si="10"/>
        <v>3.2097349974877842E-2</v>
      </c>
      <c r="K91" s="56">
        <f t="shared" si="10"/>
        <v>1.5304738341972301E-2</v>
      </c>
      <c r="L91" s="56">
        <f t="shared" si="10"/>
        <v>0.10198739993034835</v>
      </c>
      <c r="M91" s="56">
        <f>LN('[2]Data SPX'!B104/'[2]Data SPX'!B103)</f>
        <v>4.6541828347662715E-3</v>
      </c>
      <c r="N91" s="56">
        <f>'[2]Data TBILL3M'!B90/100/12</f>
        <v>4.1250000000000002E-3</v>
      </c>
      <c r="P91" s="55">
        <f t="shared" si="9"/>
        <v>0.16711451871465502</v>
      </c>
      <c r="Q91" s="55">
        <f t="shared" si="9"/>
        <v>-0.36875131095066338</v>
      </c>
      <c r="R91" s="55">
        <f t="shared" si="9"/>
        <v>2.8289016641544509E-2</v>
      </c>
      <c r="S91" s="55">
        <f t="shared" si="9"/>
        <v>1.1496405008638967E-2</v>
      </c>
      <c r="T91" s="55">
        <f t="shared" si="9"/>
        <v>9.8179066597015016E-2</v>
      </c>
      <c r="U91" s="55">
        <f t="shared" si="11"/>
        <v>5.291828347662713E-4</v>
      </c>
      <c r="W91" s="51"/>
    </row>
    <row r="92" spans="1:23" x14ac:dyDescent="0.35">
      <c r="A92" s="51">
        <v>38960</v>
      </c>
      <c r="B92" s="52">
        <v>2.423</v>
      </c>
      <c r="C92" s="52">
        <v>30.82</v>
      </c>
      <c r="D92" s="52">
        <v>25.7</v>
      </c>
      <c r="E92" s="53">
        <v>148.65</v>
      </c>
      <c r="F92" s="53">
        <v>26.125499999999999</v>
      </c>
      <c r="H92" s="56">
        <f t="shared" si="10"/>
        <v>-8.2508255505779192E-4</v>
      </c>
      <c r="I92" s="56">
        <f t="shared" si="10"/>
        <v>0.13752563879687821</v>
      </c>
      <c r="J92" s="56">
        <f t="shared" si="10"/>
        <v>6.5940281354641334E-2</v>
      </c>
      <c r="K92" s="56">
        <f t="shared" si="10"/>
        <v>-2.720804860759796E-2</v>
      </c>
      <c r="L92" s="56">
        <f t="shared" si="10"/>
        <v>5.8654353013230402E-2</v>
      </c>
      <c r="M92" s="56">
        <f>LN('[2]Data SPX'!B105/'[2]Data SPX'!B104)</f>
        <v>2.1021108681657557E-2</v>
      </c>
      <c r="N92" s="56">
        <f>'[2]Data TBILL3M'!B91/100/12</f>
        <v>4.1333333333333335E-3</v>
      </c>
      <c r="P92" s="55">
        <f t="shared" si="9"/>
        <v>-4.6334158883911255E-3</v>
      </c>
      <c r="Q92" s="55">
        <f t="shared" si="9"/>
        <v>0.13371730546354488</v>
      </c>
      <c r="R92" s="55">
        <f t="shared" si="9"/>
        <v>6.2131948021308003E-2</v>
      </c>
      <c r="S92" s="55">
        <f t="shared" si="9"/>
        <v>-3.1016381940931294E-2</v>
      </c>
      <c r="T92" s="55">
        <f t="shared" si="9"/>
        <v>5.4846019679897065E-2</v>
      </c>
      <c r="U92" s="55">
        <f t="shared" si="11"/>
        <v>1.6887775348324224E-2</v>
      </c>
      <c r="W92" s="51"/>
    </row>
    <row r="93" spans="1:23" x14ac:dyDescent="0.35">
      <c r="A93" s="51">
        <v>38989</v>
      </c>
      <c r="B93" s="52">
        <v>2.7490000000000001</v>
      </c>
      <c r="C93" s="52">
        <v>32.130000000000003</v>
      </c>
      <c r="D93" s="52">
        <v>27.35</v>
      </c>
      <c r="E93" s="53">
        <v>169.17</v>
      </c>
      <c r="F93" s="53">
        <v>26.883800000000001</v>
      </c>
      <c r="H93" s="56">
        <f t="shared" si="10"/>
        <v>0.12623076734872007</v>
      </c>
      <c r="I93" s="56">
        <f t="shared" si="10"/>
        <v>4.1626343235797364E-2</v>
      </c>
      <c r="J93" s="56">
        <f t="shared" si="10"/>
        <v>6.222553696681609E-2</v>
      </c>
      <c r="K93" s="56">
        <f t="shared" si="10"/>
        <v>0.12930957704309365</v>
      </c>
      <c r="L93" s="56">
        <f t="shared" si="10"/>
        <v>2.8612025853093432E-2</v>
      </c>
      <c r="M93" s="56">
        <f>LN('[2]Data SPX'!B106/'[2]Data SPX'!B105)</f>
        <v>2.4209635647340359E-2</v>
      </c>
      <c r="N93" s="56">
        <f>'[2]Data TBILL3M'!B92/100/12</f>
        <v>4.0083333333333334E-3</v>
      </c>
      <c r="P93" s="55">
        <f t="shared" si="9"/>
        <v>0.12242243401538674</v>
      </c>
      <c r="Q93" s="55">
        <f t="shared" si="9"/>
        <v>3.7818009902464034E-2</v>
      </c>
      <c r="R93" s="55">
        <f t="shared" si="9"/>
        <v>5.8417203633482753E-2</v>
      </c>
      <c r="S93" s="55">
        <f t="shared" si="9"/>
        <v>0.12550124370976032</v>
      </c>
      <c r="T93" s="55">
        <f t="shared" si="9"/>
        <v>2.4803692519760098E-2</v>
      </c>
      <c r="U93" s="55">
        <f t="shared" si="11"/>
        <v>2.0201302314007026E-2</v>
      </c>
      <c r="W93" s="51"/>
    </row>
    <row r="94" spans="1:23" x14ac:dyDescent="0.35">
      <c r="A94" s="51">
        <v>39021</v>
      </c>
      <c r="B94" s="52">
        <v>2.8940000000000001</v>
      </c>
      <c r="C94" s="52">
        <v>38.08</v>
      </c>
      <c r="D94" s="52">
        <v>28.71</v>
      </c>
      <c r="E94" s="53">
        <v>189.79</v>
      </c>
      <c r="F94" s="53">
        <v>25.262799999999999</v>
      </c>
      <c r="H94" s="56">
        <f t="shared" si="10"/>
        <v>5.1402419026183456E-2</v>
      </c>
      <c r="I94" s="56">
        <f t="shared" si="10"/>
        <v>0.16989903679539742</v>
      </c>
      <c r="J94" s="56">
        <f t="shared" si="10"/>
        <v>4.8528965264982328E-2</v>
      </c>
      <c r="K94" s="56">
        <f t="shared" si="10"/>
        <v>0.11501407126162795</v>
      </c>
      <c r="L94" s="56">
        <f t="shared" si="10"/>
        <v>-6.2190916742424468E-2</v>
      </c>
      <c r="M94" s="56">
        <f>LN('[2]Data SPX'!B107/'[2]Data SPX'!B106)</f>
        <v>3.0890942320929801E-2</v>
      </c>
      <c r="N94" s="56">
        <f>'[2]Data TBILL3M'!B93/100/12</f>
        <v>4.1000000000000003E-3</v>
      </c>
      <c r="P94" s="55">
        <f t="shared" si="9"/>
        <v>4.7594085692850119E-2</v>
      </c>
      <c r="Q94" s="55">
        <f t="shared" si="9"/>
        <v>0.16609070346206409</v>
      </c>
      <c r="R94" s="55">
        <f t="shared" si="9"/>
        <v>4.4720631931648991E-2</v>
      </c>
      <c r="S94" s="55">
        <f t="shared" si="9"/>
        <v>0.11120573792829462</v>
      </c>
      <c r="T94" s="55">
        <f t="shared" si="9"/>
        <v>-6.5999250075757798E-2</v>
      </c>
      <c r="U94" s="55">
        <f t="shared" si="11"/>
        <v>2.6790942320929802E-2</v>
      </c>
      <c r="W94" s="51"/>
    </row>
    <row r="95" spans="1:23" x14ac:dyDescent="0.35">
      <c r="A95" s="51">
        <v>39051</v>
      </c>
      <c r="B95" s="52">
        <v>3.274</v>
      </c>
      <c r="C95" s="52">
        <v>40.35</v>
      </c>
      <c r="D95" s="52">
        <v>29.36</v>
      </c>
      <c r="E95" s="53">
        <v>194.8</v>
      </c>
      <c r="F95" s="53">
        <v>26.059100000000001</v>
      </c>
      <c r="H95" s="56">
        <f t="shared" si="10"/>
        <v>0.12337285073965103</v>
      </c>
      <c r="I95" s="56">
        <f t="shared" si="10"/>
        <v>5.7902184792793354E-2</v>
      </c>
      <c r="J95" s="56">
        <f t="shared" si="10"/>
        <v>2.2387709613342157E-2</v>
      </c>
      <c r="K95" s="56">
        <f t="shared" si="10"/>
        <v>2.6055193459606586E-2</v>
      </c>
      <c r="L95" s="56">
        <f t="shared" si="10"/>
        <v>3.1034077444970793E-2</v>
      </c>
      <c r="M95" s="56">
        <f>LN('[2]Data SPX'!B108/'[2]Data SPX'!B107)</f>
        <v>1.6594726075011709E-2</v>
      </c>
      <c r="N95" s="56">
        <f>'[2]Data TBILL3M'!B94/100/12</f>
        <v>4.1166666666666669E-3</v>
      </c>
      <c r="P95" s="55">
        <f t="shared" si="9"/>
        <v>0.1195645174063177</v>
      </c>
      <c r="Q95" s="55">
        <f t="shared" si="9"/>
        <v>5.4093851459460024E-2</v>
      </c>
      <c r="R95" s="55">
        <f t="shared" si="9"/>
        <v>1.8579376280008823E-2</v>
      </c>
      <c r="S95" s="55">
        <f t="shared" si="9"/>
        <v>2.2246860126273253E-2</v>
      </c>
      <c r="T95" s="55">
        <f t="shared" si="9"/>
        <v>2.7225744111637459E-2</v>
      </c>
      <c r="U95" s="55">
        <f t="shared" si="11"/>
        <v>1.2478059408345041E-2</v>
      </c>
      <c r="W95" s="51"/>
    </row>
    <row r="96" spans="1:23" x14ac:dyDescent="0.35">
      <c r="A96" s="51">
        <v>39080</v>
      </c>
      <c r="B96" s="52">
        <v>3.028</v>
      </c>
      <c r="C96" s="52">
        <v>39.47</v>
      </c>
      <c r="D96" s="52">
        <v>29.86</v>
      </c>
      <c r="E96" s="53">
        <v>199.35</v>
      </c>
      <c r="F96" s="53">
        <v>24.5519</v>
      </c>
      <c r="H96" s="56">
        <f t="shared" si="10"/>
        <v>-7.8110143373740837E-2</v>
      </c>
      <c r="I96" s="56">
        <f t="shared" si="10"/>
        <v>-2.2050505041202116E-2</v>
      </c>
      <c r="J96" s="56">
        <f t="shared" si="10"/>
        <v>1.6886588364729442E-2</v>
      </c>
      <c r="K96" s="56">
        <f t="shared" si="10"/>
        <v>2.308868261892932E-2</v>
      </c>
      <c r="L96" s="56">
        <f t="shared" si="10"/>
        <v>-5.9577791092255625E-2</v>
      </c>
      <c r="M96" s="56">
        <f>LN('[2]Data SPX'!B109/'[2]Data SPX'!B108)</f>
        <v>1.2370004811875583E-2</v>
      </c>
      <c r="N96" s="56">
        <f>'[2]Data TBILL3M'!B95/100/12</f>
        <v>4.0416666666666665E-3</v>
      </c>
      <c r="P96" s="55">
        <f t="shared" si="9"/>
        <v>-8.1918476707074167E-2</v>
      </c>
      <c r="Q96" s="55">
        <f t="shared" si="9"/>
        <v>-2.585883837453545E-2</v>
      </c>
      <c r="R96" s="55">
        <f t="shared" si="9"/>
        <v>1.3078255031396108E-2</v>
      </c>
      <c r="S96" s="55">
        <f t="shared" si="9"/>
        <v>1.9280349285595987E-2</v>
      </c>
      <c r="T96" s="55">
        <f t="shared" si="9"/>
        <v>-6.3386124425588955E-2</v>
      </c>
      <c r="U96" s="55">
        <f t="shared" si="11"/>
        <v>8.3283381452089154E-3</v>
      </c>
      <c r="W96" s="51"/>
    </row>
    <row r="97" spans="1:23" x14ac:dyDescent="0.35">
      <c r="A97" s="51">
        <v>39113</v>
      </c>
      <c r="B97" s="52">
        <v>3.0640000000000001</v>
      </c>
      <c r="C97" s="52">
        <v>37.68</v>
      </c>
      <c r="D97" s="52">
        <v>30.86</v>
      </c>
      <c r="E97" s="53">
        <v>212.16</v>
      </c>
      <c r="F97" s="53">
        <v>24.874199999999998</v>
      </c>
      <c r="H97" s="56">
        <f t="shared" si="10"/>
        <v>1.1818916303142605E-2</v>
      </c>
      <c r="I97" s="56">
        <f t="shared" si="10"/>
        <v>-4.6411439966593367E-2</v>
      </c>
      <c r="J97" s="56">
        <f t="shared" si="10"/>
        <v>3.2941054823970528E-2</v>
      </c>
      <c r="K97" s="56">
        <f t="shared" si="10"/>
        <v>6.227863317013372E-2</v>
      </c>
      <c r="L97" s="56">
        <f t="shared" si="10"/>
        <v>1.3041877402270037E-2</v>
      </c>
      <c r="M97" s="56">
        <f>LN('[2]Data SPX'!B110/'[2]Data SPX'!B109)</f>
        <v>1.4271008824908692E-2</v>
      </c>
      <c r="N97" s="56">
        <f>'[2]Data TBILL3M'!B96/100/12</f>
        <v>4.15E-3</v>
      </c>
      <c r="P97" s="55">
        <f t="shared" si="9"/>
        <v>8.0105829698092716E-3</v>
      </c>
      <c r="Q97" s="55">
        <f t="shared" si="9"/>
        <v>-5.0219773299926704E-2</v>
      </c>
      <c r="R97" s="55">
        <f t="shared" si="9"/>
        <v>2.9132721490637194E-2</v>
      </c>
      <c r="S97" s="55">
        <f t="shared" si="9"/>
        <v>5.8470299836800382E-2</v>
      </c>
      <c r="T97" s="55">
        <f t="shared" si="9"/>
        <v>9.2335440689367033E-3</v>
      </c>
      <c r="U97" s="55">
        <f t="shared" si="11"/>
        <v>1.0121008824908691E-2</v>
      </c>
      <c r="W97" s="51"/>
    </row>
    <row r="98" spans="1:23" x14ac:dyDescent="0.35">
      <c r="A98" s="51">
        <v>39141</v>
      </c>
      <c r="B98" s="52">
        <v>3.0219999999999998</v>
      </c>
      <c r="C98" s="52">
        <v>39.21</v>
      </c>
      <c r="D98" s="52">
        <v>28.17</v>
      </c>
      <c r="E98" s="53">
        <v>201.75</v>
      </c>
      <c r="F98" s="53">
        <v>23.660799999999998</v>
      </c>
      <c r="H98" s="56">
        <f t="shared" si="10"/>
        <v>-1.3802388027797137E-2</v>
      </c>
      <c r="I98" s="56">
        <f t="shared" si="10"/>
        <v>3.9802366596077929E-2</v>
      </c>
      <c r="J98" s="56">
        <f t="shared" si="10"/>
        <v>-9.1203265046733525E-2</v>
      </c>
      <c r="K98" s="56">
        <f t="shared" si="10"/>
        <v>-5.0311399847439445E-2</v>
      </c>
      <c r="L98" s="56">
        <f t="shared" si="10"/>
        <v>-5.0011451403345647E-2</v>
      </c>
      <c r="M98" s="56">
        <f>LN('[2]Data SPX'!B111/'[2]Data SPX'!B110)</f>
        <v>-2.2353776891353986E-2</v>
      </c>
      <c r="N98" s="56">
        <f>'[2]Data TBILL3M'!B97/100/12</f>
        <v>4.1916666666666673E-3</v>
      </c>
      <c r="P98" s="55">
        <f t="shared" si="9"/>
        <v>-1.7610721361130469E-2</v>
      </c>
      <c r="Q98" s="55">
        <f t="shared" si="9"/>
        <v>3.5994033262744599E-2</v>
      </c>
      <c r="R98" s="55">
        <f t="shared" si="9"/>
        <v>-9.5011598380066856E-2</v>
      </c>
      <c r="S98" s="55">
        <f t="shared" si="9"/>
        <v>-5.4119733180772775E-2</v>
      </c>
      <c r="T98" s="55">
        <f t="shared" si="9"/>
        <v>-5.3819784736678977E-2</v>
      </c>
      <c r="U98" s="55">
        <f t="shared" si="11"/>
        <v>-2.6545443558020652E-2</v>
      </c>
      <c r="W98" s="51"/>
    </row>
    <row r="99" spans="1:23" x14ac:dyDescent="0.35">
      <c r="A99" s="51">
        <v>39171</v>
      </c>
      <c r="B99" s="52">
        <v>3.319</v>
      </c>
      <c r="C99" s="52">
        <v>39.79</v>
      </c>
      <c r="D99" s="52">
        <v>27.87</v>
      </c>
      <c r="E99" s="53">
        <v>206.63</v>
      </c>
      <c r="F99" s="53">
        <v>23.9452</v>
      </c>
      <c r="H99" s="56">
        <f t="shared" si="10"/>
        <v>9.3744668887289787E-2</v>
      </c>
      <c r="I99" s="56">
        <f t="shared" si="10"/>
        <v>1.4683808134597038E-2</v>
      </c>
      <c r="J99" s="56">
        <f t="shared" si="10"/>
        <v>-1.0706740394424456E-2</v>
      </c>
      <c r="K99" s="56">
        <f t="shared" si="10"/>
        <v>2.3900447125454968E-2</v>
      </c>
      <c r="L99" s="56">
        <f t="shared" si="10"/>
        <v>1.194821591399056E-2</v>
      </c>
      <c r="M99" s="56">
        <f>LN('[2]Data SPX'!B112/'[2]Data SPX'!B111)</f>
        <v>9.8012961900893394E-3</v>
      </c>
      <c r="N99" s="56">
        <f>'[2]Data TBILL3M'!B98/100/12</f>
        <v>4.1166666666666669E-3</v>
      </c>
      <c r="P99" s="55">
        <f t="shared" si="9"/>
        <v>8.9936335553956456E-2</v>
      </c>
      <c r="Q99" s="55">
        <f t="shared" si="9"/>
        <v>1.0875474801263704E-2</v>
      </c>
      <c r="R99" s="55">
        <f t="shared" si="9"/>
        <v>-1.451507372775779E-2</v>
      </c>
      <c r="S99" s="55">
        <f t="shared" si="9"/>
        <v>2.0092113792121634E-2</v>
      </c>
      <c r="T99" s="55">
        <f t="shared" si="9"/>
        <v>8.1398825806572265E-3</v>
      </c>
      <c r="U99" s="55">
        <f t="shared" si="11"/>
        <v>5.6846295234226725E-3</v>
      </c>
      <c r="W99" s="51"/>
    </row>
    <row r="100" spans="1:23" x14ac:dyDescent="0.35">
      <c r="A100" s="51">
        <v>39202</v>
      </c>
      <c r="B100" s="52">
        <v>3.5659999999999998</v>
      </c>
      <c r="C100" s="52">
        <v>61.34</v>
      </c>
      <c r="D100" s="52">
        <v>29.94</v>
      </c>
      <c r="E100" s="53">
        <v>218.61</v>
      </c>
      <c r="F100" s="53">
        <v>25.082699999999999</v>
      </c>
      <c r="H100" s="56">
        <f t="shared" si="10"/>
        <v>7.1780986703111158E-2</v>
      </c>
      <c r="I100" s="56">
        <f t="shared" si="10"/>
        <v>0.43281653424726835</v>
      </c>
      <c r="J100" s="56">
        <f t="shared" si="10"/>
        <v>7.1644537497625421E-2</v>
      </c>
      <c r="K100" s="56">
        <f t="shared" si="10"/>
        <v>5.6359566074787253E-2</v>
      </c>
      <c r="L100" s="56">
        <f t="shared" si="10"/>
        <v>4.6410479238562993E-2</v>
      </c>
      <c r="M100" s="56">
        <f>LN('[2]Data SPX'!B113/'[2]Data SPX'!B112)</f>
        <v>4.2711780119621325E-2</v>
      </c>
      <c r="N100" s="56">
        <f>'[2]Data TBILL3M'!B99/100/12</f>
        <v>4.0583333333333331E-3</v>
      </c>
      <c r="P100" s="55">
        <f t="shared" si="9"/>
        <v>6.7972653369777827E-2</v>
      </c>
      <c r="Q100" s="55">
        <f t="shared" si="9"/>
        <v>0.42900820091393499</v>
      </c>
      <c r="R100" s="55">
        <f t="shared" si="9"/>
        <v>6.7836204164292091E-2</v>
      </c>
      <c r="S100" s="55">
        <f t="shared" si="9"/>
        <v>5.2551232741453915E-2</v>
      </c>
      <c r="T100" s="55">
        <f t="shared" si="9"/>
        <v>4.2602145905229663E-2</v>
      </c>
      <c r="U100" s="55">
        <f t="shared" si="11"/>
        <v>3.8653446786287994E-2</v>
      </c>
      <c r="W100" s="51"/>
    </row>
    <row r="101" spans="1:23" x14ac:dyDescent="0.35">
      <c r="A101" s="51">
        <v>39233</v>
      </c>
      <c r="B101" s="52">
        <v>4.335</v>
      </c>
      <c r="C101" s="52">
        <v>69.14</v>
      </c>
      <c r="D101" s="52">
        <v>30.690100000000001</v>
      </c>
      <c r="E101" s="53">
        <v>230.82</v>
      </c>
      <c r="F101" s="53">
        <v>26.059100000000001</v>
      </c>
      <c r="H101" s="56">
        <f t="shared" si="10"/>
        <v>0.19527709079155656</v>
      </c>
      <c r="I101" s="56">
        <f t="shared" si="10"/>
        <v>0.1197012758073729</v>
      </c>
      <c r="J101" s="56">
        <f t="shared" si="10"/>
        <v>2.4744748025209044E-2</v>
      </c>
      <c r="K101" s="56">
        <f t="shared" si="10"/>
        <v>5.4348865641958247E-2</v>
      </c>
      <c r="L101" s="56">
        <f t="shared" si="10"/>
        <v>3.8188669940777506E-2</v>
      </c>
      <c r="M101" s="56">
        <f>LN('[2]Data SPX'!B114/'[2]Data SPX'!B113)</f>
        <v>3.2048921271882462E-2</v>
      </c>
      <c r="N101" s="56">
        <f>'[2]Data TBILL3M'!B100/100/12</f>
        <v>3.9416666666666671E-3</v>
      </c>
      <c r="P101" s="55">
        <f t="shared" si="9"/>
        <v>0.19146875745822323</v>
      </c>
      <c r="Q101" s="55">
        <f t="shared" si="9"/>
        <v>0.11589294247403957</v>
      </c>
      <c r="R101" s="55">
        <f t="shared" si="9"/>
        <v>2.093641469187571E-2</v>
      </c>
      <c r="S101" s="55">
        <f t="shared" si="9"/>
        <v>5.0540532308624916E-2</v>
      </c>
      <c r="T101" s="55">
        <f t="shared" si="9"/>
        <v>3.4380336607444176E-2</v>
      </c>
      <c r="U101" s="55">
        <f t="shared" si="11"/>
        <v>2.8107254605215796E-2</v>
      </c>
      <c r="W101" s="51"/>
    </row>
    <row r="102" spans="1:23" x14ac:dyDescent="0.35">
      <c r="A102" s="51">
        <v>39262</v>
      </c>
      <c r="B102" s="52">
        <v>4.3600000000000003</v>
      </c>
      <c r="C102" s="52">
        <v>68.44</v>
      </c>
      <c r="D102" s="52">
        <v>29.47</v>
      </c>
      <c r="E102" s="53">
        <v>216.75</v>
      </c>
      <c r="F102" s="53">
        <v>24.239100000000001</v>
      </c>
      <c r="H102" s="56">
        <f t="shared" si="10"/>
        <v>5.7504471284379379E-3</v>
      </c>
      <c r="I102" s="56">
        <f t="shared" si="10"/>
        <v>-1.0175985469485744E-2</v>
      </c>
      <c r="J102" s="56">
        <f t="shared" si="10"/>
        <v>-4.0567330267088107E-2</v>
      </c>
      <c r="K102" s="56">
        <f t="shared" si="10"/>
        <v>-6.2893570331607515E-2</v>
      </c>
      <c r="L102" s="56">
        <f t="shared" si="10"/>
        <v>-7.2400003614497416E-2</v>
      </c>
      <c r="M102" s="56">
        <f>LN('[2]Data SPX'!B115/'[2]Data SPX'!B114)</f>
        <v>-1.8600098591214032E-2</v>
      </c>
      <c r="N102" s="56">
        <f>'[2]Data TBILL3M'!B101/100/12</f>
        <v>3.8416666666666668E-3</v>
      </c>
      <c r="P102" s="55">
        <f t="shared" si="9"/>
        <v>1.9421137951046042E-3</v>
      </c>
      <c r="Q102" s="55">
        <f t="shared" si="9"/>
        <v>-1.3984318802819078E-2</v>
      </c>
      <c r="R102" s="55">
        <f t="shared" si="9"/>
        <v>-4.4375663600421444E-2</v>
      </c>
      <c r="S102" s="55">
        <f t="shared" si="9"/>
        <v>-6.6701903664940845E-2</v>
      </c>
      <c r="T102" s="55">
        <f t="shared" si="9"/>
        <v>-7.6208336947830746E-2</v>
      </c>
      <c r="U102" s="55">
        <f t="shared" si="11"/>
        <v>-2.2441765257880698E-2</v>
      </c>
      <c r="W102" s="51"/>
    </row>
    <row r="103" spans="1:23" x14ac:dyDescent="0.35">
      <c r="A103" s="51">
        <v>39294</v>
      </c>
      <c r="B103" s="52">
        <v>4.7060000000000004</v>
      </c>
      <c r="C103" s="52">
        <v>78.55</v>
      </c>
      <c r="D103" s="52">
        <v>28.99</v>
      </c>
      <c r="E103" s="53">
        <v>188.34</v>
      </c>
      <c r="F103" s="53">
        <v>22.286300000000001</v>
      </c>
      <c r="H103" s="56">
        <f t="shared" si="10"/>
        <v>7.6366232944227827E-2</v>
      </c>
      <c r="I103" s="56">
        <f t="shared" si="10"/>
        <v>0.13777791567763734</v>
      </c>
      <c r="J103" s="56">
        <f t="shared" si="10"/>
        <v>-1.6421853816039268E-2</v>
      </c>
      <c r="K103" s="56">
        <f t="shared" si="10"/>
        <v>-0.14049577557873399</v>
      </c>
      <c r="L103" s="56">
        <f t="shared" si="10"/>
        <v>-8.399489189881601E-2</v>
      </c>
      <c r="M103" s="56">
        <f>LN('[2]Data SPX'!B116/'[2]Data SPX'!B115)</f>
        <v>-3.1994023007762468E-2</v>
      </c>
      <c r="N103" s="56">
        <f>'[2]Data TBILL3M'!B102/100/12</f>
        <v>4.0166666666666666E-3</v>
      </c>
      <c r="P103" s="55">
        <f t="shared" si="9"/>
        <v>7.2557899610894497E-2</v>
      </c>
      <c r="Q103" s="55">
        <f t="shared" si="9"/>
        <v>0.13396958234430401</v>
      </c>
      <c r="R103" s="55">
        <f t="shared" si="9"/>
        <v>-2.0230187149372601E-2</v>
      </c>
      <c r="S103" s="55">
        <f t="shared" si="9"/>
        <v>-0.14430410891206732</v>
      </c>
      <c r="T103" s="55">
        <f t="shared" si="9"/>
        <v>-8.780322523214934E-2</v>
      </c>
      <c r="U103" s="55">
        <f t="shared" si="11"/>
        <v>-3.6010689674429136E-2</v>
      </c>
      <c r="W103" s="51"/>
    </row>
    <row r="104" spans="1:23" x14ac:dyDescent="0.35">
      <c r="A104" s="51">
        <v>39325</v>
      </c>
      <c r="B104" s="52">
        <v>4.9450000000000003</v>
      </c>
      <c r="C104" s="52">
        <v>79.87</v>
      </c>
      <c r="D104" s="52">
        <v>28.73</v>
      </c>
      <c r="E104" s="53">
        <v>176.01</v>
      </c>
      <c r="F104" s="53">
        <v>23.5471</v>
      </c>
      <c r="H104" s="56">
        <f t="shared" si="10"/>
        <v>4.9538674769504756E-2</v>
      </c>
      <c r="I104" s="56">
        <f t="shared" si="10"/>
        <v>1.666494822766754E-2</v>
      </c>
      <c r="J104" s="56">
        <f t="shared" si="10"/>
        <v>-9.009069942365857E-3</v>
      </c>
      <c r="K104" s="56">
        <f t="shared" si="10"/>
        <v>-6.7708028476038989E-2</v>
      </c>
      <c r="L104" s="56">
        <f t="shared" si="10"/>
        <v>5.5030530729127732E-2</v>
      </c>
      <c r="M104" s="56">
        <f>LN('[2]Data SPX'!B117/'[2]Data SPX'!B116)</f>
        <v>1.2437784494103975E-2</v>
      </c>
      <c r="N104" s="56">
        <f>'[2]Data TBILL3M'!B103/100/12</f>
        <v>3.5000000000000001E-3</v>
      </c>
      <c r="P104" s="55">
        <f t="shared" si="9"/>
        <v>4.5730341436171426E-2</v>
      </c>
      <c r="Q104" s="55">
        <f t="shared" si="9"/>
        <v>1.2856614894334206E-2</v>
      </c>
      <c r="R104" s="55">
        <f t="shared" si="9"/>
        <v>-1.2817403275699191E-2</v>
      </c>
      <c r="S104" s="55">
        <f t="shared" si="9"/>
        <v>-7.151636180937232E-2</v>
      </c>
      <c r="T104" s="55">
        <f t="shared" si="9"/>
        <v>5.1222197395794394E-2</v>
      </c>
      <c r="U104" s="55">
        <f t="shared" si="11"/>
        <v>8.9377844941039754E-3</v>
      </c>
      <c r="W104" s="51"/>
    </row>
    <row r="105" spans="1:23" x14ac:dyDescent="0.35">
      <c r="A105" s="51">
        <v>39353</v>
      </c>
      <c r="B105" s="52">
        <v>5.4820000000000002</v>
      </c>
      <c r="C105" s="52">
        <v>93.16</v>
      </c>
      <c r="D105" s="52">
        <v>29.46</v>
      </c>
      <c r="E105" s="53">
        <v>216.74</v>
      </c>
      <c r="F105" s="53">
        <v>23.1584</v>
      </c>
      <c r="H105" s="56">
        <f t="shared" si="10"/>
        <v>0.10309303280591861</v>
      </c>
      <c r="I105" s="56">
        <f t="shared" si="10"/>
        <v>0.15391813208684255</v>
      </c>
      <c r="J105" s="56">
        <f t="shared" si="10"/>
        <v>2.5091538043286038E-2</v>
      </c>
      <c r="K105" s="56">
        <f t="shared" si="10"/>
        <v>0.20815766688897094</v>
      </c>
      <c r="L105" s="56">
        <f t="shared" si="10"/>
        <v>-1.6645104939595014E-2</v>
      </c>
      <c r="M105" s="56">
        <f>LN('[2]Data SPX'!B118/'[2]Data SPX'!B117)</f>
        <v>3.5540845372917532E-2</v>
      </c>
      <c r="N105" s="56">
        <f>'[2]Data TBILL3M'!B104/100/12</f>
        <v>3.241666666666667E-3</v>
      </c>
      <c r="P105" s="55">
        <f t="shared" si="9"/>
        <v>9.928469947258528E-2</v>
      </c>
      <c r="Q105" s="55">
        <f t="shared" si="9"/>
        <v>0.15010979875350922</v>
      </c>
      <c r="R105" s="55">
        <f t="shared" si="9"/>
        <v>2.1283204709952704E-2</v>
      </c>
      <c r="S105" s="55">
        <f t="shared" si="9"/>
        <v>0.20434933355563761</v>
      </c>
      <c r="T105" s="55">
        <f t="shared" si="9"/>
        <v>-2.0453438272928347E-2</v>
      </c>
      <c r="U105" s="55">
        <f t="shared" si="11"/>
        <v>3.2299178706250861E-2</v>
      </c>
      <c r="W105" s="51"/>
    </row>
    <row r="106" spans="1:23" x14ac:dyDescent="0.35">
      <c r="A106" s="51">
        <v>39386</v>
      </c>
      <c r="B106" s="52">
        <v>6.7809999999999997</v>
      </c>
      <c r="C106" s="52">
        <v>89.15</v>
      </c>
      <c r="D106" s="52">
        <v>36.81</v>
      </c>
      <c r="E106" s="53">
        <v>247.92</v>
      </c>
      <c r="F106" s="53">
        <v>23.329000000000001</v>
      </c>
      <c r="H106" s="56">
        <f t="shared" si="10"/>
        <v>0.21265458582111091</v>
      </c>
      <c r="I106" s="56">
        <f t="shared" si="10"/>
        <v>-4.399810070699068E-2</v>
      </c>
      <c r="J106" s="56">
        <f t="shared" si="10"/>
        <v>0.22273613635644565</v>
      </c>
      <c r="K106" s="56">
        <f t="shared" si="10"/>
        <v>0.13440763498464364</v>
      </c>
      <c r="L106" s="56">
        <f t="shared" si="10"/>
        <v>7.3396561588301356E-3</v>
      </c>
      <c r="M106" s="56">
        <f>LN('[2]Data SPX'!B119/'[2]Data SPX'!B118)</f>
        <v>1.4656205151826071E-2</v>
      </c>
      <c r="N106" s="56">
        <f>'[2]Data TBILL3M'!B105/100/12</f>
        <v>3.2499999999999999E-3</v>
      </c>
      <c r="P106" s="55">
        <f t="shared" si="9"/>
        <v>0.20884625248777758</v>
      </c>
      <c r="Q106" s="55">
        <f t="shared" si="9"/>
        <v>-4.7806434040324017E-2</v>
      </c>
      <c r="R106" s="55">
        <f t="shared" si="9"/>
        <v>0.21892780302311232</v>
      </c>
      <c r="S106" s="55">
        <f t="shared" si="9"/>
        <v>0.13059930165131031</v>
      </c>
      <c r="T106" s="55">
        <f t="shared" si="9"/>
        <v>3.5313228254968019E-3</v>
      </c>
      <c r="U106" s="55">
        <f t="shared" si="11"/>
        <v>1.1406205151826072E-2</v>
      </c>
      <c r="W106" s="51"/>
    </row>
    <row r="107" spans="1:23" x14ac:dyDescent="0.35">
      <c r="A107" s="51">
        <v>39416</v>
      </c>
      <c r="B107" s="52">
        <v>6.5019999999999998</v>
      </c>
      <c r="C107" s="52">
        <v>90.54</v>
      </c>
      <c r="D107" s="52">
        <v>33.6</v>
      </c>
      <c r="E107" s="53">
        <v>226.64</v>
      </c>
      <c r="F107" s="53">
        <v>22.523299999999999</v>
      </c>
      <c r="H107" s="56">
        <f t="shared" si="10"/>
        <v>-4.2014761819991413E-2</v>
      </c>
      <c r="I107" s="56">
        <f t="shared" si="10"/>
        <v>1.5471397698663123E-2</v>
      </c>
      <c r="J107" s="56">
        <f t="shared" si="10"/>
        <v>-9.1243480421771231E-2</v>
      </c>
      <c r="K107" s="56">
        <f t="shared" si="10"/>
        <v>-8.974325795723169E-2</v>
      </c>
      <c r="L107" s="56">
        <f t="shared" si="10"/>
        <v>-3.51468929003452E-2</v>
      </c>
      <c r="M107" s="56">
        <f>LN('[2]Data SPX'!B120/'[2]Data SPX'!B119)</f>
        <v>-4.4595477183191151E-2</v>
      </c>
      <c r="N107" s="56">
        <f>'[2]Data TBILL3M'!B106/100/12</f>
        <v>2.725E-3</v>
      </c>
      <c r="P107" s="55">
        <f t="shared" si="9"/>
        <v>-4.582309515332475E-2</v>
      </c>
      <c r="Q107" s="55">
        <f t="shared" si="9"/>
        <v>1.166306436532979E-2</v>
      </c>
      <c r="R107" s="55">
        <f t="shared" si="9"/>
        <v>-9.5051813755104561E-2</v>
      </c>
      <c r="S107" s="55">
        <f t="shared" si="9"/>
        <v>-9.355159129056502E-2</v>
      </c>
      <c r="T107" s="55">
        <f t="shared" si="9"/>
        <v>-3.895522623367853E-2</v>
      </c>
      <c r="U107" s="55">
        <f t="shared" si="11"/>
        <v>-4.7320477183191149E-2</v>
      </c>
      <c r="W107" s="51"/>
    </row>
    <row r="108" spans="1:23" x14ac:dyDescent="0.35">
      <c r="A108" s="51">
        <v>39447</v>
      </c>
      <c r="B108" s="52">
        <v>7.0739999999999998</v>
      </c>
      <c r="C108" s="52">
        <v>92.75</v>
      </c>
      <c r="D108" s="52">
        <v>35.6</v>
      </c>
      <c r="E108" s="53">
        <v>215.05</v>
      </c>
      <c r="F108" s="53">
        <v>21.546900000000001</v>
      </c>
      <c r="H108" s="56">
        <f t="shared" si="10"/>
        <v>8.4316268901575328E-2</v>
      </c>
      <c r="I108" s="56">
        <f t="shared" si="10"/>
        <v>2.4115959479731951E-2</v>
      </c>
      <c r="J108" s="56">
        <f t="shared" si="10"/>
        <v>5.7819570888826236E-2</v>
      </c>
      <c r="K108" s="56">
        <f t="shared" si="10"/>
        <v>-5.2492296292515665E-2</v>
      </c>
      <c r="L108" s="56">
        <f t="shared" si="10"/>
        <v>-4.4318374254140772E-2</v>
      </c>
      <c r="M108" s="56">
        <f>LN('[2]Data SPX'!B121/'[2]Data SPX'!B120)</f>
        <v>-9.2104710407513463E-3</v>
      </c>
      <c r="N108" s="56">
        <f>'[2]Data TBILL3M'!B107/100/12</f>
        <v>2.5000000000000001E-3</v>
      </c>
      <c r="P108" s="55">
        <f t="shared" si="9"/>
        <v>8.0507935568241998E-2</v>
      </c>
      <c r="Q108" s="55">
        <f t="shared" si="9"/>
        <v>2.0307626146398618E-2</v>
      </c>
      <c r="R108" s="55">
        <f t="shared" si="9"/>
        <v>5.4011237555492905E-2</v>
      </c>
      <c r="S108" s="55">
        <f t="shared" si="9"/>
        <v>-5.6300629625849002E-2</v>
      </c>
      <c r="T108" s="55">
        <f t="shared" si="9"/>
        <v>-4.8126707587474102E-2</v>
      </c>
      <c r="U108" s="55">
        <f t="shared" si="11"/>
        <v>-1.1710471040751347E-2</v>
      </c>
      <c r="W108" s="51"/>
    </row>
    <row r="109" spans="1:23" x14ac:dyDescent="0.35">
      <c r="A109" s="51">
        <v>39478</v>
      </c>
      <c r="B109" s="52">
        <v>4.8209999999999997</v>
      </c>
      <c r="C109" s="52">
        <v>77.63</v>
      </c>
      <c r="D109" s="52">
        <v>32.6</v>
      </c>
      <c r="E109" s="53">
        <v>199.55</v>
      </c>
      <c r="F109" s="53">
        <v>22.144100000000002</v>
      </c>
      <c r="H109" s="56">
        <f t="shared" si="10"/>
        <v>-0.38344471535980373</v>
      </c>
      <c r="I109" s="56">
        <f t="shared" si="10"/>
        <v>-0.17795375106995562</v>
      </c>
      <c r="J109" s="56">
        <f t="shared" si="10"/>
        <v>-8.8033349485322793E-2</v>
      </c>
      <c r="K109" s="56">
        <f t="shared" si="10"/>
        <v>-7.4805727735002409E-2</v>
      </c>
      <c r="L109" s="56">
        <f t="shared" si="10"/>
        <v>2.7339140627000533E-2</v>
      </c>
      <c r="M109" s="56">
        <f>LN('[2]Data SPX'!B122/'[2]Data SPX'!B121)</f>
        <v>-6.3504587941706575E-2</v>
      </c>
      <c r="N109" s="56">
        <f>'[2]Data TBILL3M'!B108/100/12</f>
        <v>2.2916666666666667E-3</v>
      </c>
      <c r="P109" s="55">
        <f t="shared" ref="P109:T159" si="12">H109-$N$6</f>
        <v>-0.38725304869313709</v>
      </c>
      <c r="Q109" s="55">
        <f t="shared" si="12"/>
        <v>-0.18176208440328895</v>
      </c>
      <c r="R109" s="55">
        <f t="shared" si="12"/>
        <v>-9.1841682818656123E-2</v>
      </c>
      <c r="S109" s="55">
        <f t="shared" si="12"/>
        <v>-7.8614061068335739E-2</v>
      </c>
      <c r="T109" s="55">
        <f t="shared" si="12"/>
        <v>2.3530807293667199E-2</v>
      </c>
      <c r="U109" s="55">
        <f t="shared" si="11"/>
        <v>-6.5796254608373239E-2</v>
      </c>
      <c r="W109" s="51"/>
    </row>
    <row r="110" spans="1:23" x14ac:dyDescent="0.35">
      <c r="A110" s="51">
        <v>39507</v>
      </c>
      <c r="B110" s="52">
        <v>4.4729999999999999</v>
      </c>
      <c r="C110" s="52">
        <v>64.55</v>
      </c>
      <c r="D110" s="52">
        <v>27.1999</v>
      </c>
      <c r="E110" s="53">
        <v>169.63</v>
      </c>
      <c r="F110" s="53">
        <v>21.1203</v>
      </c>
      <c r="H110" s="56">
        <f t="shared" si="10"/>
        <v>-7.4922050972774198E-2</v>
      </c>
      <c r="I110" s="56">
        <f t="shared" si="10"/>
        <v>-0.18451383312493738</v>
      </c>
      <c r="J110" s="56">
        <f t="shared" si="10"/>
        <v>-0.18109899154805689</v>
      </c>
      <c r="K110" s="56">
        <f t="shared" si="10"/>
        <v>-0.1624452369871115</v>
      </c>
      <c r="L110" s="56">
        <f t="shared" si="10"/>
        <v>-4.7336432038384536E-2</v>
      </c>
      <c r="M110" s="56">
        <f>LN('[2]Data SPX'!B123/'[2]Data SPX'!B122)</f>
        <v>-3.4348465860834135E-2</v>
      </c>
      <c r="N110" s="56">
        <f>'[2]Data TBILL3M'!B109/100/12</f>
        <v>1.7666666666666666E-3</v>
      </c>
      <c r="P110" s="55">
        <f t="shared" si="12"/>
        <v>-7.8730384306107529E-2</v>
      </c>
      <c r="Q110" s="55">
        <f t="shared" si="12"/>
        <v>-0.18832216645827071</v>
      </c>
      <c r="R110" s="55">
        <f t="shared" si="12"/>
        <v>-0.18490732488139022</v>
      </c>
      <c r="S110" s="55">
        <f t="shared" si="12"/>
        <v>-0.16625357032044483</v>
      </c>
      <c r="T110" s="55">
        <f t="shared" si="12"/>
        <v>-5.1144765371717874E-2</v>
      </c>
      <c r="U110" s="55">
        <f t="shared" si="11"/>
        <v>-3.6115132527500801E-2</v>
      </c>
      <c r="W110" s="51"/>
    </row>
    <row r="111" spans="1:23" x14ac:dyDescent="0.35">
      <c r="A111" s="51">
        <v>39538</v>
      </c>
      <c r="B111" s="52">
        <v>5.1260000000000003</v>
      </c>
      <c r="C111" s="52">
        <v>71.31</v>
      </c>
      <c r="D111" s="52">
        <v>28.38</v>
      </c>
      <c r="E111" s="53">
        <v>165.39</v>
      </c>
      <c r="F111" s="53">
        <v>19.840599999999998</v>
      </c>
      <c r="H111" s="56">
        <f t="shared" si="10"/>
        <v>0.1362663034911685</v>
      </c>
      <c r="I111" s="56">
        <f t="shared" si="10"/>
        <v>9.9596452747560751E-2</v>
      </c>
      <c r="J111" s="56">
        <f t="shared" si="10"/>
        <v>4.2471374907291394E-2</v>
      </c>
      <c r="K111" s="56">
        <f t="shared" si="10"/>
        <v>-2.5313273237929659E-2</v>
      </c>
      <c r="L111" s="56">
        <f t="shared" si="10"/>
        <v>-6.2504319947699213E-2</v>
      </c>
      <c r="M111" s="56">
        <f>LN('[2]Data SPX'!B124/'[2]Data SPX'!B123)</f>
        <v>-6.3121156239703477E-3</v>
      </c>
      <c r="N111" s="56">
        <f>'[2]Data TBILL3M'!B110/100/12</f>
        <v>1.0499999999999999E-3</v>
      </c>
      <c r="P111" s="55">
        <f t="shared" si="12"/>
        <v>0.13245797015783517</v>
      </c>
      <c r="Q111" s="55">
        <f t="shared" si="12"/>
        <v>9.5788119414227421E-2</v>
      </c>
      <c r="R111" s="55">
        <f t="shared" si="12"/>
        <v>3.8663041573958057E-2</v>
      </c>
      <c r="S111" s="55">
        <f t="shared" si="12"/>
        <v>-2.9121606571262993E-2</v>
      </c>
      <c r="T111" s="55">
        <f t="shared" si="12"/>
        <v>-6.6312653281032544E-2</v>
      </c>
      <c r="U111" s="55">
        <f t="shared" si="11"/>
        <v>-7.3621156239703474E-3</v>
      </c>
      <c r="W111" s="51"/>
    </row>
    <row r="112" spans="1:23" x14ac:dyDescent="0.35">
      <c r="A112" s="51">
        <v>39568</v>
      </c>
      <c r="B112" s="52">
        <v>6.2160000000000002</v>
      </c>
      <c r="C112" s="52">
        <v>78.760000000000005</v>
      </c>
      <c r="D112" s="52">
        <v>28.52</v>
      </c>
      <c r="E112" s="53">
        <v>191.37</v>
      </c>
      <c r="F112" s="53">
        <v>19.063300000000002</v>
      </c>
      <c r="H112" s="56">
        <f t="shared" si="10"/>
        <v>0.19280098512346686</v>
      </c>
      <c r="I112" s="56">
        <f t="shared" si="10"/>
        <v>9.9368683730712559E-2</v>
      </c>
      <c r="J112" s="56">
        <f t="shared" si="10"/>
        <v>4.9209238141987161E-3</v>
      </c>
      <c r="K112" s="56">
        <f t="shared" si="10"/>
        <v>0.1459024056522718</v>
      </c>
      <c r="L112" s="56">
        <f t="shared" si="10"/>
        <v>-3.9965322634786027E-2</v>
      </c>
      <c r="M112" s="56">
        <f>LN('[2]Data SPX'!B125/'[2]Data SPX'!B124)</f>
        <v>4.639017829204807E-2</v>
      </c>
      <c r="N112" s="56">
        <f>'[2]Data TBILL3M'!B111/100/12</f>
        <v>1.075E-3</v>
      </c>
      <c r="P112" s="55">
        <f t="shared" si="12"/>
        <v>0.18899265179013353</v>
      </c>
      <c r="Q112" s="55">
        <f t="shared" si="12"/>
        <v>9.5560350397379229E-2</v>
      </c>
      <c r="R112" s="55">
        <f t="shared" si="12"/>
        <v>1.1125904808653823E-3</v>
      </c>
      <c r="S112" s="55">
        <f t="shared" si="12"/>
        <v>0.14209407231893847</v>
      </c>
      <c r="T112" s="55">
        <f t="shared" si="12"/>
        <v>-4.3773655968119357E-2</v>
      </c>
      <c r="U112" s="55">
        <f t="shared" si="11"/>
        <v>4.5315178292048071E-2</v>
      </c>
      <c r="W112" s="51"/>
    </row>
    <row r="113" spans="1:23" x14ac:dyDescent="0.35">
      <c r="A113" s="51">
        <v>39598</v>
      </c>
      <c r="B113" s="52">
        <v>6.734</v>
      </c>
      <c r="C113" s="52">
        <v>81.61</v>
      </c>
      <c r="D113" s="52">
        <v>28.32</v>
      </c>
      <c r="E113" s="53">
        <v>176.41</v>
      </c>
      <c r="F113" s="53">
        <v>18.3523</v>
      </c>
      <c r="H113" s="56">
        <f t="shared" si="10"/>
        <v>8.0042707673536356E-2</v>
      </c>
      <c r="I113" s="56">
        <f t="shared" si="10"/>
        <v>3.554654971022659E-2</v>
      </c>
      <c r="J113" s="56">
        <f t="shared" si="10"/>
        <v>-7.0373267205762037E-3</v>
      </c>
      <c r="K113" s="56">
        <f t="shared" si="10"/>
        <v>-8.1397895613659163E-2</v>
      </c>
      <c r="L113" s="56">
        <f t="shared" si="10"/>
        <v>-3.8010113454588698E-2</v>
      </c>
      <c r="M113" s="56">
        <f>LN('[2]Data SPX'!B126/'[2]Data SPX'!B125)</f>
        <v>1.0219842355563627E-2</v>
      </c>
      <c r="N113" s="56">
        <f>'[2]Data TBILL3M'!B112/100/12</f>
        <v>1.4416666666666666E-3</v>
      </c>
      <c r="P113" s="55">
        <f t="shared" si="12"/>
        <v>7.6234374340203026E-2</v>
      </c>
      <c r="Q113" s="55">
        <f t="shared" si="12"/>
        <v>3.1738216376893252E-2</v>
      </c>
      <c r="R113" s="55">
        <f t="shared" si="12"/>
        <v>-1.0845660053909537E-2</v>
      </c>
      <c r="S113" s="55">
        <f t="shared" si="12"/>
        <v>-8.5206228946992493E-2</v>
      </c>
      <c r="T113" s="55">
        <f t="shared" si="12"/>
        <v>-4.1818446787922028E-2</v>
      </c>
      <c r="U113" s="55">
        <f t="shared" si="11"/>
        <v>8.7781756888969595E-3</v>
      </c>
      <c r="W113" s="51"/>
    </row>
    <row r="114" spans="1:23" x14ac:dyDescent="0.35">
      <c r="A114" s="51">
        <v>39629</v>
      </c>
      <c r="B114" s="52">
        <v>5.9820000000000002</v>
      </c>
      <c r="C114" s="52">
        <v>73.31</v>
      </c>
      <c r="D114" s="52">
        <v>27.51</v>
      </c>
      <c r="E114" s="53">
        <v>174.9</v>
      </c>
      <c r="F114" s="53">
        <v>16.560700000000001</v>
      </c>
      <c r="H114" s="56">
        <f t="shared" si="10"/>
        <v>-0.11841436053112646</v>
      </c>
      <c r="I114" s="56">
        <f t="shared" si="10"/>
        <v>-0.10725477824565627</v>
      </c>
      <c r="J114" s="56">
        <f t="shared" si="10"/>
        <v>-2.9018693889035819E-2</v>
      </c>
      <c r="K114" s="56">
        <f t="shared" si="10"/>
        <v>-8.5964492837581168E-3</v>
      </c>
      <c r="L114" s="56">
        <f t="shared" si="10"/>
        <v>-0.10272248865041675</v>
      </c>
      <c r="M114" s="56">
        <f>LN('[2]Data SPX'!B127/'[2]Data SPX'!B126)</f>
        <v>-8.9516215416631545E-2</v>
      </c>
      <c r="N114" s="56">
        <f>'[2]Data TBILL3M'!B113/100/12</f>
        <v>1.5500000000000002E-3</v>
      </c>
      <c r="P114" s="55">
        <f t="shared" si="12"/>
        <v>-0.12222269386445979</v>
      </c>
      <c r="Q114" s="55">
        <f t="shared" si="12"/>
        <v>-0.1110631115789896</v>
      </c>
      <c r="R114" s="55">
        <f t="shared" si="12"/>
        <v>-3.2827027222369153E-2</v>
      </c>
      <c r="S114" s="55">
        <f t="shared" si="12"/>
        <v>-1.240478261709145E-2</v>
      </c>
      <c r="T114" s="55">
        <f t="shared" si="12"/>
        <v>-0.10653082198375008</v>
      </c>
      <c r="U114" s="55">
        <f t="shared" si="11"/>
        <v>-9.1066215416631541E-2</v>
      </c>
      <c r="W114" s="51"/>
    </row>
    <row r="115" spans="1:23" x14ac:dyDescent="0.35">
      <c r="A115" s="51">
        <v>39660</v>
      </c>
      <c r="B115" s="52">
        <v>5.6769999999999996</v>
      </c>
      <c r="C115" s="52">
        <v>76.38</v>
      </c>
      <c r="D115" s="52">
        <v>25.72</v>
      </c>
      <c r="E115" s="53">
        <v>184.04</v>
      </c>
      <c r="F115" s="53">
        <v>17.6982</v>
      </c>
      <c r="H115" s="56">
        <f t="shared" si="10"/>
        <v>-5.2332036019167201E-2</v>
      </c>
      <c r="I115" s="56">
        <f t="shared" si="10"/>
        <v>4.102385656187478E-2</v>
      </c>
      <c r="J115" s="56">
        <f t="shared" si="10"/>
        <v>-6.7280675567064588E-2</v>
      </c>
      <c r="K115" s="56">
        <f t="shared" si="10"/>
        <v>5.0938743262711333E-2</v>
      </c>
      <c r="L115" s="56">
        <f t="shared" si="10"/>
        <v>6.6430520898109732E-2</v>
      </c>
      <c r="M115" s="56">
        <f>LN('[2]Data SPX'!B128/'[2]Data SPX'!B127)</f>
        <v>-9.6593331995913495E-3</v>
      </c>
      <c r="N115" s="56">
        <f>'[2]Data TBILL3M'!B114/100/12</f>
        <v>1.3583333333333331E-3</v>
      </c>
      <c r="P115" s="55">
        <f t="shared" si="12"/>
        <v>-5.6140369352500538E-2</v>
      </c>
      <c r="Q115" s="55">
        <f t="shared" si="12"/>
        <v>3.721552322854145E-2</v>
      </c>
      <c r="R115" s="55">
        <f t="shared" si="12"/>
        <v>-7.1089008900397918E-2</v>
      </c>
      <c r="S115" s="55">
        <f t="shared" si="12"/>
        <v>4.7130409929378003E-2</v>
      </c>
      <c r="T115" s="55">
        <f t="shared" si="12"/>
        <v>6.2622187564776402E-2</v>
      </c>
      <c r="U115" s="55">
        <f t="shared" si="11"/>
        <v>-1.1017666532924682E-2</v>
      </c>
      <c r="W115" s="51"/>
    </row>
    <row r="116" spans="1:23" x14ac:dyDescent="0.35">
      <c r="A116" s="51">
        <v>39689</v>
      </c>
      <c r="B116" s="52">
        <v>6.0590000000000002</v>
      </c>
      <c r="C116" s="52">
        <v>80.88</v>
      </c>
      <c r="D116" s="52">
        <v>27.29</v>
      </c>
      <c r="E116" s="53">
        <v>163.97</v>
      </c>
      <c r="F116" s="53">
        <v>18.115300000000001</v>
      </c>
      <c r="H116" s="56">
        <f t="shared" si="10"/>
        <v>6.5121845774262846E-2</v>
      </c>
      <c r="I116" s="56">
        <f t="shared" si="10"/>
        <v>5.7245692914845756E-2</v>
      </c>
      <c r="J116" s="56">
        <f t="shared" si="10"/>
        <v>5.9251435350828462E-2</v>
      </c>
      <c r="K116" s="56">
        <f t="shared" si="10"/>
        <v>-0.11546964102549079</v>
      </c>
      <c r="L116" s="56">
        <f t="shared" si="10"/>
        <v>2.3293945577825118E-2</v>
      </c>
      <c r="M116" s="56">
        <f>LN('[2]Data SPX'!B129/'[2]Data SPX'!B128)</f>
        <v>1.2396529167478279E-2</v>
      </c>
      <c r="N116" s="56">
        <f>'[2]Data TBILL3M'!B115/100/12</f>
        <v>1.4333333333333333E-3</v>
      </c>
      <c r="P116" s="55">
        <f t="shared" si="12"/>
        <v>6.1313512440929516E-2</v>
      </c>
      <c r="Q116" s="55">
        <f t="shared" si="12"/>
        <v>5.3437359581512425E-2</v>
      </c>
      <c r="R116" s="55">
        <f t="shared" si="12"/>
        <v>5.5443102017495124E-2</v>
      </c>
      <c r="S116" s="55">
        <f t="shared" si="12"/>
        <v>-0.11927797435882412</v>
      </c>
      <c r="T116" s="55">
        <f t="shared" si="12"/>
        <v>1.9485612244491784E-2</v>
      </c>
      <c r="U116" s="55">
        <f t="shared" si="11"/>
        <v>1.0963195834144946E-2</v>
      </c>
      <c r="W116" s="51"/>
    </row>
    <row r="117" spans="1:23" x14ac:dyDescent="0.35">
      <c r="A117" s="51">
        <v>39721</v>
      </c>
      <c r="B117" s="52">
        <v>4.0609999999999999</v>
      </c>
      <c r="C117" s="52">
        <v>72.760000000000005</v>
      </c>
      <c r="D117" s="52">
        <v>26.69</v>
      </c>
      <c r="E117" s="53">
        <v>128</v>
      </c>
      <c r="F117" s="53">
        <v>17.4802</v>
      </c>
      <c r="H117" s="56">
        <f t="shared" si="10"/>
        <v>-0.40011552125869138</v>
      </c>
      <c r="I117" s="56">
        <f t="shared" si="10"/>
        <v>-0.10580022106229439</v>
      </c>
      <c r="J117" s="56">
        <f t="shared" si="10"/>
        <v>-2.2231371303814279E-2</v>
      </c>
      <c r="K117" s="56">
        <f t="shared" si="10"/>
        <v>-0.24765322034215986</v>
      </c>
      <c r="L117" s="56">
        <f t="shared" si="10"/>
        <v>-3.5688073261544377E-2</v>
      </c>
      <c r="M117" s="56">
        <f>LN('[2]Data SPX'!B130/'[2]Data SPX'!B129)</f>
        <v>-9.3525294519337027E-2</v>
      </c>
      <c r="N117" s="56">
        <f>'[2]Data TBILL3M'!B116/100/12</f>
        <v>9.4166666666666661E-4</v>
      </c>
      <c r="P117" s="55">
        <f t="shared" si="12"/>
        <v>-0.40392385459202473</v>
      </c>
      <c r="Q117" s="55">
        <f t="shared" si="12"/>
        <v>-0.10960855439562772</v>
      </c>
      <c r="R117" s="55">
        <f t="shared" si="12"/>
        <v>-2.6039704637147613E-2</v>
      </c>
      <c r="S117" s="55">
        <f t="shared" si="12"/>
        <v>-0.25146155367549322</v>
      </c>
      <c r="T117" s="55">
        <f t="shared" si="12"/>
        <v>-3.9496406594877714E-2</v>
      </c>
      <c r="U117" s="55">
        <f t="shared" si="11"/>
        <v>-9.4466961186003687E-2</v>
      </c>
      <c r="W117" s="51"/>
    </row>
    <row r="118" spans="1:23" x14ac:dyDescent="0.35">
      <c r="A118" s="51">
        <v>39752</v>
      </c>
      <c r="B118" s="52">
        <v>3.855</v>
      </c>
      <c r="C118" s="52">
        <v>57.24</v>
      </c>
      <c r="D118" s="52">
        <v>22.33</v>
      </c>
      <c r="E118" s="53">
        <v>92.5</v>
      </c>
      <c r="F118" s="53">
        <v>16.7882</v>
      </c>
      <c r="H118" s="56">
        <f t="shared" si="10"/>
        <v>-5.2058241688867954E-2</v>
      </c>
      <c r="I118" s="56">
        <f t="shared" si="10"/>
        <v>-0.23991339896167135</v>
      </c>
      <c r="J118" s="56">
        <f t="shared" si="10"/>
        <v>-0.17835789756436643</v>
      </c>
      <c r="K118" s="56">
        <f t="shared" si="10"/>
        <v>-0.32482161940123766</v>
      </c>
      <c r="L118" s="56">
        <f t="shared" si="10"/>
        <v>-4.0392553137765227E-2</v>
      </c>
      <c r="M118" s="56">
        <f>LN('[2]Data SPX'!B131/'[2]Data SPX'!B130)</f>
        <v>-0.18481131395045974</v>
      </c>
      <c r="N118" s="56">
        <f>'[2]Data TBILL3M'!B117/100/12</f>
        <v>5.5833333333333332E-4</v>
      </c>
      <c r="P118" s="55">
        <f t="shared" si="12"/>
        <v>-5.5866575022201284E-2</v>
      </c>
      <c r="Q118" s="55">
        <f t="shared" si="12"/>
        <v>-0.24372173229500468</v>
      </c>
      <c r="R118" s="55">
        <f t="shared" si="12"/>
        <v>-0.18216623089769976</v>
      </c>
      <c r="S118" s="55">
        <f t="shared" si="12"/>
        <v>-0.32862995273457102</v>
      </c>
      <c r="T118" s="55">
        <f t="shared" si="12"/>
        <v>-4.4200886471098558E-2</v>
      </c>
      <c r="U118" s="55">
        <f t="shared" si="11"/>
        <v>-0.18536964728379307</v>
      </c>
      <c r="W118" s="51"/>
    </row>
    <row r="119" spans="1:23" x14ac:dyDescent="0.35">
      <c r="A119" s="51">
        <v>39780</v>
      </c>
      <c r="B119" s="52">
        <v>3.306</v>
      </c>
      <c r="C119" s="52">
        <v>42.66</v>
      </c>
      <c r="D119" s="52">
        <v>20.22</v>
      </c>
      <c r="E119" s="53">
        <v>78.989999999999995</v>
      </c>
      <c r="F119" s="53">
        <v>15.5748</v>
      </c>
      <c r="H119" s="56">
        <f t="shared" si="10"/>
        <v>-0.15363200761646031</v>
      </c>
      <c r="I119" s="56">
        <f t="shared" si="10"/>
        <v>-0.2939912416450457</v>
      </c>
      <c r="J119" s="56">
        <f t="shared" si="10"/>
        <v>-9.925885225974114E-2</v>
      </c>
      <c r="K119" s="56">
        <f t="shared" si="10"/>
        <v>-0.15788738234205188</v>
      </c>
      <c r="L119" s="56">
        <f t="shared" si="10"/>
        <v>-7.5022035172189791E-2</v>
      </c>
      <c r="M119" s="56">
        <f>LN('[2]Data SPX'!B132/'[2]Data SPX'!B131)</f>
        <v>-7.8263799635242812E-2</v>
      </c>
      <c r="N119" s="56">
        <f>'[2]Data TBILL3M'!B118/100/12</f>
        <v>1.5833333333333332E-4</v>
      </c>
      <c r="P119" s="55">
        <f t="shared" si="12"/>
        <v>-0.15744034094979364</v>
      </c>
      <c r="Q119" s="55">
        <f t="shared" si="12"/>
        <v>-0.29779957497837906</v>
      </c>
      <c r="R119" s="55">
        <f t="shared" si="12"/>
        <v>-0.10306718559307447</v>
      </c>
      <c r="S119" s="55">
        <f t="shared" si="12"/>
        <v>-0.16169571567538521</v>
      </c>
      <c r="T119" s="55">
        <f t="shared" si="12"/>
        <v>-7.8830368505523121E-2</v>
      </c>
      <c r="U119" s="55">
        <f t="shared" si="11"/>
        <v>-7.8422132968576141E-2</v>
      </c>
      <c r="W119" s="51"/>
    </row>
    <row r="120" spans="1:23" x14ac:dyDescent="0.35">
      <c r="A120" s="51">
        <v>39813</v>
      </c>
      <c r="B120" s="52">
        <v>3.05</v>
      </c>
      <c r="C120" s="52">
        <v>51.32</v>
      </c>
      <c r="D120" s="52">
        <v>19.440000000000001</v>
      </c>
      <c r="E120" s="53">
        <v>84.39</v>
      </c>
      <c r="F120" s="53">
        <v>16.7882</v>
      </c>
      <c r="H120" s="56">
        <f t="shared" si="10"/>
        <v>-8.0597408779512214E-2</v>
      </c>
      <c r="I120" s="56">
        <f t="shared" si="10"/>
        <v>0.18481882670423133</v>
      </c>
      <c r="J120" s="56">
        <f t="shared" si="10"/>
        <v>-3.9339414560032225E-2</v>
      </c>
      <c r="K120" s="56">
        <f t="shared" si="10"/>
        <v>6.6127648993547547E-2</v>
      </c>
      <c r="L120" s="56">
        <f t="shared" si="10"/>
        <v>7.5022035172189819E-2</v>
      </c>
      <c r="M120" s="56">
        <f>LN('[2]Data SPX'!B133/'[2]Data SPX'!B132)</f>
        <v>6.0886871217237645E-3</v>
      </c>
      <c r="N120" s="56">
        <f>'[2]Data TBILL3M'!B119/100/12</f>
        <v>2.4999999999999998E-5</v>
      </c>
      <c r="P120" s="55">
        <f t="shared" si="12"/>
        <v>-8.4405742112845544E-2</v>
      </c>
      <c r="Q120" s="55">
        <f t="shared" si="12"/>
        <v>0.181010493370898</v>
      </c>
      <c r="R120" s="55">
        <f t="shared" si="12"/>
        <v>-4.3147747893365562E-2</v>
      </c>
      <c r="S120" s="55">
        <f t="shared" si="12"/>
        <v>6.2319315660214217E-2</v>
      </c>
      <c r="T120" s="55">
        <f t="shared" si="12"/>
        <v>7.1213701838856489E-2</v>
      </c>
      <c r="U120" s="55">
        <f t="shared" si="11"/>
        <v>6.0636871217237646E-3</v>
      </c>
      <c r="W120" s="51"/>
    </row>
    <row r="121" spans="1:23" x14ac:dyDescent="0.35">
      <c r="A121" s="51">
        <v>39843</v>
      </c>
      <c r="B121" s="52">
        <v>3.22</v>
      </c>
      <c r="C121" s="52">
        <v>58.83</v>
      </c>
      <c r="D121" s="52">
        <v>17.100000000000001</v>
      </c>
      <c r="E121" s="53">
        <v>80.73</v>
      </c>
      <c r="F121" s="53">
        <v>13.821099999999999</v>
      </c>
      <c r="H121" s="56">
        <f t="shared" ref="H121:L171" si="13">LN(B121/B120)</f>
        <v>5.423976893699687E-2</v>
      </c>
      <c r="I121" s="56">
        <f t="shared" si="13"/>
        <v>0.13657138912892888</v>
      </c>
      <c r="J121" s="56">
        <f t="shared" si="13"/>
        <v>-0.12825433552367885</v>
      </c>
      <c r="K121" s="56">
        <f t="shared" si="13"/>
        <v>-4.4338657762950998E-2</v>
      </c>
      <c r="L121" s="56">
        <f t="shared" si="13"/>
        <v>-0.1944798487095806</v>
      </c>
      <c r="M121" s="56">
        <f>LN('[2]Data SPX'!B134/'[2]Data SPX'!B133)</f>
        <v>-8.9622178973852107E-2</v>
      </c>
      <c r="N121" s="56">
        <f>'[2]Data TBILL3M'!B120/100/12</f>
        <v>1.0833333333333333E-4</v>
      </c>
      <c r="P121" s="55">
        <f t="shared" si="12"/>
        <v>5.0431435603663533E-2</v>
      </c>
      <c r="Q121" s="55">
        <f t="shared" si="12"/>
        <v>0.13276305579559555</v>
      </c>
      <c r="R121" s="55">
        <f t="shared" si="12"/>
        <v>-0.13206266885701218</v>
      </c>
      <c r="S121" s="55">
        <f t="shared" si="12"/>
        <v>-4.8146991096284328E-2</v>
      </c>
      <c r="T121" s="55">
        <f t="shared" si="12"/>
        <v>-0.19828818204291393</v>
      </c>
      <c r="U121" s="55">
        <f t="shared" si="11"/>
        <v>-8.9730512307185442E-2</v>
      </c>
      <c r="W121" s="51"/>
    </row>
    <row r="122" spans="1:23" x14ac:dyDescent="0.35">
      <c r="A122" s="51">
        <v>39871</v>
      </c>
      <c r="B122" s="52">
        <v>3.19</v>
      </c>
      <c r="C122" s="52">
        <v>64.75</v>
      </c>
      <c r="D122" s="52">
        <v>16.149999999999999</v>
      </c>
      <c r="E122" s="53">
        <v>91.08</v>
      </c>
      <c r="F122" s="53">
        <v>11.6693</v>
      </c>
      <c r="H122" s="56">
        <f t="shared" si="13"/>
        <v>-9.3604427595638078E-3</v>
      </c>
      <c r="I122" s="56">
        <f t="shared" si="13"/>
        <v>9.5881771703282506E-2</v>
      </c>
      <c r="J122" s="56">
        <f t="shared" si="13"/>
        <v>-5.7158413839948755E-2</v>
      </c>
      <c r="K122" s="56">
        <f t="shared" si="13"/>
        <v>0.12062798778861472</v>
      </c>
      <c r="L122" s="56">
        <f t="shared" si="13"/>
        <v>-0.16923494832480435</v>
      </c>
      <c r="M122" s="56">
        <f>LN('[2]Data SPX'!B135/'[2]Data SPX'!B134)</f>
        <v>-0.11650949365565501</v>
      </c>
      <c r="N122" s="56">
        <f>'[2]Data TBILL3M'!B121/100/12</f>
        <v>2.5000000000000001E-4</v>
      </c>
      <c r="P122" s="55">
        <f t="shared" si="12"/>
        <v>-1.3168776092897141E-2</v>
      </c>
      <c r="Q122" s="55">
        <f t="shared" si="12"/>
        <v>9.2073438369949176E-2</v>
      </c>
      <c r="R122" s="55">
        <f t="shared" si="12"/>
        <v>-6.0966747173282085E-2</v>
      </c>
      <c r="S122" s="55">
        <f t="shared" si="12"/>
        <v>0.11681965445528139</v>
      </c>
      <c r="T122" s="55">
        <f t="shared" si="12"/>
        <v>-0.17304328165813768</v>
      </c>
      <c r="U122" s="55">
        <f t="shared" si="11"/>
        <v>-0.11675949365565501</v>
      </c>
      <c r="W122" s="51"/>
    </row>
    <row r="123" spans="1:23" x14ac:dyDescent="0.35">
      <c r="A123" s="51">
        <v>39903</v>
      </c>
      <c r="B123" s="52">
        <v>3.7519999999999998</v>
      </c>
      <c r="C123" s="52">
        <v>73.430000000000007</v>
      </c>
      <c r="D123" s="52">
        <v>18.37</v>
      </c>
      <c r="E123" s="53">
        <v>106.02</v>
      </c>
      <c r="F123" s="53">
        <v>12.911099999999999</v>
      </c>
      <c r="H123" s="56">
        <f t="shared" si="13"/>
        <v>0.16226811434722505</v>
      </c>
      <c r="I123" s="56">
        <f t="shared" si="13"/>
        <v>0.12579887088387215</v>
      </c>
      <c r="J123" s="56">
        <f t="shared" si="13"/>
        <v>0.12879884955836887</v>
      </c>
      <c r="K123" s="56">
        <f t="shared" si="13"/>
        <v>0.1518895143641211</v>
      </c>
      <c r="L123" s="56">
        <f t="shared" si="13"/>
        <v>0.10112594485864178</v>
      </c>
      <c r="M123" s="56">
        <f>LN('[2]Data SPX'!B136/'[2]Data SPX'!B135)</f>
        <v>8.0908821119579186E-2</v>
      </c>
      <c r="N123" s="56">
        <f>'[2]Data TBILL3M'!B122/100/12</f>
        <v>1.75E-4</v>
      </c>
      <c r="P123" s="55">
        <f t="shared" si="12"/>
        <v>0.15845978101389172</v>
      </c>
      <c r="Q123" s="55">
        <f t="shared" si="12"/>
        <v>0.12199053755053882</v>
      </c>
      <c r="R123" s="55">
        <f t="shared" si="12"/>
        <v>0.12499051622503554</v>
      </c>
      <c r="S123" s="55">
        <f t="shared" si="12"/>
        <v>0.14808118103078777</v>
      </c>
      <c r="T123" s="55">
        <f t="shared" si="12"/>
        <v>9.7317611525308448E-2</v>
      </c>
      <c r="U123" s="55">
        <f t="shared" si="11"/>
        <v>8.0733821119579191E-2</v>
      </c>
      <c r="W123" s="51"/>
    </row>
    <row r="124" spans="1:23" x14ac:dyDescent="0.35">
      <c r="A124" s="51">
        <v>39933</v>
      </c>
      <c r="B124" s="52">
        <v>4.4939999999999998</v>
      </c>
      <c r="C124" s="52">
        <v>80.52</v>
      </c>
      <c r="D124" s="52">
        <v>20.260000000000002</v>
      </c>
      <c r="E124" s="53">
        <v>128.5</v>
      </c>
      <c r="F124" s="53">
        <v>12.6646</v>
      </c>
      <c r="H124" s="56">
        <f t="shared" si="13"/>
        <v>0.18045414261915915</v>
      </c>
      <c r="I124" s="56">
        <f t="shared" si="13"/>
        <v>9.2173029308071544E-2</v>
      </c>
      <c r="J124" s="56">
        <f t="shared" si="13"/>
        <v>9.7929599593503044E-2</v>
      </c>
      <c r="K124" s="56">
        <f t="shared" si="13"/>
        <v>0.19230114877561447</v>
      </c>
      <c r="L124" s="56">
        <f t="shared" si="13"/>
        <v>-1.9276706644181154E-2</v>
      </c>
      <c r="M124" s="56">
        <f>LN('[2]Data SPX'!B137/'[2]Data SPX'!B136)</f>
        <v>9.0288289180348244E-2</v>
      </c>
      <c r="N124" s="56">
        <f>'[2]Data TBILL3M'!B123/100/12</f>
        <v>1.3333333333333334E-4</v>
      </c>
      <c r="P124" s="55">
        <f t="shared" si="12"/>
        <v>0.17664580928582582</v>
      </c>
      <c r="Q124" s="55">
        <f t="shared" si="12"/>
        <v>8.8364695974738214E-2</v>
      </c>
      <c r="R124" s="55">
        <f t="shared" si="12"/>
        <v>9.4121266260169714E-2</v>
      </c>
      <c r="S124" s="55">
        <f t="shared" si="12"/>
        <v>0.18849281544228114</v>
      </c>
      <c r="T124" s="55">
        <f t="shared" si="12"/>
        <v>-2.3085039977514488E-2</v>
      </c>
      <c r="U124" s="55">
        <f t="shared" si="11"/>
        <v>9.0154955847014911E-2</v>
      </c>
      <c r="W124" s="51"/>
    </row>
    <row r="125" spans="1:23" x14ac:dyDescent="0.35">
      <c r="A125" s="51">
        <v>39962</v>
      </c>
      <c r="B125" s="52">
        <v>4.851</v>
      </c>
      <c r="C125" s="52">
        <v>77.989999999999995</v>
      </c>
      <c r="D125" s="52">
        <v>20.89</v>
      </c>
      <c r="E125" s="53">
        <v>144.57</v>
      </c>
      <c r="F125" s="53">
        <v>14.3993</v>
      </c>
      <c r="H125" s="56">
        <f t="shared" si="13"/>
        <v>7.6441695499942119E-2</v>
      </c>
      <c r="I125" s="56">
        <f t="shared" si="13"/>
        <v>-3.1924987429184037E-2</v>
      </c>
      <c r="J125" s="56">
        <f t="shared" si="13"/>
        <v>3.0622076747937096E-2</v>
      </c>
      <c r="K125" s="56">
        <f t="shared" si="13"/>
        <v>0.11783491498507646</v>
      </c>
      <c r="L125" s="56">
        <f t="shared" si="13"/>
        <v>0.12836889443744359</v>
      </c>
      <c r="M125" s="56">
        <f>LN('[2]Data SPX'!B138/'[2]Data SPX'!B137)</f>
        <v>5.2438201322291531E-2</v>
      </c>
      <c r="N125" s="56">
        <f>'[2]Data TBILL3M'!B124/100/12</f>
        <v>1.4999999999999999E-4</v>
      </c>
      <c r="P125" s="55">
        <f t="shared" si="12"/>
        <v>7.2633362166608789E-2</v>
      </c>
      <c r="Q125" s="55">
        <f t="shared" si="12"/>
        <v>-3.5733320762517368E-2</v>
      </c>
      <c r="R125" s="55">
        <f t="shared" si="12"/>
        <v>2.6813743414603762E-2</v>
      </c>
      <c r="S125" s="55">
        <f t="shared" si="12"/>
        <v>0.11402658165174313</v>
      </c>
      <c r="T125" s="55">
        <f t="shared" si="12"/>
        <v>0.12456056110411026</v>
      </c>
      <c r="U125" s="55">
        <f t="shared" si="11"/>
        <v>5.2288201322291533E-2</v>
      </c>
      <c r="W125" s="51"/>
    </row>
    <row r="126" spans="1:23" x14ac:dyDescent="0.35">
      <c r="A126" s="51">
        <v>39994</v>
      </c>
      <c r="B126" s="52">
        <v>5.09</v>
      </c>
      <c r="C126" s="52">
        <v>83.71</v>
      </c>
      <c r="D126" s="52">
        <v>23.77</v>
      </c>
      <c r="E126" s="53">
        <v>147.44</v>
      </c>
      <c r="F126" s="53">
        <v>14.219200000000001</v>
      </c>
      <c r="H126" s="56">
        <f t="shared" si="13"/>
        <v>4.809296129935197E-2</v>
      </c>
      <c r="I126" s="56">
        <f t="shared" si="13"/>
        <v>7.0777831329558227E-2</v>
      </c>
      <c r="J126" s="56">
        <f t="shared" si="13"/>
        <v>0.12915370580362803</v>
      </c>
      <c r="K126" s="56">
        <f t="shared" si="13"/>
        <v>1.9657494041216902E-2</v>
      </c>
      <c r="L126" s="56">
        <f t="shared" si="13"/>
        <v>-1.2586430287211733E-2</v>
      </c>
      <c r="M126" s="56">
        <f>LN('[2]Data SPX'!B139/'[2]Data SPX'!B138)</f>
        <v>-4.4556258446179113E-4</v>
      </c>
      <c r="N126" s="56">
        <f>'[2]Data TBILL3M'!B125/100/12</f>
        <v>1.4999999999999999E-4</v>
      </c>
      <c r="P126" s="55">
        <f t="shared" si="12"/>
        <v>4.4284627966018633E-2</v>
      </c>
      <c r="Q126" s="55">
        <f t="shared" si="12"/>
        <v>6.6969497996224897E-2</v>
      </c>
      <c r="R126" s="55">
        <f t="shared" si="12"/>
        <v>0.1253453724702947</v>
      </c>
      <c r="S126" s="55">
        <f t="shared" si="12"/>
        <v>1.5849160707883569E-2</v>
      </c>
      <c r="T126" s="55">
        <f t="shared" si="12"/>
        <v>-1.6394763620545066E-2</v>
      </c>
      <c r="U126" s="55">
        <f t="shared" si="11"/>
        <v>-5.9556258446179114E-4</v>
      </c>
      <c r="W126" s="51"/>
    </row>
    <row r="127" spans="1:23" x14ac:dyDescent="0.35">
      <c r="A127" s="51">
        <v>40025</v>
      </c>
      <c r="B127" s="52">
        <v>5.8390000000000004</v>
      </c>
      <c r="C127" s="52">
        <v>85.83</v>
      </c>
      <c r="D127" s="52">
        <v>23.52</v>
      </c>
      <c r="E127" s="53">
        <v>163.30000000000001</v>
      </c>
      <c r="F127" s="53">
        <v>15.1008</v>
      </c>
      <c r="H127" s="56">
        <f t="shared" si="13"/>
        <v>0.13728171873896933</v>
      </c>
      <c r="I127" s="56">
        <f t="shared" si="13"/>
        <v>2.5010151058163559E-2</v>
      </c>
      <c r="J127" s="56">
        <f t="shared" si="13"/>
        <v>-1.0573158341676336E-2</v>
      </c>
      <c r="K127" s="56">
        <f t="shared" si="13"/>
        <v>0.10216768661485169</v>
      </c>
      <c r="L127" s="56">
        <f t="shared" si="13"/>
        <v>6.0154558547857492E-2</v>
      </c>
      <c r="M127" s="56">
        <f>LN('[2]Data SPX'!B140/'[2]Data SPX'!B139)</f>
        <v>7.1401614764187119E-2</v>
      </c>
      <c r="N127" s="56">
        <f>'[2]Data TBILL3M'!B126/100/12</f>
        <v>1.4999999999999999E-4</v>
      </c>
      <c r="P127" s="55">
        <f t="shared" si="12"/>
        <v>0.133473385405636</v>
      </c>
      <c r="Q127" s="55">
        <f t="shared" si="12"/>
        <v>2.1201817724830225E-2</v>
      </c>
      <c r="R127" s="55">
        <f t="shared" si="12"/>
        <v>-1.4381491675009669E-2</v>
      </c>
      <c r="S127" s="55">
        <f t="shared" si="12"/>
        <v>9.8359353281518361E-2</v>
      </c>
      <c r="T127" s="55">
        <f t="shared" si="12"/>
        <v>5.6346225214524162E-2</v>
      </c>
      <c r="U127" s="55">
        <f t="shared" si="11"/>
        <v>7.1251614764187121E-2</v>
      </c>
      <c r="W127" s="51"/>
    </row>
    <row r="128" spans="1:23" x14ac:dyDescent="0.35">
      <c r="A128" s="51">
        <v>40056</v>
      </c>
      <c r="B128" s="52">
        <v>6.0110000000000001</v>
      </c>
      <c r="C128" s="52">
        <v>81.23</v>
      </c>
      <c r="D128" s="52">
        <v>24.65</v>
      </c>
      <c r="E128" s="53">
        <v>165.46</v>
      </c>
      <c r="F128" s="53">
        <v>15.8307</v>
      </c>
      <c r="H128" s="56">
        <f t="shared" si="13"/>
        <v>2.9031574755624363E-2</v>
      </c>
      <c r="I128" s="56">
        <f t="shared" si="13"/>
        <v>-5.5083958667265974E-2</v>
      </c>
      <c r="J128" s="56">
        <f t="shared" si="13"/>
        <v>4.6925777458272901E-2</v>
      </c>
      <c r="K128" s="56">
        <f t="shared" si="13"/>
        <v>1.3140473785617304E-2</v>
      </c>
      <c r="L128" s="56">
        <f t="shared" si="13"/>
        <v>4.7203370201076331E-2</v>
      </c>
      <c r="M128" s="56">
        <f>LN('[2]Data SPX'!B141/'[2]Data SPX'!B140)</f>
        <v>3.2901797649338711E-2</v>
      </c>
      <c r="N128" s="56">
        <f>'[2]Data TBILL3M'!B127/100/12</f>
        <v>1.4166666666666668E-4</v>
      </c>
      <c r="P128" s="55">
        <f t="shared" si="12"/>
        <v>2.5223241422291029E-2</v>
      </c>
      <c r="Q128" s="55">
        <f t="shared" si="12"/>
        <v>-5.8892292000599311E-2</v>
      </c>
      <c r="R128" s="55">
        <f t="shared" si="12"/>
        <v>4.3117444124939563E-2</v>
      </c>
      <c r="S128" s="55">
        <f t="shared" si="12"/>
        <v>9.3321404522839699E-3</v>
      </c>
      <c r="T128" s="55">
        <f t="shared" si="12"/>
        <v>4.3395036867743E-2</v>
      </c>
      <c r="U128" s="55">
        <f t="shared" si="11"/>
        <v>3.2760130982672046E-2</v>
      </c>
      <c r="W128" s="51"/>
    </row>
    <row r="129" spans="1:23" x14ac:dyDescent="0.35">
      <c r="A129" s="51">
        <v>40086</v>
      </c>
      <c r="B129" s="52">
        <v>6.62</v>
      </c>
      <c r="C129" s="52">
        <v>93.37</v>
      </c>
      <c r="D129" s="52">
        <v>25.72</v>
      </c>
      <c r="E129" s="53">
        <v>184.35</v>
      </c>
      <c r="F129" s="53">
        <v>15.688599999999999</v>
      </c>
      <c r="H129" s="56">
        <f t="shared" si="13"/>
        <v>9.6504245891891813E-2</v>
      </c>
      <c r="I129" s="56">
        <f t="shared" si="13"/>
        <v>0.13928545743297194</v>
      </c>
      <c r="J129" s="56">
        <f t="shared" si="13"/>
        <v>4.2491998880719459E-2</v>
      </c>
      <c r="K129" s="56">
        <f t="shared" si="13"/>
        <v>0.10810665091811653</v>
      </c>
      <c r="L129" s="56">
        <f t="shared" si="13"/>
        <v>-9.0167587953514372E-3</v>
      </c>
      <c r="M129" s="56">
        <f>LN('[2]Data SPX'!B142/'[2]Data SPX'!B141)</f>
        <v>3.4695462393130247E-2</v>
      </c>
      <c r="N129" s="56">
        <f>'[2]Data TBILL3M'!B128/100/12</f>
        <v>9.9999999999999991E-5</v>
      </c>
      <c r="P129" s="55">
        <f t="shared" si="12"/>
        <v>9.2695912558558483E-2</v>
      </c>
      <c r="Q129" s="55">
        <f t="shared" si="12"/>
        <v>0.13547712409963861</v>
      </c>
      <c r="R129" s="55">
        <f t="shared" si="12"/>
        <v>3.8683665547386129E-2</v>
      </c>
      <c r="S129" s="55">
        <f t="shared" si="12"/>
        <v>0.1042983175847832</v>
      </c>
      <c r="T129" s="55">
        <f t="shared" si="12"/>
        <v>-1.2825092128684771E-2</v>
      </c>
      <c r="U129" s="55">
        <f t="shared" si="11"/>
        <v>3.4595462393130244E-2</v>
      </c>
      <c r="W129" s="51"/>
    </row>
    <row r="130" spans="1:23" x14ac:dyDescent="0.35">
      <c r="A130" s="51">
        <v>40116</v>
      </c>
      <c r="B130" s="52">
        <v>6.7389999999999999</v>
      </c>
      <c r="C130" s="52">
        <v>118.84</v>
      </c>
      <c r="D130" s="52">
        <v>27.73</v>
      </c>
      <c r="E130" s="53">
        <v>170.17</v>
      </c>
      <c r="F130" s="53">
        <v>16.143599999999999</v>
      </c>
      <c r="H130" s="56">
        <f t="shared" si="13"/>
        <v>1.7816176015162992E-2</v>
      </c>
      <c r="I130" s="56">
        <f t="shared" si="13"/>
        <v>0.24120795609857229</v>
      </c>
      <c r="J130" s="56">
        <f t="shared" si="13"/>
        <v>7.5245960258268157E-2</v>
      </c>
      <c r="K130" s="56">
        <f t="shared" si="13"/>
        <v>-8.0038187296808311E-2</v>
      </c>
      <c r="L130" s="56">
        <f t="shared" si="13"/>
        <v>2.8589352341704143E-2</v>
      </c>
      <c r="M130" s="56">
        <f>LN('[2]Data SPX'!B143/'[2]Data SPX'!B142)</f>
        <v>-1.9620459378283713E-2</v>
      </c>
      <c r="N130" s="56">
        <f>'[2]Data TBILL3M'!B129/100/12</f>
        <v>5.833333333333334E-5</v>
      </c>
      <c r="P130" s="55">
        <f t="shared" si="12"/>
        <v>1.4007842681829658E-2</v>
      </c>
      <c r="Q130" s="55">
        <f t="shared" si="12"/>
        <v>0.23739962276523896</v>
      </c>
      <c r="R130" s="55">
        <f t="shared" si="12"/>
        <v>7.1437626924934827E-2</v>
      </c>
      <c r="S130" s="55">
        <f t="shared" si="12"/>
        <v>-8.3846520630141641E-2</v>
      </c>
      <c r="T130" s="55">
        <f t="shared" si="12"/>
        <v>2.4781019008370809E-2</v>
      </c>
      <c r="U130" s="55">
        <f t="shared" si="11"/>
        <v>-1.9678792711617047E-2</v>
      </c>
      <c r="W130" s="51"/>
    </row>
    <row r="131" spans="1:23" x14ac:dyDescent="0.35">
      <c r="A131" s="51">
        <v>40147</v>
      </c>
      <c r="B131" s="52">
        <v>7.1420000000000003</v>
      </c>
      <c r="C131" s="52">
        <v>135.91</v>
      </c>
      <c r="D131" s="52">
        <v>29.41</v>
      </c>
      <c r="E131" s="53">
        <v>169.66</v>
      </c>
      <c r="F131" s="53">
        <v>17.2242</v>
      </c>
      <c r="H131" s="56">
        <f t="shared" si="13"/>
        <v>5.8081303208176775E-2</v>
      </c>
      <c r="I131" s="56">
        <f t="shared" si="13"/>
        <v>0.13421485137284894</v>
      </c>
      <c r="J131" s="56">
        <f t="shared" si="13"/>
        <v>5.8819892938216947E-2</v>
      </c>
      <c r="K131" s="56">
        <f t="shared" si="13"/>
        <v>-3.0015030037565085E-3</v>
      </c>
      <c r="L131" s="56">
        <f t="shared" si="13"/>
        <v>6.4791685401884333E-2</v>
      </c>
      <c r="M131" s="56">
        <f>LN('[2]Data SPX'!B144/'[2]Data SPX'!B143)</f>
        <v>5.5801604460841654E-2</v>
      </c>
      <c r="N131" s="56">
        <f>'[2]Data TBILL3M'!B130/100/12</f>
        <v>4.1666666666666665E-5</v>
      </c>
      <c r="P131" s="55">
        <f t="shared" si="12"/>
        <v>5.4272969874843438E-2</v>
      </c>
      <c r="Q131" s="55">
        <f t="shared" si="12"/>
        <v>0.13040651803951561</v>
      </c>
      <c r="R131" s="55">
        <f t="shared" si="12"/>
        <v>5.5011559604883617E-2</v>
      </c>
      <c r="S131" s="55">
        <f t="shared" si="12"/>
        <v>-6.8098363370898418E-3</v>
      </c>
      <c r="T131" s="55">
        <f t="shared" si="12"/>
        <v>6.0983352068551003E-2</v>
      </c>
      <c r="U131" s="55">
        <f t="shared" si="11"/>
        <v>5.5759937794174985E-2</v>
      </c>
      <c r="W131" s="51"/>
    </row>
    <row r="132" spans="1:23" x14ac:dyDescent="0.35">
      <c r="A132" s="51">
        <v>40178</v>
      </c>
      <c r="B132" s="52">
        <v>7.5309999999999997</v>
      </c>
      <c r="C132" s="52">
        <v>134.63999999999999</v>
      </c>
      <c r="D132" s="52">
        <v>30.48</v>
      </c>
      <c r="E132" s="53">
        <v>168.84</v>
      </c>
      <c r="F132" s="53">
        <v>17.243200000000002</v>
      </c>
      <c r="H132" s="56">
        <f t="shared" si="13"/>
        <v>5.3034985946957797E-2</v>
      </c>
      <c r="I132" s="56">
        <f t="shared" si="13"/>
        <v>-9.3883520847054883E-3</v>
      </c>
      <c r="J132" s="56">
        <f t="shared" si="13"/>
        <v>3.5735978252541843E-2</v>
      </c>
      <c r="K132" s="56">
        <f t="shared" si="13"/>
        <v>-4.8449134652906213E-3</v>
      </c>
      <c r="L132" s="56">
        <f t="shared" si="13"/>
        <v>1.102491161185521E-3</v>
      </c>
      <c r="M132" s="56">
        <f>LN('[2]Data SPX'!B145/'[2]Data SPX'!B144)</f>
        <v>1.7615705187766763E-2</v>
      </c>
      <c r="N132" s="56">
        <f>'[2]Data TBILL3M'!B131/100/12</f>
        <v>4.1666666666666665E-5</v>
      </c>
      <c r="P132" s="55">
        <f t="shared" si="12"/>
        <v>4.9226652613624466E-2</v>
      </c>
      <c r="Q132" s="55">
        <f t="shared" si="12"/>
        <v>-1.3196685418038822E-2</v>
      </c>
      <c r="R132" s="55">
        <f t="shared" si="12"/>
        <v>3.1927644919208506E-2</v>
      </c>
      <c r="S132" s="55">
        <f t="shared" si="12"/>
        <v>-8.653246798623955E-3</v>
      </c>
      <c r="T132" s="55">
        <f t="shared" si="12"/>
        <v>-2.7058421721478125E-3</v>
      </c>
      <c r="U132" s="55">
        <f t="shared" si="11"/>
        <v>1.7574038521100097E-2</v>
      </c>
      <c r="W132" s="51"/>
    </row>
    <row r="133" spans="1:23" x14ac:dyDescent="0.35">
      <c r="A133" s="51">
        <v>40207</v>
      </c>
      <c r="B133" s="52">
        <v>6.859</v>
      </c>
      <c r="C133" s="52">
        <v>125.32</v>
      </c>
      <c r="D133" s="52">
        <v>28.18</v>
      </c>
      <c r="E133" s="53">
        <v>148.72</v>
      </c>
      <c r="F133" s="53">
        <v>17.688700000000001</v>
      </c>
      <c r="H133" s="56">
        <f t="shared" si="13"/>
        <v>-9.346617660203034E-2</v>
      </c>
      <c r="I133" s="56">
        <f t="shared" si="13"/>
        <v>-7.1734083798559542E-2</v>
      </c>
      <c r="J133" s="56">
        <f t="shared" si="13"/>
        <v>-7.8458224347911415E-2</v>
      </c>
      <c r="K133" s="56">
        <f t="shared" si="13"/>
        <v>-0.12688617750110939</v>
      </c>
      <c r="L133" s="56">
        <f t="shared" si="13"/>
        <v>2.5508154764658834E-2</v>
      </c>
      <c r="M133" s="56">
        <f>LN('[2]Data SPX'!B146/'[2]Data SPX'!B145)</f>
        <v>-3.7648625758521015E-2</v>
      </c>
      <c r="N133" s="56">
        <f>'[2]Data TBILL3M'!B132/100/12</f>
        <v>4.9999999999999996E-5</v>
      </c>
      <c r="P133" s="55">
        <f t="shared" si="12"/>
        <v>-9.7274509935363671E-2</v>
      </c>
      <c r="Q133" s="55">
        <f t="shared" si="12"/>
        <v>-7.5542417131892872E-2</v>
      </c>
      <c r="R133" s="55">
        <f t="shared" si="12"/>
        <v>-8.2266557681244745E-2</v>
      </c>
      <c r="S133" s="55">
        <f t="shared" si="12"/>
        <v>-0.13069451083444272</v>
      </c>
      <c r="T133" s="55">
        <f t="shared" si="12"/>
        <v>2.1699821431325501E-2</v>
      </c>
      <c r="U133" s="55">
        <f t="shared" si="11"/>
        <v>-3.7698625758521016E-2</v>
      </c>
      <c r="W133" s="51"/>
    </row>
    <row r="134" spans="1:23" x14ac:dyDescent="0.35">
      <c r="A134" s="51">
        <v>40235</v>
      </c>
      <c r="B134" s="52">
        <v>7.31</v>
      </c>
      <c r="C134" s="52">
        <v>118.37</v>
      </c>
      <c r="D134" s="52">
        <v>28.67</v>
      </c>
      <c r="E134" s="53">
        <v>156.35</v>
      </c>
      <c r="F134" s="53">
        <v>16.636500000000002</v>
      </c>
      <c r="H134" s="56">
        <f t="shared" si="13"/>
        <v>6.3681615244502707E-2</v>
      </c>
      <c r="I134" s="56">
        <f t="shared" si="13"/>
        <v>-5.7055154118188657E-2</v>
      </c>
      <c r="J134" s="56">
        <f t="shared" si="13"/>
        <v>1.7238773424744301E-2</v>
      </c>
      <c r="K134" s="56">
        <f t="shared" si="13"/>
        <v>5.0031740490661739E-2</v>
      </c>
      <c r="L134" s="56">
        <f t="shared" si="13"/>
        <v>-6.1326940894320066E-2</v>
      </c>
      <c r="M134" s="56">
        <f>LN('[2]Data SPX'!B147/'[2]Data SPX'!B146)</f>
        <v>2.8101583957040464E-2</v>
      </c>
      <c r="N134" s="56">
        <f>'[2]Data TBILL3M'!B133/100/12</f>
        <v>9.1666666666666668E-5</v>
      </c>
      <c r="P134" s="55">
        <f t="shared" si="12"/>
        <v>5.9873281911169376E-2</v>
      </c>
      <c r="Q134" s="55">
        <f t="shared" si="12"/>
        <v>-6.0863487451521994E-2</v>
      </c>
      <c r="R134" s="55">
        <f t="shared" si="12"/>
        <v>1.3430440091410967E-2</v>
      </c>
      <c r="S134" s="55">
        <f t="shared" si="12"/>
        <v>4.6223407157328408E-2</v>
      </c>
      <c r="T134" s="55">
        <f t="shared" si="12"/>
        <v>-6.5135274227653403E-2</v>
      </c>
      <c r="U134" s="55">
        <f t="shared" si="11"/>
        <v>2.8009917290373797E-2</v>
      </c>
      <c r="W134" s="51"/>
    </row>
    <row r="135" spans="1:23" x14ac:dyDescent="0.35">
      <c r="A135" s="51">
        <v>40268</v>
      </c>
      <c r="B135" s="52">
        <v>8.391</v>
      </c>
      <c r="C135" s="52">
        <v>135.79</v>
      </c>
      <c r="D135" s="52">
        <v>29.287500000000001</v>
      </c>
      <c r="E135" s="53">
        <v>170.63</v>
      </c>
      <c r="F135" s="53">
        <v>16.257300000000001</v>
      </c>
      <c r="H135" s="56">
        <f t="shared" si="13"/>
        <v>0.13791642912624522</v>
      </c>
      <c r="I135" s="56">
        <f t="shared" si="13"/>
        <v>0.13729426274490092</v>
      </c>
      <c r="J135" s="56">
        <f t="shared" si="13"/>
        <v>2.1309523938635555E-2</v>
      </c>
      <c r="K135" s="56">
        <f t="shared" si="13"/>
        <v>8.7400385635323319E-2</v>
      </c>
      <c r="L135" s="56">
        <f t="shared" si="13"/>
        <v>-2.3057038059724363E-2</v>
      </c>
      <c r="M135" s="56">
        <f>LN('[2]Data SPX'!B148/'[2]Data SPX'!B147)</f>
        <v>5.706439232604759E-2</v>
      </c>
      <c r="N135" s="56">
        <f>'[2]Data TBILL3M'!B134/100/12</f>
        <v>1.25E-4</v>
      </c>
      <c r="P135" s="55">
        <f t="shared" si="12"/>
        <v>0.13410809579291189</v>
      </c>
      <c r="Q135" s="55">
        <f t="shared" si="12"/>
        <v>0.13348592941156759</v>
      </c>
      <c r="R135" s="55">
        <f t="shared" si="12"/>
        <v>1.7501190605302221E-2</v>
      </c>
      <c r="S135" s="55">
        <f t="shared" si="12"/>
        <v>8.3592052301989989E-2</v>
      </c>
      <c r="T135" s="55">
        <f t="shared" si="12"/>
        <v>-2.6865371393057697E-2</v>
      </c>
      <c r="U135" s="55">
        <f t="shared" ref="U135:U198" si="14">M135-N135</f>
        <v>5.693939232604759E-2</v>
      </c>
      <c r="W135" s="51"/>
    </row>
    <row r="136" spans="1:23" x14ac:dyDescent="0.35">
      <c r="A136" s="51">
        <v>40298</v>
      </c>
      <c r="B136" s="52">
        <v>9.3279999999999994</v>
      </c>
      <c r="C136" s="52">
        <v>137.12</v>
      </c>
      <c r="D136" s="52">
        <v>30.535</v>
      </c>
      <c r="E136" s="53">
        <v>145.19999999999999</v>
      </c>
      <c r="F136" s="53">
        <v>15.8497</v>
      </c>
      <c r="H136" s="56">
        <f t="shared" si="13"/>
        <v>0.10586092672020408</v>
      </c>
      <c r="I136" s="56">
        <f t="shared" si="13"/>
        <v>9.7468801387664093E-3</v>
      </c>
      <c r="J136" s="56">
        <f t="shared" si="13"/>
        <v>4.171276284118397E-2</v>
      </c>
      <c r="K136" s="56">
        <f t="shared" si="13"/>
        <v>-0.16138536714847787</v>
      </c>
      <c r="L136" s="56">
        <f t="shared" si="13"/>
        <v>-2.5391465971676269E-2</v>
      </c>
      <c r="M136" s="56">
        <f>LN('[2]Data SPX'!B149/'[2]Data SPX'!B148)</f>
        <v>1.4729981151330455E-2</v>
      </c>
      <c r="N136" s="56">
        <f>'[2]Data TBILL3M'!B135/100/12</f>
        <v>1.3333333333333334E-4</v>
      </c>
      <c r="P136" s="55">
        <f t="shared" si="12"/>
        <v>0.10205259338687075</v>
      </c>
      <c r="Q136" s="55">
        <f t="shared" si="12"/>
        <v>5.9385468054330755E-3</v>
      </c>
      <c r="R136" s="55">
        <f t="shared" si="12"/>
        <v>3.790442950785064E-2</v>
      </c>
      <c r="S136" s="55">
        <f t="shared" si="12"/>
        <v>-0.1651937004818112</v>
      </c>
      <c r="T136" s="55">
        <f t="shared" si="12"/>
        <v>-2.9199799305009603E-2</v>
      </c>
      <c r="U136" s="55">
        <f t="shared" si="14"/>
        <v>1.4596647817997122E-2</v>
      </c>
      <c r="W136" s="51"/>
    </row>
    <row r="137" spans="1:23" x14ac:dyDescent="0.35">
      <c r="A137" s="51">
        <v>40329</v>
      </c>
      <c r="B137" s="52">
        <v>9.1850000000000005</v>
      </c>
      <c r="C137" s="52">
        <v>125.46</v>
      </c>
      <c r="D137" s="52">
        <v>25.8</v>
      </c>
      <c r="E137" s="53">
        <v>144.26</v>
      </c>
      <c r="F137" s="53">
        <v>14.4373</v>
      </c>
      <c r="H137" s="56">
        <f t="shared" si="13"/>
        <v>-1.5448910941047488E-2</v>
      </c>
      <c r="I137" s="56">
        <f t="shared" si="13"/>
        <v>-8.886947218087253E-2</v>
      </c>
      <c r="J137" s="56">
        <f t="shared" si="13"/>
        <v>-0.16849907474752632</v>
      </c>
      <c r="K137" s="56">
        <f t="shared" si="13"/>
        <v>-6.4948753151691692E-3</v>
      </c>
      <c r="L137" s="56">
        <f t="shared" si="13"/>
        <v>-9.3335437327159931E-2</v>
      </c>
      <c r="M137" s="56">
        <f>LN('[2]Data SPX'!B150/'[2]Data SPX'!B149)</f>
        <v>-8.5645515280233273E-2</v>
      </c>
      <c r="N137" s="56">
        <f>'[2]Data TBILL3M'!B136/100/12</f>
        <v>1.3333333333333334E-4</v>
      </c>
      <c r="P137" s="55">
        <f t="shared" si="12"/>
        <v>-1.9257244274380823E-2</v>
      </c>
      <c r="Q137" s="55">
        <f t="shared" si="12"/>
        <v>-9.267780551420586E-2</v>
      </c>
      <c r="R137" s="55">
        <f t="shared" si="12"/>
        <v>-0.17230740808085965</v>
      </c>
      <c r="S137" s="55">
        <f t="shared" si="12"/>
        <v>-1.0303208648502503E-2</v>
      </c>
      <c r="T137" s="55">
        <f t="shared" si="12"/>
        <v>-9.7143770660493262E-2</v>
      </c>
      <c r="U137" s="55">
        <f t="shared" si="14"/>
        <v>-8.5778848613566605E-2</v>
      </c>
      <c r="W137" s="51"/>
    </row>
    <row r="138" spans="1:23" x14ac:dyDescent="0.35">
      <c r="A138" s="51">
        <v>40359</v>
      </c>
      <c r="B138" s="52">
        <v>8.984</v>
      </c>
      <c r="C138" s="52">
        <v>109.34</v>
      </c>
      <c r="D138" s="52">
        <v>23.01</v>
      </c>
      <c r="E138" s="53">
        <v>131.27000000000001</v>
      </c>
      <c r="F138" s="53">
        <v>13.517799999999999</v>
      </c>
      <c r="H138" s="56">
        <f t="shared" si="13"/>
        <v>-2.2126501230946952E-2</v>
      </c>
      <c r="I138" s="56">
        <f t="shared" si="13"/>
        <v>-0.13752468920174396</v>
      </c>
      <c r="J138" s="56">
        <f t="shared" si="13"/>
        <v>-0.11444558788029714</v>
      </c>
      <c r="K138" s="56">
        <f t="shared" si="13"/>
        <v>-9.4360956260210391E-2</v>
      </c>
      <c r="L138" s="56">
        <f t="shared" si="13"/>
        <v>-6.5807799891525284E-2</v>
      </c>
      <c r="M138" s="56">
        <f>LN('[2]Data SPX'!B151/'[2]Data SPX'!B150)</f>
        <v>-5.5513485913273972E-2</v>
      </c>
      <c r="N138" s="56">
        <f>'[2]Data TBILL3M'!B137/100/12</f>
        <v>9.9999999999999991E-5</v>
      </c>
      <c r="P138" s="55">
        <f t="shared" si="12"/>
        <v>-2.5934834564280286E-2</v>
      </c>
      <c r="Q138" s="55">
        <f t="shared" si="12"/>
        <v>-0.14133302253507729</v>
      </c>
      <c r="R138" s="55">
        <f t="shared" si="12"/>
        <v>-0.11825392121363047</v>
      </c>
      <c r="S138" s="55">
        <f t="shared" si="12"/>
        <v>-9.8169289593543721E-2</v>
      </c>
      <c r="T138" s="55">
        <f t="shared" si="12"/>
        <v>-6.9616133224858615E-2</v>
      </c>
      <c r="U138" s="55">
        <f t="shared" si="14"/>
        <v>-5.5613485913273975E-2</v>
      </c>
      <c r="W138" s="51"/>
    </row>
    <row r="139" spans="1:23" x14ac:dyDescent="0.35">
      <c r="A139" s="51">
        <v>40389</v>
      </c>
      <c r="B139" s="52">
        <v>9.1890000000000001</v>
      </c>
      <c r="C139" s="52">
        <v>117.97</v>
      </c>
      <c r="D139" s="52">
        <v>25.81</v>
      </c>
      <c r="E139" s="53">
        <v>150.82</v>
      </c>
      <c r="F139" s="53">
        <v>14.219200000000001</v>
      </c>
      <c r="H139" s="56">
        <f t="shared" si="13"/>
        <v>2.2561899082605807E-2</v>
      </c>
      <c r="I139" s="56">
        <f t="shared" si="13"/>
        <v>7.5968061386897767E-2</v>
      </c>
      <c r="J139" s="56">
        <f t="shared" si="13"/>
        <v>0.11483310968324781</v>
      </c>
      <c r="K139" s="56">
        <f t="shared" si="13"/>
        <v>0.13883080195918476</v>
      </c>
      <c r="L139" s="56">
        <f t="shared" si="13"/>
        <v>5.0585828521390666E-2</v>
      </c>
      <c r="M139" s="56">
        <f>LN('[2]Data SPX'!B152/'[2]Data SPX'!B151)</f>
        <v>6.6609705177707118E-2</v>
      </c>
      <c r="N139" s="56">
        <f>'[2]Data TBILL3M'!B138/100/12</f>
        <v>1.3333333333333334E-4</v>
      </c>
      <c r="P139" s="55">
        <f t="shared" si="12"/>
        <v>1.8753565749272474E-2</v>
      </c>
      <c r="Q139" s="55">
        <f t="shared" si="12"/>
        <v>7.2159728053564437E-2</v>
      </c>
      <c r="R139" s="55">
        <f t="shared" si="12"/>
        <v>0.11102477634991448</v>
      </c>
      <c r="S139" s="55">
        <f t="shared" si="12"/>
        <v>0.13502246862585143</v>
      </c>
      <c r="T139" s="55">
        <f t="shared" si="12"/>
        <v>4.6777495188057336E-2</v>
      </c>
      <c r="U139" s="55">
        <f t="shared" si="14"/>
        <v>6.6476371844373786E-2</v>
      </c>
      <c r="W139" s="51"/>
    </row>
    <row r="140" spans="1:23" x14ac:dyDescent="0.35">
      <c r="A140" s="51">
        <v>40421</v>
      </c>
      <c r="B140" s="52">
        <v>8.6929999999999996</v>
      </c>
      <c r="C140" s="52">
        <v>124.87</v>
      </c>
      <c r="D140" s="52">
        <v>23.465</v>
      </c>
      <c r="E140" s="53">
        <v>136.93</v>
      </c>
      <c r="F140" s="53">
        <v>15.081899999999999</v>
      </c>
      <c r="H140" s="56">
        <f t="shared" si="13"/>
        <v>-5.5489012421820624E-2</v>
      </c>
      <c r="I140" s="56">
        <f t="shared" si="13"/>
        <v>5.6842841273302691E-2</v>
      </c>
      <c r="J140" s="56">
        <f t="shared" si="13"/>
        <v>-9.5252064484141502E-2</v>
      </c>
      <c r="K140" s="56">
        <f t="shared" si="13"/>
        <v>-9.6617226430358555E-2</v>
      </c>
      <c r="L140" s="56">
        <f t="shared" si="13"/>
        <v>5.8902185336031525E-2</v>
      </c>
      <c r="M140" s="56">
        <f>LN('[2]Data SPX'!B153/'[2]Data SPX'!B152)</f>
        <v>-4.8728911553415785E-2</v>
      </c>
      <c r="N140" s="56">
        <f>'[2]Data TBILL3M'!B139/100/12</f>
        <v>1.3333333333333334E-4</v>
      </c>
      <c r="P140" s="55">
        <f t="shared" si="12"/>
        <v>-5.9297345755153955E-2</v>
      </c>
      <c r="Q140" s="55">
        <f t="shared" si="12"/>
        <v>5.3034507939969361E-2</v>
      </c>
      <c r="R140" s="55">
        <f t="shared" si="12"/>
        <v>-9.9060397817474832E-2</v>
      </c>
      <c r="S140" s="55">
        <f t="shared" si="12"/>
        <v>-0.10042555976369189</v>
      </c>
      <c r="T140" s="55">
        <f t="shared" si="12"/>
        <v>5.5093852002698188E-2</v>
      </c>
      <c r="U140" s="55">
        <f t="shared" si="14"/>
        <v>-4.8862244886749118E-2</v>
      </c>
      <c r="W140" s="51"/>
    </row>
    <row r="141" spans="1:23" x14ac:dyDescent="0.35">
      <c r="A141" s="51">
        <v>40451</v>
      </c>
      <c r="B141" s="52">
        <v>10.137</v>
      </c>
      <c r="C141" s="52">
        <v>157.06</v>
      </c>
      <c r="D141" s="52">
        <v>24.49</v>
      </c>
      <c r="E141" s="53">
        <v>144.58000000000001</v>
      </c>
      <c r="F141" s="53">
        <v>16.276299999999999</v>
      </c>
      <c r="H141" s="56">
        <f t="shared" si="13"/>
        <v>0.15367399230333534</v>
      </c>
      <c r="I141" s="56">
        <f t="shared" si="13"/>
        <v>0.22935470181967488</v>
      </c>
      <c r="J141" s="56">
        <f t="shared" si="13"/>
        <v>4.2754921717695439E-2</v>
      </c>
      <c r="K141" s="56">
        <f t="shared" si="13"/>
        <v>5.4363141228008754E-2</v>
      </c>
      <c r="L141" s="56">
        <f t="shared" si="13"/>
        <v>7.6214712678656218E-2</v>
      </c>
      <c r="M141" s="56">
        <f>LN('[2]Data SPX'!B154/'[2]Data SPX'!B153)</f>
        <v>8.4007966973425524E-2</v>
      </c>
      <c r="N141" s="56">
        <f>'[2]Data TBILL3M'!B140/100/12</f>
        <v>1.25E-4</v>
      </c>
      <c r="P141" s="55">
        <f t="shared" si="12"/>
        <v>0.14986565897000201</v>
      </c>
      <c r="Q141" s="55">
        <f t="shared" si="12"/>
        <v>0.22554636848634155</v>
      </c>
      <c r="R141" s="55">
        <f t="shared" si="12"/>
        <v>3.8946588384362102E-2</v>
      </c>
      <c r="S141" s="55">
        <f t="shared" si="12"/>
        <v>5.0554807894675424E-2</v>
      </c>
      <c r="T141" s="55">
        <f t="shared" si="12"/>
        <v>7.2406379345322888E-2</v>
      </c>
      <c r="U141" s="55">
        <f t="shared" si="14"/>
        <v>8.3882966973425524E-2</v>
      </c>
      <c r="W141" s="51"/>
    </row>
    <row r="142" spans="1:23" x14ac:dyDescent="0.35">
      <c r="A142" s="51">
        <v>40480</v>
      </c>
      <c r="B142" s="52">
        <v>10.747</v>
      </c>
      <c r="C142" s="52">
        <v>165.16</v>
      </c>
      <c r="D142" s="52">
        <v>26.664999999999999</v>
      </c>
      <c r="E142" s="53">
        <v>161.13</v>
      </c>
      <c r="F142" s="53">
        <v>16.508500000000002</v>
      </c>
      <c r="H142" s="56">
        <f t="shared" si="13"/>
        <v>5.8434549458753531E-2</v>
      </c>
      <c r="I142" s="56">
        <f t="shared" si="13"/>
        <v>5.0286803071160978E-2</v>
      </c>
      <c r="J142" s="56">
        <f t="shared" si="13"/>
        <v>8.5086973088489198E-2</v>
      </c>
      <c r="K142" s="56">
        <f t="shared" si="13"/>
        <v>0.10837850501332651</v>
      </c>
      <c r="L142" s="56">
        <f t="shared" si="13"/>
        <v>1.4165337759936196E-2</v>
      </c>
      <c r="M142" s="56">
        <f>LN('[2]Data SPX'!B155/'[2]Data SPX'!B154)</f>
        <v>3.6216519772210395E-2</v>
      </c>
      <c r="N142" s="56">
        <f>'[2]Data TBILL3M'!B141/100/12</f>
        <v>1.0833333333333333E-4</v>
      </c>
      <c r="P142" s="55">
        <f t="shared" si="12"/>
        <v>5.4626216125420193E-2</v>
      </c>
      <c r="Q142" s="55">
        <f t="shared" si="12"/>
        <v>4.6478469737827641E-2</v>
      </c>
      <c r="R142" s="55">
        <f t="shared" si="12"/>
        <v>8.1278639755155868E-2</v>
      </c>
      <c r="S142" s="55">
        <f t="shared" si="12"/>
        <v>0.10457017167999318</v>
      </c>
      <c r="T142" s="55">
        <f t="shared" si="12"/>
        <v>1.0357004426602862E-2</v>
      </c>
      <c r="U142" s="55">
        <f t="shared" si="14"/>
        <v>3.610818643887706E-2</v>
      </c>
      <c r="W142" s="51"/>
    </row>
    <row r="143" spans="1:23" x14ac:dyDescent="0.35">
      <c r="A143" s="51">
        <v>40512</v>
      </c>
      <c r="B143" s="52">
        <v>11.112</v>
      </c>
      <c r="C143" s="52">
        <v>175.46</v>
      </c>
      <c r="D143" s="52">
        <v>25.2575</v>
      </c>
      <c r="E143" s="53">
        <v>156.13999999999999</v>
      </c>
      <c r="F143" s="53">
        <v>15.451599999999999</v>
      </c>
      <c r="H143" s="56">
        <f t="shared" si="13"/>
        <v>3.3398959593026391E-2</v>
      </c>
      <c r="I143" s="56">
        <f t="shared" si="13"/>
        <v>6.0496395682348318E-2</v>
      </c>
      <c r="J143" s="56">
        <f t="shared" si="13"/>
        <v>-5.4228702732815243E-2</v>
      </c>
      <c r="K143" s="56">
        <f t="shared" si="13"/>
        <v>-3.1458451893332844E-2</v>
      </c>
      <c r="L143" s="56">
        <f t="shared" si="13"/>
        <v>-6.6162841924346225E-2</v>
      </c>
      <c r="M143" s="56">
        <f>LN('[2]Data SPX'!B156/'[2]Data SPX'!B155)</f>
        <v>-2.7241518682445502E-3</v>
      </c>
      <c r="N143" s="56">
        <f>'[2]Data TBILL3M'!B142/100/12</f>
        <v>1.1666666666666668E-4</v>
      </c>
      <c r="P143" s="55">
        <f t="shared" si="12"/>
        <v>2.9590626259693057E-2</v>
      </c>
      <c r="Q143" s="55">
        <f t="shared" si="12"/>
        <v>5.6688062349014981E-2</v>
      </c>
      <c r="R143" s="55">
        <f t="shared" si="12"/>
        <v>-5.8037036066148573E-2</v>
      </c>
      <c r="S143" s="55">
        <f t="shared" si="12"/>
        <v>-3.5266785226666181E-2</v>
      </c>
      <c r="T143" s="55">
        <f t="shared" si="12"/>
        <v>-6.9971175257679555E-2</v>
      </c>
      <c r="U143" s="55">
        <f t="shared" si="14"/>
        <v>-2.840818534911217E-3</v>
      </c>
      <c r="W143" s="51"/>
    </row>
    <row r="144" spans="1:23" x14ac:dyDescent="0.35">
      <c r="A144" s="51">
        <v>40543</v>
      </c>
      <c r="B144" s="52">
        <v>11.52</v>
      </c>
      <c r="C144" s="52">
        <v>180.01</v>
      </c>
      <c r="D144" s="52">
        <v>27.91</v>
      </c>
      <c r="E144" s="53">
        <v>168.16</v>
      </c>
      <c r="F144" s="53">
        <v>16.598600000000001</v>
      </c>
      <c r="H144" s="56">
        <f t="shared" si="13"/>
        <v>3.6059049815702425E-2</v>
      </c>
      <c r="I144" s="56">
        <f t="shared" si="13"/>
        <v>2.5601308202375241E-2</v>
      </c>
      <c r="J144" s="56">
        <f t="shared" si="13"/>
        <v>9.9861906228480596E-2</v>
      </c>
      <c r="K144" s="56">
        <f t="shared" si="13"/>
        <v>7.4162866436496125E-2</v>
      </c>
      <c r="L144" s="56">
        <f t="shared" si="13"/>
        <v>7.1605796604154517E-2</v>
      </c>
      <c r="M144" s="56">
        <f>LN('[2]Data SPX'!B157/'[2]Data SPX'!B156)</f>
        <v>6.3852083341285698E-2</v>
      </c>
      <c r="N144" s="56">
        <f>'[2]Data TBILL3M'!B143/100/12</f>
        <v>1.1666666666666668E-4</v>
      </c>
      <c r="P144" s="55">
        <f t="shared" si="12"/>
        <v>3.2250716482369088E-2</v>
      </c>
      <c r="Q144" s="55">
        <f t="shared" si="12"/>
        <v>2.1792974869041908E-2</v>
      </c>
      <c r="R144" s="55">
        <f t="shared" si="12"/>
        <v>9.6053572895147266E-2</v>
      </c>
      <c r="S144" s="55">
        <f t="shared" si="12"/>
        <v>7.0354533103162795E-2</v>
      </c>
      <c r="T144" s="55">
        <f t="shared" si="12"/>
        <v>6.7797463270821187E-2</v>
      </c>
      <c r="U144" s="55">
        <f t="shared" si="14"/>
        <v>6.373541667461903E-2</v>
      </c>
      <c r="W144" s="51"/>
    </row>
    <row r="145" spans="1:23" x14ac:dyDescent="0.35">
      <c r="A145" s="51">
        <v>40574</v>
      </c>
      <c r="B145" s="52">
        <v>12.118</v>
      </c>
      <c r="C145" s="52">
        <v>169.72</v>
      </c>
      <c r="D145" s="52">
        <v>27.725000000000001</v>
      </c>
      <c r="E145" s="53">
        <v>163.62</v>
      </c>
      <c r="F145" s="53">
        <v>17.271599999999999</v>
      </c>
      <c r="H145" s="56">
        <f t="shared" si="13"/>
        <v>5.0607295255052136E-2</v>
      </c>
      <c r="I145" s="56">
        <f t="shared" si="13"/>
        <v>-5.8862384568489044E-2</v>
      </c>
      <c r="J145" s="56">
        <f t="shared" si="13"/>
        <v>-6.6505143118000733E-3</v>
      </c>
      <c r="K145" s="56">
        <f t="shared" si="13"/>
        <v>-2.7369241043088778E-2</v>
      </c>
      <c r="L145" s="56">
        <f t="shared" si="13"/>
        <v>3.9745179617982455E-2</v>
      </c>
      <c r="M145" s="56">
        <f>LN('[2]Data SPX'!B158/'[2]Data SPX'!B157)</f>
        <v>2.2164794389948055E-2</v>
      </c>
      <c r="N145" s="56">
        <f>'[2]Data TBILL3M'!B144/100/12</f>
        <v>1.25E-4</v>
      </c>
      <c r="P145" s="55">
        <f t="shared" si="12"/>
        <v>4.6798961921718799E-2</v>
      </c>
      <c r="Q145" s="55">
        <f t="shared" si="12"/>
        <v>-6.2670717901822381E-2</v>
      </c>
      <c r="R145" s="55">
        <f t="shared" si="12"/>
        <v>-1.0458847645133407E-2</v>
      </c>
      <c r="S145" s="55">
        <f t="shared" si="12"/>
        <v>-3.1177574376422112E-2</v>
      </c>
      <c r="T145" s="55">
        <f t="shared" si="12"/>
        <v>3.5936846284649118E-2</v>
      </c>
      <c r="U145" s="55">
        <f t="shared" si="14"/>
        <v>2.2039794389948054E-2</v>
      </c>
      <c r="W145" s="51"/>
    </row>
    <row r="146" spans="1:23" x14ac:dyDescent="0.35">
      <c r="A146" s="51">
        <v>40602</v>
      </c>
      <c r="B146" s="52">
        <v>12.625</v>
      </c>
      <c r="C146" s="52">
        <v>173.28</v>
      </c>
      <c r="D146" s="52">
        <v>26.58</v>
      </c>
      <c r="E146" s="53">
        <v>163.78</v>
      </c>
      <c r="F146" s="53">
        <v>18.238499999999998</v>
      </c>
      <c r="H146" s="56">
        <f t="shared" si="13"/>
        <v>4.0987024638626267E-2</v>
      </c>
      <c r="I146" s="56">
        <f t="shared" si="13"/>
        <v>2.0758762918556377E-2</v>
      </c>
      <c r="J146" s="56">
        <f t="shared" si="13"/>
        <v>-4.2175479951331599E-2</v>
      </c>
      <c r="K146" s="56">
        <f t="shared" si="13"/>
        <v>9.7739775648996103E-4</v>
      </c>
      <c r="L146" s="56">
        <f t="shared" si="13"/>
        <v>5.4471210347957204E-2</v>
      </c>
      <c r="M146" s="56">
        <f>LN('[2]Data SPX'!B159/'[2]Data SPX'!B158)</f>
        <v>3.1795337567738786E-2</v>
      </c>
      <c r="N146" s="56">
        <f>'[2]Data TBILL3M'!B145/100/12</f>
        <v>1.0833333333333333E-4</v>
      </c>
      <c r="P146" s="55">
        <f t="shared" si="12"/>
        <v>3.717869130529293E-2</v>
      </c>
      <c r="Q146" s="55">
        <f t="shared" si="12"/>
        <v>1.6950429585223043E-2</v>
      </c>
      <c r="R146" s="55">
        <f t="shared" si="12"/>
        <v>-4.5983813284664929E-2</v>
      </c>
      <c r="S146" s="55">
        <f t="shared" si="12"/>
        <v>-2.8309355768433727E-3</v>
      </c>
      <c r="T146" s="55">
        <f t="shared" si="12"/>
        <v>5.0662877014623867E-2</v>
      </c>
      <c r="U146" s="55">
        <f t="shared" si="14"/>
        <v>3.1687004234405451E-2</v>
      </c>
      <c r="W146" s="51"/>
    </row>
    <row r="147" spans="1:23" x14ac:dyDescent="0.35">
      <c r="A147" s="51">
        <v>40633</v>
      </c>
      <c r="B147" s="52">
        <v>12.445</v>
      </c>
      <c r="C147" s="52">
        <v>180.14</v>
      </c>
      <c r="D147" s="52">
        <v>25.39</v>
      </c>
      <c r="E147" s="53">
        <v>158.6</v>
      </c>
      <c r="F147" s="53">
        <v>19.252800000000001</v>
      </c>
      <c r="H147" s="56">
        <f t="shared" si="13"/>
        <v>-1.4360039341868209E-2</v>
      </c>
      <c r="I147" s="56">
        <f t="shared" si="13"/>
        <v>3.882554310291611E-2</v>
      </c>
      <c r="J147" s="56">
        <f t="shared" si="13"/>
        <v>-4.5803657568512089E-2</v>
      </c>
      <c r="K147" s="56">
        <f t="shared" si="13"/>
        <v>-3.2138754641294565E-2</v>
      </c>
      <c r="L147" s="56">
        <f t="shared" si="13"/>
        <v>5.4121760279315624E-2</v>
      </c>
      <c r="M147" s="56">
        <f>LN('[2]Data SPX'!B160/'[2]Data SPX'!B159)</f>
        <v>-1.454370337024751E-3</v>
      </c>
      <c r="N147" s="56">
        <f>'[2]Data TBILL3M'!B146/100/12</f>
        <v>8.3333333333333331E-5</v>
      </c>
      <c r="P147" s="55">
        <f t="shared" si="12"/>
        <v>-1.8168372675201543E-2</v>
      </c>
      <c r="Q147" s="55">
        <f t="shared" si="12"/>
        <v>3.501720976958278E-2</v>
      </c>
      <c r="R147" s="55">
        <f t="shared" si="12"/>
        <v>-4.9611990901845426E-2</v>
      </c>
      <c r="S147" s="55">
        <f t="shared" si="12"/>
        <v>-3.5947087974627895E-2</v>
      </c>
      <c r="T147" s="55">
        <f t="shared" si="12"/>
        <v>5.0313426945982287E-2</v>
      </c>
      <c r="U147" s="55">
        <f t="shared" si="14"/>
        <v>-1.5377036703580842E-3</v>
      </c>
      <c r="W147" s="51"/>
    </row>
    <row r="148" spans="1:23" x14ac:dyDescent="0.35">
      <c r="A148" s="51">
        <v>40662</v>
      </c>
      <c r="B148" s="52">
        <v>12.474</v>
      </c>
      <c r="C148" s="52">
        <v>196.41</v>
      </c>
      <c r="D148" s="52">
        <v>25.92</v>
      </c>
      <c r="E148" s="53">
        <v>151.01</v>
      </c>
      <c r="F148" s="53">
        <v>19.878499999999999</v>
      </c>
      <c r="H148" s="56">
        <f t="shared" si="13"/>
        <v>2.3275422843754292E-3</v>
      </c>
      <c r="I148" s="56">
        <f t="shared" si="13"/>
        <v>8.6469984765513069E-2</v>
      </c>
      <c r="J148" s="56">
        <f t="shared" si="13"/>
        <v>2.0659475767486914E-2</v>
      </c>
      <c r="K148" s="56">
        <f t="shared" si="13"/>
        <v>-4.9039249413049865E-2</v>
      </c>
      <c r="L148" s="56">
        <f t="shared" si="13"/>
        <v>3.1982240963669611E-2</v>
      </c>
      <c r="M148" s="56">
        <f>LN('[2]Data SPX'!B161/'[2]Data SPX'!B160)</f>
        <v>2.8040575372789391E-2</v>
      </c>
      <c r="N148" s="56">
        <f>'[2]Data TBILL3M'!B147/100/12</f>
        <v>4.9999999999999996E-5</v>
      </c>
      <c r="P148" s="55">
        <f t="shared" si="12"/>
        <v>-1.4807910489579045E-3</v>
      </c>
      <c r="Q148" s="55">
        <f t="shared" si="12"/>
        <v>8.2661651432179739E-2</v>
      </c>
      <c r="R148" s="55">
        <f t="shared" si="12"/>
        <v>1.6851142434153581E-2</v>
      </c>
      <c r="S148" s="55">
        <f t="shared" si="12"/>
        <v>-5.2847582746383195E-2</v>
      </c>
      <c r="T148" s="55">
        <f t="shared" si="12"/>
        <v>2.8173907630336278E-2</v>
      </c>
      <c r="U148" s="55">
        <f t="shared" si="14"/>
        <v>2.799057537278939E-2</v>
      </c>
      <c r="W148" s="51"/>
    </row>
    <row r="149" spans="1:23" x14ac:dyDescent="0.35">
      <c r="A149" s="51">
        <v>40694</v>
      </c>
      <c r="B149" s="52">
        <v>12.419</v>
      </c>
      <c r="C149" s="52">
        <v>196.69</v>
      </c>
      <c r="D149" s="52">
        <v>25.01</v>
      </c>
      <c r="E149" s="53">
        <v>140.72999999999999</v>
      </c>
      <c r="F149" s="53">
        <v>20.333500000000001</v>
      </c>
      <c r="H149" s="56">
        <f t="shared" si="13"/>
        <v>-4.4189201380353347E-3</v>
      </c>
      <c r="I149" s="56">
        <f t="shared" si="13"/>
        <v>1.4245741406916054E-3</v>
      </c>
      <c r="J149" s="56">
        <f t="shared" si="13"/>
        <v>-3.5739126594546221E-2</v>
      </c>
      <c r="K149" s="56">
        <f t="shared" si="13"/>
        <v>-7.0502898779221487E-2</v>
      </c>
      <c r="L149" s="56">
        <f t="shared" si="13"/>
        <v>2.2631026527489422E-2</v>
      </c>
      <c r="M149" s="56">
        <f>LN('[2]Data SPX'!B162/'[2]Data SPX'!B161)</f>
        <v>-1.313045431557427E-2</v>
      </c>
      <c r="N149" s="56">
        <f>'[2]Data TBILL3M'!B148/100/12</f>
        <v>3.3333333333333335E-5</v>
      </c>
      <c r="P149" s="55">
        <f t="shared" si="12"/>
        <v>-8.2272534713686684E-3</v>
      </c>
      <c r="Q149" s="55">
        <f t="shared" si="12"/>
        <v>-2.3837591926417281E-3</v>
      </c>
      <c r="R149" s="55">
        <f t="shared" si="12"/>
        <v>-3.9547459927879558E-2</v>
      </c>
      <c r="S149" s="55">
        <f t="shared" si="12"/>
        <v>-7.4311232112554818E-2</v>
      </c>
      <c r="T149" s="55">
        <f t="shared" si="12"/>
        <v>1.8822693194156088E-2</v>
      </c>
      <c r="U149" s="55">
        <f t="shared" si="14"/>
        <v>-1.3163787648907603E-2</v>
      </c>
      <c r="W149" s="51"/>
    </row>
    <row r="150" spans="1:23" x14ac:dyDescent="0.35">
      <c r="A150" s="51">
        <v>40724</v>
      </c>
      <c r="B150" s="52">
        <v>11.988</v>
      </c>
      <c r="C150" s="52">
        <v>204.49</v>
      </c>
      <c r="D150" s="52">
        <v>26</v>
      </c>
      <c r="E150" s="53">
        <v>133.09</v>
      </c>
      <c r="F150" s="53">
        <v>19.527799999999999</v>
      </c>
      <c r="H150" s="56">
        <f t="shared" si="13"/>
        <v>-3.5321408511478865E-2</v>
      </c>
      <c r="I150" s="56">
        <f t="shared" si="13"/>
        <v>3.8890189269922035E-2</v>
      </c>
      <c r="J150" s="56">
        <f t="shared" si="13"/>
        <v>3.8820793131954363E-2</v>
      </c>
      <c r="K150" s="56">
        <f t="shared" si="13"/>
        <v>-5.5817569910011446E-2</v>
      </c>
      <c r="L150" s="56">
        <f t="shared" si="13"/>
        <v>-4.043068085892744E-2</v>
      </c>
      <c r="M150" s="56">
        <f>LN('[2]Data SPX'!B163/'[2]Data SPX'!B162)</f>
        <v>-1.8566680867390592E-2</v>
      </c>
      <c r="N150" s="56">
        <f>'[2]Data TBILL3M'!B149/100/12</f>
        <v>3.3333333333333335E-5</v>
      </c>
      <c r="P150" s="55">
        <f t="shared" si="12"/>
        <v>-3.9129741844812202E-2</v>
      </c>
      <c r="Q150" s="55">
        <f t="shared" si="12"/>
        <v>3.5081855936588704E-2</v>
      </c>
      <c r="R150" s="55">
        <f t="shared" si="12"/>
        <v>3.5012459798621026E-2</v>
      </c>
      <c r="S150" s="55">
        <f t="shared" si="12"/>
        <v>-5.9625903243344783E-2</v>
      </c>
      <c r="T150" s="55">
        <f t="shared" si="12"/>
        <v>-4.423901419226077E-2</v>
      </c>
      <c r="U150" s="55">
        <f t="shared" si="14"/>
        <v>-1.8600014200723925E-2</v>
      </c>
      <c r="W150" s="51"/>
    </row>
    <row r="151" spans="1:23" x14ac:dyDescent="0.35">
      <c r="A151" s="51">
        <v>40753</v>
      </c>
      <c r="B151" s="52">
        <v>13.946</v>
      </c>
      <c r="C151" s="52">
        <v>222.53</v>
      </c>
      <c r="D151" s="52">
        <v>27.4</v>
      </c>
      <c r="E151" s="53">
        <v>134.97</v>
      </c>
      <c r="F151" s="53">
        <v>18.2471</v>
      </c>
      <c r="H151" s="56">
        <f t="shared" si="13"/>
        <v>0.15128657934440215</v>
      </c>
      <c r="I151" s="56">
        <f t="shared" si="13"/>
        <v>8.4542849446301319E-2</v>
      </c>
      <c r="J151" s="56">
        <f t="shared" si="13"/>
        <v>5.2446475372542524E-2</v>
      </c>
      <c r="K151" s="56">
        <f t="shared" si="13"/>
        <v>1.4026940422725917E-2</v>
      </c>
      <c r="L151" s="56">
        <f t="shared" si="13"/>
        <v>-6.7832928041676885E-2</v>
      </c>
      <c r="M151" s="56">
        <f>LN('[2]Data SPX'!B164/'[2]Data SPX'!B163)</f>
        <v>-2.042315083624887E-2</v>
      </c>
      <c r="N151" s="56">
        <f>'[2]Data TBILL3M'!B150/100/12</f>
        <v>3.3333333333333335E-5</v>
      </c>
      <c r="P151" s="55">
        <f t="shared" si="12"/>
        <v>0.14747824601106882</v>
      </c>
      <c r="Q151" s="55">
        <f t="shared" si="12"/>
        <v>8.0734516112967988E-2</v>
      </c>
      <c r="R151" s="55">
        <f t="shared" si="12"/>
        <v>4.8638142039209187E-2</v>
      </c>
      <c r="S151" s="55">
        <f t="shared" si="12"/>
        <v>1.0218607089392583E-2</v>
      </c>
      <c r="T151" s="55">
        <f t="shared" si="12"/>
        <v>-7.1641261375010215E-2</v>
      </c>
      <c r="U151" s="55">
        <f t="shared" si="14"/>
        <v>-2.0456484169582203E-2</v>
      </c>
      <c r="W151" s="51"/>
    </row>
    <row r="152" spans="1:23" x14ac:dyDescent="0.35">
      <c r="A152" s="51">
        <v>40786</v>
      </c>
      <c r="B152" s="52">
        <v>13.744</v>
      </c>
      <c r="C152" s="52">
        <v>215.29</v>
      </c>
      <c r="D152" s="52">
        <v>26.6</v>
      </c>
      <c r="E152" s="53">
        <v>116.22</v>
      </c>
      <c r="F152" s="53">
        <v>17.992100000000001</v>
      </c>
      <c r="H152" s="56">
        <f t="shared" si="13"/>
        <v>-1.4590363556919478E-2</v>
      </c>
      <c r="I152" s="56">
        <f t="shared" si="13"/>
        <v>-3.3075967504787113E-2</v>
      </c>
      <c r="J152" s="56">
        <f t="shared" si="13"/>
        <v>-2.9631797606371E-2</v>
      </c>
      <c r="K152" s="56">
        <f t="shared" si="13"/>
        <v>-0.14956758487423114</v>
      </c>
      <c r="L152" s="56">
        <f t="shared" si="13"/>
        <v>-1.4073390624957764E-2</v>
      </c>
      <c r="M152" s="56">
        <f>LN('[2]Data SPX'!B165/'[2]Data SPX'!B164)</f>
        <v>-5.8936714408322287E-2</v>
      </c>
      <c r="N152" s="56">
        <f>'[2]Data TBILL3M'!B151/100/12</f>
        <v>1.6666666666666667E-5</v>
      </c>
      <c r="P152" s="55">
        <f t="shared" si="12"/>
        <v>-1.8398696890252812E-2</v>
      </c>
      <c r="Q152" s="55">
        <f t="shared" si="12"/>
        <v>-3.6884300838120443E-2</v>
      </c>
      <c r="R152" s="55">
        <f t="shared" si="12"/>
        <v>-3.3440130939704334E-2</v>
      </c>
      <c r="S152" s="55">
        <f t="shared" si="12"/>
        <v>-0.15337591820756447</v>
      </c>
      <c r="T152" s="55">
        <f t="shared" si="12"/>
        <v>-1.7881723958291098E-2</v>
      </c>
      <c r="U152" s="55">
        <f t="shared" si="14"/>
        <v>-5.8953381074988952E-2</v>
      </c>
      <c r="W152" s="51"/>
    </row>
    <row r="153" spans="1:23" x14ac:dyDescent="0.35">
      <c r="A153" s="51">
        <v>40816</v>
      </c>
      <c r="B153" s="52">
        <v>13.621</v>
      </c>
      <c r="C153" s="52">
        <v>216.23</v>
      </c>
      <c r="D153" s="52">
        <v>24.89</v>
      </c>
      <c r="E153" s="53">
        <v>94.55</v>
      </c>
      <c r="F153" s="53">
        <v>16.759699999999999</v>
      </c>
      <c r="H153" s="56">
        <f t="shared" si="13"/>
        <v>-8.989645776694909E-3</v>
      </c>
      <c r="I153" s="56">
        <f t="shared" si="13"/>
        <v>4.3566995125661548E-3</v>
      </c>
      <c r="J153" s="56">
        <f t="shared" si="13"/>
        <v>-6.6445099408152741E-2</v>
      </c>
      <c r="K153" s="56">
        <f t="shared" si="13"/>
        <v>-0.20635615154249304</v>
      </c>
      <c r="L153" s="56">
        <f t="shared" si="13"/>
        <v>-7.0955577534960373E-2</v>
      </c>
      <c r="M153" s="56">
        <f>LN('[2]Data SPX'!B166/'[2]Data SPX'!B165)</f>
        <v>-7.4599092437939829E-2</v>
      </c>
      <c r="N153" s="56">
        <f>'[2]Data TBILL3M'!B152/100/12</f>
        <v>8.3333333333333337E-6</v>
      </c>
      <c r="P153" s="55">
        <f t="shared" si="12"/>
        <v>-1.2797979110028243E-2</v>
      </c>
      <c r="Q153" s="55">
        <f t="shared" si="12"/>
        <v>5.4836617923282108E-4</v>
      </c>
      <c r="R153" s="55">
        <f t="shared" si="12"/>
        <v>-7.0253432741486072E-2</v>
      </c>
      <c r="S153" s="55">
        <f t="shared" si="12"/>
        <v>-0.21016448487582637</v>
      </c>
      <c r="T153" s="55">
        <f t="shared" si="12"/>
        <v>-7.4763910868293704E-2</v>
      </c>
      <c r="U153" s="55">
        <f t="shared" si="14"/>
        <v>-7.4607425771273161E-2</v>
      </c>
      <c r="W153" s="51"/>
    </row>
    <row r="154" spans="1:23" x14ac:dyDescent="0.35">
      <c r="A154" s="51">
        <v>40847</v>
      </c>
      <c r="B154" s="52">
        <v>14.458</v>
      </c>
      <c r="C154" s="52">
        <v>213.51</v>
      </c>
      <c r="D154" s="52">
        <v>26.63</v>
      </c>
      <c r="E154" s="53">
        <v>109.55</v>
      </c>
      <c r="F154" s="53">
        <v>18.2575</v>
      </c>
      <c r="H154" s="56">
        <f t="shared" si="13"/>
        <v>5.9635175112900875E-2</v>
      </c>
      <c r="I154" s="56">
        <f t="shared" si="13"/>
        <v>-1.2658986006514186E-2</v>
      </c>
      <c r="J154" s="56">
        <f t="shared" si="13"/>
        <v>6.7572283446340073E-2</v>
      </c>
      <c r="K154" s="56">
        <f t="shared" si="13"/>
        <v>0.14725227093700902</v>
      </c>
      <c r="L154" s="56">
        <f t="shared" si="13"/>
        <v>8.5598759379730008E-2</v>
      </c>
      <c r="M154" s="56">
        <f>LN('[2]Data SPX'!B167/'[2]Data SPX'!B166)</f>
        <v>0.10522896290697008</v>
      </c>
      <c r="N154" s="56">
        <f>'[2]Data TBILL3M'!B153/100/12</f>
        <v>1.6666666666666667E-5</v>
      </c>
      <c r="P154" s="55">
        <f t="shared" si="12"/>
        <v>5.5826841779567538E-2</v>
      </c>
      <c r="Q154" s="55">
        <f t="shared" si="12"/>
        <v>-1.6467319339847519E-2</v>
      </c>
      <c r="R154" s="55">
        <f t="shared" si="12"/>
        <v>6.3763950113006743E-2</v>
      </c>
      <c r="S154" s="55">
        <f t="shared" si="12"/>
        <v>0.14344393760367569</v>
      </c>
      <c r="T154" s="55">
        <f t="shared" si="12"/>
        <v>8.1790426046396678E-2</v>
      </c>
      <c r="U154" s="55">
        <f t="shared" si="14"/>
        <v>0.10521229624030341</v>
      </c>
      <c r="W154" s="51"/>
    </row>
    <row r="155" spans="1:23" x14ac:dyDescent="0.35">
      <c r="A155" s="51">
        <v>40877</v>
      </c>
      <c r="B155" s="52">
        <v>13.641</v>
      </c>
      <c r="C155" s="52">
        <v>192.29</v>
      </c>
      <c r="D155" s="52">
        <v>25.58</v>
      </c>
      <c r="E155" s="53">
        <v>95.86</v>
      </c>
      <c r="F155" s="53">
        <v>19.025300000000001</v>
      </c>
      <c r="H155" s="56">
        <f t="shared" si="13"/>
        <v>-5.8167931067122182E-2</v>
      </c>
      <c r="I155" s="56">
        <f t="shared" si="13"/>
        <v>-0.10467902081679367</v>
      </c>
      <c r="J155" s="56">
        <f t="shared" si="13"/>
        <v>-4.0227603675144254E-2</v>
      </c>
      <c r="K155" s="56">
        <f t="shared" si="13"/>
        <v>-0.13349227230999033</v>
      </c>
      <c r="L155" s="56">
        <f t="shared" si="13"/>
        <v>4.119371783665824E-2</v>
      </c>
      <c r="M155" s="56">
        <f>LN('[2]Data SPX'!B168/'[2]Data SPX'!B167)</f>
        <v>-8.9641597253073795E-3</v>
      </c>
      <c r="N155" s="56">
        <f>'[2]Data TBILL3M'!B154/100/12</f>
        <v>8.3333333333333337E-6</v>
      </c>
      <c r="P155" s="55">
        <f t="shared" si="12"/>
        <v>-6.1976264400455519E-2</v>
      </c>
      <c r="Q155" s="55">
        <f t="shared" si="12"/>
        <v>-0.108487354150127</v>
      </c>
      <c r="R155" s="55">
        <f t="shared" si="12"/>
        <v>-4.4035937008477591E-2</v>
      </c>
      <c r="S155" s="55">
        <f t="shared" si="12"/>
        <v>-0.13730060564332366</v>
      </c>
      <c r="T155" s="55">
        <f t="shared" si="12"/>
        <v>3.7385384503324903E-2</v>
      </c>
      <c r="U155" s="55">
        <f t="shared" si="14"/>
        <v>-8.9724930586407136E-3</v>
      </c>
      <c r="W155" s="51"/>
    </row>
    <row r="156" spans="1:23" x14ac:dyDescent="0.35">
      <c r="A156" s="51">
        <v>40907</v>
      </c>
      <c r="B156" s="52">
        <v>14.464</v>
      </c>
      <c r="C156" s="52">
        <v>173.16</v>
      </c>
      <c r="D156" s="52">
        <v>25.96</v>
      </c>
      <c r="E156" s="53">
        <v>90.43</v>
      </c>
      <c r="F156" s="53">
        <v>20.5136</v>
      </c>
      <c r="H156" s="56">
        <f t="shared" si="13"/>
        <v>5.8582840138837418E-2</v>
      </c>
      <c r="I156" s="56">
        <f t="shared" si="13"/>
        <v>-0.10478862658871599</v>
      </c>
      <c r="J156" s="56">
        <f t="shared" si="13"/>
        <v>1.4746095685192809E-2</v>
      </c>
      <c r="K156" s="56">
        <f t="shared" si="13"/>
        <v>-5.8312722979096406E-2</v>
      </c>
      <c r="L156" s="56">
        <f t="shared" si="13"/>
        <v>7.531840846751324E-2</v>
      </c>
      <c r="M156" s="56">
        <f>LN('[2]Data SPX'!B169/'[2]Data SPX'!B168)</f>
        <v>9.6473392374293154E-3</v>
      </c>
      <c r="N156" s="56">
        <f>'[2]Data TBILL3M'!B155/100/12</f>
        <v>8.3333333333333337E-6</v>
      </c>
      <c r="P156" s="55">
        <f t="shared" si="12"/>
        <v>5.4774506805504081E-2</v>
      </c>
      <c r="Q156" s="55">
        <f t="shared" si="12"/>
        <v>-0.10859695992204932</v>
      </c>
      <c r="R156" s="55">
        <f t="shared" si="12"/>
        <v>1.0937762351859476E-2</v>
      </c>
      <c r="S156" s="55">
        <f t="shared" si="12"/>
        <v>-6.2121056312429743E-2</v>
      </c>
      <c r="T156" s="55">
        <f t="shared" si="12"/>
        <v>7.151007513417991E-2</v>
      </c>
      <c r="U156" s="55">
        <f t="shared" si="14"/>
        <v>9.6390059040959812E-3</v>
      </c>
      <c r="W156" s="51"/>
    </row>
    <row r="157" spans="1:23" x14ac:dyDescent="0.35">
      <c r="A157" s="51">
        <v>40939</v>
      </c>
      <c r="B157" s="52">
        <v>16.303000000000001</v>
      </c>
      <c r="C157" s="52">
        <v>194.62</v>
      </c>
      <c r="D157" s="52">
        <v>29.53</v>
      </c>
      <c r="E157" s="53">
        <v>111.47</v>
      </c>
      <c r="F157" s="53">
        <v>20.286100000000001</v>
      </c>
      <c r="H157" s="56">
        <f t="shared" si="13"/>
        <v>0.11968633630769661</v>
      </c>
      <c r="I157" s="56">
        <f t="shared" si="13"/>
        <v>0.11683291682006312</v>
      </c>
      <c r="J157" s="56">
        <f t="shared" si="13"/>
        <v>0.12884980391994208</v>
      </c>
      <c r="K157" s="56">
        <f t="shared" si="13"/>
        <v>0.20917942564914319</v>
      </c>
      <c r="L157" s="56">
        <f t="shared" si="13"/>
        <v>-1.1152158366610052E-2</v>
      </c>
      <c r="M157" s="56">
        <f>LN('[2]Data SPX'!B170/'[2]Data SPX'!B169)</f>
        <v>4.5250055860195232E-2</v>
      </c>
      <c r="N157" s="56">
        <f>'[2]Data TBILL3M'!B156/100/12</f>
        <v>2.4999999999999998E-5</v>
      </c>
      <c r="P157" s="55">
        <f t="shared" si="12"/>
        <v>0.11587800297436328</v>
      </c>
      <c r="Q157" s="55">
        <f t="shared" si="12"/>
        <v>0.11302458348672979</v>
      </c>
      <c r="R157" s="55">
        <f t="shared" si="12"/>
        <v>0.12504147058660875</v>
      </c>
      <c r="S157" s="55">
        <f t="shared" si="12"/>
        <v>0.20537109231580986</v>
      </c>
      <c r="T157" s="55">
        <f t="shared" si="12"/>
        <v>-1.4960491699943386E-2</v>
      </c>
      <c r="U157" s="55">
        <f t="shared" si="14"/>
        <v>4.5225055860195235E-2</v>
      </c>
      <c r="W157" s="51"/>
    </row>
    <row r="158" spans="1:23" x14ac:dyDescent="0.35">
      <c r="A158" s="51">
        <v>40968</v>
      </c>
      <c r="B158" s="52">
        <v>19.373000000000001</v>
      </c>
      <c r="C158" s="52">
        <v>179.67</v>
      </c>
      <c r="D158" s="52">
        <v>31.74</v>
      </c>
      <c r="E158" s="53">
        <v>115.14</v>
      </c>
      <c r="F158" s="53">
        <v>20.025400000000001</v>
      </c>
      <c r="H158" s="56">
        <f t="shared" si="13"/>
        <v>0.17253120414729162</v>
      </c>
      <c r="I158" s="56">
        <f t="shared" si="13"/>
        <v>-7.9927104449362352E-2</v>
      </c>
      <c r="J158" s="56">
        <f t="shared" si="13"/>
        <v>7.2171019342431655E-2</v>
      </c>
      <c r="K158" s="56">
        <f t="shared" si="13"/>
        <v>3.239328284613141E-2</v>
      </c>
      <c r="L158" s="56">
        <f t="shared" si="13"/>
        <v>-1.2934454663553391E-2</v>
      </c>
      <c r="M158" s="56">
        <f>LN('[2]Data SPX'!B171/'[2]Data SPX'!B170)</f>
        <v>3.7049689536664786E-2</v>
      </c>
      <c r="N158" s="56">
        <f>'[2]Data TBILL3M'!B157/100/12</f>
        <v>7.4999999999999993E-5</v>
      </c>
      <c r="P158" s="55">
        <f t="shared" si="12"/>
        <v>0.16872287081395829</v>
      </c>
      <c r="Q158" s="55">
        <f t="shared" si="12"/>
        <v>-8.3735437782695682E-2</v>
      </c>
      <c r="R158" s="55">
        <f t="shared" si="12"/>
        <v>6.8362686009098325E-2</v>
      </c>
      <c r="S158" s="55">
        <f t="shared" si="12"/>
        <v>2.8584949512798077E-2</v>
      </c>
      <c r="T158" s="55">
        <f t="shared" si="12"/>
        <v>-1.6742787996886725E-2</v>
      </c>
      <c r="U158" s="55">
        <f t="shared" si="14"/>
        <v>3.6974689536664787E-2</v>
      </c>
      <c r="W158" s="51"/>
    </row>
    <row r="159" spans="1:23" x14ac:dyDescent="0.35">
      <c r="A159" s="51">
        <v>40998</v>
      </c>
      <c r="B159" s="52">
        <v>21.414000000000001</v>
      </c>
      <c r="C159" s="52">
        <v>202.65</v>
      </c>
      <c r="D159" s="52">
        <v>32.255000000000003</v>
      </c>
      <c r="E159" s="53">
        <v>124.37</v>
      </c>
      <c r="F159" s="53">
        <v>21.4663</v>
      </c>
      <c r="H159" s="56">
        <f t="shared" si="13"/>
        <v>0.10016456963126945</v>
      </c>
      <c r="I159" s="56">
        <f t="shared" si="13"/>
        <v>0.12035851812983688</v>
      </c>
      <c r="J159" s="56">
        <f t="shared" si="13"/>
        <v>1.6095354885942041E-2</v>
      </c>
      <c r="K159" s="56">
        <f t="shared" si="13"/>
        <v>7.711221441798613E-2</v>
      </c>
      <c r="L159" s="56">
        <f t="shared" si="13"/>
        <v>6.9482795764843466E-2</v>
      </c>
      <c r="M159" s="56">
        <f>LN('[2]Data SPX'!B172/'[2]Data SPX'!B171)</f>
        <v>3.1036030273276144E-2</v>
      </c>
      <c r="N159" s="56">
        <f>'[2]Data TBILL3M'!B158/100/12</f>
        <v>6.666666666666667E-5</v>
      </c>
      <c r="P159" s="55">
        <f t="shared" si="12"/>
        <v>9.6356236297936118E-2</v>
      </c>
      <c r="Q159" s="55">
        <f t="shared" si="12"/>
        <v>0.11655018479650354</v>
      </c>
      <c r="R159" s="55">
        <f t="shared" si="12"/>
        <v>1.2287021552608707E-2</v>
      </c>
      <c r="S159" s="55">
        <f t="shared" si="12"/>
        <v>7.33038810846528E-2</v>
      </c>
      <c r="T159" s="55">
        <f t="shared" si="12"/>
        <v>6.5674462431510136E-2</v>
      </c>
      <c r="U159" s="55">
        <f t="shared" si="14"/>
        <v>3.0969363606609478E-2</v>
      </c>
      <c r="W159" s="51"/>
    </row>
    <row r="160" spans="1:23" x14ac:dyDescent="0.35">
      <c r="A160" s="51">
        <v>41029</v>
      </c>
      <c r="B160" s="52">
        <v>20.861999999999998</v>
      </c>
      <c r="C160" s="52">
        <v>231.91</v>
      </c>
      <c r="D160" s="52">
        <v>32.015000000000001</v>
      </c>
      <c r="E160" s="53">
        <v>115.15</v>
      </c>
      <c r="F160" s="53">
        <v>21.707999999999998</v>
      </c>
      <c r="H160" s="56">
        <f t="shared" si="13"/>
        <v>-2.61155914822991E-2</v>
      </c>
      <c r="I160" s="56">
        <f t="shared" si="13"/>
        <v>0.13486901229280027</v>
      </c>
      <c r="J160" s="56">
        <f t="shared" si="13"/>
        <v>-7.4685270134395888E-3</v>
      </c>
      <c r="K160" s="56">
        <f t="shared" si="13"/>
        <v>-7.7025367398955435E-2</v>
      </c>
      <c r="L160" s="56">
        <f t="shared" si="13"/>
        <v>1.1196592650179284E-2</v>
      </c>
      <c r="M160" s="56">
        <f>LN('[2]Data SPX'!B173/'[2]Data SPX'!B172)</f>
        <v>-7.2298559414210933E-3</v>
      </c>
      <c r="N160" s="56">
        <f>'[2]Data TBILL3M'!B159/100/12</f>
        <v>6.666666666666667E-5</v>
      </c>
      <c r="P160" s="55">
        <f t="shared" ref="P160:T210" si="15">H160-$N$6</f>
        <v>-2.9923924815632434E-2</v>
      </c>
      <c r="Q160" s="55">
        <f t="shared" si="15"/>
        <v>0.13106067895946694</v>
      </c>
      <c r="R160" s="55">
        <f t="shared" si="15"/>
        <v>-1.1276860346772923E-2</v>
      </c>
      <c r="S160" s="55">
        <f t="shared" si="15"/>
        <v>-8.0833700732288766E-2</v>
      </c>
      <c r="T160" s="55">
        <f t="shared" si="15"/>
        <v>7.38825931684595E-3</v>
      </c>
      <c r="U160" s="55">
        <f t="shared" si="14"/>
        <v>-7.2965226080877596E-3</v>
      </c>
      <c r="W160" s="51"/>
    </row>
    <row r="161" spans="1:23" x14ac:dyDescent="0.35">
      <c r="A161" s="51">
        <v>41060</v>
      </c>
      <c r="B161" s="52">
        <v>20.625</v>
      </c>
      <c r="C161" s="52">
        <v>212.89</v>
      </c>
      <c r="D161" s="52">
        <v>29.19</v>
      </c>
      <c r="E161" s="53">
        <v>95.7</v>
      </c>
      <c r="F161" s="53">
        <v>20.7316</v>
      </c>
      <c r="H161" s="56">
        <f t="shared" si="13"/>
        <v>-1.1425390033034609E-2</v>
      </c>
      <c r="I161" s="56">
        <f t="shared" si="13"/>
        <v>-8.5573764979470793E-2</v>
      </c>
      <c r="J161" s="56">
        <f t="shared" si="13"/>
        <v>-9.237835810474207E-2</v>
      </c>
      <c r="K161" s="56">
        <f t="shared" si="13"/>
        <v>-0.18501732780778571</v>
      </c>
      <c r="L161" s="56">
        <f t="shared" si="13"/>
        <v>-4.6021749905090129E-2</v>
      </c>
      <c r="M161" s="56">
        <f>LN('[2]Data SPX'!B174/'[2]Data SPX'!B173)</f>
        <v>-6.5877788228486417E-2</v>
      </c>
      <c r="N161" s="56">
        <f>'[2]Data TBILL3M'!B160/100/12</f>
        <v>7.4999999999999993E-5</v>
      </c>
      <c r="P161" s="55">
        <f t="shared" si="15"/>
        <v>-1.5233723366367942E-2</v>
      </c>
      <c r="Q161" s="55">
        <f t="shared" si="15"/>
        <v>-8.9382098312804123E-2</v>
      </c>
      <c r="R161" s="55">
        <f t="shared" si="15"/>
        <v>-9.61866914380754E-2</v>
      </c>
      <c r="S161" s="55">
        <f t="shared" si="15"/>
        <v>-0.18882566114111904</v>
      </c>
      <c r="T161" s="55">
        <f t="shared" si="15"/>
        <v>-4.9830083238423459E-2</v>
      </c>
      <c r="U161" s="55">
        <f t="shared" si="14"/>
        <v>-6.5952788228486423E-2</v>
      </c>
      <c r="W161" s="51"/>
    </row>
    <row r="162" spans="1:23" x14ac:dyDescent="0.35">
      <c r="A162" s="51">
        <v>41089</v>
      </c>
      <c r="B162" s="52">
        <v>20.856999999999999</v>
      </c>
      <c r="C162" s="52">
        <v>228.35</v>
      </c>
      <c r="D162" s="52">
        <v>30.59</v>
      </c>
      <c r="E162" s="53">
        <v>95.86</v>
      </c>
      <c r="F162" s="53">
        <v>21.802800000000001</v>
      </c>
      <c r="H162" s="56">
        <f t="shared" si="13"/>
        <v>1.1185691093753286E-2</v>
      </c>
      <c r="I162" s="56">
        <f t="shared" si="13"/>
        <v>7.0103939243361058E-2</v>
      </c>
      <c r="J162" s="56">
        <f t="shared" si="13"/>
        <v>4.6846973296788628E-2</v>
      </c>
      <c r="K162" s="56">
        <f t="shared" si="13"/>
        <v>1.670495272576594E-3</v>
      </c>
      <c r="L162" s="56">
        <f t="shared" si="13"/>
        <v>5.037929561818999E-2</v>
      </c>
      <c r="M162" s="56">
        <f>LN('[2]Data SPX'!B175/'[2]Data SPX'!B174)</f>
        <v>4.1757069124441826E-2</v>
      </c>
      <c r="N162" s="56">
        <f>'[2]Data TBILL3M'!B161/100/12</f>
        <v>7.4999999999999993E-5</v>
      </c>
      <c r="P162" s="55">
        <f t="shared" si="15"/>
        <v>7.377357760419952E-3</v>
      </c>
      <c r="Q162" s="55">
        <f t="shared" si="15"/>
        <v>6.6295605910027727E-2</v>
      </c>
      <c r="R162" s="55">
        <f t="shared" si="15"/>
        <v>4.3038639963455291E-2</v>
      </c>
      <c r="S162" s="55">
        <f t="shared" si="15"/>
        <v>-2.1378380607567395E-3</v>
      </c>
      <c r="T162" s="55">
        <f t="shared" si="15"/>
        <v>4.657096228485666E-2</v>
      </c>
      <c r="U162" s="55">
        <f t="shared" si="14"/>
        <v>4.1682069124441827E-2</v>
      </c>
      <c r="W162" s="51"/>
    </row>
    <row r="163" spans="1:23" x14ac:dyDescent="0.35">
      <c r="A163" s="51">
        <v>41121</v>
      </c>
      <c r="B163" s="52">
        <v>21.812999999999999</v>
      </c>
      <c r="C163" s="52">
        <v>233.26</v>
      </c>
      <c r="D163" s="52">
        <v>29.47</v>
      </c>
      <c r="E163" s="53">
        <v>100.9</v>
      </c>
      <c r="F163" s="53">
        <v>22.788699999999999</v>
      </c>
      <c r="H163" s="56">
        <f t="shared" si="13"/>
        <v>4.4816499021531543E-2</v>
      </c>
      <c r="I163" s="56">
        <f t="shared" si="13"/>
        <v>2.1274171631895857E-2</v>
      </c>
      <c r="J163" s="56">
        <f t="shared" si="13"/>
        <v>-3.7300361413208728E-2</v>
      </c>
      <c r="K163" s="56">
        <f t="shared" si="13"/>
        <v>5.1241133628078153E-2</v>
      </c>
      <c r="L163" s="56">
        <f t="shared" si="13"/>
        <v>4.4226397153818341E-2</v>
      </c>
      <c r="M163" s="56">
        <f>LN('[2]Data SPX'!B176/'[2]Data SPX'!B175)</f>
        <v>9.6616998690627134E-3</v>
      </c>
      <c r="N163" s="56">
        <f>'[2]Data TBILL3M'!B162/100/12</f>
        <v>8.3333333333333331E-5</v>
      </c>
      <c r="P163" s="55">
        <f t="shared" si="15"/>
        <v>4.1008165688198206E-2</v>
      </c>
      <c r="Q163" s="55">
        <f t="shared" si="15"/>
        <v>1.7465838298562523E-2</v>
      </c>
      <c r="R163" s="55">
        <f t="shared" si="15"/>
        <v>-4.1108694746542065E-2</v>
      </c>
      <c r="S163" s="55">
        <f t="shared" si="15"/>
        <v>4.7432800294744823E-2</v>
      </c>
      <c r="T163" s="55">
        <f t="shared" si="15"/>
        <v>4.0418063820485003E-2</v>
      </c>
      <c r="U163" s="55">
        <f t="shared" si="14"/>
        <v>9.5783665357293806E-3</v>
      </c>
      <c r="W163" s="51"/>
    </row>
    <row r="164" spans="1:23" x14ac:dyDescent="0.35">
      <c r="A164" s="51">
        <v>41152</v>
      </c>
      <c r="B164" s="52">
        <v>23.757999999999999</v>
      </c>
      <c r="C164" s="52">
        <v>248.29</v>
      </c>
      <c r="D164" s="52">
        <v>30.82</v>
      </c>
      <c r="E164" s="53">
        <v>105.72</v>
      </c>
      <c r="F164" s="53">
        <v>22.618099999999998</v>
      </c>
      <c r="H164" s="56">
        <f t="shared" si="13"/>
        <v>8.5413193531318377E-2</v>
      </c>
      <c r="I164" s="56">
        <f t="shared" si="13"/>
        <v>6.2443706577939941E-2</v>
      </c>
      <c r="J164" s="56">
        <f t="shared" si="13"/>
        <v>4.47910331423663E-2</v>
      </c>
      <c r="K164" s="56">
        <f t="shared" si="13"/>
        <v>4.6664162376525098E-2</v>
      </c>
      <c r="L164" s="56">
        <f t="shared" si="13"/>
        <v>-7.5143283713095263E-3</v>
      </c>
      <c r="M164" s="56">
        <f>LN('[2]Data SPX'!B177/'[2]Data SPX'!B176)</f>
        <v>2.0305302571796652E-2</v>
      </c>
      <c r="N164" s="56">
        <f>'[2]Data TBILL3M'!B163/100/12</f>
        <v>8.3333333333333331E-5</v>
      </c>
      <c r="P164" s="55">
        <f t="shared" si="15"/>
        <v>8.1604860197985046E-2</v>
      </c>
      <c r="Q164" s="55">
        <f t="shared" si="15"/>
        <v>5.8635373244606603E-2</v>
      </c>
      <c r="R164" s="55">
        <f t="shared" si="15"/>
        <v>4.0982699809032963E-2</v>
      </c>
      <c r="S164" s="55">
        <f t="shared" si="15"/>
        <v>4.2855829043191768E-2</v>
      </c>
      <c r="T164" s="55">
        <f t="shared" si="15"/>
        <v>-1.1322661704642859E-2</v>
      </c>
      <c r="U164" s="55">
        <f t="shared" si="14"/>
        <v>2.0221969238463318E-2</v>
      </c>
      <c r="W164" s="51"/>
    </row>
    <row r="165" spans="1:23" x14ac:dyDescent="0.35">
      <c r="A165" s="51">
        <v>41180</v>
      </c>
      <c r="B165" s="52">
        <v>23.824000000000002</v>
      </c>
      <c r="C165" s="52">
        <v>254.49</v>
      </c>
      <c r="D165" s="52">
        <v>29.76</v>
      </c>
      <c r="E165" s="53">
        <v>113.68</v>
      </c>
      <c r="F165" s="53">
        <v>23.5565</v>
      </c>
      <c r="H165" s="56">
        <f t="shared" si="13"/>
        <v>2.7741600743054441E-3</v>
      </c>
      <c r="I165" s="56">
        <f t="shared" si="13"/>
        <v>2.4664124646909334E-2</v>
      </c>
      <c r="J165" s="56">
        <f t="shared" si="13"/>
        <v>-3.4998619927078548E-2</v>
      </c>
      <c r="K165" s="56">
        <f t="shared" si="13"/>
        <v>7.2593394052756804E-2</v>
      </c>
      <c r="L165" s="56">
        <f t="shared" si="13"/>
        <v>4.0651320174892133E-2</v>
      </c>
      <c r="M165" s="56">
        <f>LN('[2]Data SPX'!B178/'[2]Data SPX'!B177)</f>
        <v>2.4602211411700291E-2</v>
      </c>
      <c r="N165" s="56">
        <f>'[2]Data TBILL3M'!B164/100/12</f>
        <v>9.1666666666666668E-5</v>
      </c>
      <c r="P165" s="55">
        <f t="shared" si="15"/>
        <v>-1.0341732590278896E-3</v>
      </c>
      <c r="Q165" s="55">
        <f t="shared" si="15"/>
        <v>2.0855791313576E-2</v>
      </c>
      <c r="R165" s="55">
        <f t="shared" si="15"/>
        <v>-3.8806953260411878E-2</v>
      </c>
      <c r="S165" s="55">
        <f t="shared" si="15"/>
        <v>6.8785060719423474E-2</v>
      </c>
      <c r="T165" s="55">
        <f t="shared" si="15"/>
        <v>3.6842986841558803E-2</v>
      </c>
      <c r="U165" s="55">
        <f t="shared" si="14"/>
        <v>2.4510544745033624E-2</v>
      </c>
      <c r="W165" s="51"/>
    </row>
    <row r="166" spans="1:23" x14ac:dyDescent="0.35">
      <c r="A166" s="51">
        <v>41213</v>
      </c>
      <c r="B166" s="52">
        <v>21.259</v>
      </c>
      <c r="C166" s="52">
        <v>233.08</v>
      </c>
      <c r="D166" s="52">
        <v>28.54</v>
      </c>
      <c r="E166" s="53">
        <v>122.39</v>
      </c>
      <c r="F166" s="53">
        <v>23.575500000000002</v>
      </c>
      <c r="H166" s="56">
        <f t="shared" si="13"/>
        <v>-0.11391314082272826</v>
      </c>
      <c r="I166" s="56">
        <f t="shared" si="13"/>
        <v>-8.7879800212879569E-2</v>
      </c>
      <c r="J166" s="56">
        <f t="shared" si="13"/>
        <v>-4.185859791620089E-2</v>
      </c>
      <c r="K166" s="56">
        <f t="shared" si="13"/>
        <v>7.3825183605401842E-2</v>
      </c>
      <c r="L166" s="56">
        <f t="shared" si="13"/>
        <v>8.0624633069761962E-4</v>
      </c>
      <c r="M166" s="56">
        <f>LN('[2]Data SPX'!B179/'[2]Data SPX'!B178)</f>
        <v>-1.4443959028689734E-2</v>
      </c>
      <c r="N166" s="56">
        <f>'[2]Data TBILL3M'!B165/100/12</f>
        <v>8.3333333333333331E-5</v>
      </c>
      <c r="P166" s="55">
        <f t="shared" si="15"/>
        <v>-0.11772147415606159</v>
      </c>
      <c r="Q166" s="55">
        <f t="shared" si="15"/>
        <v>-9.1688133546212899E-2</v>
      </c>
      <c r="R166" s="55">
        <f t="shared" si="15"/>
        <v>-4.5666931249534221E-2</v>
      </c>
      <c r="S166" s="55">
        <f t="shared" si="15"/>
        <v>7.0016850272068512E-2</v>
      </c>
      <c r="T166" s="55">
        <f t="shared" si="15"/>
        <v>-3.0020870026357142E-3</v>
      </c>
      <c r="U166" s="55">
        <f t="shared" si="14"/>
        <v>-1.4527292362023067E-2</v>
      </c>
      <c r="W166" s="51"/>
    </row>
    <row r="167" spans="1:23" x14ac:dyDescent="0.35">
      <c r="A167" s="51">
        <v>41243</v>
      </c>
      <c r="B167" s="52">
        <v>20.893999999999998</v>
      </c>
      <c r="C167" s="52">
        <v>252.05</v>
      </c>
      <c r="D167" s="52">
        <v>26.614999999999998</v>
      </c>
      <c r="E167" s="53">
        <v>117.79</v>
      </c>
      <c r="F167" s="53">
        <v>23.717700000000001</v>
      </c>
      <c r="H167" s="56">
        <f t="shared" si="13"/>
        <v>-1.7318298703608858E-2</v>
      </c>
      <c r="I167" s="56">
        <f t="shared" si="13"/>
        <v>7.8245738253766434E-2</v>
      </c>
      <c r="J167" s="56">
        <f t="shared" si="13"/>
        <v>-6.9831645423969677E-2</v>
      </c>
      <c r="K167" s="56">
        <f t="shared" si="13"/>
        <v>-3.8309289423553931E-2</v>
      </c>
      <c r="L167" s="56">
        <f t="shared" si="13"/>
        <v>6.0135676389519756E-3</v>
      </c>
      <c r="M167" s="56">
        <f>LN('[2]Data SPX'!B180/'[2]Data SPX'!B179)</f>
        <v>-4.0212879333938432E-3</v>
      </c>
      <c r="N167" s="56">
        <f>'[2]Data TBILL3M'!B166/100/12</f>
        <v>7.4999999999999993E-5</v>
      </c>
      <c r="P167" s="55">
        <f t="shared" si="15"/>
        <v>-2.1126632036942192E-2</v>
      </c>
      <c r="Q167" s="55">
        <f t="shared" si="15"/>
        <v>7.4437404920433103E-2</v>
      </c>
      <c r="R167" s="55">
        <f t="shared" si="15"/>
        <v>-7.3639978757303007E-2</v>
      </c>
      <c r="S167" s="55">
        <f t="shared" si="15"/>
        <v>-4.2117622756887269E-2</v>
      </c>
      <c r="T167" s="55">
        <f t="shared" si="15"/>
        <v>2.2052343056186419E-3</v>
      </c>
      <c r="U167" s="55">
        <f t="shared" si="14"/>
        <v>-4.0962879333938437E-3</v>
      </c>
      <c r="W167" s="51"/>
    </row>
    <row r="168" spans="1:23" x14ac:dyDescent="0.35">
      <c r="A168" s="51">
        <v>41274</v>
      </c>
      <c r="B168" s="52">
        <v>19.041</v>
      </c>
      <c r="C168" s="52">
        <v>251.28</v>
      </c>
      <c r="D168" s="52">
        <v>26.709700000000002</v>
      </c>
      <c r="E168" s="53">
        <v>127.56</v>
      </c>
      <c r="F168" s="53">
        <v>23.773900000000001</v>
      </c>
      <c r="H168" s="56">
        <f t="shared" si="13"/>
        <v>-9.286748742287336E-2</v>
      </c>
      <c r="I168" s="56">
        <f t="shared" si="13"/>
        <v>-3.059625298248761E-3</v>
      </c>
      <c r="J168" s="56">
        <f t="shared" si="13"/>
        <v>3.5518286856634595E-3</v>
      </c>
      <c r="K168" s="56">
        <f t="shared" si="13"/>
        <v>7.9683464171163815E-2</v>
      </c>
      <c r="L168" s="56">
        <f t="shared" si="13"/>
        <v>2.3667354325140875E-3</v>
      </c>
      <c r="M168" s="56">
        <f>LN('[2]Data SPX'!B181/'[2]Data SPX'!B180)</f>
        <v>8.4184098936290024E-3</v>
      </c>
      <c r="N168" s="56">
        <f>'[2]Data TBILL3M'!B167/100/12</f>
        <v>5.833333333333334E-5</v>
      </c>
      <c r="P168" s="55">
        <f t="shared" si="15"/>
        <v>-9.667582075620669E-2</v>
      </c>
      <c r="Q168" s="55">
        <f t="shared" si="15"/>
        <v>-6.8679586315820943E-3</v>
      </c>
      <c r="R168" s="55">
        <f t="shared" si="15"/>
        <v>-2.5650464766987418E-4</v>
      </c>
      <c r="S168" s="55">
        <f t="shared" si="15"/>
        <v>7.5875130837830485E-2</v>
      </c>
      <c r="T168" s="55">
        <f t="shared" si="15"/>
        <v>-1.4415979008192462E-3</v>
      </c>
      <c r="U168" s="55">
        <f t="shared" si="14"/>
        <v>8.3600765602956685E-3</v>
      </c>
      <c r="W168" s="51"/>
    </row>
    <row r="169" spans="1:23" x14ac:dyDescent="0.35">
      <c r="A169" s="51">
        <v>41305</v>
      </c>
      <c r="B169" s="52">
        <v>16.263999999999999</v>
      </c>
      <c r="C169" s="52">
        <v>265.56</v>
      </c>
      <c r="D169" s="52">
        <v>27.45</v>
      </c>
      <c r="E169" s="53">
        <v>147.86000000000001</v>
      </c>
      <c r="F169" s="53">
        <v>25.86</v>
      </c>
      <c r="H169" s="56">
        <f t="shared" si="13"/>
        <v>-0.15764047266639727</v>
      </c>
      <c r="I169" s="56">
        <f t="shared" si="13"/>
        <v>5.5272948620567419E-2</v>
      </c>
      <c r="J169" s="56">
        <f t="shared" si="13"/>
        <v>2.7339372645155555E-2</v>
      </c>
      <c r="K169" s="56">
        <f t="shared" si="13"/>
        <v>0.14767903798709711</v>
      </c>
      <c r="L169" s="56">
        <f t="shared" si="13"/>
        <v>8.4109033069888622E-2</v>
      </c>
      <c r="M169" s="56">
        <f>LN('[2]Data SPX'!B182/'[2]Data SPX'!B181)</f>
        <v>4.9107669598926706E-2</v>
      </c>
      <c r="N169" s="56">
        <f>'[2]Data TBILL3M'!B168/100/12</f>
        <v>5.833333333333334E-5</v>
      </c>
      <c r="P169" s="55">
        <f t="shared" si="15"/>
        <v>-0.1614488059997306</v>
      </c>
      <c r="Q169" s="55">
        <f t="shared" si="15"/>
        <v>5.1464615287234089E-2</v>
      </c>
      <c r="R169" s="55">
        <f t="shared" si="15"/>
        <v>2.3531039311822221E-2</v>
      </c>
      <c r="S169" s="55">
        <f t="shared" si="15"/>
        <v>0.14387070465376378</v>
      </c>
      <c r="T169" s="55">
        <f t="shared" si="15"/>
        <v>8.0300699736555292E-2</v>
      </c>
      <c r="U169" s="55">
        <f t="shared" si="14"/>
        <v>4.9049336265593373E-2</v>
      </c>
      <c r="W169" s="51"/>
    </row>
    <row r="170" spans="1:23" x14ac:dyDescent="0.35">
      <c r="A170" s="51">
        <v>41333</v>
      </c>
      <c r="B170" s="52">
        <v>15.77</v>
      </c>
      <c r="C170" s="52">
        <v>264.17</v>
      </c>
      <c r="D170" s="52">
        <v>27.8</v>
      </c>
      <c r="E170" s="53">
        <v>149.76</v>
      </c>
      <c r="F170" s="53">
        <v>25.945399999999999</v>
      </c>
      <c r="H170" s="56">
        <f t="shared" si="13"/>
        <v>-3.0844675351098527E-2</v>
      </c>
      <c r="I170" s="56">
        <f t="shared" si="13"/>
        <v>-5.2479685507125931E-3</v>
      </c>
      <c r="J170" s="56">
        <f t="shared" si="13"/>
        <v>1.2669852741051904E-2</v>
      </c>
      <c r="K170" s="56">
        <f t="shared" si="13"/>
        <v>1.2768132600327808E-2</v>
      </c>
      <c r="L170" s="56">
        <f t="shared" si="13"/>
        <v>3.2969565859004651E-3</v>
      </c>
      <c r="M170" s="56">
        <f>LN('[2]Data SPX'!B183/'[2]Data SPX'!B182)</f>
        <v>9.7788133183780886E-3</v>
      </c>
      <c r="N170" s="56">
        <f>'[2]Data TBILL3M'!B169/100/12</f>
        <v>8.3333333333333331E-5</v>
      </c>
      <c r="P170" s="55">
        <f t="shared" si="15"/>
        <v>-3.4653008684431857E-2</v>
      </c>
      <c r="Q170" s="55">
        <f t="shared" si="15"/>
        <v>-9.056301884045926E-3</v>
      </c>
      <c r="R170" s="55">
        <f t="shared" si="15"/>
        <v>8.8615194077185707E-3</v>
      </c>
      <c r="S170" s="55">
        <f t="shared" si="15"/>
        <v>8.9597992669944743E-3</v>
      </c>
      <c r="T170" s="55">
        <f t="shared" si="15"/>
        <v>-5.1137674743286865E-4</v>
      </c>
      <c r="U170" s="55">
        <f t="shared" si="14"/>
        <v>9.6954799850447557E-3</v>
      </c>
      <c r="W170" s="51"/>
    </row>
    <row r="171" spans="1:23" x14ac:dyDescent="0.35">
      <c r="A171" s="51">
        <v>41362</v>
      </c>
      <c r="B171" s="52">
        <v>15.805</v>
      </c>
      <c r="C171" s="52">
        <v>266.48</v>
      </c>
      <c r="D171" s="52">
        <v>28.605</v>
      </c>
      <c r="E171" s="53">
        <v>147.15</v>
      </c>
      <c r="F171" s="53">
        <v>27.357800000000001</v>
      </c>
      <c r="H171" s="56">
        <f t="shared" si="13"/>
        <v>2.2169446926340389E-3</v>
      </c>
      <c r="I171" s="56">
        <f t="shared" si="13"/>
        <v>8.7063585851783615E-3</v>
      </c>
      <c r="J171" s="56">
        <f t="shared" si="13"/>
        <v>2.8545507023900674E-2</v>
      </c>
      <c r="K171" s="56">
        <f t="shared" si="13"/>
        <v>-1.7581538049799988E-2</v>
      </c>
      <c r="L171" s="56">
        <f t="shared" si="13"/>
        <v>5.3007350235007085E-2</v>
      </c>
      <c r="M171" s="56">
        <f>LN('[2]Data SPX'!B184/'[2]Data SPX'!B183)</f>
        <v>3.4610959670741064E-2</v>
      </c>
      <c r="N171" s="56">
        <f>'[2]Data TBILL3M'!B170/100/12</f>
        <v>7.4999999999999993E-5</v>
      </c>
      <c r="P171" s="55">
        <f t="shared" si="15"/>
        <v>-1.5913886406992948E-3</v>
      </c>
      <c r="Q171" s="55">
        <f t="shared" si="15"/>
        <v>4.8980252518450278E-3</v>
      </c>
      <c r="R171" s="55">
        <f t="shared" si="15"/>
        <v>2.4737173690567341E-2</v>
      </c>
      <c r="S171" s="55">
        <f t="shared" si="15"/>
        <v>-2.1389871383133321E-2</v>
      </c>
      <c r="T171" s="55">
        <f t="shared" si="15"/>
        <v>4.9199016901673748E-2</v>
      </c>
      <c r="U171" s="55">
        <f t="shared" si="14"/>
        <v>3.4535959670741065E-2</v>
      </c>
      <c r="W171" s="51"/>
    </row>
    <row r="172" spans="1:23" x14ac:dyDescent="0.35">
      <c r="A172" s="51">
        <v>41394</v>
      </c>
      <c r="B172" s="52">
        <v>15.815</v>
      </c>
      <c r="C172" s="52">
        <v>253.8</v>
      </c>
      <c r="D172" s="52">
        <v>33.1</v>
      </c>
      <c r="E172" s="53">
        <v>146.07</v>
      </c>
      <c r="F172" s="53">
        <v>27.556899999999999</v>
      </c>
      <c r="H172" s="56">
        <f t="shared" ref="H172:L222" si="16">LN(B172/B171)</f>
        <v>6.325110900310939E-4</v>
      </c>
      <c r="I172" s="56">
        <f t="shared" si="16"/>
        <v>-4.875263860513699E-2</v>
      </c>
      <c r="J172" s="56">
        <f t="shared" si="16"/>
        <v>0.14595175466252519</v>
      </c>
      <c r="K172" s="56">
        <f t="shared" si="16"/>
        <v>-7.3665158167626659E-3</v>
      </c>
      <c r="L172" s="56">
        <f t="shared" si="16"/>
        <v>7.2512777965154408E-3</v>
      </c>
      <c r="M172" s="56">
        <f>LN('[2]Data SPX'!B185/'[2]Data SPX'!B184)</f>
        <v>1.8538107992873601E-2</v>
      </c>
      <c r="N172" s="56">
        <f>'[2]Data TBILL3M'!B171/100/12</f>
        <v>4.9999999999999996E-5</v>
      </c>
      <c r="P172" s="55">
        <f t="shared" si="15"/>
        <v>-3.1758222433022399E-3</v>
      </c>
      <c r="Q172" s="55">
        <f t="shared" si="15"/>
        <v>-5.2560971938470327E-2</v>
      </c>
      <c r="R172" s="55">
        <f t="shared" si="15"/>
        <v>0.14214342132919186</v>
      </c>
      <c r="S172" s="55">
        <f t="shared" si="15"/>
        <v>-1.1174849150095999E-2</v>
      </c>
      <c r="T172" s="55">
        <f t="shared" si="15"/>
        <v>3.4429444631821071E-3</v>
      </c>
      <c r="U172" s="55">
        <f t="shared" si="14"/>
        <v>1.8488107992873599E-2</v>
      </c>
      <c r="W172" s="51"/>
    </row>
    <row r="173" spans="1:23" x14ac:dyDescent="0.35">
      <c r="A173" s="51">
        <v>41425</v>
      </c>
      <c r="B173" s="52">
        <v>16.062999999999999</v>
      </c>
      <c r="C173" s="52">
        <v>269.04000000000002</v>
      </c>
      <c r="D173" s="52">
        <v>34.9</v>
      </c>
      <c r="E173" s="53">
        <v>162.08000000000001</v>
      </c>
      <c r="F173" s="53">
        <v>25.8127</v>
      </c>
      <c r="H173" s="56">
        <f t="shared" si="16"/>
        <v>1.5559633818016866E-2</v>
      </c>
      <c r="I173" s="56">
        <f t="shared" si="16"/>
        <v>5.8313512151726851E-2</v>
      </c>
      <c r="J173" s="56">
        <f t="shared" si="16"/>
        <v>5.2953546825364253E-2</v>
      </c>
      <c r="K173" s="56">
        <f t="shared" si="16"/>
        <v>0.10400408163765408</v>
      </c>
      <c r="L173" s="56">
        <f t="shared" si="16"/>
        <v>-6.5386339085880443E-2</v>
      </c>
      <c r="M173" s="56">
        <f>LN('[2]Data SPX'!B186/'[2]Data SPX'!B185)</f>
        <v>2.3848624989890536E-2</v>
      </c>
      <c r="N173" s="56">
        <f>'[2]Data TBILL3M'!B172/100/12</f>
        <v>3.3333333333333335E-5</v>
      </c>
      <c r="P173" s="55">
        <f t="shared" si="15"/>
        <v>1.1751300484683532E-2</v>
      </c>
      <c r="Q173" s="55">
        <f t="shared" si="15"/>
        <v>5.4505178818393521E-2</v>
      </c>
      <c r="R173" s="55">
        <f t="shared" si="15"/>
        <v>4.9145213492030923E-2</v>
      </c>
      <c r="S173" s="55">
        <f t="shared" si="15"/>
        <v>0.10019574830432075</v>
      </c>
      <c r="T173" s="55">
        <f t="shared" si="15"/>
        <v>-6.9194672419213774E-2</v>
      </c>
      <c r="U173" s="55">
        <f t="shared" si="14"/>
        <v>2.3815291656557203E-2</v>
      </c>
      <c r="W173" s="51"/>
    </row>
    <row r="174" spans="1:23" x14ac:dyDescent="0.35">
      <c r="A174" s="51">
        <v>41453</v>
      </c>
      <c r="B174" s="52">
        <v>14.148</v>
      </c>
      <c r="C174" s="52">
        <v>277.7</v>
      </c>
      <c r="D174" s="52">
        <v>34.545000000000002</v>
      </c>
      <c r="E174" s="53">
        <v>151.25</v>
      </c>
      <c r="F174" s="53">
        <v>26.552099999999999</v>
      </c>
      <c r="H174" s="56">
        <f t="shared" si="16"/>
        <v>-0.12694521923239482</v>
      </c>
      <c r="I174" s="56">
        <f t="shared" si="16"/>
        <v>3.1681326880739498E-2</v>
      </c>
      <c r="J174" s="56">
        <f t="shared" si="16"/>
        <v>-1.0224007267623214E-2</v>
      </c>
      <c r="K174" s="56">
        <f t="shared" si="16"/>
        <v>-6.9155943589422467E-2</v>
      </c>
      <c r="L174" s="56">
        <f t="shared" si="16"/>
        <v>2.82422217299645E-2</v>
      </c>
      <c r="M174" s="56">
        <f>LN('[2]Data SPX'!B187/'[2]Data SPX'!B186)</f>
        <v>-1.6723570302391567E-2</v>
      </c>
      <c r="N174" s="56">
        <f>'[2]Data TBILL3M'!B173/100/12</f>
        <v>4.1666666666666665E-5</v>
      </c>
      <c r="P174" s="55">
        <f t="shared" si="15"/>
        <v>-0.13075355256572815</v>
      </c>
      <c r="Q174" s="55">
        <f t="shared" si="15"/>
        <v>2.7872993547406164E-2</v>
      </c>
      <c r="R174" s="55">
        <f t="shared" si="15"/>
        <v>-1.4032340600956547E-2</v>
      </c>
      <c r="S174" s="55">
        <f t="shared" si="15"/>
        <v>-7.2964276922755797E-2</v>
      </c>
      <c r="T174" s="55">
        <f t="shared" si="15"/>
        <v>2.4433888396631166E-2</v>
      </c>
      <c r="U174" s="55">
        <f t="shared" si="14"/>
        <v>-1.6765236969058232E-2</v>
      </c>
      <c r="W174" s="51"/>
    </row>
    <row r="175" spans="1:23" x14ac:dyDescent="0.35">
      <c r="A175" s="51">
        <v>41486</v>
      </c>
      <c r="B175" s="52">
        <v>16.166</v>
      </c>
      <c r="C175" s="52">
        <v>301.27</v>
      </c>
      <c r="D175" s="52">
        <v>31.84</v>
      </c>
      <c r="E175" s="53">
        <v>164.03</v>
      </c>
      <c r="F175" s="53">
        <v>27.708500000000001</v>
      </c>
      <c r="H175" s="56">
        <f t="shared" si="16"/>
        <v>0.13333699996841855</v>
      </c>
      <c r="I175" s="56">
        <f t="shared" si="16"/>
        <v>8.1465478329883392E-2</v>
      </c>
      <c r="J175" s="56">
        <f t="shared" si="16"/>
        <v>-8.1539460964575955E-2</v>
      </c>
      <c r="K175" s="56">
        <f t="shared" si="16"/>
        <v>8.1115241013443473E-2</v>
      </c>
      <c r="L175" s="56">
        <f t="shared" si="16"/>
        <v>4.2630384722193909E-2</v>
      </c>
      <c r="M175" s="56">
        <f>LN('[2]Data SPX'!B188/'[2]Data SPX'!B187)</f>
        <v>4.9253847813019544E-2</v>
      </c>
      <c r="N175" s="56">
        <f>'[2]Data TBILL3M'!B174/100/12</f>
        <v>3.3333333333333335E-5</v>
      </c>
      <c r="P175" s="55">
        <f t="shared" si="15"/>
        <v>0.12952866663508522</v>
      </c>
      <c r="Q175" s="55">
        <f t="shared" si="15"/>
        <v>7.7657144996550062E-2</v>
      </c>
      <c r="R175" s="55">
        <f t="shared" si="15"/>
        <v>-8.5347794297909285E-2</v>
      </c>
      <c r="S175" s="55">
        <f t="shared" si="15"/>
        <v>7.7306907680110143E-2</v>
      </c>
      <c r="T175" s="55">
        <f t="shared" si="15"/>
        <v>3.8822051388860579E-2</v>
      </c>
      <c r="U175" s="55">
        <f t="shared" si="14"/>
        <v>4.9220514479686207E-2</v>
      </c>
      <c r="W175" s="51"/>
    </row>
    <row r="176" spans="1:23" x14ac:dyDescent="0.35">
      <c r="A176" s="51">
        <v>41516</v>
      </c>
      <c r="B176" s="52">
        <v>17.398</v>
      </c>
      <c r="C176" s="52">
        <v>280.99</v>
      </c>
      <c r="D176" s="52">
        <v>33.4</v>
      </c>
      <c r="E176" s="53">
        <v>152.13</v>
      </c>
      <c r="F176" s="53">
        <v>26.741599999999998</v>
      </c>
      <c r="H176" s="56">
        <f t="shared" si="16"/>
        <v>7.3444985773696264E-2</v>
      </c>
      <c r="I176" s="56">
        <f t="shared" si="16"/>
        <v>-6.9687791130742555E-2</v>
      </c>
      <c r="J176" s="56">
        <f t="shared" si="16"/>
        <v>4.7832539006472483E-2</v>
      </c>
      <c r="K176" s="56">
        <f t="shared" si="16"/>
        <v>-7.5313919449357045E-2</v>
      </c>
      <c r="L176" s="56">
        <f t="shared" si="16"/>
        <v>-3.5518819991178924E-2</v>
      </c>
      <c r="M176" s="56">
        <f>LN('[2]Data SPX'!B189/'[2]Data SPX'!B188)</f>
        <v>-3.0022840827410247E-2</v>
      </c>
      <c r="N176" s="56">
        <f>'[2]Data TBILL3M'!B175/100/12</f>
        <v>3.3333333333333335E-5</v>
      </c>
      <c r="P176" s="55">
        <f t="shared" si="15"/>
        <v>6.9636652440362934E-2</v>
      </c>
      <c r="Q176" s="55">
        <f t="shared" si="15"/>
        <v>-7.3496124464075885E-2</v>
      </c>
      <c r="R176" s="55">
        <f t="shared" si="15"/>
        <v>4.4024205673139152E-2</v>
      </c>
      <c r="S176" s="55">
        <f t="shared" si="15"/>
        <v>-7.9122252782690375E-2</v>
      </c>
      <c r="T176" s="55">
        <f t="shared" si="15"/>
        <v>-3.9327153324512254E-2</v>
      </c>
      <c r="U176" s="55">
        <f t="shared" si="14"/>
        <v>-3.005617416074358E-2</v>
      </c>
      <c r="W176" s="51"/>
    </row>
    <row r="177" spans="1:23" x14ac:dyDescent="0.35">
      <c r="A177" s="51">
        <v>41547</v>
      </c>
      <c r="B177" s="52">
        <v>17.029</v>
      </c>
      <c r="C177" s="52">
        <v>312.83999999999997</v>
      </c>
      <c r="D177" s="52">
        <v>33.28</v>
      </c>
      <c r="E177" s="53">
        <v>158.21</v>
      </c>
      <c r="F177" s="53">
        <v>27.229800000000001</v>
      </c>
      <c r="H177" s="56">
        <f t="shared" si="16"/>
        <v>-2.1437484040881444E-2</v>
      </c>
      <c r="I177" s="56">
        <f t="shared" si="16"/>
        <v>0.10737279622151583</v>
      </c>
      <c r="J177" s="56">
        <f t="shared" si="16"/>
        <v>-3.5992840296467619E-3</v>
      </c>
      <c r="K177" s="56">
        <f t="shared" si="16"/>
        <v>3.9187845985935277E-2</v>
      </c>
      <c r="L177" s="56">
        <f t="shared" si="16"/>
        <v>1.8091556482211654E-2</v>
      </c>
      <c r="M177" s="56">
        <f>LN('[2]Data SPX'!B190/'[2]Data SPX'!B189)</f>
        <v>2.6433151099856615E-2</v>
      </c>
      <c r="N177" s="56">
        <f>'[2]Data TBILL3M'!B176/100/12</f>
        <v>1.6666666666666667E-5</v>
      </c>
      <c r="P177" s="55">
        <f t="shared" si="15"/>
        <v>-2.5245817374214777E-2</v>
      </c>
      <c r="Q177" s="55">
        <f t="shared" si="15"/>
        <v>0.1035644628881825</v>
      </c>
      <c r="R177" s="55">
        <f t="shared" si="15"/>
        <v>-7.4076173629800957E-3</v>
      </c>
      <c r="S177" s="55">
        <f t="shared" si="15"/>
        <v>3.5379512652601947E-2</v>
      </c>
      <c r="T177" s="55">
        <f t="shared" si="15"/>
        <v>1.4283223148878321E-2</v>
      </c>
      <c r="U177" s="55">
        <f t="shared" si="14"/>
        <v>2.6416484433189946E-2</v>
      </c>
      <c r="W177" s="51"/>
    </row>
    <row r="178" spans="1:23" x14ac:dyDescent="0.35">
      <c r="A178" s="51">
        <v>41578</v>
      </c>
      <c r="B178" s="52">
        <v>18.657</v>
      </c>
      <c r="C178" s="52">
        <v>364.05</v>
      </c>
      <c r="D178" s="52">
        <v>35.405000000000001</v>
      </c>
      <c r="E178" s="53">
        <v>160.86000000000001</v>
      </c>
      <c r="F178" s="53">
        <v>29.087800000000001</v>
      </c>
      <c r="H178" s="56">
        <f t="shared" si="16"/>
        <v>9.1303637745394281E-2</v>
      </c>
      <c r="I178" s="56">
        <f t="shared" si="16"/>
        <v>0.15159934310730949</v>
      </c>
      <c r="J178" s="56">
        <f t="shared" si="16"/>
        <v>6.1896437150729511E-2</v>
      </c>
      <c r="K178" s="56">
        <f t="shared" si="16"/>
        <v>1.6611157014950341E-2</v>
      </c>
      <c r="L178" s="56">
        <f t="shared" si="16"/>
        <v>6.600688046541682E-2</v>
      </c>
      <c r="M178" s="56">
        <f>LN('[2]Data SPX'!B191/'[2]Data SPX'!B190)</f>
        <v>4.3465162643777824E-2</v>
      </c>
      <c r="N178" s="56">
        <f>'[2]Data TBILL3M'!B177/100/12</f>
        <v>4.1666666666666665E-5</v>
      </c>
      <c r="P178" s="55">
        <f t="shared" si="15"/>
        <v>8.7495304412060951E-2</v>
      </c>
      <c r="Q178" s="55">
        <f t="shared" si="15"/>
        <v>0.14779100977397616</v>
      </c>
      <c r="R178" s="55">
        <f t="shared" si="15"/>
        <v>5.8088103817396181E-2</v>
      </c>
      <c r="S178" s="55">
        <f t="shared" si="15"/>
        <v>1.2802823681617007E-2</v>
      </c>
      <c r="T178" s="55">
        <f t="shared" si="15"/>
        <v>6.219854713208349E-2</v>
      </c>
      <c r="U178" s="55">
        <f t="shared" si="14"/>
        <v>4.3423495977111155E-2</v>
      </c>
      <c r="W178" s="51"/>
    </row>
    <row r="179" spans="1:23" x14ac:dyDescent="0.35">
      <c r="A179" s="51">
        <v>41607</v>
      </c>
      <c r="B179" s="52">
        <v>19.863</v>
      </c>
      <c r="C179" s="52">
        <v>393.74</v>
      </c>
      <c r="D179" s="52">
        <v>38.130000000000003</v>
      </c>
      <c r="E179" s="53">
        <v>168.94</v>
      </c>
      <c r="F179" s="53">
        <v>30.078399999999998</v>
      </c>
      <c r="H179" s="56">
        <f t="shared" si="16"/>
        <v>6.2637293820956869E-2</v>
      </c>
      <c r="I179" s="56">
        <f t="shared" si="16"/>
        <v>7.8399572151221092E-2</v>
      </c>
      <c r="J179" s="56">
        <f t="shared" si="16"/>
        <v>7.414832076573516E-2</v>
      </c>
      <c r="K179" s="56">
        <f t="shared" si="16"/>
        <v>4.9009200823427627E-2</v>
      </c>
      <c r="L179" s="56">
        <f t="shared" si="16"/>
        <v>3.3488463893697876E-2</v>
      </c>
      <c r="M179" s="56">
        <f>LN('[2]Data SPX'!B192/'[2]Data SPX'!B191)</f>
        <v>2.926639409285953E-2</v>
      </c>
      <c r="N179" s="56">
        <f>'[2]Data TBILL3M'!B178/100/12</f>
        <v>5.833333333333334E-5</v>
      </c>
      <c r="P179" s="55">
        <f t="shared" si="15"/>
        <v>5.8828960487623538E-2</v>
      </c>
      <c r="Q179" s="55">
        <f t="shared" si="15"/>
        <v>7.4591238817887762E-2</v>
      </c>
      <c r="R179" s="55">
        <f t="shared" si="15"/>
        <v>7.0339987432401829E-2</v>
      </c>
      <c r="S179" s="55">
        <f t="shared" si="15"/>
        <v>4.520086749009429E-2</v>
      </c>
      <c r="T179" s="55">
        <f t="shared" si="15"/>
        <v>2.9680130560364542E-2</v>
      </c>
      <c r="U179" s="55">
        <f t="shared" si="14"/>
        <v>2.9208060759526196E-2</v>
      </c>
      <c r="W179" s="51"/>
    </row>
    <row r="180" spans="1:23" x14ac:dyDescent="0.35">
      <c r="A180" s="51">
        <v>41639</v>
      </c>
      <c r="B180" s="52">
        <v>20.041</v>
      </c>
      <c r="C180" s="52">
        <v>398.83</v>
      </c>
      <c r="D180" s="52">
        <v>37.409999999999997</v>
      </c>
      <c r="E180" s="53">
        <v>177.26</v>
      </c>
      <c r="F180" s="53">
        <v>29.035699999999999</v>
      </c>
      <c r="H180" s="56">
        <f t="shared" si="16"/>
        <v>8.9214705604726517E-3</v>
      </c>
      <c r="I180" s="56">
        <f t="shared" si="16"/>
        <v>1.2844467943463764E-2</v>
      </c>
      <c r="J180" s="56">
        <f t="shared" si="16"/>
        <v>-1.9063325509417747E-2</v>
      </c>
      <c r="K180" s="56">
        <f t="shared" si="16"/>
        <v>4.8073959010901307E-2</v>
      </c>
      <c r="L180" s="56">
        <f t="shared" si="16"/>
        <v>-3.5281198809994384E-2</v>
      </c>
      <c r="M180" s="56">
        <f>LN('[2]Data SPX'!B193/'[2]Data SPX'!B192)</f>
        <v>2.249554046572988E-2</v>
      </c>
      <c r="N180" s="56">
        <f>'[2]Data TBILL3M'!B179/100/12</f>
        <v>5.833333333333334E-5</v>
      </c>
      <c r="P180" s="55">
        <f t="shared" si="15"/>
        <v>5.113137227139318E-3</v>
      </c>
      <c r="Q180" s="55">
        <f t="shared" si="15"/>
        <v>9.03613461013043E-3</v>
      </c>
      <c r="R180" s="55">
        <f t="shared" si="15"/>
        <v>-2.287165884275108E-2</v>
      </c>
      <c r="S180" s="55">
        <f t="shared" si="15"/>
        <v>4.4265625677567977E-2</v>
      </c>
      <c r="T180" s="55">
        <f t="shared" si="15"/>
        <v>-3.9089532143327721E-2</v>
      </c>
      <c r="U180" s="55">
        <f t="shared" si="14"/>
        <v>2.2437207132396546E-2</v>
      </c>
      <c r="W180" s="51"/>
    </row>
    <row r="181" spans="1:23" x14ac:dyDescent="0.35">
      <c r="A181" s="51">
        <v>41670</v>
      </c>
      <c r="B181" s="52">
        <v>17.879000000000001</v>
      </c>
      <c r="C181" s="52">
        <v>358.62</v>
      </c>
      <c r="D181" s="52">
        <v>37.840000000000003</v>
      </c>
      <c r="E181" s="53">
        <v>164.12</v>
      </c>
      <c r="F181" s="53">
        <v>28.817599999999999</v>
      </c>
      <c r="H181" s="56">
        <f t="shared" si="16"/>
        <v>-0.11415333540160816</v>
      </c>
      <c r="I181" s="56">
        <f t="shared" si="16"/>
        <v>-0.1062719288711871</v>
      </c>
      <c r="J181" s="56">
        <f t="shared" si="16"/>
        <v>1.142869582362285E-2</v>
      </c>
      <c r="K181" s="56">
        <f t="shared" si="16"/>
        <v>-7.701971373626644E-2</v>
      </c>
      <c r="L181" s="56">
        <f t="shared" si="16"/>
        <v>-7.5397957669096445E-3</v>
      </c>
      <c r="M181" s="56">
        <f>LN('[2]Data SPX'!B194/'[2]Data SPX'!B193)</f>
        <v>-3.7164452661361327E-2</v>
      </c>
      <c r="N181" s="56">
        <f>'[2]Data TBILL3M'!B180/100/12</f>
        <v>3.3333333333333335E-5</v>
      </c>
      <c r="P181" s="55">
        <f t="shared" si="15"/>
        <v>-0.11796166873494149</v>
      </c>
      <c r="Q181" s="55">
        <f t="shared" si="15"/>
        <v>-0.11008026220452043</v>
      </c>
      <c r="R181" s="55">
        <f t="shared" si="15"/>
        <v>7.6203624902895159E-3</v>
      </c>
      <c r="S181" s="55">
        <f t="shared" si="15"/>
        <v>-8.082804706959977E-2</v>
      </c>
      <c r="T181" s="55">
        <f t="shared" si="15"/>
        <v>-1.1348129100242979E-2</v>
      </c>
      <c r="U181" s="55">
        <f t="shared" si="14"/>
        <v>-3.7197785994694664E-2</v>
      </c>
      <c r="W181" s="51"/>
    </row>
    <row r="182" spans="1:23" x14ac:dyDescent="0.35">
      <c r="A182" s="51">
        <v>41698</v>
      </c>
      <c r="B182" s="52">
        <v>18.795999999999999</v>
      </c>
      <c r="C182" s="52">
        <v>362.1</v>
      </c>
      <c r="D182" s="52">
        <v>38.31</v>
      </c>
      <c r="E182" s="53">
        <v>166.45</v>
      </c>
      <c r="F182" s="53">
        <v>30.438600000000001</v>
      </c>
      <c r="H182" s="56">
        <f t="shared" si="16"/>
        <v>5.001724147088616E-2</v>
      </c>
      <c r="I182" s="56">
        <f t="shared" si="16"/>
        <v>9.6570847073776927E-3</v>
      </c>
      <c r="J182" s="56">
        <f t="shared" si="16"/>
        <v>1.2344214528880088E-2</v>
      </c>
      <c r="K182" s="56">
        <f t="shared" si="16"/>
        <v>1.4097096447048528E-2</v>
      </c>
      <c r="L182" s="56">
        <f t="shared" si="16"/>
        <v>5.4725228219522068E-2</v>
      </c>
      <c r="M182" s="56">
        <f>LN('[2]Data SPX'!B195/'[2]Data SPX'!B194)</f>
        <v>4.2582712008563277E-2</v>
      </c>
      <c r="N182" s="56">
        <f>'[2]Data TBILL3M'!B181/100/12</f>
        <v>4.1666666666666665E-5</v>
      </c>
      <c r="P182" s="55">
        <f t="shared" si="15"/>
        <v>4.6208908137552823E-2</v>
      </c>
      <c r="Q182" s="55">
        <f t="shared" si="15"/>
        <v>5.848751374044359E-3</v>
      </c>
      <c r="R182" s="55">
        <f t="shared" si="15"/>
        <v>8.5358811955467545E-3</v>
      </c>
      <c r="S182" s="55">
        <f t="shared" si="15"/>
        <v>1.0288763113715195E-2</v>
      </c>
      <c r="T182" s="55">
        <f t="shared" si="15"/>
        <v>5.0916894886188738E-2</v>
      </c>
      <c r="U182" s="55">
        <f t="shared" si="14"/>
        <v>4.2541045341896608E-2</v>
      </c>
      <c r="W182" s="51"/>
    </row>
    <row r="183" spans="1:23" x14ac:dyDescent="0.35">
      <c r="A183" s="51">
        <v>41729</v>
      </c>
      <c r="B183" s="52">
        <v>19.169</v>
      </c>
      <c r="C183" s="52">
        <v>336.52</v>
      </c>
      <c r="D183" s="52">
        <v>40.99</v>
      </c>
      <c r="E183" s="53">
        <v>163.85</v>
      </c>
      <c r="F183" s="53">
        <v>30.4481</v>
      </c>
      <c r="H183" s="56">
        <f t="shared" si="16"/>
        <v>1.9650309615453967E-2</v>
      </c>
      <c r="I183" s="56">
        <f t="shared" si="16"/>
        <v>-7.3262834088982792E-2</v>
      </c>
      <c r="J183" s="56">
        <f t="shared" si="16"/>
        <v>6.7617175803688589E-2</v>
      </c>
      <c r="K183" s="56">
        <f t="shared" si="16"/>
        <v>-1.5743588876210329E-2</v>
      </c>
      <c r="L183" s="56">
        <f t="shared" si="16"/>
        <v>3.1205501618881601E-4</v>
      </c>
      <c r="M183" s="56">
        <f>LN('[2]Data SPX'!B196/'[2]Data SPX'!B195)</f>
        <v>5.6131974236165302E-3</v>
      </c>
      <c r="N183" s="56">
        <f>'[2]Data TBILL3M'!B182/100/12</f>
        <v>4.1666666666666665E-5</v>
      </c>
      <c r="P183" s="55">
        <f t="shared" si="15"/>
        <v>1.5841976282120633E-2</v>
      </c>
      <c r="Q183" s="55">
        <f t="shared" si="15"/>
        <v>-7.7071167422316122E-2</v>
      </c>
      <c r="R183" s="55">
        <f t="shared" si="15"/>
        <v>6.3808842470355259E-2</v>
      </c>
      <c r="S183" s="55">
        <f t="shared" si="15"/>
        <v>-1.9551922209543663E-2</v>
      </c>
      <c r="T183" s="55">
        <f t="shared" si="15"/>
        <v>-3.4962783171445175E-3</v>
      </c>
      <c r="U183" s="55">
        <f t="shared" si="14"/>
        <v>5.5715307569498638E-3</v>
      </c>
      <c r="W183" s="51"/>
    </row>
    <row r="184" spans="1:23" x14ac:dyDescent="0.35">
      <c r="A184" s="51">
        <v>41759</v>
      </c>
      <c r="B184" s="52">
        <v>21.093</v>
      </c>
      <c r="C184" s="52">
        <v>304.16000000000003</v>
      </c>
      <c r="D184" s="52">
        <v>40.4</v>
      </c>
      <c r="E184" s="53">
        <v>159.82</v>
      </c>
      <c r="F184" s="53">
        <v>29.651800000000001</v>
      </c>
      <c r="H184" s="56">
        <f t="shared" si="16"/>
        <v>9.5646841029110669E-2</v>
      </c>
      <c r="I184" s="56">
        <f t="shared" si="16"/>
        <v>-0.10110370394249368</v>
      </c>
      <c r="J184" s="56">
        <f t="shared" si="16"/>
        <v>-1.4498349549141885E-2</v>
      </c>
      <c r="K184" s="56">
        <f t="shared" si="16"/>
        <v>-2.4903193198506909E-2</v>
      </c>
      <c r="L184" s="56">
        <f t="shared" si="16"/>
        <v>-2.6500762972235123E-2</v>
      </c>
      <c r="M184" s="56">
        <f>LN('[2]Data SPX'!B197/'[2]Data SPX'!B196)</f>
        <v>7.5062017824193018E-3</v>
      </c>
      <c r="N184" s="56">
        <f>'[2]Data TBILL3M'!B183/100/12</f>
        <v>2.4999999999999998E-5</v>
      </c>
      <c r="P184" s="55">
        <f t="shared" si="15"/>
        <v>9.1838507695777338E-2</v>
      </c>
      <c r="Q184" s="55">
        <f t="shared" si="15"/>
        <v>-0.10491203727582701</v>
      </c>
      <c r="R184" s="55">
        <f t="shared" si="15"/>
        <v>-1.8306682882475219E-2</v>
      </c>
      <c r="S184" s="55">
        <f t="shared" si="15"/>
        <v>-2.8711526531840243E-2</v>
      </c>
      <c r="T184" s="55">
        <f t="shared" si="15"/>
        <v>-3.0309096305568457E-2</v>
      </c>
      <c r="U184" s="55">
        <f t="shared" si="14"/>
        <v>7.4812017824193019E-3</v>
      </c>
      <c r="W184" s="51"/>
    </row>
    <row r="185" spans="1:23" x14ac:dyDescent="0.35">
      <c r="A185" s="51">
        <v>41789</v>
      </c>
      <c r="B185" s="52">
        <v>22.606999999999999</v>
      </c>
      <c r="C185" s="52">
        <v>312.55</v>
      </c>
      <c r="D185" s="52">
        <v>40.94</v>
      </c>
      <c r="E185" s="53">
        <v>159.81</v>
      </c>
      <c r="F185" s="53">
        <v>28.087700000000002</v>
      </c>
      <c r="H185" s="56">
        <f t="shared" si="16"/>
        <v>6.9318360948548707E-2</v>
      </c>
      <c r="I185" s="56">
        <f t="shared" si="16"/>
        <v>2.7210577637702387E-2</v>
      </c>
      <c r="J185" s="56">
        <f t="shared" si="16"/>
        <v>1.3277795266039097E-2</v>
      </c>
      <c r="K185" s="56">
        <f t="shared" si="16"/>
        <v>-6.2572349299170368E-5</v>
      </c>
      <c r="L185" s="56">
        <f t="shared" si="16"/>
        <v>-5.4191073772783989E-2</v>
      </c>
      <c r="M185" s="56">
        <f>LN('[2]Data SPX'!B198/'[2]Data SPX'!B197)</f>
        <v>2.0506657560980909E-2</v>
      </c>
      <c r="N185" s="56">
        <f>'[2]Data TBILL3M'!B184/100/12</f>
        <v>2.4999999999999998E-5</v>
      </c>
      <c r="P185" s="55">
        <f t="shared" si="15"/>
        <v>6.5510027615215377E-2</v>
      </c>
      <c r="Q185" s="55">
        <f t="shared" si="15"/>
        <v>2.3402244304369053E-2</v>
      </c>
      <c r="R185" s="55">
        <f t="shared" si="15"/>
        <v>9.4694619327057635E-3</v>
      </c>
      <c r="S185" s="55">
        <f t="shared" si="15"/>
        <v>-3.8709056826325039E-3</v>
      </c>
      <c r="T185" s="55">
        <f t="shared" si="15"/>
        <v>-5.7999407106117326E-2</v>
      </c>
      <c r="U185" s="55">
        <f t="shared" si="14"/>
        <v>2.0481657560980908E-2</v>
      </c>
      <c r="W185" s="51"/>
    </row>
    <row r="186" spans="1:23" x14ac:dyDescent="0.35">
      <c r="A186" s="51">
        <v>41820</v>
      </c>
      <c r="B186" s="52">
        <v>23.242999999999999</v>
      </c>
      <c r="C186" s="52">
        <v>324.79000000000002</v>
      </c>
      <c r="D186" s="52">
        <v>41.7</v>
      </c>
      <c r="E186" s="53">
        <v>167.44</v>
      </c>
      <c r="F186" s="53">
        <v>28.135100000000001</v>
      </c>
      <c r="H186" s="56">
        <f t="shared" si="16"/>
        <v>2.7744418598607528E-2</v>
      </c>
      <c r="I186" s="56">
        <f t="shared" si="16"/>
        <v>3.8414363258395888E-2</v>
      </c>
      <c r="J186" s="56">
        <f t="shared" si="16"/>
        <v>1.8393548571612347E-2</v>
      </c>
      <c r="K186" s="56">
        <f t="shared" si="16"/>
        <v>4.6639468540726835E-2</v>
      </c>
      <c r="L186" s="56">
        <f t="shared" si="16"/>
        <v>1.6861490793856103E-3</v>
      </c>
      <c r="M186" s="56">
        <f>LN('[2]Data SPX'!B199/'[2]Data SPX'!B198)</f>
        <v>1.8888608133822222E-2</v>
      </c>
      <c r="N186" s="56">
        <f>'[2]Data TBILL3M'!B185/100/12</f>
        <v>3.3333333333333335E-5</v>
      </c>
      <c r="P186" s="55">
        <f t="shared" si="15"/>
        <v>2.3936085265274194E-2</v>
      </c>
      <c r="Q186" s="55">
        <f t="shared" si="15"/>
        <v>3.4606029925062551E-2</v>
      </c>
      <c r="R186" s="55">
        <f t="shared" si="15"/>
        <v>1.4585215238279013E-2</v>
      </c>
      <c r="S186" s="55">
        <f t="shared" si="15"/>
        <v>4.2831135207393498E-2</v>
      </c>
      <c r="T186" s="55">
        <f t="shared" si="15"/>
        <v>-2.1221842539477231E-3</v>
      </c>
      <c r="U186" s="55">
        <f t="shared" si="14"/>
        <v>1.8855274800488889E-2</v>
      </c>
      <c r="W186" s="51"/>
    </row>
    <row r="187" spans="1:23" x14ac:dyDescent="0.35">
      <c r="A187" s="51">
        <v>41851</v>
      </c>
      <c r="B187" s="52">
        <v>23.896999999999998</v>
      </c>
      <c r="C187" s="52">
        <v>313</v>
      </c>
      <c r="D187" s="52">
        <v>43.16</v>
      </c>
      <c r="E187" s="53">
        <v>172.87</v>
      </c>
      <c r="F187" s="53">
        <v>27.206099999999999</v>
      </c>
      <c r="H187" s="56">
        <f t="shared" si="16"/>
        <v>2.7748916613949914E-2</v>
      </c>
      <c r="I187" s="56">
        <f t="shared" si="16"/>
        <v>-3.6975629096064187E-2</v>
      </c>
      <c r="J187" s="56">
        <f t="shared" si="16"/>
        <v>3.4413011585178066E-2</v>
      </c>
      <c r="K187" s="56">
        <f t="shared" si="16"/>
        <v>3.1914788796951039E-2</v>
      </c>
      <c r="L187" s="56">
        <f t="shared" si="16"/>
        <v>-3.3576694306469312E-2</v>
      </c>
      <c r="M187" s="56">
        <f>LN('[2]Data SPX'!B200/'[2]Data SPX'!B199)</f>
        <v>-1.3935399778043455E-2</v>
      </c>
      <c r="N187" s="56">
        <f>'[2]Data TBILL3M'!B186/100/12</f>
        <v>2.4999999999999998E-5</v>
      </c>
      <c r="P187" s="55">
        <f t="shared" si="15"/>
        <v>2.394058328061658E-2</v>
      </c>
      <c r="Q187" s="55">
        <f t="shared" si="15"/>
        <v>-4.0783962429397524E-2</v>
      </c>
      <c r="R187" s="55">
        <f t="shared" si="15"/>
        <v>3.0604678251844732E-2</v>
      </c>
      <c r="S187" s="55">
        <f t="shared" si="15"/>
        <v>2.8106455463617706E-2</v>
      </c>
      <c r="T187" s="55">
        <f t="shared" si="15"/>
        <v>-3.7385027639802643E-2</v>
      </c>
      <c r="U187" s="55">
        <f t="shared" si="14"/>
        <v>-1.3960399778043456E-2</v>
      </c>
      <c r="W187" s="51"/>
    </row>
    <row r="188" spans="1:23" x14ac:dyDescent="0.35">
      <c r="A188" s="51">
        <v>41880</v>
      </c>
      <c r="B188" s="52">
        <v>25.628</v>
      </c>
      <c r="C188" s="52">
        <v>339.04</v>
      </c>
      <c r="D188" s="52">
        <v>45.43</v>
      </c>
      <c r="E188" s="53">
        <v>179.11</v>
      </c>
      <c r="F188" s="53">
        <v>27.860199999999999</v>
      </c>
      <c r="H188" s="56">
        <f t="shared" si="16"/>
        <v>6.9932575730535185E-2</v>
      </c>
      <c r="I188" s="56">
        <f t="shared" si="16"/>
        <v>7.9914903979835722E-2</v>
      </c>
      <c r="J188" s="56">
        <f t="shared" si="16"/>
        <v>5.1258539381378122E-2</v>
      </c>
      <c r="K188" s="56">
        <f t="shared" si="16"/>
        <v>3.5460275302471832E-2</v>
      </c>
      <c r="L188" s="56">
        <f t="shared" si="16"/>
        <v>2.3757934212525814E-2</v>
      </c>
      <c r="M188" s="56">
        <f>LN('[2]Data SPX'!B201/'[2]Data SPX'!B200)</f>
        <v>3.4411178944784349E-2</v>
      </c>
      <c r="N188" s="56">
        <f>'[2]Data TBILL3M'!B187/100/12</f>
        <v>2.4999999999999998E-5</v>
      </c>
      <c r="P188" s="55">
        <f t="shared" si="15"/>
        <v>6.6124242397201854E-2</v>
      </c>
      <c r="Q188" s="55">
        <f t="shared" si="15"/>
        <v>7.6106570646502392E-2</v>
      </c>
      <c r="R188" s="55">
        <f t="shared" si="15"/>
        <v>4.7450206048044785E-2</v>
      </c>
      <c r="S188" s="55">
        <f t="shared" si="15"/>
        <v>3.1651941969138495E-2</v>
      </c>
      <c r="T188" s="55">
        <f t="shared" si="15"/>
        <v>1.9949600879192481E-2</v>
      </c>
      <c r="U188" s="55">
        <f t="shared" si="14"/>
        <v>3.4386178944784351E-2</v>
      </c>
      <c r="W188" s="51"/>
    </row>
    <row r="189" spans="1:23" x14ac:dyDescent="0.35">
      <c r="A189" s="51">
        <v>41912</v>
      </c>
      <c r="B189" s="52">
        <v>25.19</v>
      </c>
      <c r="C189" s="52">
        <v>322.45</v>
      </c>
      <c r="D189" s="52">
        <v>46.36</v>
      </c>
      <c r="E189" s="53">
        <v>183.57</v>
      </c>
      <c r="F189" s="53">
        <v>28.030899999999999</v>
      </c>
      <c r="H189" s="56">
        <f t="shared" si="16"/>
        <v>-1.7238413412256313E-2</v>
      </c>
      <c r="I189" s="56">
        <f t="shared" si="16"/>
        <v>-5.0170009063602701E-2</v>
      </c>
      <c r="J189" s="56">
        <f t="shared" si="16"/>
        <v>2.026433870023894E-2</v>
      </c>
      <c r="K189" s="56">
        <f t="shared" si="16"/>
        <v>2.4595923905391493E-2</v>
      </c>
      <c r="L189" s="56">
        <f t="shared" si="16"/>
        <v>6.1083260396681324E-3</v>
      </c>
      <c r="M189" s="56">
        <f>LN('[2]Data SPX'!B202/'[2]Data SPX'!B201)</f>
        <v>-1.4637606426328225E-2</v>
      </c>
      <c r="N189" s="56">
        <f>'[2]Data TBILL3M'!B188/100/12</f>
        <v>1.6666666666666667E-5</v>
      </c>
      <c r="P189" s="55">
        <f t="shared" si="15"/>
        <v>-2.1046746745589647E-2</v>
      </c>
      <c r="Q189" s="55">
        <f t="shared" si="15"/>
        <v>-5.3978342396936038E-2</v>
      </c>
      <c r="R189" s="55">
        <f t="shared" si="15"/>
        <v>1.6456005366905606E-2</v>
      </c>
      <c r="S189" s="55">
        <f t="shared" si="15"/>
        <v>2.0787590572058159E-2</v>
      </c>
      <c r="T189" s="55">
        <f t="shared" si="15"/>
        <v>2.2999927063347986E-3</v>
      </c>
      <c r="U189" s="55">
        <f t="shared" si="14"/>
        <v>-1.4654273092994892E-2</v>
      </c>
      <c r="W189" s="51"/>
    </row>
    <row r="190" spans="1:23" x14ac:dyDescent="0.35">
      <c r="A190" s="51">
        <v>41943</v>
      </c>
      <c r="B190" s="52">
        <v>26.992999999999999</v>
      </c>
      <c r="C190" s="52">
        <v>305.45999999999998</v>
      </c>
      <c r="D190" s="52">
        <v>46.95</v>
      </c>
      <c r="E190" s="53">
        <v>189.99</v>
      </c>
      <c r="F190" s="53">
        <v>28.391100000000002</v>
      </c>
      <c r="H190" s="56">
        <f t="shared" si="16"/>
        <v>6.9130482767059284E-2</v>
      </c>
      <c r="I190" s="56">
        <f t="shared" si="16"/>
        <v>-5.4129248314086796E-2</v>
      </c>
      <c r="J190" s="56">
        <f t="shared" si="16"/>
        <v>1.2646187182721064E-2</v>
      </c>
      <c r="K190" s="56">
        <f t="shared" si="16"/>
        <v>3.4375373053889921E-2</v>
      </c>
      <c r="L190" s="56">
        <f t="shared" si="16"/>
        <v>1.2768242655150617E-2</v>
      </c>
      <c r="M190" s="56">
        <f>LN('[2]Data SPX'!B203/'[2]Data SPX'!B202)</f>
        <v>2.2211066071356343E-2</v>
      </c>
      <c r="N190" s="56">
        <f>'[2]Data TBILL3M'!B189/100/12</f>
        <v>1.6666666666666667E-5</v>
      </c>
      <c r="P190" s="55">
        <f t="shared" si="15"/>
        <v>6.5322149433725954E-2</v>
      </c>
      <c r="Q190" s="55">
        <f t="shared" si="15"/>
        <v>-5.7937581647420133E-2</v>
      </c>
      <c r="R190" s="55">
        <f t="shared" si="15"/>
        <v>8.83785384938773E-3</v>
      </c>
      <c r="S190" s="55">
        <f t="shared" si="15"/>
        <v>3.0567039720556587E-2</v>
      </c>
      <c r="T190" s="55">
        <f t="shared" si="15"/>
        <v>8.9599093218172832E-3</v>
      </c>
      <c r="U190" s="55">
        <f t="shared" si="14"/>
        <v>2.2194399404689674E-2</v>
      </c>
      <c r="W190" s="51"/>
    </row>
    <row r="191" spans="1:23" x14ac:dyDescent="0.35">
      <c r="A191" s="51">
        <v>41971</v>
      </c>
      <c r="B191" s="52">
        <v>29.74</v>
      </c>
      <c r="C191" s="52">
        <v>338.79</v>
      </c>
      <c r="D191" s="52">
        <v>47.81</v>
      </c>
      <c r="E191" s="53">
        <v>188.41</v>
      </c>
      <c r="F191" s="53">
        <v>29.528600000000001</v>
      </c>
      <c r="H191" s="56">
        <f t="shared" si="16"/>
        <v>9.6915367900430802E-2</v>
      </c>
      <c r="I191" s="56">
        <f t="shared" si="16"/>
        <v>0.10356160926138899</v>
      </c>
      <c r="J191" s="56">
        <f t="shared" si="16"/>
        <v>1.8151616983740116E-2</v>
      </c>
      <c r="K191" s="56">
        <f t="shared" si="16"/>
        <v>-8.3509999065394924E-3</v>
      </c>
      <c r="L191" s="56">
        <f t="shared" si="16"/>
        <v>3.9283569446205764E-2</v>
      </c>
      <c r="M191" s="56">
        <f>LN('[2]Data SPX'!B204/'[2]Data SPX'!B203)</f>
        <v>2.7654771777626815E-2</v>
      </c>
      <c r="N191" s="56">
        <f>'[2]Data TBILL3M'!B190/100/12</f>
        <v>1.6666666666666667E-5</v>
      </c>
      <c r="P191" s="55">
        <f t="shared" si="15"/>
        <v>9.3107034567097471E-2</v>
      </c>
      <c r="Q191" s="55">
        <f t="shared" si="15"/>
        <v>9.9753275928055662E-2</v>
      </c>
      <c r="R191" s="55">
        <f t="shared" si="15"/>
        <v>1.4343283650406782E-2</v>
      </c>
      <c r="S191" s="55">
        <f t="shared" si="15"/>
        <v>-1.2159333239872826E-2</v>
      </c>
      <c r="T191" s="55">
        <f t="shared" si="15"/>
        <v>3.5475236112872427E-2</v>
      </c>
      <c r="U191" s="55">
        <f t="shared" si="14"/>
        <v>2.7638105110960147E-2</v>
      </c>
      <c r="W191" s="51"/>
    </row>
    <row r="192" spans="1:23" x14ac:dyDescent="0.35">
      <c r="A192" s="51">
        <v>42004</v>
      </c>
      <c r="B192" s="52">
        <v>27.6</v>
      </c>
      <c r="C192" s="52">
        <v>310.36</v>
      </c>
      <c r="D192" s="52">
        <v>46.45</v>
      </c>
      <c r="E192" s="53">
        <v>193.83</v>
      </c>
      <c r="F192" s="53">
        <v>29.528600000000001</v>
      </c>
      <c r="H192" s="56">
        <f t="shared" si="16"/>
        <v>-7.467716830890464E-2</v>
      </c>
      <c r="I192" s="56">
        <f t="shared" si="16"/>
        <v>-8.7647532377940027E-2</v>
      </c>
      <c r="J192" s="56">
        <f t="shared" si="16"/>
        <v>-2.8858357378164463E-2</v>
      </c>
      <c r="K192" s="56">
        <f t="shared" si="16"/>
        <v>2.8361046948274665E-2</v>
      </c>
      <c r="L192" s="56">
        <f t="shared" si="16"/>
        <v>0</v>
      </c>
      <c r="M192" s="56">
        <f>LN('[2]Data SPX'!B205/'[2]Data SPX'!B204)</f>
        <v>-6.5756811993974143E-3</v>
      </c>
      <c r="N192" s="56">
        <f>'[2]Data TBILL3M'!B191/100/12</f>
        <v>2.4999999999999998E-5</v>
      </c>
      <c r="P192" s="55">
        <f t="shared" si="15"/>
        <v>-7.848550164223797E-2</v>
      </c>
      <c r="Q192" s="55">
        <f t="shared" si="15"/>
        <v>-9.1455865711273357E-2</v>
      </c>
      <c r="R192" s="55">
        <f t="shared" si="15"/>
        <v>-3.2666690711497796E-2</v>
      </c>
      <c r="S192" s="55">
        <f t="shared" si="15"/>
        <v>2.4552713614941331E-2</v>
      </c>
      <c r="T192" s="55">
        <f t="shared" si="15"/>
        <v>-3.8083333333333337E-3</v>
      </c>
      <c r="U192" s="55">
        <f t="shared" si="14"/>
        <v>-6.6006811993974141E-3</v>
      </c>
      <c r="W192" s="51"/>
    </row>
    <row r="193" spans="1:23" x14ac:dyDescent="0.35">
      <c r="A193" s="51">
        <v>42034</v>
      </c>
      <c r="B193" s="52">
        <v>29.302</v>
      </c>
      <c r="C193" s="52">
        <v>354.56</v>
      </c>
      <c r="D193" s="52">
        <v>40.4</v>
      </c>
      <c r="E193" s="53">
        <v>172.41</v>
      </c>
      <c r="F193" s="53">
        <v>29.6234</v>
      </c>
      <c r="H193" s="56">
        <f t="shared" si="16"/>
        <v>5.9840000356016852E-2</v>
      </c>
      <c r="I193" s="56">
        <f t="shared" si="16"/>
        <v>0.13314467009311576</v>
      </c>
      <c r="J193" s="56">
        <f t="shared" si="16"/>
        <v>-0.1395466802927432</v>
      </c>
      <c r="K193" s="56">
        <f t="shared" si="16"/>
        <v>-0.117106125050424</v>
      </c>
      <c r="L193" s="56">
        <f t="shared" si="16"/>
        <v>3.205304340154065E-3</v>
      </c>
      <c r="M193" s="56">
        <f>LN('[2]Data SPX'!B206/'[2]Data SPX'!B205)</f>
        <v>-3.1399900759724715E-2</v>
      </c>
      <c r="N193" s="56">
        <f>'[2]Data TBILL3M'!B192/100/12</f>
        <v>2.4999999999999998E-5</v>
      </c>
      <c r="P193" s="55">
        <f t="shared" si="15"/>
        <v>5.6031667022683515E-2</v>
      </c>
      <c r="Q193" s="55">
        <f t="shared" si="15"/>
        <v>0.12933633675978243</v>
      </c>
      <c r="R193" s="55">
        <f t="shared" si="15"/>
        <v>-0.14335501362607653</v>
      </c>
      <c r="S193" s="55">
        <f t="shared" si="15"/>
        <v>-0.12091445838375733</v>
      </c>
      <c r="T193" s="55">
        <f t="shared" si="15"/>
        <v>-6.0302899317926867E-4</v>
      </c>
      <c r="U193" s="55">
        <f t="shared" si="14"/>
        <v>-3.1424900759724712E-2</v>
      </c>
      <c r="W193" s="51"/>
    </row>
    <row r="194" spans="1:23" x14ac:dyDescent="0.35">
      <c r="A194" s="51">
        <v>42062</v>
      </c>
      <c r="B194" s="52">
        <v>32.119999999999997</v>
      </c>
      <c r="C194" s="52">
        <v>380.27</v>
      </c>
      <c r="D194" s="52">
        <v>43.85</v>
      </c>
      <c r="E194" s="53">
        <v>189.79</v>
      </c>
      <c r="F194" s="53">
        <v>32.5336</v>
      </c>
      <c r="H194" s="56">
        <f t="shared" si="16"/>
        <v>9.1823115999439653E-2</v>
      </c>
      <c r="I194" s="56">
        <f t="shared" si="16"/>
        <v>7.0003942613039438E-2</v>
      </c>
      <c r="J194" s="56">
        <f t="shared" si="16"/>
        <v>8.1944933851087629E-2</v>
      </c>
      <c r="K194" s="56">
        <f t="shared" si="16"/>
        <v>9.6042836561068351E-2</v>
      </c>
      <c r="L194" s="56">
        <f t="shared" si="16"/>
        <v>9.3708811880687123E-2</v>
      </c>
      <c r="M194" s="56">
        <f>LN('[2]Data SPX'!B207/'[2]Data SPX'!B206)</f>
        <v>5.2751079430147112E-2</v>
      </c>
      <c r="N194" s="56">
        <f>'[2]Data TBILL3M'!B193/100/12</f>
        <v>1.6666666666666667E-5</v>
      </c>
      <c r="P194" s="55">
        <f t="shared" si="15"/>
        <v>8.8014782666106323E-2</v>
      </c>
      <c r="Q194" s="55">
        <f t="shared" si="15"/>
        <v>6.6195609279706108E-2</v>
      </c>
      <c r="R194" s="55">
        <f t="shared" si="15"/>
        <v>7.8136600517754298E-2</v>
      </c>
      <c r="S194" s="55">
        <f t="shared" si="15"/>
        <v>9.2234503227735021E-2</v>
      </c>
      <c r="T194" s="55">
        <f t="shared" si="15"/>
        <v>8.9900478547353793E-2</v>
      </c>
      <c r="U194" s="55">
        <f t="shared" si="14"/>
        <v>5.2734412763480447E-2</v>
      </c>
      <c r="W194" s="51"/>
    </row>
    <row r="195" spans="1:23" x14ac:dyDescent="0.35">
      <c r="A195" s="51">
        <v>42094</v>
      </c>
      <c r="B195" s="52">
        <v>31.114999999999998</v>
      </c>
      <c r="C195" s="52">
        <v>372.12</v>
      </c>
      <c r="D195" s="52">
        <v>40.655000000000001</v>
      </c>
      <c r="E195" s="53">
        <v>187.97</v>
      </c>
      <c r="F195" s="53">
        <v>32.979100000000003</v>
      </c>
      <c r="H195" s="56">
        <f t="shared" si="16"/>
        <v>-3.1788871057379674E-2</v>
      </c>
      <c r="I195" s="56">
        <f t="shared" si="16"/>
        <v>-2.166514383154575E-2</v>
      </c>
      <c r="J195" s="56">
        <f t="shared" si="16"/>
        <v>-7.5652889158391176E-2</v>
      </c>
      <c r="K195" s="56">
        <f t="shared" si="16"/>
        <v>-9.6358221203242216E-3</v>
      </c>
      <c r="L195" s="56">
        <f t="shared" si="16"/>
        <v>1.3600626054216615E-2</v>
      </c>
      <c r="M195" s="56">
        <f>LN('[2]Data SPX'!B208/'[2]Data SPX'!B207)</f>
        <v>-1.6086214697995163E-2</v>
      </c>
      <c r="N195" s="56">
        <f>'[2]Data TBILL3M'!B194/100/12</f>
        <v>2.4999999999999998E-5</v>
      </c>
      <c r="P195" s="55">
        <f t="shared" si="15"/>
        <v>-3.5597204390713011E-2</v>
      </c>
      <c r="Q195" s="55">
        <f t="shared" si="15"/>
        <v>-2.5473477164879084E-2</v>
      </c>
      <c r="R195" s="55">
        <f t="shared" si="15"/>
        <v>-7.9461222491724506E-2</v>
      </c>
      <c r="S195" s="55">
        <f t="shared" si="15"/>
        <v>-1.3444155453657555E-2</v>
      </c>
      <c r="T195" s="55">
        <f t="shared" si="15"/>
        <v>9.7922927208832812E-3</v>
      </c>
      <c r="U195" s="55">
        <f t="shared" si="14"/>
        <v>-1.6111214697995164E-2</v>
      </c>
      <c r="W195" s="51"/>
    </row>
    <row r="196" spans="1:23" x14ac:dyDescent="0.35">
      <c r="A196" s="51">
        <v>42124</v>
      </c>
      <c r="B196" s="52">
        <v>31.31</v>
      </c>
      <c r="C196" s="52">
        <v>421.79</v>
      </c>
      <c r="D196" s="52">
        <v>48.64</v>
      </c>
      <c r="E196" s="53">
        <v>196.42</v>
      </c>
      <c r="F196" s="53">
        <v>32.163899999999998</v>
      </c>
      <c r="H196" s="56">
        <f t="shared" si="16"/>
        <v>6.2475173171330309E-3</v>
      </c>
      <c r="I196" s="56">
        <f t="shared" si="16"/>
        <v>0.12529117694483455</v>
      </c>
      <c r="J196" s="56">
        <f t="shared" si="16"/>
        <v>0.1793244079981107</v>
      </c>
      <c r="K196" s="56">
        <f t="shared" si="16"/>
        <v>4.3972848101124021E-2</v>
      </c>
      <c r="L196" s="56">
        <f t="shared" si="16"/>
        <v>-2.5029321877839298E-2</v>
      </c>
      <c r="M196" s="56">
        <f>LN('[2]Data SPX'!B209/'[2]Data SPX'!B208)</f>
        <v>9.1678148486514805E-3</v>
      </c>
      <c r="N196" s="56">
        <f>'[2]Data TBILL3M'!B195/100/12</f>
        <v>1.6666666666666667E-5</v>
      </c>
      <c r="P196" s="55">
        <f t="shared" si="15"/>
        <v>2.4391839837996972E-3</v>
      </c>
      <c r="Q196" s="55">
        <f t="shared" si="15"/>
        <v>0.12148284361150122</v>
      </c>
      <c r="R196" s="55">
        <f t="shared" si="15"/>
        <v>0.17551607466477737</v>
      </c>
      <c r="S196" s="55">
        <f t="shared" si="15"/>
        <v>4.0164514767790691E-2</v>
      </c>
      <c r="T196" s="55">
        <f t="shared" si="15"/>
        <v>-2.8837655211172632E-2</v>
      </c>
      <c r="U196" s="55">
        <f t="shared" si="14"/>
        <v>9.1511481819848139E-3</v>
      </c>
      <c r="W196" s="51"/>
    </row>
    <row r="197" spans="1:23" x14ac:dyDescent="0.35">
      <c r="A197" s="51">
        <v>42153</v>
      </c>
      <c r="B197" s="52">
        <v>32.588000000000001</v>
      </c>
      <c r="C197" s="52">
        <v>429.29</v>
      </c>
      <c r="D197" s="52">
        <v>46.86</v>
      </c>
      <c r="E197" s="53">
        <v>206.19</v>
      </c>
      <c r="F197" s="53">
        <v>32.941200000000002</v>
      </c>
      <c r="H197" s="56">
        <f t="shared" si="16"/>
        <v>4.0006587110080975E-2</v>
      </c>
      <c r="I197" s="56">
        <f t="shared" si="16"/>
        <v>1.7625121380033831E-2</v>
      </c>
      <c r="J197" s="56">
        <f t="shared" si="16"/>
        <v>-3.7281804578262009E-2</v>
      </c>
      <c r="K197" s="56">
        <f t="shared" si="16"/>
        <v>4.854285007199538E-2</v>
      </c>
      <c r="L197" s="56">
        <f t="shared" si="16"/>
        <v>2.3879448343405305E-2</v>
      </c>
      <c r="M197" s="56">
        <f>LN('[2]Data SPX'!B210/'[2]Data SPX'!B209)</f>
        <v>9.2786352622637545E-3</v>
      </c>
      <c r="N197" s="56">
        <f>'[2]Data TBILL3M'!B196/100/12</f>
        <v>1.6666666666666667E-5</v>
      </c>
      <c r="P197" s="55">
        <f t="shared" si="15"/>
        <v>3.6198253776747638E-2</v>
      </c>
      <c r="Q197" s="55">
        <f t="shared" si="15"/>
        <v>1.3816788046700498E-2</v>
      </c>
      <c r="R197" s="55">
        <f t="shared" si="15"/>
        <v>-4.109013791159534E-2</v>
      </c>
      <c r="S197" s="55">
        <f t="shared" si="15"/>
        <v>4.473451673866205E-2</v>
      </c>
      <c r="T197" s="55">
        <f t="shared" si="15"/>
        <v>2.0071115010071972E-2</v>
      </c>
      <c r="U197" s="55">
        <f t="shared" si="14"/>
        <v>9.2619685955970879E-3</v>
      </c>
      <c r="W197" s="51"/>
    </row>
    <row r="198" spans="1:23" x14ac:dyDescent="0.35">
      <c r="A198" s="51">
        <v>42185</v>
      </c>
      <c r="B198" s="52">
        <v>31.358000000000001</v>
      </c>
      <c r="C198" s="52">
        <v>434.39</v>
      </c>
      <c r="D198" s="52">
        <v>44.15</v>
      </c>
      <c r="E198" s="53">
        <v>208.79</v>
      </c>
      <c r="F198" s="53">
        <v>31.784700000000001</v>
      </c>
      <c r="H198" s="56">
        <f t="shared" si="16"/>
        <v>-3.8474704510136688E-2</v>
      </c>
      <c r="I198" s="56">
        <f t="shared" si="16"/>
        <v>1.1810066871702364E-2</v>
      </c>
      <c r="J198" s="56">
        <f t="shared" si="16"/>
        <v>-5.9571506029680553E-2</v>
      </c>
      <c r="K198" s="56">
        <f t="shared" si="16"/>
        <v>1.2530888339660706E-2</v>
      </c>
      <c r="L198" s="56">
        <f t="shared" si="16"/>
        <v>-3.5739112028954495E-2</v>
      </c>
      <c r="M198" s="56">
        <f>LN('[2]Data SPX'!B211/'[2]Data SPX'!B210)</f>
        <v>-2.0565539840473164E-2</v>
      </c>
      <c r="N198" s="56">
        <f>'[2]Data TBILL3M'!B197/100/12</f>
        <v>1.6666666666666667E-5</v>
      </c>
      <c r="P198" s="55">
        <f t="shared" si="15"/>
        <v>-4.2283037843470025E-2</v>
      </c>
      <c r="Q198" s="55">
        <f t="shared" si="15"/>
        <v>8.0017335383690304E-3</v>
      </c>
      <c r="R198" s="55">
        <f t="shared" si="15"/>
        <v>-6.337983936301389E-2</v>
      </c>
      <c r="S198" s="55">
        <f t="shared" si="15"/>
        <v>8.7225550063273725E-3</v>
      </c>
      <c r="T198" s="55">
        <f t="shared" si="15"/>
        <v>-3.9547445362287825E-2</v>
      </c>
      <c r="U198" s="55">
        <f t="shared" si="14"/>
        <v>-2.0582206507139832E-2</v>
      </c>
      <c r="W198" s="51"/>
    </row>
    <row r="199" spans="1:23" x14ac:dyDescent="0.35">
      <c r="A199" s="51">
        <v>42216</v>
      </c>
      <c r="B199" s="52">
        <v>30.364999999999998</v>
      </c>
      <c r="C199" s="52">
        <v>537.07000000000005</v>
      </c>
      <c r="D199" s="52">
        <v>46.7</v>
      </c>
      <c r="E199" s="53">
        <v>205.07</v>
      </c>
      <c r="F199" s="53">
        <v>34.183</v>
      </c>
      <c r="H199" s="56">
        <f t="shared" si="16"/>
        <v>-3.2178788588720142E-2</v>
      </c>
      <c r="I199" s="56">
        <f t="shared" si="16"/>
        <v>0.21218569173412025</v>
      </c>
      <c r="J199" s="56">
        <f t="shared" si="16"/>
        <v>5.6151237624882638E-2</v>
      </c>
      <c r="K199" s="56">
        <f t="shared" si="16"/>
        <v>-1.7977577873605811E-2</v>
      </c>
      <c r="L199" s="56">
        <f t="shared" si="16"/>
        <v>7.2743402532442339E-2</v>
      </c>
      <c r="M199" s="56">
        <f>LN('[2]Data SPX'!B212/'[2]Data SPX'!B211)</f>
        <v>1.9002151233238788E-2</v>
      </c>
      <c r="N199" s="56">
        <f>'[2]Data TBILL3M'!B198/100/12</f>
        <v>2.4999999999999998E-5</v>
      </c>
      <c r="P199" s="55">
        <f t="shared" si="15"/>
        <v>-3.5987121922053472E-2</v>
      </c>
      <c r="Q199" s="55">
        <f t="shared" si="15"/>
        <v>0.20837735840078692</v>
      </c>
      <c r="R199" s="55">
        <f t="shared" si="15"/>
        <v>5.2342904291549308E-2</v>
      </c>
      <c r="S199" s="55">
        <f t="shared" si="15"/>
        <v>-2.1785911206939144E-2</v>
      </c>
      <c r="T199" s="55">
        <f t="shared" si="15"/>
        <v>6.8935069199109009E-2</v>
      </c>
      <c r="U199" s="55">
        <f t="shared" ref="U199:U262" si="17">M199-N199</f>
        <v>1.8977151233238787E-2</v>
      </c>
      <c r="W199" s="51"/>
    </row>
    <row r="200" spans="1:23" x14ac:dyDescent="0.35">
      <c r="A200" s="51">
        <v>42247</v>
      </c>
      <c r="B200" s="52">
        <v>28.19</v>
      </c>
      <c r="C200" s="52">
        <v>512.9</v>
      </c>
      <c r="D200" s="52">
        <v>43.52</v>
      </c>
      <c r="E200" s="53">
        <v>188.6</v>
      </c>
      <c r="F200" s="53">
        <v>30.542899999999999</v>
      </c>
      <c r="H200" s="56">
        <f t="shared" si="16"/>
        <v>-7.4323324223517395E-2</v>
      </c>
      <c r="I200" s="56">
        <f t="shared" si="16"/>
        <v>-4.6047545435826058E-2</v>
      </c>
      <c r="J200" s="56">
        <f t="shared" si="16"/>
        <v>-7.0523562127164402E-2</v>
      </c>
      <c r="K200" s="56">
        <f t="shared" si="16"/>
        <v>-8.3723014068321236E-2</v>
      </c>
      <c r="L200" s="56">
        <f t="shared" si="16"/>
        <v>-0.1125961917467363</v>
      </c>
      <c r="M200" s="56">
        <f>LN('[2]Data SPX'!B213/'[2]Data SPX'!B212)</f>
        <v>-6.2804413279622537E-2</v>
      </c>
      <c r="N200" s="56">
        <f>'[2]Data TBILL3M'!B199/100/12</f>
        <v>5.833333333333334E-5</v>
      </c>
      <c r="P200" s="55">
        <f t="shared" si="15"/>
        <v>-7.8131657556850725E-2</v>
      </c>
      <c r="Q200" s="55">
        <f t="shared" si="15"/>
        <v>-4.9855878769159395E-2</v>
      </c>
      <c r="R200" s="55">
        <f t="shared" si="15"/>
        <v>-7.4331895460497732E-2</v>
      </c>
      <c r="S200" s="55">
        <f t="shared" si="15"/>
        <v>-8.7531347401654566E-2</v>
      </c>
      <c r="T200" s="55">
        <f t="shared" si="15"/>
        <v>-0.11640452508006963</v>
      </c>
      <c r="U200" s="55">
        <f t="shared" si="17"/>
        <v>-6.2862746612955864E-2</v>
      </c>
      <c r="W200" s="51"/>
    </row>
    <row r="201" spans="1:23" x14ac:dyDescent="0.35">
      <c r="A201" s="51">
        <v>42277</v>
      </c>
      <c r="B201" s="52">
        <v>27.573</v>
      </c>
      <c r="C201" s="52">
        <v>511.75</v>
      </c>
      <c r="D201" s="52">
        <v>44.26</v>
      </c>
      <c r="E201" s="53">
        <v>173.76</v>
      </c>
      <c r="F201" s="53">
        <v>29.775099999999998</v>
      </c>
      <c r="H201" s="56">
        <f t="shared" si="16"/>
        <v>-2.2130272081939108E-2</v>
      </c>
      <c r="I201" s="56">
        <f t="shared" si="16"/>
        <v>-2.2446698538238618E-3</v>
      </c>
      <c r="J201" s="56">
        <f t="shared" si="16"/>
        <v>1.6860732075216271E-2</v>
      </c>
      <c r="K201" s="56">
        <f t="shared" si="16"/>
        <v>-8.1953333453786567E-2</v>
      </c>
      <c r="L201" s="56">
        <f t="shared" si="16"/>
        <v>-2.5459778957215459E-2</v>
      </c>
      <c r="M201" s="56">
        <f>LN('[2]Data SPX'!B214/'[2]Data SPX'!B213)</f>
        <v>-2.9095047436565599E-2</v>
      </c>
      <c r="N201" s="56">
        <f>'[2]Data TBILL3M'!B200/100/12</f>
        <v>1.6666666666666667E-5</v>
      </c>
      <c r="P201" s="55">
        <f t="shared" si="15"/>
        <v>-2.5938605415272441E-2</v>
      </c>
      <c r="Q201" s="55">
        <f t="shared" si="15"/>
        <v>-6.0530031871571955E-3</v>
      </c>
      <c r="R201" s="55">
        <f t="shared" si="15"/>
        <v>1.3052398741882937E-2</v>
      </c>
      <c r="S201" s="55">
        <f t="shared" si="15"/>
        <v>-8.5761666787119897E-2</v>
      </c>
      <c r="T201" s="55">
        <f t="shared" si="15"/>
        <v>-2.9268112290548792E-2</v>
      </c>
      <c r="U201" s="55">
        <f t="shared" si="17"/>
        <v>-2.9111714103232267E-2</v>
      </c>
      <c r="W201" s="51"/>
    </row>
    <row r="202" spans="1:23" x14ac:dyDescent="0.35">
      <c r="A202" s="51">
        <v>42307</v>
      </c>
      <c r="B202" s="52">
        <v>29.878</v>
      </c>
      <c r="C202" s="52">
        <v>626.22</v>
      </c>
      <c r="D202" s="52">
        <v>52.64</v>
      </c>
      <c r="E202" s="53">
        <v>187.5</v>
      </c>
      <c r="F202" s="53">
        <v>32.059600000000003</v>
      </c>
      <c r="H202" s="56">
        <f t="shared" si="16"/>
        <v>8.0285390576043378E-2</v>
      </c>
      <c r="I202" s="56">
        <f t="shared" si="16"/>
        <v>0.20186552251861647</v>
      </c>
      <c r="J202" s="56">
        <f t="shared" si="16"/>
        <v>0.17339495239415828</v>
      </c>
      <c r="K202" s="56">
        <f t="shared" si="16"/>
        <v>7.6103808664894954E-2</v>
      </c>
      <c r="L202" s="56">
        <f t="shared" si="16"/>
        <v>7.3924196739236295E-2</v>
      </c>
      <c r="M202" s="56">
        <f>LN('[2]Data SPX'!B215/'[2]Data SPX'!B214)</f>
        <v>7.9917957174372681E-2</v>
      </c>
      <c r="N202" s="56">
        <f>'[2]Data TBILL3M'!B201/100/12</f>
        <v>1.6666666666666667E-5</v>
      </c>
      <c r="P202" s="55">
        <f t="shared" si="15"/>
        <v>7.6477057242710048E-2</v>
      </c>
      <c r="Q202" s="55">
        <f t="shared" si="15"/>
        <v>0.19805718918528314</v>
      </c>
      <c r="R202" s="55">
        <f t="shared" si="15"/>
        <v>0.16958661906082495</v>
      </c>
      <c r="S202" s="55">
        <f t="shared" si="15"/>
        <v>7.2295475331561623E-2</v>
      </c>
      <c r="T202" s="55">
        <f t="shared" si="15"/>
        <v>7.0115863405902965E-2</v>
      </c>
      <c r="U202" s="55">
        <f t="shared" si="17"/>
        <v>7.9901290507706016E-2</v>
      </c>
      <c r="W202" s="51"/>
    </row>
    <row r="203" spans="1:23" x14ac:dyDescent="0.35">
      <c r="A203" s="51">
        <v>42338</v>
      </c>
      <c r="B203" s="52">
        <v>29.6</v>
      </c>
      <c r="C203" s="52">
        <v>665.29</v>
      </c>
      <c r="D203" s="52">
        <v>54.35</v>
      </c>
      <c r="E203" s="53">
        <v>190.02</v>
      </c>
      <c r="F203" s="53">
        <v>31.064299999999999</v>
      </c>
      <c r="H203" s="56">
        <f t="shared" si="16"/>
        <v>-9.3480622901108493E-3</v>
      </c>
      <c r="I203" s="56">
        <f t="shared" si="16"/>
        <v>6.0521288761695581E-2</v>
      </c>
      <c r="J203" s="56">
        <f t="shared" si="16"/>
        <v>3.1968326550156641E-2</v>
      </c>
      <c r="K203" s="56">
        <f t="shared" si="16"/>
        <v>1.335048436813804E-2</v>
      </c>
      <c r="L203" s="56">
        <f t="shared" si="16"/>
        <v>-3.1537420633148537E-2</v>
      </c>
      <c r="M203" s="56">
        <f>LN('[2]Data SPX'!B216/'[2]Data SPX'!B215)</f>
        <v>2.878622886698118E-4</v>
      </c>
      <c r="N203" s="56">
        <f>'[2]Data TBILL3M'!B202/100/12</f>
        <v>9.9999999999999991E-5</v>
      </c>
      <c r="P203" s="55">
        <f t="shared" si="15"/>
        <v>-1.3156395623444183E-2</v>
      </c>
      <c r="Q203" s="55">
        <f t="shared" si="15"/>
        <v>5.6712955428362244E-2</v>
      </c>
      <c r="R203" s="55">
        <f t="shared" si="15"/>
        <v>2.8159993216823307E-2</v>
      </c>
      <c r="S203" s="55">
        <f t="shared" si="15"/>
        <v>9.5421510348047064E-3</v>
      </c>
      <c r="T203" s="55">
        <f t="shared" si="15"/>
        <v>-3.5345753966481874E-2</v>
      </c>
      <c r="U203" s="55">
        <f t="shared" si="17"/>
        <v>1.8786228866981181E-4</v>
      </c>
      <c r="W203" s="51"/>
    </row>
    <row r="204" spans="1:23" x14ac:dyDescent="0.35">
      <c r="A204" s="51">
        <v>42369</v>
      </c>
      <c r="B204" s="52">
        <v>26.308</v>
      </c>
      <c r="C204" s="52">
        <v>675.94</v>
      </c>
      <c r="D204" s="52">
        <v>55.48</v>
      </c>
      <c r="E204" s="53">
        <v>180.23</v>
      </c>
      <c r="F204" s="53">
        <v>30.599799999999998</v>
      </c>
      <c r="H204" s="56">
        <f t="shared" si="16"/>
        <v>-0.11790128589091013</v>
      </c>
      <c r="I204" s="56">
        <f t="shared" si="16"/>
        <v>1.5881278885632608E-2</v>
      </c>
      <c r="J204" s="56">
        <f t="shared" si="16"/>
        <v>2.0577981879412299E-2</v>
      </c>
      <c r="K204" s="56">
        <f t="shared" si="16"/>
        <v>-5.289551677388972E-2</v>
      </c>
      <c r="L204" s="56">
        <f t="shared" si="16"/>
        <v>-1.5065776874798653E-2</v>
      </c>
      <c r="M204" s="56">
        <f>LN('[2]Data SPX'!B217/'[2]Data SPX'!B216)</f>
        <v>-1.5449996732906479E-2</v>
      </c>
      <c r="N204" s="56">
        <f>'[2]Data TBILL3M'!B203/100/12</f>
        <v>1.9166666666666667E-4</v>
      </c>
      <c r="P204" s="55">
        <f t="shared" si="15"/>
        <v>-0.12170961922424346</v>
      </c>
      <c r="Q204" s="55">
        <f t="shared" si="15"/>
        <v>1.2072945552299274E-2</v>
      </c>
      <c r="R204" s="55">
        <f t="shared" si="15"/>
        <v>1.6769648546078965E-2</v>
      </c>
      <c r="S204" s="55">
        <f t="shared" si="15"/>
        <v>-5.670385010722305E-2</v>
      </c>
      <c r="T204" s="55">
        <f t="shared" si="15"/>
        <v>-1.8874110208131987E-2</v>
      </c>
      <c r="U204" s="55">
        <f t="shared" si="17"/>
        <v>-1.5641663399573145E-2</v>
      </c>
      <c r="W204" s="51"/>
    </row>
    <row r="205" spans="1:23" x14ac:dyDescent="0.35">
      <c r="A205" s="51">
        <v>42398</v>
      </c>
      <c r="B205" s="52">
        <v>24.285</v>
      </c>
      <c r="C205" s="52">
        <v>585.65</v>
      </c>
      <c r="D205" s="52">
        <v>55.09</v>
      </c>
      <c r="E205" s="53">
        <v>161.56</v>
      </c>
      <c r="F205" s="53">
        <v>28.902999999999999</v>
      </c>
      <c r="H205" s="56">
        <f t="shared" si="16"/>
        <v>-8.0014199641396472E-2</v>
      </c>
      <c r="I205" s="56">
        <f t="shared" si="16"/>
        <v>-0.14338197319146004</v>
      </c>
      <c r="J205" s="56">
        <f t="shared" si="16"/>
        <v>-7.0543839620055213E-3</v>
      </c>
      <c r="K205" s="56">
        <f t="shared" si="16"/>
        <v>-0.10935722230950161</v>
      </c>
      <c r="L205" s="56">
        <f t="shared" si="16"/>
        <v>-5.7048077029996813E-2</v>
      </c>
      <c r="M205" s="56">
        <f>LN('[2]Data SPX'!B218/'[2]Data SPX'!B217)</f>
        <v>-5.4640622766921741E-2</v>
      </c>
      <c r="N205" s="56">
        <f>'[2]Data TBILL3M'!B204/100/12</f>
        <v>2.1666666666666666E-4</v>
      </c>
      <c r="P205" s="55">
        <f t="shared" si="15"/>
        <v>-8.3822532974729802E-2</v>
      </c>
      <c r="Q205" s="55">
        <f t="shared" si="15"/>
        <v>-0.14719030652479337</v>
      </c>
      <c r="R205" s="55">
        <f t="shared" si="15"/>
        <v>-1.0862717295338855E-2</v>
      </c>
      <c r="S205" s="55">
        <f t="shared" si="15"/>
        <v>-0.11316555564283494</v>
      </c>
      <c r="T205" s="55">
        <f t="shared" si="15"/>
        <v>-6.0856410363330143E-2</v>
      </c>
      <c r="U205" s="55">
        <f t="shared" si="17"/>
        <v>-5.4857289433588405E-2</v>
      </c>
      <c r="W205" s="51"/>
    </row>
    <row r="206" spans="1:23" x14ac:dyDescent="0.35">
      <c r="A206" s="51">
        <v>42429</v>
      </c>
      <c r="B206" s="52">
        <v>24.164999999999999</v>
      </c>
      <c r="C206" s="52">
        <v>552.89</v>
      </c>
      <c r="D206" s="52">
        <v>50.88</v>
      </c>
      <c r="E206" s="53">
        <v>149.53</v>
      </c>
      <c r="F206" s="53">
        <v>28.125599999999999</v>
      </c>
      <c r="H206" s="56">
        <f t="shared" si="16"/>
        <v>-4.9535705006608253E-3</v>
      </c>
      <c r="I206" s="56">
        <f t="shared" si="16"/>
        <v>-5.7563274788804686E-2</v>
      </c>
      <c r="J206" s="56">
        <f t="shared" si="16"/>
        <v>-7.9498292452758509E-2</v>
      </c>
      <c r="K206" s="56">
        <f t="shared" si="16"/>
        <v>-7.7379549099459863E-2</v>
      </c>
      <c r="L206" s="56">
        <f t="shared" si="16"/>
        <v>-2.7265202328901256E-2</v>
      </c>
      <c r="M206" s="56">
        <f>LN('[2]Data SPX'!B219/'[2]Data SPX'!B218)</f>
        <v>-3.2932657030550145E-3</v>
      </c>
      <c r="N206" s="56">
        <f>'[2]Data TBILL3M'!B205/100/12</f>
        <v>2.5833333333333334E-4</v>
      </c>
      <c r="P206" s="55">
        <f t="shared" si="15"/>
        <v>-8.7619038339941599E-3</v>
      </c>
      <c r="Q206" s="55">
        <f t="shared" si="15"/>
        <v>-6.1371608122138016E-2</v>
      </c>
      <c r="R206" s="55">
        <f t="shared" si="15"/>
        <v>-8.330662578609184E-2</v>
      </c>
      <c r="S206" s="55">
        <f t="shared" si="15"/>
        <v>-8.1187882432793193E-2</v>
      </c>
      <c r="T206" s="55">
        <f t="shared" si="15"/>
        <v>-3.1073535662234589E-2</v>
      </c>
      <c r="U206" s="55">
        <f t="shared" si="17"/>
        <v>-3.551599036388348E-3</v>
      </c>
      <c r="W206" s="51"/>
    </row>
    <row r="207" spans="1:23" x14ac:dyDescent="0.35">
      <c r="A207" s="51">
        <v>42460</v>
      </c>
      <c r="B207" s="52">
        <v>27.242999999999999</v>
      </c>
      <c r="C207" s="52">
        <v>593.91</v>
      </c>
      <c r="D207" s="52">
        <v>55.23</v>
      </c>
      <c r="E207" s="53">
        <v>156.97999999999999</v>
      </c>
      <c r="F207" s="53">
        <v>28.097200000000001</v>
      </c>
      <c r="H207" s="56">
        <f t="shared" si="16"/>
        <v>0.11989130207875356</v>
      </c>
      <c r="I207" s="56">
        <f t="shared" si="16"/>
        <v>7.1568726004470687E-2</v>
      </c>
      <c r="J207" s="56">
        <f t="shared" si="16"/>
        <v>8.203636488122934E-2</v>
      </c>
      <c r="K207" s="56">
        <f t="shared" si="16"/>
        <v>4.8621367102915335E-2</v>
      </c>
      <c r="L207" s="56">
        <f t="shared" si="16"/>
        <v>-1.0102663835848348E-3</v>
      </c>
      <c r="M207" s="56">
        <f>LN('[2]Data SPX'!B220/'[2]Data SPX'!B219)</f>
        <v>6.3375364872816989E-2</v>
      </c>
      <c r="N207" s="56">
        <f>'[2]Data TBILL3M'!B206/100/12</f>
        <v>2.4166666666666664E-4</v>
      </c>
      <c r="P207" s="55">
        <f t="shared" si="15"/>
        <v>0.11608296874542023</v>
      </c>
      <c r="Q207" s="55">
        <f t="shared" si="15"/>
        <v>6.7760392671137357E-2</v>
      </c>
      <c r="R207" s="55">
        <f t="shared" si="15"/>
        <v>7.822803154789601E-2</v>
      </c>
      <c r="S207" s="55">
        <f t="shared" si="15"/>
        <v>4.4813033769581997E-2</v>
      </c>
      <c r="T207" s="55">
        <f t="shared" si="15"/>
        <v>-4.8185997169181687E-3</v>
      </c>
      <c r="U207" s="55">
        <f t="shared" si="17"/>
        <v>6.3133698206150321E-2</v>
      </c>
      <c r="W207" s="51"/>
    </row>
    <row r="208" spans="1:23" x14ac:dyDescent="0.35">
      <c r="A208" s="51">
        <v>42489</v>
      </c>
      <c r="B208" s="52">
        <v>23.437999999999999</v>
      </c>
      <c r="C208" s="52">
        <v>659.62</v>
      </c>
      <c r="D208" s="52">
        <v>49.87</v>
      </c>
      <c r="E208" s="53">
        <v>164.11</v>
      </c>
      <c r="F208" s="53">
        <v>31.007400000000001</v>
      </c>
      <c r="H208" s="56">
        <f t="shared" si="16"/>
        <v>-0.1504379705393904</v>
      </c>
      <c r="I208" s="56">
        <f t="shared" si="16"/>
        <v>0.10493611890112305</v>
      </c>
      <c r="J208" s="56">
        <f t="shared" si="16"/>
        <v>-0.10208666435506504</v>
      </c>
      <c r="K208" s="56">
        <f t="shared" si="16"/>
        <v>4.4418525992869072E-2</v>
      </c>
      <c r="L208" s="56">
        <f t="shared" si="16"/>
        <v>9.8555958429163565E-2</v>
      </c>
      <c r="M208" s="56">
        <f>LN('[2]Data SPX'!B221/'[2]Data SPX'!B220)</f>
        <v>4.3464350599997179E-3</v>
      </c>
      <c r="N208" s="56">
        <f>'[2]Data TBILL3M'!B207/100/12</f>
        <v>1.9166666666666667E-4</v>
      </c>
      <c r="P208" s="55">
        <f t="shared" si="15"/>
        <v>-0.15424630387272373</v>
      </c>
      <c r="Q208" s="55">
        <f t="shared" si="15"/>
        <v>0.10112778556778972</v>
      </c>
      <c r="R208" s="55">
        <f t="shared" si="15"/>
        <v>-0.10589499768839837</v>
      </c>
      <c r="S208" s="55">
        <f t="shared" si="15"/>
        <v>4.0610192659535735E-2</v>
      </c>
      <c r="T208" s="55">
        <f t="shared" si="15"/>
        <v>9.4747625095830235E-2</v>
      </c>
      <c r="U208" s="55">
        <f t="shared" si="17"/>
        <v>4.1547683933330515E-3</v>
      </c>
      <c r="W208" s="51"/>
    </row>
    <row r="209" spans="1:23" x14ac:dyDescent="0.35">
      <c r="A209" s="51">
        <v>42521</v>
      </c>
      <c r="B209" s="52">
        <v>24.962</v>
      </c>
      <c r="C209" s="52">
        <v>722.79</v>
      </c>
      <c r="D209" s="52">
        <v>53</v>
      </c>
      <c r="E209" s="53">
        <v>159.47999999999999</v>
      </c>
      <c r="F209" s="53">
        <v>32.893799999999999</v>
      </c>
      <c r="H209" s="56">
        <f t="shared" si="16"/>
        <v>6.2996031659851445E-2</v>
      </c>
      <c r="I209" s="56">
        <f t="shared" si="16"/>
        <v>9.1454811903917535E-2</v>
      </c>
      <c r="J209" s="56">
        <f t="shared" si="16"/>
        <v>6.0872293994090783E-2</v>
      </c>
      <c r="K209" s="56">
        <f t="shared" si="16"/>
        <v>-2.8618412178382374E-2</v>
      </c>
      <c r="L209" s="56">
        <f t="shared" si="16"/>
        <v>5.9058304488454318E-2</v>
      </c>
      <c r="M209" s="56">
        <f>LN('[2]Data SPX'!B222/'[2]Data SPX'!B221)</f>
        <v>1.2808028527125124E-2</v>
      </c>
      <c r="N209" s="56">
        <f>'[2]Data TBILL3M'!B208/100/12</f>
        <v>2.2500000000000002E-4</v>
      </c>
      <c r="P209" s="55">
        <f t="shared" si="15"/>
        <v>5.9187698326518115E-2</v>
      </c>
      <c r="Q209" s="55">
        <f t="shared" si="15"/>
        <v>8.7646478570584205E-2</v>
      </c>
      <c r="R209" s="55">
        <f t="shared" si="15"/>
        <v>5.7063960660757446E-2</v>
      </c>
      <c r="S209" s="55">
        <f t="shared" si="15"/>
        <v>-3.2426745511715704E-2</v>
      </c>
      <c r="T209" s="55">
        <f t="shared" si="15"/>
        <v>5.524997115512098E-2</v>
      </c>
      <c r="U209" s="55">
        <f t="shared" si="17"/>
        <v>1.2583028527125124E-2</v>
      </c>
      <c r="W209" s="51"/>
    </row>
    <row r="210" spans="1:23" x14ac:dyDescent="0.35">
      <c r="A210" s="51">
        <v>42551</v>
      </c>
      <c r="B210" s="52">
        <v>23.905000000000001</v>
      </c>
      <c r="C210" s="52">
        <v>715.97</v>
      </c>
      <c r="D210" s="52">
        <v>51.17</v>
      </c>
      <c r="E210" s="53">
        <v>148.58000000000001</v>
      </c>
      <c r="F210" s="53">
        <v>33.377299999999998</v>
      </c>
      <c r="H210" s="56">
        <f t="shared" si="16"/>
        <v>-4.3267026418195215E-2</v>
      </c>
      <c r="I210" s="56">
        <f t="shared" si="16"/>
        <v>-9.4804568950913586E-3</v>
      </c>
      <c r="J210" s="56">
        <f t="shared" si="16"/>
        <v>-3.5138490735121396E-2</v>
      </c>
      <c r="K210" s="56">
        <f t="shared" si="16"/>
        <v>-7.0794988789493918E-2</v>
      </c>
      <c r="L210" s="56">
        <f t="shared" si="16"/>
        <v>1.4591838039242647E-2</v>
      </c>
      <c r="M210" s="56">
        <f>LN('[2]Data SPX'!B223/'[2]Data SPX'!B222)</f>
        <v>8.4742943556620313E-4</v>
      </c>
      <c r="N210" s="56">
        <f>'[2]Data TBILL3M'!B209/100/12</f>
        <v>2.2500000000000002E-4</v>
      </c>
      <c r="P210" s="55">
        <f t="shared" si="15"/>
        <v>-4.7075359751528545E-2</v>
      </c>
      <c r="Q210" s="55">
        <f t="shared" si="15"/>
        <v>-1.3288790228424692E-2</v>
      </c>
      <c r="R210" s="55">
        <f t="shared" si="15"/>
        <v>-3.8946824068454733E-2</v>
      </c>
      <c r="S210" s="55">
        <f t="shared" si="15"/>
        <v>-7.4603322122827248E-2</v>
      </c>
      <c r="T210" s="55">
        <f t="shared" si="15"/>
        <v>1.0783504705909313E-2</v>
      </c>
      <c r="U210" s="55">
        <f t="shared" si="17"/>
        <v>6.2242943556620309E-4</v>
      </c>
      <c r="W210" s="51"/>
    </row>
    <row r="211" spans="1:23" x14ac:dyDescent="0.35">
      <c r="A211" s="51">
        <v>42580</v>
      </c>
      <c r="B211" s="52">
        <v>26.05</v>
      </c>
      <c r="C211" s="52">
        <v>759.23</v>
      </c>
      <c r="D211" s="52">
        <v>56.68</v>
      </c>
      <c r="E211" s="53">
        <v>158.81</v>
      </c>
      <c r="F211" s="53">
        <v>34.969799999999999</v>
      </c>
      <c r="H211" s="56">
        <f t="shared" si="16"/>
        <v>8.5930126121309264E-2</v>
      </c>
      <c r="I211" s="56">
        <f t="shared" si="16"/>
        <v>5.8666495152752594E-2</v>
      </c>
      <c r="J211" s="56">
        <f t="shared" si="16"/>
        <v>0.10226799200547911</v>
      </c>
      <c r="K211" s="56">
        <f t="shared" si="16"/>
        <v>6.6584985398895041E-2</v>
      </c>
      <c r="L211" s="56">
        <f t="shared" si="16"/>
        <v>4.660880366741392E-2</v>
      </c>
      <c r="M211" s="56">
        <f>LN('[2]Data SPX'!B224/'[2]Data SPX'!B223)</f>
        <v>3.5193054986819877E-2</v>
      </c>
      <c r="N211" s="56">
        <f>'[2]Data TBILL3M'!B210/100/12</f>
        <v>2.5000000000000001E-4</v>
      </c>
      <c r="P211" s="55">
        <f t="shared" ref="P211:T261" si="18">H211-$N$6</f>
        <v>8.2121792787975934E-2</v>
      </c>
      <c r="Q211" s="55">
        <f t="shared" si="18"/>
        <v>5.4858161819419257E-2</v>
      </c>
      <c r="R211" s="55">
        <f t="shared" si="18"/>
        <v>9.8459658672145775E-2</v>
      </c>
      <c r="S211" s="55">
        <f t="shared" si="18"/>
        <v>6.2776652065561711E-2</v>
      </c>
      <c r="T211" s="55">
        <f t="shared" si="18"/>
        <v>4.280047033408059E-2</v>
      </c>
      <c r="U211" s="55">
        <f t="shared" si="17"/>
        <v>3.4943054986819877E-2</v>
      </c>
      <c r="W211" s="51"/>
    </row>
    <row r="212" spans="1:23" x14ac:dyDescent="0.35">
      <c r="A212" s="51">
        <v>42613</v>
      </c>
      <c r="B212" s="52">
        <v>26.53</v>
      </c>
      <c r="C212" s="52">
        <v>769.18</v>
      </c>
      <c r="D212" s="52">
        <v>57.46</v>
      </c>
      <c r="E212" s="53">
        <v>169.46</v>
      </c>
      <c r="F212" s="53">
        <v>32.988599999999998</v>
      </c>
      <c r="H212" s="56">
        <f t="shared" si="16"/>
        <v>1.8258399950272296E-2</v>
      </c>
      <c r="I212" s="56">
        <f t="shared" si="16"/>
        <v>1.3020250542298675E-2</v>
      </c>
      <c r="J212" s="56">
        <f t="shared" si="16"/>
        <v>1.3667638728663835E-2</v>
      </c>
      <c r="K212" s="56">
        <f t="shared" si="16"/>
        <v>6.4908391647762742E-2</v>
      </c>
      <c r="L212" s="56">
        <f t="shared" si="16"/>
        <v>-5.8322784633195984E-2</v>
      </c>
      <c r="M212" s="56">
        <f>LN('[2]Data SPX'!B225/'[2]Data SPX'!B224)</f>
        <v>-3.6301227058440245E-4</v>
      </c>
      <c r="N212" s="56">
        <f>'[2]Data TBILL3M'!B211/100/12</f>
        <v>2.5000000000000001E-4</v>
      </c>
      <c r="P212" s="55">
        <f t="shared" si="18"/>
        <v>1.4450066616938963E-2</v>
      </c>
      <c r="Q212" s="55">
        <f t="shared" si="18"/>
        <v>9.2119172089653416E-3</v>
      </c>
      <c r="R212" s="55">
        <f t="shared" si="18"/>
        <v>9.8593053953305015E-3</v>
      </c>
      <c r="S212" s="55">
        <f t="shared" si="18"/>
        <v>6.1100058314429412E-2</v>
      </c>
      <c r="T212" s="55">
        <f t="shared" si="18"/>
        <v>-6.2131117966529315E-2</v>
      </c>
      <c r="U212" s="55">
        <f t="shared" si="17"/>
        <v>-6.1301227058440245E-4</v>
      </c>
      <c r="W212" s="51"/>
    </row>
    <row r="213" spans="1:23" x14ac:dyDescent="0.35">
      <c r="A213" s="51">
        <v>42643</v>
      </c>
      <c r="B213" s="52">
        <v>28.257000000000001</v>
      </c>
      <c r="C213" s="52">
        <v>837.3</v>
      </c>
      <c r="D213" s="52">
        <v>57.6</v>
      </c>
      <c r="E213" s="53">
        <v>161.27000000000001</v>
      </c>
      <c r="F213" s="53">
        <v>32.106999999999999</v>
      </c>
      <c r="H213" s="56">
        <f t="shared" si="16"/>
        <v>6.3065046359141411E-2</v>
      </c>
      <c r="I213" s="56">
        <f t="shared" si="16"/>
        <v>8.4857416873835953E-2</v>
      </c>
      <c r="J213" s="56">
        <f t="shared" si="16"/>
        <v>2.433514150702087E-3</v>
      </c>
      <c r="K213" s="56">
        <f t="shared" si="16"/>
        <v>-4.9536931777893749E-2</v>
      </c>
      <c r="L213" s="56">
        <f t="shared" si="16"/>
        <v>-2.7087972339549873E-2</v>
      </c>
      <c r="M213" s="56">
        <f>LN('[2]Data SPX'!B226/'[2]Data SPX'!B225)</f>
        <v>-1.8383873666469529E-5</v>
      </c>
      <c r="N213" s="56">
        <f>'[2]Data TBILL3M'!B212/100/12</f>
        <v>2.4166666666666664E-4</v>
      </c>
      <c r="P213" s="55">
        <f t="shared" si="18"/>
        <v>5.925671302580808E-2</v>
      </c>
      <c r="Q213" s="55">
        <f t="shared" si="18"/>
        <v>8.1049083540502623E-2</v>
      </c>
      <c r="R213" s="55">
        <f t="shared" si="18"/>
        <v>-1.3748191826312467E-3</v>
      </c>
      <c r="S213" s="55">
        <f t="shared" si="18"/>
        <v>-5.3345265111227086E-2</v>
      </c>
      <c r="T213" s="55">
        <f t="shared" si="18"/>
        <v>-3.0896305672883206E-2</v>
      </c>
      <c r="U213" s="55">
        <f t="shared" si="17"/>
        <v>-2.6005054033313615E-4</v>
      </c>
      <c r="W213" s="51"/>
    </row>
    <row r="214" spans="1:23" x14ac:dyDescent="0.35">
      <c r="A214" s="51">
        <v>42674</v>
      </c>
      <c r="B214" s="52">
        <v>28.39</v>
      </c>
      <c r="C214" s="52">
        <v>789.91</v>
      </c>
      <c r="D214" s="52">
        <v>59.92</v>
      </c>
      <c r="E214" s="53">
        <v>178.24</v>
      </c>
      <c r="F214" s="53">
        <v>30.0595</v>
      </c>
      <c r="H214" s="56">
        <f t="shared" si="16"/>
        <v>4.6957559760900103E-3</v>
      </c>
      <c r="I214" s="56">
        <f t="shared" si="16"/>
        <v>-5.8263414289789449E-2</v>
      </c>
      <c r="J214" s="56">
        <f t="shared" si="16"/>
        <v>3.948777150711856E-2</v>
      </c>
      <c r="K214" s="56">
        <f t="shared" si="16"/>
        <v>0.10005097774649485</v>
      </c>
      <c r="L214" s="56">
        <f t="shared" si="16"/>
        <v>-6.5895324111683737E-2</v>
      </c>
      <c r="M214" s="56">
        <f>LN('[2]Data SPX'!B227/'[2]Data SPX'!B226)</f>
        <v>-1.9599779960438098E-2</v>
      </c>
      <c r="N214" s="56">
        <f>'[2]Data TBILL3M'!B213/100/12</f>
        <v>2.7500000000000002E-4</v>
      </c>
      <c r="P214" s="55">
        <f t="shared" si="18"/>
        <v>8.8742264275667657E-4</v>
      </c>
      <c r="Q214" s="55">
        <f t="shared" si="18"/>
        <v>-6.2071747623122786E-2</v>
      </c>
      <c r="R214" s="55">
        <f t="shared" si="18"/>
        <v>3.567943817378523E-2</v>
      </c>
      <c r="S214" s="55">
        <f t="shared" si="18"/>
        <v>9.6242644413161521E-2</v>
      </c>
      <c r="T214" s="55">
        <f t="shared" si="18"/>
        <v>-6.9703657445017067E-2</v>
      </c>
      <c r="U214" s="55">
        <f t="shared" si="17"/>
        <v>-1.9874779960438099E-2</v>
      </c>
      <c r="W214" s="51"/>
    </row>
    <row r="215" spans="1:23" x14ac:dyDescent="0.35">
      <c r="A215" s="51">
        <v>42704</v>
      </c>
      <c r="B215" s="52">
        <v>27.63</v>
      </c>
      <c r="C215" s="52">
        <v>750.75</v>
      </c>
      <c r="D215" s="52">
        <v>60.26</v>
      </c>
      <c r="E215" s="53">
        <v>219.29</v>
      </c>
      <c r="F215" s="53">
        <v>30.467099999999999</v>
      </c>
      <c r="H215" s="56">
        <f t="shared" si="16"/>
        <v>-2.7134831549554733E-2</v>
      </c>
      <c r="I215" s="56">
        <f t="shared" si="16"/>
        <v>-5.0846308057157001E-2</v>
      </c>
      <c r="J215" s="56">
        <f t="shared" si="16"/>
        <v>5.6581944931910948E-3</v>
      </c>
      <c r="K215" s="56">
        <f t="shared" si="16"/>
        <v>0.2072640980100254</v>
      </c>
      <c r="L215" s="56">
        <f t="shared" si="16"/>
        <v>1.3468662098969282E-2</v>
      </c>
      <c r="M215" s="56">
        <f>LN('[2]Data SPX'!B228/'[2]Data SPX'!B227)</f>
        <v>3.3071455541775832E-2</v>
      </c>
      <c r="N215" s="56">
        <f>'[2]Data TBILL3M'!B214/100/12</f>
        <v>3.7500000000000006E-4</v>
      </c>
      <c r="P215" s="55">
        <f t="shared" si="18"/>
        <v>-3.0943164882888067E-2</v>
      </c>
      <c r="Q215" s="55">
        <f t="shared" si="18"/>
        <v>-5.4654641390490338E-2</v>
      </c>
      <c r="R215" s="55">
        <f t="shared" si="18"/>
        <v>1.8498611598577611E-3</v>
      </c>
      <c r="S215" s="55">
        <f t="shared" si="18"/>
        <v>0.20345576467669207</v>
      </c>
      <c r="T215" s="55">
        <f t="shared" si="18"/>
        <v>9.660328765635948E-3</v>
      </c>
      <c r="U215" s="55">
        <f t="shared" si="17"/>
        <v>3.2696455541775832E-2</v>
      </c>
      <c r="W215" s="51"/>
    </row>
    <row r="216" spans="1:23" x14ac:dyDescent="0.35">
      <c r="A216" s="51">
        <v>42734</v>
      </c>
      <c r="B216" s="52">
        <v>28.968</v>
      </c>
      <c r="C216" s="52">
        <v>750.4</v>
      </c>
      <c r="D216" s="52">
        <v>62.14</v>
      </c>
      <c r="E216" s="53">
        <v>239.45</v>
      </c>
      <c r="F216" s="53">
        <v>30.789400000000001</v>
      </c>
      <c r="H216" s="56">
        <f t="shared" si="16"/>
        <v>4.7289633528014963E-2</v>
      </c>
      <c r="I216" s="56">
        <f t="shared" si="16"/>
        <v>-4.6630917142476797E-4</v>
      </c>
      <c r="J216" s="56">
        <f t="shared" si="16"/>
        <v>3.0721370262746246E-2</v>
      </c>
      <c r="K216" s="56">
        <f t="shared" si="16"/>
        <v>8.7949572039673754E-2</v>
      </c>
      <c r="L216" s="56">
        <f t="shared" si="16"/>
        <v>1.0523062014564993E-2</v>
      </c>
      <c r="M216" s="56">
        <f>LN('[2]Data SPX'!B229/'[2]Data SPX'!B228)</f>
        <v>2.7942109969419572E-2</v>
      </c>
      <c r="N216" s="56">
        <f>'[2]Data TBILL3M'!B215/100/12</f>
        <v>4.2500000000000003E-4</v>
      </c>
      <c r="P216" s="55">
        <f t="shared" si="18"/>
        <v>4.3481300194681632E-2</v>
      </c>
      <c r="Q216" s="55">
        <f t="shared" si="18"/>
        <v>-4.274642504758102E-3</v>
      </c>
      <c r="R216" s="55">
        <f t="shared" si="18"/>
        <v>2.6913036929412913E-2</v>
      </c>
      <c r="S216" s="55">
        <f t="shared" si="18"/>
        <v>8.4141238706340424E-2</v>
      </c>
      <c r="T216" s="55">
        <f t="shared" si="18"/>
        <v>6.7147286812316593E-3</v>
      </c>
      <c r="U216" s="55">
        <f t="shared" si="17"/>
        <v>2.751710996941957E-2</v>
      </c>
      <c r="W216" s="51"/>
    </row>
    <row r="217" spans="1:23" x14ac:dyDescent="0.35">
      <c r="A217" s="51">
        <v>42766</v>
      </c>
      <c r="B217" s="52">
        <v>30.324999999999999</v>
      </c>
      <c r="C217" s="52">
        <v>823.3</v>
      </c>
      <c r="D217" s="52">
        <v>64.650000000000006</v>
      </c>
      <c r="E217" s="53">
        <v>229.32</v>
      </c>
      <c r="F217" s="53">
        <v>30.078399999999998</v>
      </c>
      <c r="H217" s="56">
        <f t="shared" si="16"/>
        <v>4.5780682366773705E-2</v>
      </c>
      <c r="I217" s="56">
        <f t="shared" si="16"/>
        <v>9.2714256612365431E-2</v>
      </c>
      <c r="J217" s="56">
        <f t="shared" si="16"/>
        <v>3.9598201252965239E-2</v>
      </c>
      <c r="K217" s="56">
        <f t="shared" si="16"/>
        <v>-4.3226218748436358E-2</v>
      </c>
      <c r="L217" s="56">
        <f t="shared" si="16"/>
        <v>-2.3363168722599331E-2</v>
      </c>
      <c r="M217" s="56">
        <f>LN('[2]Data SPX'!B230/'[2]Data SPX'!B229)</f>
        <v>1.5962404412878897E-2</v>
      </c>
      <c r="N217" s="56">
        <f>'[2]Data TBILL3M'!B216/100/12</f>
        <v>4.2500000000000003E-4</v>
      </c>
      <c r="P217" s="55">
        <f t="shared" si="18"/>
        <v>4.1972349033440368E-2</v>
      </c>
      <c r="Q217" s="55">
        <f t="shared" si="18"/>
        <v>8.8905923279032101E-2</v>
      </c>
      <c r="R217" s="55">
        <f t="shared" si="18"/>
        <v>3.5789867919631901E-2</v>
      </c>
      <c r="S217" s="55">
        <f t="shared" si="18"/>
        <v>-4.7034552081769695E-2</v>
      </c>
      <c r="T217" s="55">
        <f t="shared" si="18"/>
        <v>-2.7171502055932665E-2</v>
      </c>
      <c r="U217" s="55">
        <f t="shared" si="17"/>
        <v>1.5537404412878897E-2</v>
      </c>
      <c r="W217" s="51"/>
    </row>
    <row r="218" spans="1:23" x14ac:dyDescent="0.35">
      <c r="A218" s="51">
        <v>42794</v>
      </c>
      <c r="B218" s="52">
        <v>34.247999999999998</v>
      </c>
      <c r="C218" s="52">
        <v>845.04</v>
      </c>
      <c r="D218" s="52">
        <v>63.98</v>
      </c>
      <c r="E218" s="53">
        <v>248.06</v>
      </c>
      <c r="F218" s="53">
        <v>32.344000000000001</v>
      </c>
      <c r="H218" s="56">
        <f t="shared" si="16"/>
        <v>0.12165571401253115</v>
      </c>
      <c r="I218" s="56">
        <f t="shared" si="16"/>
        <v>2.6063309210526457E-2</v>
      </c>
      <c r="J218" s="56">
        <f t="shared" si="16"/>
        <v>-1.0417570696494726E-2</v>
      </c>
      <c r="K218" s="56">
        <f t="shared" si="16"/>
        <v>7.8552244347001629E-2</v>
      </c>
      <c r="L218" s="56">
        <f t="shared" si="16"/>
        <v>7.2621226160909796E-2</v>
      </c>
      <c r="M218" s="56">
        <f>LN('[2]Data SPX'!B231/'[2]Data SPX'!B230)</f>
        <v>3.2705964494238328E-2</v>
      </c>
      <c r="N218" s="56">
        <f>'[2]Data TBILL3M'!B217/100/12</f>
        <v>4.3333333333333331E-4</v>
      </c>
      <c r="P218" s="55">
        <f t="shared" si="18"/>
        <v>0.11784738067919782</v>
      </c>
      <c r="Q218" s="55">
        <f t="shared" si="18"/>
        <v>2.2254975877193123E-2</v>
      </c>
      <c r="R218" s="55">
        <f t="shared" si="18"/>
        <v>-1.4225904029828059E-2</v>
      </c>
      <c r="S218" s="55">
        <f t="shared" si="18"/>
        <v>7.4743911013668299E-2</v>
      </c>
      <c r="T218" s="55">
        <f t="shared" si="18"/>
        <v>6.8812892827576466E-2</v>
      </c>
      <c r="U218" s="55">
        <f t="shared" si="17"/>
        <v>3.2272631160904994E-2</v>
      </c>
      <c r="W218" s="51"/>
    </row>
    <row r="219" spans="1:23" x14ac:dyDescent="0.35">
      <c r="A219" s="51">
        <v>42825</v>
      </c>
      <c r="B219" s="52">
        <v>35.923000000000002</v>
      </c>
      <c r="C219" s="52">
        <v>887.08</v>
      </c>
      <c r="D219" s="52">
        <v>65.86</v>
      </c>
      <c r="E219" s="53">
        <v>229.72</v>
      </c>
      <c r="F219" s="53">
        <v>32.429299999999998</v>
      </c>
      <c r="H219" s="56">
        <f t="shared" si="16"/>
        <v>4.7749590034800039E-2</v>
      </c>
      <c r="I219" s="56">
        <f t="shared" si="16"/>
        <v>4.8551206384921469E-2</v>
      </c>
      <c r="J219" s="56">
        <f t="shared" si="16"/>
        <v>2.8960742426846309E-2</v>
      </c>
      <c r="K219" s="56">
        <f t="shared" si="16"/>
        <v>-7.6809476391087775E-2</v>
      </c>
      <c r="L219" s="56">
        <f t="shared" si="16"/>
        <v>2.6338027955934945E-3</v>
      </c>
      <c r="M219" s="56">
        <f>LN('[2]Data SPX'!B232/'[2]Data SPX'!B231)</f>
        <v>1.4312068438005509E-3</v>
      </c>
      <c r="N219" s="56">
        <f>'[2]Data TBILL3M'!B218/100/12</f>
        <v>6.1666666666666673E-4</v>
      </c>
      <c r="P219" s="55">
        <f t="shared" si="18"/>
        <v>4.3941256701466702E-2</v>
      </c>
      <c r="Q219" s="55">
        <f t="shared" si="18"/>
        <v>4.4742873051588139E-2</v>
      </c>
      <c r="R219" s="55">
        <f t="shared" si="18"/>
        <v>2.5152409093512976E-2</v>
      </c>
      <c r="S219" s="55">
        <f t="shared" si="18"/>
        <v>-8.0617809724421105E-2</v>
      </c>
      <c r="T219" s="55">
        <f t="shared" si="18"/>
        <v>-1.1745305377398392E-3</v>
      </c>
      <c r="U219" s="55">
        <f t="shared" si="17"/>
        <v>8.1454017713388416E-4</v>
      </c>
      <c r="W219" s="51"/>
    </row>
    <row r="220" spans="1:23" x14ac:dyDescent="0.35">
      <c r="A220" s="51">
        <v>42853</v>
      </c>
      <c r="B220" s="52">
        <v>35.911999999999999</v>
      </c>
      <c r="C220" s="52">
        <v>925.01</v>
      </c>
      <c r="D220" s="52">
        <v>68.459999999999994</v>
      </c>
      <c r="E220" s="53">
        <v>223.8</v>
      </c>
      <c r="F220" s="53">
        <v>32.154400000000003</v>
      </c>
      <c r="H220" s="56">
        <f t="shared" si="16"/>
        <v>-3.0625739781387716E-4</v>
      </c>
      <c r="I220" s="56">
        <f t="shared" si="16"/>
        <v>4.1869378364971253E-2</v>
      </c>
      <c r="J220" s="56">
        <f t="shared" si="16"/>
        <v>3.8718356153821062E-2</v>
      </c>
      <c r="K220" s="56">
        <f t="shared" si="16"/>
        <v>-2.6108380118270807E-2</v>
      </c>
      <c r="L220" s="56">
        <f t="shared" si="16"/>
        <v>-8.5130353388074564E-3</v>
      </c>
      <c r="M220" s="56">
        <f>LN('[2]Data SPX'!B233/'[2]Data SPX'!B232)</f>
        <v>8.7731765330783737E-3</v>
      </c>
      <c r="N220" s="56">
        <f>'[2]Data TBILL3M'!B219/100/12</f>
        <v>6.6666666666666664E-4</v>
      </c>
      <c r="P220" s="55">
        <f t="shared" si="18"/>
        <v>-4.1145907311472109E-3</v>
      </c>
      <c r="Q220" s="55">
        <f t="shared" si="18"/>
        <v>3.8061045031637916E-2</v>
      </c>
      <c r="R220" s="55">
        <f t="shared" si="18"/>
        <v>3.4910022820487732E-2</v>
      </c>
      <c r="S220" s="55">
        <f t="shared" si="18"/>
        <v>-2.9916713451604141E-2</v>
      </c>
      <c r="T220" s="55">
        <f t="shared" si="18"/>
        <v>-1.232136867214079E-2</v>
      </c>
      <c r="U220" s="55">
        <f t="shared" si="17"/>
        <v>8.1065098664117076E-3</v>
      </c>
      <c r="W220" s="51"/>
    </row>
    <row r="221" spans="1:23" x14ac:dyDescent="0.35">
      <c r="A221" s="51">
        <v>42886</v>
      </c>
      <c r="B221" s="52">
        <v>38.192999999999998</v>
      </c>
      <c r="C221" s="52">
        <v>995.01</v>
      </c>
      <c r="D221" s="52">
        <v>69.84</v>
      </c>
      <c r="E221" s="53">
        <v>211.26</v>
      </c>
      <c r="F221" s="53">
        <v>30.950500000000002</v>
      </c>
      <c r="H221" s="56">
        <f t="shared" si="16"/>
        <v>6.1580751267987045E-2</v>
      </c>
      <c r="I221" s="56">
        <f t="shared" si="16"/>
        <v>7.2948239094545952E-2</v>
      </c>
      <c r="J221" s="56">
        <f t="shared" si="16"/>
        <v>1.9957278429307689E-2</v>
      </c>
      <c r="K221" s="56">
        <f t="shared" si="16"/>
        <v>-5.7663193482808822E-2</v>
      </c>
      <c r="L221" s="56">
        <f t="shared" si="16"/>
        <v>-3.8160145706289769E-2</v>
      </c>
      <c r="M221" s="56">
        <f>LN('[2]Data SPX'!B234/'[2]Data SPX'!B233)</f>
        <v>1.2961714050970758E-2</v>
      </c>
      <c r="N221" s="56">
        <f>'[2]Data TBILL3M'!B220/100/12</f>
        <v>7.4166666666666662E-4</v>
      </c>
      <c r="P221" s="55">
        <f t="shared" si="18"/>
        <v>5.7772417934653708E-2</v>
      </c>
      <c r="Q221" s="55">
        <f t="shared" si="18"/>
        <v>6.9139905761212622E-2</v>
      </c>
      <c r="R221" s="55">
        <f t="shared" si="18"/>
        <v>1.6148945095974355E-2</v>
      </c>
      <c r="S221" s="55">
        <f t="shared" si="18"/>
        <v>-6.1471526816142152E-2</v>
      </c>
      <c r="T221" s="55">
        <f t="shared" si="18"/>
        <v>-4.1968479039623099E-2</v>
      </c>
      <c r="U221" s="55">
        <f t="shared" si="17"/>
        <v>1.2220047384304092E-2</v>
      </c>
      <c r="W221" s="51"/>
    </row>
    <row r="222" spans="1:23" x14ac:dyDescent="0.35">
      <c r="A222" s="51">
        <v>42916</v>
      </c>
      <c r="B222" s="52">
        <v>36.01</v>
      </c>
      <c r="C222" s="52">
        <v>968.01</v>
      </c>
      <c r="D222" s="52">
        <v>68.930000000000007</v>
      </c>
      <c r="E222" s="53">
        <v>221.9</v>
      </c>
      <c r="F222" s="53">
        <v>31.8416</v>
      </c>
      <c r="H222" s="56">
        <f t="shared" si="16"/>
        <v>-5.88555750868342E-2</v>
      </c>
      <c r="I222" s="56">
        <f t="shared" si="16"/>
        <v>-2.7510369557616255E-2</v>
      </c>
      <c r="J222" s="56">
        <f t="shared" si="16"/>
        <v>-1.3115414633786269E-2</v>
      </c>
      <c r="K222" s="56">
        <f t="shared" si="16"/>
        <v>4.9137227543532072E-2</v>
      </c>
      <c r="L222" s="56">
        <f t="shared" si="16"/>
        <v>2.8384456880945517E-2</v>
      </c>
      <c r="M222" s="56">
        <f>LN('[2]Data SPX'!B235/'[2]Data SPX'!B234)</f>
        <v>5.2964100939963555E-3</v>
      </c>
      <c r="N222" s="56">
        <f>'[2]Data TBILL3M'!B221/100/12</f>
        <v>8.166666666666666E-4</v>
      </c>
      <c r="P222" s="55">
        <f t="shared" si="18"/>
        <v>-6.266390842016753E-2</v>
      </c>
      <c r="Q222" s="55">
        <f t="shared" si="18"/>
        <v>-3.1318702890949589E-2</v>
      </c>
      <c r="R222" s="55">
        <f t="shared" si="18"/>
        <v>-1.6923747967119603E-2</v>
      </c>
      <c r="S222" s="55">
        <f t="shared" si="18"/>
        <v>4.5328894210198742E-2</v>
      </c>
      <c r="T222" s="55">
        <f t="shared" si="18"/>
        <v>2.4576123547612183E-2</v>
      </c>
      <c r="U222" s="55">
        <f t="shared" si="17"/>
        <v>4.4797434273296886E-3</v>
      </c>
      <c r="W222" s="51"/>
    </row>
    <row r="223" spans="1:23" x14ac:dyDescent="0.35">
      <c r="A223" s="51">
        <v>42947</v>
      </c>
      <c r="B223" s="52">
        <v>37.195</v>
      </c>
      <c r="C223" s="52">
        <v>987.81</v>
      </c>
      <c r="D223" s="52">
        <v>72.7</v>
      </c>
      <c r="E223" s="53">
        <v>225.33</v>
      </c>
      <c r="F223" s="53">
        <v>31.434000000000001</v>
      </c>
      <c r="H223" s="56">
        <f t="shared" ref="H223:L273" si="19">LN(B223/B222)</f>
        <v>3.237766598252078E-2</v>
      </c>
      <c r="I223" s="56">
        <f t="shared" si="19"/>
        <v>2.024795376033544E-2</v>
      </c>
      <c r="J223" s="56">
        <f t="shared" si="19"/>
        <v>5.3249887641913157E-2</v>
      </c>
      <c r="K223" s="56">
        <f t="shared" si="19"/>
        <v>1.5339164427481858E-2</v>
      </c>
      <c r="L223" s="56">
        <f t="shared" si="19"/>
        <v>-1.2883501315773895E-2</v>
      </c>
      <c r="M223" s="56">
        <f>LN('[2]Data SPX'!B236/'[2]Data SPX'!B235)</f>
        <v>1.9381188075023072E-2</v>
      </c>
      <c r="N223" s="56">
        <f>'[2]Data TBILL3M'!B222/100/12</f>
        <v>8.916666666666668E-4</v>
      </c>
      <c r="P223" s="55">
        <f t="shared" si="18"/>
        <v>2.8569332649187446E-2</v>
      </c>
      <c r="Q223" s="55">
        <f t="shared" si="18"/>
        <v>1.6439620427002106E-2</v>
      </c>
      <c r="R223" s="55">
        <f t="shared" si="18"/>
        <v>4.9441554308579827E-2</v>
      </c>
      <c r="S223" s="55">
        <f t="shared" si="18"/>
        <v>1.1530831094148524E-2</v>
      </c>
      <c r="T223" s="55">
        <f t="shared" si="18"/>
        <v>-1.6691834649107229E-2</v>
      </c>
      <c r="U223" s="55">
        <f t="shared" si="17"/>
        <v>1.8489521408356406E-2</v>
      </c>
      <c r="W223" s="51"/>
    </row>
    <row r="224" spans="1:23" x14ac:dyDescent="0.35">
      <c r="A224" s="51">
        <v>42978</v>
      </c>
      <c r="B224" s="52">
        <v>41.005000000000003</v>
      </c>
      <c r="C224" s="52">
        <v>980.67</v>
      </c>
      <c r="D224" s="52">
        <v>74.77</v>
      </c>
      <c r="E224" s="53">
        <v>223.74</v>
      </c>
      <c r="F224" s="53">
        <v>32.154400000000003</v>
      </c>
      <c r="H224" s="56">
        <f t="shared" si="19"/>
        <v>9.7519666845069922E-2</v>
      </c>
      <c r="I224" s="56">
        <f t="shared" si="19"/>
        <v>-7.2543600263020244E-3</v>
      </c>
      <c r="J224" s="56">
        <f t="shared" si="19"/>
        <v>2.807535047235046E-2</v>
      </c>
      <c r="K224" s="56">
        <f t="shared" si="19"/>
        <v>-7.0813309472456606E-3</v>
      </c>
      <c r="L224" s="56">
        <f t="shared" si="19"/>
        <v>2.2659190141118276E-2</v>
      </c>
      <c r="M224" s="56">
        <f>LN('[2]Data SPX'!B237/'[2]Data SPX'!B236)</f>
        <v>-1.8595261964807041E-3</v>
      </c>
      <c r="N224" s="56">
        <f>'[2]Data TBILL3M'!B223/100/12</f>
        <v>8.4166666666666667E-4</v>
      </c>
      <c r="P224" s="55">
        <f t="shared" si="18"/>
        <v>9.3711333511736591E-2</v>
      </c>
      <c r="Q224" s="55">
        <f t="shared" si="18"/>
        <v>-1.1062693359635358E-2</v>
      </c>
      <c r="R224" s="55">
        <f t="shared" si="18"/>
        <v>2.4267017139017126E-2</v>
      </c>
      <c r="S224" s="55">
        <f t="shared" si="18"/>
        <v>-1.0889664280578994E-2</v>
      </c>
      <c r="T224" s="55">
        <f t="shared" si="18"/>
        <v>1.8850856807784942E-2</v>
      </c>
      <c r="U224" s="55">
        <f t="shared" si="17"/>
        <v>-2.7011928631473707E-3</v>
      </c>
      <c r="W224" s="51"/>
    </row>
    <row r="225" spans="1:23" x14ac:dyDescent="0.35">
      <c r="A225" s="51">
        <v>43007</v>
      </c>
      <c r="B225" s="52">
        <v>38.505000000000003</v>
      </c>
      <c r="C225" s="52">
        <v>960.97</v>
      </c>
      <c r="D225" s="52">
        <v>74.489999999999995</v>
      </c>
      <c r="E225" s="53">
        <v>237.19</v>
      </c>
      <c r="F225" s="53">
        <v>33.841799999999999</v>
      </c>
      <c r="H225" s="56">
        <f t="shared" si="19"/>
        <v>-6.2905907497161101E-2</v>
      </c>
      <c r="I225" s="56">
        <f t="shared" si="19"/>
        <v>-2.0292820534535874E-2</v>
      </c>
      <c r="J225" s="56">
        <f t="shared" si="19"/>
        <v>-3.7518468236392112E-3</v>
      </c>
      <c r="K225" s="56">
        <f t="shared" si="19"/>
        <v>5.8376844300070459E-2</v>
      </c>
      <c r="L225" s="56">
        <f t="shared" si="19"/>
        <v>5.1147425017511225E-2</v>
      </c>
      <c r="M225" s="56">
        <f>LN('[2]Data SPX'!B238/'[2]Data SPX'!B237)</f>
        <v>1.8630475514481125E-2</v>
      </c>
      <c r="N225" s="56">
        <f>'[2]Data TBILL3M'!B224/100/12</f>
        <v>8.5833333333333334E-4</v>
      </c>
      <c r="P225" s="55">
        <f t="shared" si="18"/>
        <v>-6.6714240830494431E-2</v>
      </c>
      <c r="Q225" s="55">
        <f t="shared" si="18"/>
        <v>-2.4101153867869207E-2</v>
      </c>
      <c r="R225" s="55">
        <f t="shared" si="18"/>
        <v>-7.5601801569725449E-3</v>
      </c>
      <c r="S225" s="55">
        <f t="shared" si="18"/>
        <v>5.4568510966737122E-2</v>
      </c>
      <c r="T225" s="55">
        <f t="shared" si="18"/>
        <v>4.7339091684177895E-2</v>
      </c>
      <c r="U225" s="55">
        <f t="shared" si="17"/>
        <v>1.7772142181147792E-2</v>
      </c>
      <c r="W225" s="51"/>
    </row>
    <row r="226" spans="1:23" x14ac:dyDescent="0.35">
      <c r="A226" s="51">
        <v>43039</v>
      </c>
      <c r="B226" s="52">
        <v>42.262999999999998</v>
      </c>
      <c r="C226" s="52">
        <v>1105.47</v>
      </c>
      <c r="D226" s="52">
        <v>83.18</v>
      </c>
      <c r="E226" s="53">
        <v>242.48</v>
      </c>
      <c r="F226" s="53">
        <v>33.235100000000003</v>
      </c>
      <c r="H226" s="56">
        <f t="shared" si="19"/>
        <v>9.3123895792091405E-2</v>
      </c>
      <c r="I226" s="56">
        <f t="shared" si="19"/>
        <v>0.14008267188599546</v>
      </c>
      <c r="J226" s="56">
        <f t="shared" si="19"/>
        <v>0.11034204612658084</v>
      </c>
      <c r="K226" s="56">
        <f t="shared" si="19"/>
        <v>2.205772503069281E-2</v>
      </c>
      <c r="L226" s="56">
        <f t="shared" si="19"/>
        <v>-1.8090178447563752E-2</v>
      </c>
      <c r="M226" s="56">
        <f>LN('[2]Data SPX'!B239/'[2]Data SPX'!B238)</f>
        <v>2.442157528708367E-2</v>
      </c>
      <c r="N226" s="56">
        <f>'[2]Data TBILL3M'!B225/100/12</f>
        <v>8.916666666666668E-4</v>
      </c>
      <c r="P226" s="55">
        <f t="shared" si="18"/>
        <v>8.9315562458758074E-2</v>
      </c>
      <c r="Q226" s="55">
        <f t="shared" si="18"/>
        <v>0.13627433855266213</v>
      </c>
      <c r="R226" s="55">
        <f t="shared" si="18"/>
        <v>0.10653371279324751</v>
      </c>
      <c r="S226" s="55">
        <f t="shared" si="18"/>
        <v>1.8249391697359476E-2</v>
      </c>
      <c r="T226" s="55">
        <f t="shared" si="18"/>
        <v>-2.1898511780897086E-2</v>
      </c>
      <c r="U226" s="55">
        <f t="shared" si="17"/>
        <v>2.3529908620417005E-2</v>
      </c>
      <c r="W226" s="51"/>
    </row>
    <row r="227" spans="1:23" x14ac:dyDescent="0.35">
      <c r="A227" s="51">
        <v>43069</v>
      </c>
      <c r="B227" s="52">
        <v>42.938000000000002</v>
      </c>
      <c r="C227" s="52">
        <v>1176.5899999999999</v>
      </c>
      <c r="D227" s="52">
        <v>84.17</v>
      </c>
      <c r="E227" s="53">
        <v>247.64</v>
      </c>
      <c r="F227" s="53">
        <v>34.372599999999998</v>
      </c>
      <c r="H227" s="56">
        <f t="shared" si="19"/>
        <v>1.584521596406822E-2</v>
      </c>
      <c r="I227" s="56">
        <f t="shared" si="19"/>
        <v>6.2349840441913065E-2</v>
      </c>
      <c r="J227" s="56">
        <f t="shared" si="19"/>
        <v>1.1831628908719E-2</v>
      </c>
      <c r="K227" s="56">
        <f t="shared" si="19"/>
        <v>2.1056845901483556E-2</v>
      </c>
      <c r="L227" s="56">
        <f t="shared" si="19"/>
        <v>3.3653189002311103E-2</v>
      </c>
      <c r="M227" s="56">
        <f>LN('[2]Data SPX'!B240/'[2]Data SPX'!B239)</f>
        <v>2.3280180659001112E-2</v>
      </c>
      <c r="N227" s="56">
        <f>'[2]Data TBILL3M'!B226/100/12</f>
        <v>1.0250000000000001E-3</v>
      </c>
      <c r="P227" s="55">
        <f t="shared" si="18"/>
        <v>1.2036882630734887E-2</v>
      </c>
      <c r="Q227" s="55">
        <f t="shared" si="18"/>
        <v>5.8541507108579735E-2</v>
      </c>
      <c r="R227" s="55">
        <f t="shared" si="18"/>
        <v>8.0232955753856659E-3</v>
      </c>
      <c r="S227" s="55">
        <f t="shared" si="18"/>
        <v>1.7248512568150222E-2</v>
      </c>
      <c r="T227" s="55">
        <f t="shared" si="18"/>
        <v>2.9844855668977769E-2</v>
      </c>
      <c r="U227" s="55">
        <f t="shared" si="17"/>
        <v>2.225518065900111E-2</v>
      </c>
      <c r="W227" s="51"/>
    </row>
    <row r="228" spans="1:23" x14ac:dyDescent="0.35">
      <c r="A228" s="51">
        <v>43098</v>
      </c>
      <c r="B228" s="52">
        <v>42.325000000000003</v>
      </c>
      <c r="C228" s="52">
        <v>1169.54</v>
      </c>
      <c r="D228" s="52">
        <v>85.54</v>
      </c>
      <c r="E228" s="53">
        <v>254.76</v>
      </c>
      <c r="F228" s="53">
        <v>34.334699999999998</v>
      </c>
      <c r="H228" s="56">
        <f t="shared" si="19"/>
        <v>-1.437928672817403E-2</v>
      </c>
      <c r="I228" s="56">
        <f t="shared" si="19"/>
        <v>-6.0099152390935828E-3</v>
      </c>
      <c r="J228" s="56">
        <f t="shared" si="19"/>
        <v>1.6145539575277784E-2</v>
      </c>
      <c r="K228" s="56">
        <f t="shared" si="19"/>
        <v>2.8345846852133639E-2</v>
      </c>
      <c r="L228" s="56">
        <f t="shared" si="19"/>
        <v>-1.1032307729764899E-3</v>
      </c>
      <c r="M228" s="56">
        <f>LN('[2]Data SPX'!B241/'[2]Data SPX'!B240)</f>
        <v>1.2645364446895806E-2</v>
      </c>
      <c r="N228" s="56">
        <f>'[2]Data TBILL3M'!B227/100/12</f>
        <v>1.1000000000000001E-3</v>
      </c>
      <c r="P228" s="55">
        <f t="shared" si="18"/>
        <v>-1.8187620061507363E-2</v>
      </c>
      <c r="Q228" s="55">
        <f t="shared" si="18"/>
        <v>-9.8182485724269165E-3</v>
      </c>
      <c r="R228" s="55">
        <f t="shared" si="18"/>
        <v>1.233720624194445E-2</v>
      </c>
      <c r="S228" s="55">
        <f t="shared" si="18"/>
        <v>2.4537513518800305E-2</v>
      </c>
      <c r="T228" s="55">
        <f t="shared" si="18"/>
        <v>-4.911564106309824E-3</v>
      </c>
      <c r="U228" s="55">
        <f t="shared" si="17"/>
        <v>1.1545364446895806E-2</v>
      </c>
      <c r="W228" s="51"/>
    </row>
    <row r="229" spans="1:23" x14ac:dyDescent="0.35">
      <c r="A229" s="51">
        <v>43131</v>
      </c>
      <c r="B229" s="52">
        <v>41.868000000000002</v>
      </c>
      <c r="C229" s="52">
        <v>1451.75</v>
      </c>
      <c r="D229" s="52">
        <v>95.01</v>
      </c>
      <c r="E229" s="53">
        <v>267.89</v>
      </c>
      <c r="F229" s="53">
        <v>35.112000000000002</v>
      </c>
      <c r="H229" s="56">
        <f t="shared" si="19"/>
        <v>-1.0856116026561705E-2</v>
      </c>
      <c r="I229" s="56">
        <f t="shared" si="19"/>
        <v>0.21615921616211745</v>
      </c>
      <c r="J229" s="56">
        <f t="shared" si="19"/>
        <v>0.10499804641989544</v>
      </c>
      <c r="K229" s="56">
        <f t="shared" si="19"/>
        <v>5.0254522989759076E-2</v>
      </c>
      <c r="L229" s="56">
        <f t="shared" si="19"/>
        <v>2.2386447791394967E-2</v>
      </c>
      <c r="M229" s="56">
        <f>LN('[2]Data SPX'!B242/'[2]Data SPX'!B241)</f>
        <v>5.7181271625295974E-2</v>
      </c>
      <c r="N229" s="56">
        <f>'[2]Data TBILL3M'!B228/100/12</f>
        <v>1.175E-3</v>
      </c>
      <c r="P229" s="55">
        <f t="shared" si="18"/>
        <v>-1.4664449359895039E-2</v>
      </c>
      <c r="Q229" s="55">
        <f t="shared" si="18"/>
        <v>0.21235088282878412</v>
      </c>
      <c r="R229" s="55">
        <f t="shared" si="18"/>
        <v>0.10118971308656211</v>
      </c>
      <c r="S229" s="55">
        <f t="shared" si="18"/>
        <v>4.6446189656425746E-2</v>
      </c>
      <c r="T229" s="55">
        <f t="shared" si="18"/>
        <v>1.8578114458061634E-2</v>
      </c>
      <c r="U229" s="55">
        <f t="shared" si="17"/>
        <v>5.6006271625295971E-2</v>
      </c>
      <c r="W229" s="51"/>
    </row>
    <row r="230" spans="1:23" x14ac:dyDescent="0.35">
      <c r="A230" s="51">
        <v>43159</v>
      </c>
      <c r="B230" s="52">
        <v>44.533000000000001</v>
      </c>
      <c r="C230" s="52">
        <v>1512.96</v>
      </c>
      <c r="D230" s="52">
        <v>93.77</v>
      </c>
      <c r="E230" s="53">
        <v>262.93</v>
      </c>
      <c r="F230" s="53">
        <v>34.42</v>
      </c>
      <c r="H230" s="56">
        <f t="shared" si="19"/>
        <v>6.1708675383845196E-2</v>
      </c>
      <c r="I230" s="56">
        <f t="shared" si="19"/>
        <v>4.1298271645410042E-2</v>
      </c>
      <c r="J230" s="56">
        <f t="shared" si="19"/>
        <v>-1.3137173787124463E-2</v>
      </c>
      <c r="K230" s="56">
        <f t="shared" si="19"/>
        <v>-1.8688611437755121E-2</v>
      </c>
      <c r="L230" s="56">
        <f t="shared" si="19"/>
        <v>-1.9905161602539554E-2</v>
      </c>
      <c r="M230" s="56">
        <f>LN('[2]Data SPX'!B243/'[2]Data SPX'!B242)</f>
        <v>-3.4717064801241079E-2</v>
      </c>
      <c r="N230" s="56">
        <f>'[2]Data TBILL3M'!B229/100/12</f>
        <v>1.3083333333333334E-3</v>
      </c>
      <c r="P230" s="55">
        <f t="shared" si="18"/>
        <v>5.7900342050511866E-2</v>
      </c>
      <c r="Q230" s="55">
        <f t="shared" si="18"/>
        <v>3.7489938312076712E-2</v>
      </c>
      <c r="R230" s="55">
        <f t="shared" si="18"/>
        <v>-1.6945507120457795E-2</v>
      </c>
      <c r="S230" s="55">
        <f t="shared" si="18"/>
        <v>-2.2496944771088455E-2</v>
      </c>
      <c r="T230" s="55">
        <f t="shared" si="18"/>
        <v>-2.3713494935872888E-2</v>
      </c>
      <c r="U230" s="55">
        <f t="shared" si="17"/>
        <v>-3.6025398134574414E-2</v>
      </c>
      <c r="W230" s="51"/>
    </row>
    <row r="231" spans="1:23" x14ac:dyDescent="0.35">
      <c r="A231" s="51">
        <v>43189</v>
      </c>
      <c r="B231" s="52">
        <v>41.975000000000001</v>
      </c>
      <c r="C231" s="52">
        <v>1445.96</v>
      </c>
      <c r="D231" s="52">
        <v>91.27</v>
      </c>
      <c r="E231" s="53">
        <v>251.86</v>
      </c>
      <c r="F231" s="53">
        <v>33.642699999999998</v>
      </c>
      <c r="H231" s="56">
        <f t="shared" si="19"/>
        <v>-5.9156284412878041E-2</v>
      </c>
      <c r="I231" s="56">
        <f t="shared" si="19"/>
        <v>-4.529453607876284E-2</v>
      </c>
      <c r="J231" s="56">
        <f t="shared" si="19"/>
        <v>-2.7022828902747924E-2</v>
      </c>
      <c r="K231" s="56">
        <f t="shared" si="19"/>
        <v>-4.301445947746857E-2</v>
      </c>
      <c r="L231" s="56">
        <f t="shared" si="19"/>
        <v>-2.2841697306094259E-2</v>
      </c>
      <c r="M231" s="56">
        <f>LN('[2]Data SPX'!B244/'[2]Data SPX'!B243)</f>
        <v>-3.0540292044926108E-2</v>
      </c>
      <c r="N231" s="56">
        <f>'[2]Data TBILL3M'!B230/100/12</f>
        <v>1.4166666666666668E-3</v>
      </c>
      <c r="P231" s="55">
        <f t="shared" si="18"/>
        <v>-6.2964617746211371E-2</v>
      </c>
      <c r="Q231" s="55">
        <f t="shared" si="18"/>
        <v>-4.910286941209617E-2</v>
      </c>
      <c r="R231" s="55">
        <f t="shared" si="18"/>
        <v>-3.0831162236081257E-2</v>
      </c>
      <c r="S231" s="55">
        <f t="shared" si="18"/>
        <v>-4.68227928108019E-2</v>
      </c>
      <c r="T231" s="55">
        <f t="shared" si="18"/>
        <v>-2.6650030639427592E-2</v>
      </c>
      <c r="U231" s="55">
        <f t="shared" si="17"/>
        <v>-3.1956958711592778E-2</v>
      </c>
      <c r="W231" s="51"/>
    </row>
    <row r="232" spans="1:23" x14ac:dyDescent="0.35">
      <c r="A232" s="51">
        <v>43220</v>
      </c>
      <c r="B232" s="52">
        <v>41.317999999999998</v>
      </c>
      <c r="C232" s="52">
        <v>1566.56</v>
      </c>
      <c r="D232" s="52">
        <v>93.52</v>
      </c>
      <c r="E232" s="53">
        <v>238.33</v>
      </c>
      <c r="F232" s="53">
        <v>34.7044</v>
      </c>
      <c r="H232" s="56">
        <f t="shared" si="19"/>
        <v>-1.577596259416755E-2</v>
      </c>
      <c r="I232" s="56">
        <f t="shared" si="19"/>
        <v>8.0108671786954633E-2</v>
      </c>
      <c r="J232" s="56">
        <f t="shared" si="19"/>
        <v>2.4353170635026976E-2</v>
      </c>
      <c r="K232" s="56">
        <f t="shared" si="19"/>
        <v>-5.521710966359359E-2</v>
      </c>
      <c r="L232" s="56">
        <f t="shared" si="19"/>
        <v>3.1070386589665547E-2</v>
      </c>
      <c r="M232" s="56">
        <f>LN('[2]Data SPX'!B245/'[2]Data SPX'!B244)</f>
        <v>7.1346795129040188E-4</v>
      </c>
      <c r="N232" s="56">
        <f>'[2]Data TBILL3M'!B231/100/12</f>
        <v>1.4666666666666667E-3</v>
      </c>
      <c r="P232" s="55">
        <f t="shared" si="18"/>
        <v>-1.9584295927500883E-2</v>
      </c>
      <c r="Q232" s="55">
        <f t="shared" si="18"/>
        <v>7.6300338453621303E-2</v>
      </c>
      <c r="R232" s="55">
        <f t="shared" si="18"/>
        <v>2.0544837301693642E-2</v>
      </c>
      <c r="S232" s="55">
        <f t="shared" si="18"/>
        <v>-5.9025442996926927E-2</v>
      </c>
      <c r="T232" s="55">
        <f t="shared" si="18"/>
        <v>2.7262053256332214E-2</v>
      </c>
      <c r="U232" s="55">
        <f t="shared" si="17"/>
        <v>-7.531987153762648E-4</v>
      </c>
      <c r="W232" s="51"/>
    </row>
    <row r="233" spans="1:23" x14ac:dyDescent="0.35">
      <c r="A233" s="51">
        <v>43251</v>
      </c>
      <c r="B233" s="52">
        <v>46.722000000000001</v>
      </c>
      <c r="C233" s="52">
        <v>1630.14</v>
      </c>
      <c r="D233" s="52">
        <v>98.84</v>
      </c>
      <c r="E233" s="53">
        <v>225.88</v>
      </c>
      <c r="F233" s="53">
        <v>34.059800000000003</v>
      </c>
      <c r="H233" s="56">
        <f t="shared" si="19"/>
        <v>0.12291690545346715</v>
      </c>
      <c r="I233" s="56">
        <f t="shared" si="19"/>
        <v>3.9783768077300968E-2</v>
      </c>
      <c r="J233" s="56">
        <f t="shared" si="19"/>
        <v>5.5327063956596409E-2</v>
      </c>
      <c r="K233" s="56">
        <f t="shared" si="19"/>
        <v>-5.3652383109470875E-2</v>
      </c>
      <c r="L233" s="56">
        <f t="shared" si="19"/>
        <v>-1.8748676840267337E-2</v>
      </c>
      <c r="M233" s="56">
        <f>LN('[2]Data SPX'!B246/'[2]Data SPX'!B245)</f>
        <v>2.0695338062966306E-2</v>
      </c>
      <c r="N233" s="56">
        <f>'[2]Data TBILL3M'!B232/100/12</f>
        <v>1.5500000000000002E-3</v>
      </c>
      <c r="P233" s="55">
        <f t="shared" si="18"/>
        <v>0.11910857212013382</v>
      </c>
      <c r="Q233" s="55">
        <f t="shared" si="18"/>
        <v>3.5975434743967638E-2</v>
      </c>
      <c r="R233" s="55">
        <f t="shared" si="18"/>
        <v>5.1518730623263079E-2</v>
      </c>
      <c r="S233" s="55">
        <f t="shared" si="18"/>
        <v>-5.7460716442804205E-2</v>
      </c>
      <c r="T233" s="55">
        <f t="shared" si="18"/>
        <v>-2.2557010173600671E-2</v>
      </c>
      <c r="U233" s="55">
        <f t="shared" si="17"/>
        <v>1.9145338062966307E-2</v>
      </c>
      <c r="W233" s="51"/>
    </row>
    <row r="234" spans="1:23" x14ac:dyDescent="0.35">
      <c r="A234" s="51">
        <v>43280</v>
      </c>
      <c r="B234" s="52">
        <v>45.73</v>
      </c>
      <c r="C234" s="52">
        <v>1699.67</v>
      </c>
      <c r="D234" s="52">
        <v>98.61</v>
      </c>
      <c r="E234" s="53">
        <v>220.57</v>
      </c>
      <c r="F234" s="53">
        <v>34.391599999999997</v>
      </c>
      <c r="H234" s="56">
        <f t="shared" si="19"/>
        <v>-2.1460608152940264E-2</v>
      </c>
      <c r="I234" s="56">
        <f t="shared" si="19"/>
        <v>4.1768213870917482E-2</v>
      </c>
      <c r="J234" s="56">
        <f t="shared" si="19"/>
        <v>-2.3297047761715825E-3</v>
      </c>
      <c r="K234" s="56">
        <f t="shared" si="19"/>
        <v>-2.3788779980139431E-2</v>
      </c>
      <c r="L234" s="56">
        <f t="shared" si="19"/>
        <v>9.6945452878768133E-3</v>
      </c>
      <c r="M234" s="56">
        <f>LN('[2]Data SPX'!B247/'[2]Data SPX'!B246)</f>
        <v>6.6929383701324809E-3</v>
      </c>
      <c r="N234" s="56">
        <f>'[2]Data TBILL3M'!B233/100/12</f>
        <v>1.5833333333333333E-3</v>
      </c>
      <c r="P234" s="55">
        <f t="shared" si="18"/>
        <v>-2.5268941486273597E-2</v>
      </c>
      <c r="Q234" s="55">
        <f t="shared" si="18"/>
        <v>3.7959880537584145E-2</v>
      </c>
      <c r="R234" s="55">
        <f t="shared" si="18"/>
        <v>-6.1380381095049157E-3</v>
      </c>
      <c r="S234" s="55">
        <f t="shared" si="18"/>
        <v>-2.7597113313472765E-2</v>
      </c>
      <c r="T234" s="55">
        <f t="shared" si="18"/>
        <v>5.8862119545434795E-3</v>
      </c>
      <c r="U234" s="55">
        <f t="shared" si="17"/>
        <v>5.1096050367991476E-3</v>
      </c>
      <c r="W234" s="51"/>
    </row>
    <row r="235" spans="1:23" x14ac:dyDescent="0.35">
      <c r="A235" s="51">
        <v>43312</v>
      </c>
      <c r="B235" s="52">
        <v>47.655000000000001</v>
      </c>
      <c r="C235" s="52">
        <v>1777.87</v>
      </c>
      <c r="D235" s="52">
        <v>106.08</v>
      </c>
      <c r="E235" s="53">
        <v>237.43</v>
      </c>
      <c r="F235" s="53">
        <v>37.851599999999998</v>
      </c>
      <c r="H235" s="56">
        <f t="shared" si="19"/>
        <v>4.1233018719625363E-2</v>
      </c>
      <c r="I235" s="56">
        <f t="shared" si="19"/>
        <v>4.4981903986257843E-2</v>
      </c>
      <c r="J235" s="56">
        <f t="shared" si="19"/>
        <v>7.3020850093314577E-2</v>
      </c>
      <c r="K235" s="56">
        <f t="shared" si="19"/>
        <v>7.3657738364654571E-2</v>
      </c>
      <c r="L235" s="56">
        <f t="shared" si="19"/>
        <v>9.5860902602258949E-2</v>
      </c>
      <c r="M235" s="56">
        <f>LN('[2]Data SPX'!B248/'[2]Data SPX'!B247)</f>
        <v>3.3891136392925209E-2</v>
      </c>
      <c r="N235" s="56">
        <f>'[2]Data TBILL3M'!B234/100/12</f>
        <v>1.6333333333333332E-3</v>
      </c>
      <c r="P235" s="55">
        <f t="shared" si="18"/>
        <v>3.7424685386292025E-2</v>
      </c>
      <c r="Q235" s="55">
        <f t="shared" si="18"/>
        <v>4.1173570652924513E-2</v>
      </c>
      <c r="R235" s="55">
        <f t="shared" si="18"/>
        <v>6.9212516759981246E-2</v>
      </c>
      <c r="S235" s="55">
        <f t="shared" si="18"/>
        <v>6.9849405031321241E-2</v>
      </c>
      <c r="T235" s="55">
        <f t="shared" si="18"/>
        <v>9.2052569268925619E-2</v>
      </c>
      <c r="U235" s="55">
        <f t="shared" si="17"/>
        <v>3.2257803059591875E-2</v>
      </c>
      <c r="W235" s="51"/>
    </row>
    <row r="236" spans="1:23" x14ac:dyDescent="0.35">
      <c r="A236" s="51">
        <v>43343</v>
      </c>
      <c r="B236" s="52">
        <v>56.884999999999998</v>
      </c>
      <c r="C236" s="52">
        <v>2014.73</v>
      </c>
      <c r="D236" s="52">
        <v>112.33</v>
      </c>
      <c r="E236" s="53">
        <v>237.81</v>
      </c>
      <c r="F236" s="53">
        <v>39.358800000000002</v>
      </c>
      <c r="H236" s="56">
        <f t="shared" si="19"/>
        <v>0.17704412960209065</v>
      </c>
      <c r="I236" s="56">
        <f t="shared" si="19"/>
        <v>0.12506917282518784</v>
      </c>
      <c r="J236" s="56">
        <f t="shared" si="19"/>
        <v>5.7247441215925524E-2</v>
      </c>
      <c r="K236" s="56">
        <f t="shared" si="19"/>
        <v>1.5991923280230813E-3</v>
      </c>
      <c r="L236" s="56">
        <f t="shared" si="19"/>
        <v>3.9046332797579172E-2</v>
      </c>
      <c r="M236" s="56">
        <f>LN('[2]Data SPX'!B249/'[2]Data SPX'!B248)</f>
        <v>2.5387433904792589E-2</v>
      </c>
      <c r="N236" s="56">
        <f>'[2]Data TBILL3M'!B235/100/12</f>
        <v>1.6916666666666666E-3</v>
      </c>
      <c r="P236" s="55">
        <f t="shared" si="18"/>
        <v>0.17323579626875732</v>
      </c>
      <c r="Q236" s="55">
        <f t="shared" si="18"/>
        <v>0.12126083949185451</v>
      </c>
      <c r="R236" s="55">
        <f t="shared" si="18"/>
        <v>5.3439107882592193E-2</v>
      </c>
      <c r="S236" s="55">
        <f t="shared" si="18"/>
        <v>-2.2091410053102526E-3</v>
      </c>
      <c r="T236" s="55">
        <f t="shared" si="18"/>
        <v>3.5237999464245842E-2</v>
      </c>
      <c r="U236" s="55">
        <f t="shared" si="17"/>
        <v>2.3695767238125921E-2</v>
      </c>
      <c r="W236" s="51"/>
    </row>
    <row r="237" spans="1:23" x14ac:dyDescent="0.35">
      <c r="A237" s="51">
        <v>43371</v>
      </c>
      <c r="B237" s="52">
        <v>56.442999999999998</v>
      </c>
      <c r="C237" s="52">
        <v>2002.84</v>
      </c>
      <c r="D237" s="52">
        <v>114.37</v>
      </c>
      <c r="E237" s="53">
        <v>224.24</v>
      </c>
      <c r="F237" s="53">
        <v>41.7761</v>
      </c>
      <c r="H237" s="56">
        <f t="shared" si="19"/>
        <v>-7.8004066280421714E-3</v>
      </c>
      <c r="I237" s="56">
        <f t="shared" si="19"/>
        <v>-5.9190180699291587E-3</v>
      </c>
      <c r="J237" s="56">
        <f t="shared" si="19"/>
        <v>1.7997839139647427E-2</v>
      </c>
      <c r="K237" s="56">
        <f t="shared" si="19"/>
        <v>-5.8755128660641323E-2</v>
      </c>
      <c r="L237" s="56">
        <f t="shared" si="19"/>
        <v>5.9604821758377544E-2</v>
      </c>
      <c r="M237" s="56">
        <f>LN('[2]Data SPX'!B250/'[2]Data SPX'!B249)</f>
        <v>5.4091287777348991E-3</v>
      </c>
      <c r="N237" s="56">
        <f>'[2]Data TBILL3M'!B236/100/12</f>
        <v>1.7749999999999999E-3</v>
      </c>
      <c r="P237" s="55">
        <f t="shared" si="18"/>
        <v>-1.1608739961375505E-2</v>
      </c>
      <c r="Q237" s="55">
        <f t="shared" si="18"/>
        <v>-9.7273514032624915E-3</v>
      </c>
      <c r="R237" s="55">
        <f t="shared" si="18"/>
        <v>1.4189505806314093E-2</v>
      </c>
      <c r="S237" s="55">
        <f t="shared" si="18"/>
        <v>-6.2563461993974653E-2</v>
      </c>
      <c r="T237" s="55">
        <f t="shared" si="18"/>
        <v>5.5796488425044213E-2</v>
      </c>
      <c r="U237" s="55">
        <f t="shared" si="17"/>
        <v>3.6341287777348994E-3</v>
      </c>
      <c r="W237" s="51"/>
    </row>
    <row r="238" spans="1:23" x14ac:dyDescent="0.35">
      <c r="A238" s="51">
        <v>43404</v>
      </c>
      <c r="B238" s="52">
        <v>54.697000000000003</v>
      </c>
      <c r="C238" s="52">
        <v>1599.19</v>
      </c>
      <c r="D238" s="52">
        <v>106.81</v>
      </c>
      <c r="E238" s="53">
        <v>225.37</v>
      </c>
      <c r="F238" s="53">
        <v>40.8187</v>
      </c>
      <c r="H238" s="56">
        <f t="shared" si="19"/>
        <v>-3.142241604666951E-2</v>
      </c>
      <c r="I238" s="56">
        <f t="shared" si="19"/>
        <v>-0.22506892225542019</v>
      </c>
      <c r="J238" s="56">
        <f t="shared" si="19"/>
        <v>-6.8387251691521253E-2</v>
      </c>
      <c r="K238" s="56">
        <f t="shared" si="19"/>
        <v>5.0265891740413791E-3</v>
      </c>
      <c r="L238" s="56">
        <f t="shared" si="19"/>
        <v>-2.3184095931979745E-2</v>
      </c>
      <c r="M238" s="56">
        <f>LN('[2]Data SPX'!B251/'[2]Data SPX'!B250)</f>
        <v>-6.723783460324019E-2</v>
      </c>
      <c r="N238" s="56">
        <f>'[2]Data TBILL3M'!B237/100/12</f>
        <v>1.8749999999999999E-3</v>
      </c>
      <c r="P238" s="55">
        <f t="shared" si="18"/>
        <v>-3.523074938000284E-2</v>
      </c>
      <c r="Q238" s="55">
        <f t="shared" si="18"/>
        <v>-0.22887725558875352</v>
      </c>
      <c r="R238" s="55">
        <f t="shared" si="18"/>
        <v>-7.2195585024854583E-2</v>
      </c>
      <c r="S238" s="55">
        <f t="shared" si="18"/>
        <v>1.2182558407080454E-3</v>
      </c>
      <c r="T238" s="55">
        <f t="shared" si="18"/>
        <v>-2.6992429265313079E-2</v>
      </c>
      <c r="U238" s="55">
        <f t="shared" si="17"/>
        <v>-6.9112834603240192E-2</v>
      </c>
      <c r="W238" s="51"/>
    </row>
    <row r="239" spans="1:23" x14ac:dyDescent="0.35">
      <c r="A239" s="51">
        <v>43434</v>
      </c>
      <c r="B239" s="52">
        <v>44.65</v>
      </c>
      <c r="C239" s="52">
        <v>1693.19</v>
      </c>
      <c r="D239" s="52">
        <v>110.89</v>
      </c>
      <c r="E239" s="53">
        <v>190.69</v>
      </c>
      <c r="F239" s="53">
        <v>43.823700000000002</v>
      </c>
      <c r="H239" s="56">
        <f t="shared" si="19"/>
        <v>-0.20295455599446005</v>
      </c>
      <c r="I239" s="56">
        <f t="shared" si="19"/>
        <v>5.7117072612403612E-2</v>
      </c>
      <c r="J239" s="56">
        <f t="shared" si="19"/>
        <v>3.7487163863520308E-2</v>
      </c>
      <c r="K239" s="56">
        <f t="shared" si="19"/>
        <v>-0.16709442318403889</v>
      </c>
      <c r="L239" s="56">
        <f t="shared" si="19"/>
        <v>7.1034457192406961E-2</v>
      </c>
      <c r="M239" s="56">
        <f>LN('[2]Data SPX'!B252/'[2]Data SPX'!B251)</f>
        <v>1.6054052269697847E-2</v>
      </c>
      <c r="N239" s="56">
        <f>'[2]Data TBILL3M'!B238/100/12</f>
        <v>1.9416666666666668E-3</v>
      </c>
      <c r="P239" s="55">
        <f t="shared" si="18"/>
        <v>-0.20676288932779338</v>
      </c>
      <c r="Q239" s="55">
        <f t="shared" si="18"/>
        <v>5.3308739279070275E-2</v>
      </c>
      <c r="R239" s="55">
        <f t="shared" si="18"/>
        <v>3.3678830530186971E-2</v>
      </c>
      <c r="S239" s="55">
        <f t="shared" si="18"/>
        <v>-0.17090275651737222</v>
      </c>
      <c r="T239" s="55">
        <f t="shared" si="18"/>
        <v>6.722612385907363E-2</v>
      </c>
      <c r="U239" s="55">
        <f t="shared" si="17"/>
        <v>1.411238560303118E-2</v>
      </c>
      <c r="W239" s="51"/>
    </row>
    <row r="240" spans="1:23" x14ac:dyDescent="0.35">
      <c r="A240" s="51">
        <v>43465</v>
      </c>
      <c r="B240" s="52">
        <v>39.484999999999999</v>
      </c>
      <c r="C240" s="52">
        <v>1504.41</v>
      </c>
      <c r="D240" s="52">
        <v>101.57</v>
      </c>
      <c r="E240" s="53">
        <v>167.05</v>
      </c>
      <c r="F240" s="53">
        <v>41.378</v>
      </c>
      <c r="H240" s="56">
        <f t="shared" si="19"/>
        <v>-0.12293345437296374</v>
      </c>
      <c r="I240" s="56">
        <f t="shared" si="19"/>
        <v>-0.11821352891008441</v>
      </c>
      <c r="J240" s="56">
        <f t="shared" si="19"/>
        <v>-8.7790503013714827E-2</v>
      </c>
      <c r="K240" s="56">
        <f t="shared" si="19"/>
        <v>-0.13235590404376985</v>
      </c>
      <c r="L240" s="56">
        <f t="shared" si="19"/>
        <v>-5.7425428311665465E-2</v>
      </c>
      <c r="M240" s="56">
        <f>LN('[2]Data SPX'!B253/'[2]Data SPX'!B252)</f>
        <v>-8.9319841751087148E-2</v>
      </c>
      <c r="N240" s="56">
        <f>'[2]Data TBILL3M'!B239/100/12</f>
        <v>1.9750000000000002E-3</v>
      </c>
      <c r="P240" s="55">
        <f t="shared" si="18"/>
        <v>-0.12674178770629707</v>
      </c>
      <c r="Q240" s="55">
        <f t="shared" si="18"/>
        <v>-0.12202186224341774</v>
      </c>
      <c r="R240" s="55">
        <f t="shared" si="18"/>
        <v>-9.1598836347048157E-2</v>
      </c>
      <c r="S240" s="55">
        <f t="shared" si="18"/>
        <v>-0.13616423737710318</v>
      </c>
      <c r="T240" s="55">
        <f t="shared" si="18"/>
        <v>-6.1233761644998802E-2</v>
      </c>
      <c r="U240" s="55">
        <f t="shared" si="17"/>
        <v>-9.1294841751087152E-2</v>
      </c>
      <c r="W240" s="51"/>
    </row>
    <row r="241" spans="1:23" x14ac:dyDescent="0.35">
      <c r="A241" s="51">
        <v>43496</v>
      </c>
      <c r="B241" s="52">
        <v>41.575000000000003</v>
      </c>
      <c r="C241" s="52">
        <v>1719.76</v>
      </c>
      <c r="D241" s="52">
        <v>104.43</v>
      </c>
      <c r="E241" s="53">
        <v>198.01</v>
      </c>
      <c r="F241" s="53">
        <v>40.240400000000001</v>
      </c>
      <c r="H241" s="56">
        <f t="shared" si="19"/>
        <v>5.1578172129447208E-2</v>
      </c>
      <c r="I241" s="56">
        <f t="shared" si="19"/>
        <v>0.13378395144548491</v>
      </c>
      <c r="J241" s="56">
        <f t="shared" si="19"/>
        <v>2.7768774540047638E-2</v>
      </c>
      <c r="K241" s="56">
        <f t="shared" si="19"/>
        <v>0.17002436566693743</v>
      </c>
      <c r="L241" s="56">
        <f t="shared" si="19"/>
        <v>-2.787787252161987E-2</v>
      </c>
      <c r="M241" s="56">
        <f>LN('[2]Data SPX'!B254/'[2]Data SPX'!B253)</f>
        <v>6.7728462390452521E-2</v>
      </c>
      <c r="N241" s="56">
        <f>'[2]Data TBILL3M'!B240/100/12</f>
        <v>1.9750000000000002E-3</v>
      </c>
      <c r="P241" s="55">
        <f t="shared" si="18"/>
        <v>4.7769838796113878E-2</v>
      </c>
      <c r="Q241" s="55">
        <f t="shared" si="18"/>
        <v>0.12997561811215158</v>
      </c>
      <c r="R241" s="55">
        <f t="shared" si="18"/>
        <v>2.3960441206714304E-2</v>
      </c>
      <c r="S241" s="55">
        <f t="shared" si="18"/>
        <v>0.1662160323336041</v>
      </c>
      <c r="T241" s="55">
        <f t="shared" si="18"/>
        <v>-3.1686205854953201E-2</v>
      </c>
      <c r="U241" s="55">
        <f t="shared" si="17"/>
        <v>6.5753462390452516E-2</v>
      </c>
      <c r="W241" s="51"/>
    </row>
    <row r="242" spans="1:23" x14ac:dyDescent="0.35">
      <c r="A242" s="51">
        <v>43524</v>
      </c>
      <c r="B242" s="52">
        <v>43.302999999999997</v>
      </c>
      <c r="C242" s="52">
        <v>1640.21</v>
      </c>
      <c r="D242" s="52">
        <v>112.03</v>
      </c>
      <c r="E242" s="53">
        <v>196.7</v>
      </c>
      <c r="F242" s="53">
        <v>41.093600000000002</v>
      </c>
      <c r="H242" s="56">
        <f t="shared" si="19"/>
        <v>4.0722891594087908E-2</v>
      </c>
      <c r="I242" s="56">
        <f t="shared" si="19"/>
        <v>-4.7360463786693632E-2</v>
      </c>
      <c r="J242" s="56">
        <f t="shared" si="19"/>
        <v>7.0249702079174581E-2</v>
      </c>
      <c r="K242" s="56">
        <f t="shared" si="19"/>
        <v>-6.6378090746898035E-3</v>
      </c>
      <c r="L242" s="56">
        <f t="shared" si="19"/>
        <v>2.0980925515430706E-2</v>
      </c>
      <c r="M242" s="56">
        <f>LN('[2]Data SPX'!B255/'[2]Data SPX'!B254)</f>
        <v>2.875968961491384E-2</v>
      </c>
      <c r="N242" s="56">
        <f>'[2]Data TBILL3M'!B241/100/12</f>
        <v>1.9916666666666668E-3</v>
      </c>
      <c r="P242" s="55">
        <f t="shared" si="18"/>
        <v>3.6914558260754571E-2</v>
      </c>
      <c r="Q242" s="55">
        <f t="shared" si="18"/>
        <v>-5.1168797120026963E-2</v>
      </c>
      <c r="R242" s="55">
        <f t="shared" si="18"/>
        <v>6.6441368745841251E-2</v>
      </c>
      <c r="S242" s="55">
        <f t="shared" si="18"/>
        <v>-1.0446142408023138E-2</v>
      </c>
      <c r="T242" s="55">
        <f t="shared" si="18"/>
        <v>1.7172592182097372E-2</v>
      </c>
      <c r="U242" s="55">
        <f t="shared" si="17"/>
        <v>2.6768022948247174E-2</v>
      </c>
      <c r="W242" s="51"/>
    </row>
    <row r="243" spans="1:23" x14ac:dyDescent="0.35">
      <c r="A243" s="51">
        <v>43553</v>
      </c>
      <c r="B243" s="52">
        <v>47.493000000000002</v>
      </c>
      <c r="C243" s="52">
        <v>1781.2</v>
      </c>
      <c r="D243" s="52">
        <v>117.94</v>
      </c>
      <c r="E243" s="53">
        <v>191.99</v>
      </c>
      <c r="F243" s="53">
        <v>40.259399999999999</v>
      </c>
      <c r="H243" s="56">
        <f t="shared" si="19"/>
        <v>9.2360415086670908E-2</v>
      </c>
      <c r="I243" s="56">
        <f t="shared" si="19"/>
        <v>8.2463012046360723E-2</v>
      </c>
      <c r="J243" s="56">
        <f t="shared" si="19"/>
        <v>5.1409328001726165E-2</v>
      </c>
      <c r="K243" s="56">
        <f t="shared" si="19"/>
        <v>-2.4236438056948972E-2</v>
      </c>
      <c r="L243" s="56">
        <f t="shared" si="19"/>
        <v>-2.050887464442697E-2</v>
      </c>
      <c r="M243" s="56">
        <f>LN('[2]Data SPX'!B256/'[2]Data SPX'!B255)</f>
        <v>1.5902100038083938E-2</v>
      </c>
      <c r="N243" s="56">
        <f>'[2]Data TBILL3M'!B242/100/12</f>
        <v>2E-3</v>
      </c>
      <c r="P243" s="55">
        <f t="shared" si="18"/>
        <v>8.8552081753337578E-2</v>
      </c>
      <c r="Q243" s="55">
        <f t="shared" si="18"/>
        <v>7.8654678713027393E-2</v>
      </c>
      <c r="R243" s="55">
        <f t="shared" si="18"/>
        <v>4.7600994668392835E-2</v>
      </c>
      <c r="S243" s="55">
        <f t="shared" si="18"/>
        <v>-2.8044771390282306E-2</v>
      </c>
      <c r="T243" s="55">
        <f t="shared" si="18"/>
        <v>-2.4317207977760304E-2</v>
      </c>
      <c r="U243" s="55">
        <f t="shared" si="17"/>
        <v>1.3902100038083938E-2</v>
      </c>
      <c r="W243" s="51"/>
    </row>
    <row r="244" spans="1:23" x14ac:dyDescent="0.35">
      <c r="A244" s="51">
        <v>43585</v>
      </c>
      <c r="B244" s="52">
        <v>50.143000000000001</v>
      </c>
      <c r="C244" s="52">
        <v>1926.8</v>
      </c>
      <c r="D244" s="52">
        <v>130.6</v>
      </c>
      <c r="E244" s="53">
        <v>205.92</v>
      </c>
      <c r="F244" s="53">
        <v>38.496200000000002</v>
      </c>
      <c r="H244" s="56">
        <f t="shared" si="19"/>
        <v>5.4296591649592961E-2</v>
      </c>
      <c r="I244" s="56">
        <f t="shared" si="19"/>
        <v>7.8573301308518279E-2</v>
      </c>
      <c r="J244" s="56">
        <f t="shared" si="19"/>
        <v>0.10196319626997258</v>
      </c>
      <c r="K244" s="56">
        <f t="shared" si="19"/>
        <v>7.004445650975219E-2</v>
      </c>
      <c r="L244" s="56">
        <f t="shared" si="19"/>
        <v>-4.4783981847191831E-2</v>
      </c>
      <c r="M244" s="56">
        <f>LN('[2]Data SPX'!B257/'[2]Data SPX'!B256)</f>
        <v>4.0595131515460493E-2</v>
      </c>
      <c r="N244" s="56">
        <f>'[2]Data TBILL3M'!B243/100/12</f>
        <v>1.983333333333333E-3</v>
      </c>
      <c r="P244" s="55">
        <f t="shared" si="18"/>
        <v>5.0488258316259624E-2</v>
      </c>
      <c r="Q244" s="55">
        <f t="shared" si="18"/>
        <v>7.4764967975184948E-2</v>
      </c>
      <c r="R244" s="55">
        <f t="shared" si="18"/>
        <v>9.8154862936639248E-2</v>
      </c>
      <c r="S244" s="55">
        <f t="shared" si="18"/>
        <v>6.623612317641886E-2</v>
      </c>
      <c r="T244" s="55">
        <f t="shared" si="18"/>
        <v>-4.8592315180525161E-2</v>
      </c>
      <c r="U244" s="55">
        <f t="shared" si="17"/>
        <v>3.8611798182127163E-2</v>
      </c>
      <c r="W244" s="51"/>
    </row>
    <row r="245" spans="1:23" x14ac:dyDescent="0.35">
      <c r="A245" s="51">
        <v>43616</v>
      </c>
      <c r="B245" s="52">
        <v>43.755000000000003</v>
      </c>
      <c r="C245" s="52">
        <v>1775.07</v>
      </c>
      <c r="D245" s="52">
        <v>123.68</v>
      </c>
      <c r="E245" s="53">
        <v>182.49</v>
      </c>
      <c r="F245" s="53">
        <v>39.358800000000002</v>
      </c>
      <c r="H245" s="56">
        <f t="shared" si="19"/>
        <v>-0.13627303142154856</v>
      </c>
      <c r="I245" s="56">
        <f t="shared" si="19"/>
        <v>-8.2020737004434296E-2</v>
      </c>
      <c r="J245" s="56">
        <f t="shared" si="19"/>
        <v>-5.4441632003218735E-2</v>
      </c>
      <c r="K245" s="56">
        <f t="shared" si="19"/>
        <v>-0.12079236684709278</v>
      </c>
      <c r="L245" s="56">
        <f t="shared" si="19"/>
        <v>2.2160048790668522E-2</v>
      </c>
      <c r="M245" s="56">
        <f>LN('[2]Data SPX'!B258/'[2]Data SPX'!B257)</f>
        <v>-6.779622062162545E-2</v>
      </c>
      <c r="N245" s="56">
        <f>'[2]Data TBILL3M'!B244/100/12</f>
        <v>1.9583333333333332E-3</v>
      </c>
      <c r="P245" s="55">
        <f t="shared" si="18"/>
        <v>-0.14008136475488189</v>
      </c>
      <c r="Q245" s="55">
        <f t="shared" si="18"/>
        <v>-8.5829070337767627E-2</v>
      </c>
      <c r="R245" s="55">
        <f t="shared" si="18"/>
        <v>-5.8249965336552065E-2</v>
      </c>
      <c r="S245" s="55">
        <f t="shared" si="18"/>
        <v>-0.12460070018042611</v>
      </c>
      <c r="T245" s="55">
        <f t="shared" si="18"/>
        <v>1.8351715457335188E-2</v>
      </c>
      <c r="U245" s="55">
        <f t="shared" si="17"/>
        <v>-6.975455395495879E-2</v>
      </c>
      <c r="W245" s="51"/>
    </row>
    <row r="246" spans="1:23" x14ac:dyDescent="0.35">
      <c r="A246" s="51">
        <v>43644</v>
      </c>
      <c r="B246" s="52">
        <v>49.484999999999999</v>
      </c>
      <c r="C246" s="52">
        <v>1890.34</v>
      </c>
      <c r="D246" s="52">
        <v>133.96</v>
      </c>
      <c r="E246" s="53">
        <v>204.6</v>
      </c>
      <c r="F246" s="53">
        <v>41.065199999999997</v>
      </c>
      <c r="H246" s="56">
        <f t="shared" si="19"/>
        <v>0.12306370136085999</v>
      </c>
      <c r="I246" s="56">
        <f t="shared" si="19"/>
        <v>6.2916848302933037E-2</v>
      </c>
      <c r="J246" s="56">
        <f t="shared" si="19"/>
        <v>7.9843663086892003E-2</v>
      </c>
      <c r="K246" s="56">
        <f t="shared" si="19"/>
        <v>0.11436147651680234</v>
      </c>
      <c r="L246" s="56">
        <f t="shared" si="19"/>
        <v>4.2441463593412929E-2</v>
      </c>
      <c r="M246" s="56">
        <f>LN('[2]Data SPX'!B259/'[2]Data SPX'!B258)</f>
        <v>6.4383288271086941E-2</v>
      </c>
      <c r="N246" s="56">
        <f>'[2]Data TBILL3M'!B245/100/12</f>
        <v>1.8083333333333335E-3</v>
      </c>
      <c r="P246" s="55">
        <f t="shared" si="18"/>
        <v>0.11925536802752666</v>
      </c>
      <c r="Q246" s="55">
        <f t="shared" si="18"/>
        <v>5.9108514969599707E-2</v>
      </c>
      <c r="R246" s="55">
        <f t="shared" si="18"/>
        <v>7.6035329753558673E-2</v>
      </c>
      <c r="S246" s="55">
        <f t="shared" si="18"/>
        <v>0.11055314318346901</v>
      </c>
      <c r="T246" s="55">
        <f t="shared" si="18"/>
        <v>3.8633130260079598E-2</v>
      </c>
      <c r="U246" s="55">
        <f t="shared" si="17"/>
        <v>6.2574954937753613E-2</v>
      </c>
      <c r="W246" s="51"/>
    </row>
    <row r="247" spans="1:23" x14ac:dyDescent="0.35">
      <c r="A247" s="51">
        <v>43677</v>
      </c>
      <c r="B247" s="52">
        <v>53.197000000000003</v>
      </c>
      <c r="C247" s="52">
        <v>1866.74</v>
      </c>
      <c r="D247" s="52">
        <v>136.27000000000001</v>
      </c>
      <c r="E247" s="53">
        <v>220.13</v>
      </c>
      <c r="F247" s="53">
        <v>36.818300000000001</v>
      </c>
      <c r="H247" s="56">
        <f t="shared" si="19"/>
        <v>7.2332410431469776E-2</v>
      </c>
      <c r="I247" s="56">
        <f t="shared" si="19"/>
        <v>-1.2563113056811381E-2</v>
      </c>
      <c r="J247" s="56">
        <f t="shared" si="19"/>
        <v>1.7096963835725575E-2</v>
      </c>
      <c r="K247" s="56">
        <f t="shared" si="19"/>
        <v>7.3161427407713822E-2</v>
      </c>
      <c r="L247" s="56">
        <f t="shared" si="19"/>
        <v>-0.10916604332826493</v>
      </c>
      <c r="M247" s="56">
        <f>LN('[2]Data SPX'!B260/'[2]Data SPX'!B259)</f>
        <v>1.2573087064658173E-2</v>
      </c>
      <c r="N247" s="56">
        <f>'[2]Data TBILL3M'!B246/100/12</f>
        <v>1.75E-3</v>
      </c>
      <c r="P247" s="55">
        <f t="shared" si="18"/>
        <v>6.8524077098136446E-2</v>
      </c>
      <c r="Q247" s="55">
        <f t="shared" si="18"/>
        <v>-1.6371446390144713E-2</v>
      </c>
      <c r="R247" s="55">
        <f t="shared" si="18"/>
        <v>1.3288630502392242E-2</v>
      </c>
      <c r="S247" s="55">
        <f t="shared" si="18"/>
        <v>6.9353094074380492E-2</v>
      </c>
      <c r="T247" s="55">
        <f t="shared" si="18"/>
        <v>-0.11297437666159826</v>
      </c>
      <c r="U247" s="55">
        <f t="shared" si="17"/>
        <v>1.0823087064658173E-2</v>
      </c>
      <c r="W247" s="51"/>
    </row>
    <row r="248" spans="1:23" x14ac:dyDescent="0.35">
      <c r="A248" s="51">
        <v>43707</v>
      </c>
      <c r="B248" s="52">
        <v>52.185000000000002</v>
      </c>
      <c r="C248" s="52">
        <v>1776.3</v>
      </c>
      <c r="D248" s="52">
        <v>137.86000000000001</v>
      </c>
      <c r="E248" s="53">
        <v>203.91</v>
      </c>
      <c r="F248" s="53">
        <v>33.699599999999997</v>
      </c>
      <c r="H248" s="56">
        <f t="shared" si="19"/>
        <v>-1.9206906508109078E-2</v>
      </c>
      <c r="I248" s="56">
        <f t="shared" si="19"/>
        <v>-4.9661044791913043E-2</v>
      </c>
      <c r="J248" s="56">
        <f t="shared" si="19"/>
        <v>1.1600465695776324E-2</v>
      </c>
      <c r="K248" s="56">
        <f t="shared" si="19"/>
        <v>-7.6539560898583381E-2</v>
      </c>
      <c r="L248" s="56">
        <f t="shared" si="19"/>
        <v>-8.8509036327888285E-2</v>
      </c>
      <c r="M248" s="56">
        <f>LN('[2]Data SPX'!B261/'[2]Data SPX'!B260)</f>
        <v>-1.3981407192055354E-2</v>
      </c>
      <c r="N248" s="56">
        <f>'[2]Data TBILL3M'!B247/100/12</f>
        <v>1.6249999999999999E-3</v>
      </c>
      <c r="P248" s="55">
        <f t="shared" si="18"/>
        <v>-2.3015239841442412E-2</v>
      </c>
      <c r="Q248" s="55">
        <f t="shared" si="18"/>
        <v>-5.3469378125246381E-2</v>
      </c>
      <c r="R248" s="55">
        <f t="shared" si="18"/>
        <v>7.7921323624429908E-3</v>
      </c>
      <c r="S248" s="55">
        <f t="shared" si="18"/>
        <v>-8.0347894231916711E-2</v>
      </c>
      <c r="T248" s="55">
        <f t="shared" si="18"/>
        <v>-9.2317369661221615E-2</v>
      </c>
      <c r="U248" s="55">
        <f t="shared" si="17"/>
        <v>-1.5606407192055353E-2</v>
      </c>
      <c r="W248" s="51"/>
    </row>
    <row r="249" spans="1:23" x14ac:dyDescent="0.35">
      <c r="A249" s="51">
        <v>43738</v>
      </c>
      <c r="B249" s="52">
        <v>55.994999999999997</v>
      </c>
      <c r="C249" s="52">
        <v>1736.11</v>
      </c>
      <c r="D249" s="52">
        <v>139.03</v>
      </c>
      <c r="E249" s="53">
        <v>207.23</v>
      </c>
      <c r="F249" s="53">
        <v>34.059800000000003</v>
      </c>
      <c r="H249" s="56">
        <f t="shared" si="19"/>
        <v>7.0467303762641639E-2</v>
      </c>
      <c r="I249" s="56">
        <f t="shared" si="19"/>
        <v>-2.2885570937662084E-2</v>
      </c>
      <c r="J249" s="56">
        <f t="shared" si="19"/>
        <v>8.451059723946143E-3</v>
      </c>
      <c r="K249" s="56">
        <f t="shared" si="19"/>
        <v>1.6150567522739596E-2</v>
      </c>
      <c r="L249" s="56">
        <f t="shared" si="19"/>
        <v>1.0631835375025354E-2</v>
      </c>
      <c r="M249" s="56">
        <f>LN('[2]Data SPX'!B262/'[2]Data SPX'!B261)</f>
        <v>2.0058453633037682E-2</v>
      </c>
      <c r="N249" s="56">
        <f>'[2]Data TBILL3M'!B248/100/12</f>
        <v>1.575E-3</v>
      </c>
      <c r="P249" s="55">
        <f t="shared" si="18"/>
        <v>6.6658970429308309E-2</v>
      </c>
      <c r="Q249" s="55">
        <f t="shared" si="18"/>
        <v>-2.6693904270995418E-2</v>
      </c>
      <c r="R249" s="55">
        <f t="shared" si="18"/>
        <v>4.6427263906128093E-3</v>
      </c>
      <c r="S249" s="55">
        <f t="shared" si="18"/>
        <v>1.2342234189406262E-2</v>
      </c>
      <c r="T249" s="55">
        <f t="shared" si="18"/>
        <v>6.82350204169202E-3</v>
      </c>
      <c r="U249" s="55">
        <f t="shared" si="17"/>
        <v>1.8483453633037682E-2</v>
      </c>
      <c r="W249" s="51"/>
    </row>
    <row r="250" spans="1:23" x14ac:dyDescent="0.35">
      <c r="A250" s="51">
        <v>43769</v>
      </c>
      <c r="B250" s="52">
        <v>62.207999999999998</v>
      </c>
      <c r="C250" s="52">
        <v>1777.37</v>
      </c>
      <c r="D250" s="52">
        <v>143.37</v>
      </c>
      <c r="E250" s="53">
        <v>213.38</v>
      </c>
      <c r="F250" s="53">
        <v>36.372799999999998</v>
      </c>
      <c r="H250" s="56">
        <f t="shared" si="19"/>
        <v>0.10522120780331705</v>
      </c>
      <c r="I250" s="56">
        <f t="shared" si="19"/>
        <v>2.3487765307052159E-2</v>
      </c>
      <c r="J250" s="56">
        <f t="shared" si="19"/>
        <v>3.073896407672471E-2</v>
      </c>
      <c r="K250" s="56">
        <f t="shared" si="19"/>
        <v>2.9245326213918885E-2</v>
      </c>
      <c r="L250" s="56">
        <f t="shared" si="19"/>
        <v>6.5703439336247366E-2</v>
      </c>
      <c r="M250" s="56">
        <f>LN('[2]Data SPX'!B263/'[2]Data SPX'!B262)</f>
        <v>1.9423627960316509E-2</v>
      </c>
      <c r="N250" s="56">
        <f>'[2]Data TBILL3M'!B249/100/12</f>
        <v>1.3750000000000001E-3</v>
      </c>
      <c r="P250" s="55">
        <f t="shared" si="18"/>
        <v>0.10141287446998372</v>
      </c>
      <c r="Q250" s="55">
        <f t="shared" si="18"/>
        <v>1.9679431973718825E-2</v>
      </c>
      <c r="R250" s="55">
        <f t="shared" si="18"/>
        <v>2.6930630743391377E-2</v>
      </c>
      <c r="S250" s="55">
        <f t="shared" si="18"/>
        <v>2.5436992880585551E-2</v>
      </c>
      <c r="T250" s="55">
        <f t="shared" si="18"/>
        <v>6.1895106002914035E-2</v>
      </c>
      <c r="U250" s="55">
        <f t="shared" si="17"/>
        <v>1.8048627960316508E-2</v>
      </c>
      <c r="W250" s="51"/>
    </row>
    <row r="251" spans="1:23" x14ac:dyDescent="0.35">
      <c r="A251" s="51">
        <v>43798</v>
      </c>
      <c r="B251" s="52">
        <v>66.798000000000002</v>
      </c>
      <c r="C251" s="52">
        <v>1800.97</v>
      </c>
      <c r="D251" s="52">
        <v>151.38</v>
      </c>
      <c r="E251" s="53">
        <v>221.35</v>
      </c>
      <c r="F251" s="53">
        <v>36.515000000000001</v>
      </c>
      <c r="H251" s="56">
        <f t="shared" si="19"/>
        <v>7.1189531136651441E-2</v>
      </c>
      <c r="I251" s="56">
        <f t="shared" si="19"/>
        <v>1.31906650494411E-2</v>
      </c>
      <c r="J251" s="56">
        <f t="shared" si="19"/>
        <v>5.4364530622844763E-2</v>
      </c>
      <c r="K251" s="56">
        <f t="shared" si="19"/>
        <v>3.6670545414834867E-2</v>
      </c>
      <c r="L251" s="56">
        <f t="shared" si="19"/>
        <v>3.9018925091283481E-3</v>
      </c>
      <c r="M251" s="56">
        <f>LN('[2]Data SPX'!B264/'[2]Data SPX'!B263)</f>
        <v>3.4134031161388224E-2</v>
      </c>
      <c r="N251" s="56">
        <f>'[2]Data TBILL3M'!B250/100/12</f>
        <v>1.2833333333333334E-3</v>
      </c>
      <c r="P251" s="55">
        <f t="shared" si="18"/>
        <v>6.738119780331811E-2</v>
      </c>
      <c r="Q251" s="55">
        <f t="shared" si="18"/>
        <v>9.3823317161077658E-3</v>
      </c>
      <c r="R251" s="55">
        <f t="shared" si="18"/>
        <v>5.0556197289511426E-2</v>
      </c>
      <c r="S251" s="55">
        <f t="shared" si="18"/>
        <v>3.286221208150153E-2</v>
      </c>
      <c r="T251" s="55">
        <f t="shared" si="18"/>
        <v>9.3559175795014399E-5</v>
      </c>
      <c r="U251" s="55">
        <f t="shared" si="17"/>
        <v>3.2850697828054894E-2</v>
      </c>
      <c r="W251" s="51"/>
    </row>
    <row r="252" spans="1:23" x14ac:dyDescent="0.35">
      <c r="A252" s="51">
        <v>43830</v>
      </c>
      <c r="B252" s="52">
        <v>73.349999999999994</v>
      </c>
      <c r="C252" s="52">
        <v>1847.62</v>
      </c>
      <c r="D252" s="52">
        <v>157.69999999999999</v>
      </c>
      <c r="E252" s="53">
        <v>229.93</v>
      </c>
      <c r="F252" s="53">
        <v>37.140599999999999</v>
      </c>
      <c r="H252" s="56">
        <f t="shared" si="19"/>
        <v>9.3569364614365297E-2</v>
      </c>
      <c r="I252" s="56">
        <f t="shared" si="19"/>
        <v>2.5572915727055161E-2</v>
      </c>
      <c r="J252" s="56">
        <f t="shared" si="19"/>
        <v>4.0901262087971367E-2</v>
      </c>
      <c r="K252" s="56">
        <f t="shared" si="19"/>
        <v>3.8029755595759704E-2</v>
      </c>
      <c r="L252" s="56">
        <f t="shared" si="19"/>
        <v>1.6987575810847633E-2</v>
      </c>
      <c r="M252" s="56">
        <f>LN('[2]Data SPX'!B265/'[2]Data SPX'!B264)</f>
        <v>2.8122645195320206E-2</v>
      </c>
      <c r="N252" s="56">
        <f>'[2]Data TBILL3M'!B251/100/12</f>
        <v>1.2833333333333334E-3</v>
      </c>
      <c r="P252" s="55">
        <f t="shared" si="18"/>
        <v>8.9761031281031967E-2</v>
      </c>
      <c r="Q252" s="55">
        <f t="shared" si="18"/>
        <v>2.1764582393721827E-2</v>
      </c>
      <c r="R252" s="55">
        <f t="shared" si="18"/>
        <v>3.709292875463803E-2</v>
      </c>
      <c r="S252" s="55">
        <f t="shared" si="18"/>
        <v>3.4221422262426374E-2</v>
      </c>
      <c r="T252" s="55">
        <f t="shared" si="18"/>
        <v>1.31792424775143E-2</v>
      </c>
      <c r="U252" s="55">
        <f t="shared" si="17"/>
        <v>2.6839311861986872E-2</v>
      </c>
      <c r="W252" s="51"/>
    </row>
    <row r="253" spans="1:23" x14ac:dyDescent="0.35">
      <c r="A253" s="51">
        <v>43861</v>
      </c>
      <c r="B253" s="52">
        <v>77.349999999999994</v>
      </c>
      <c r="C253" s="52">
        <v>2007.78</v>
      </c>
      <c r="D253" s="52">
        <v>170.23</v>
      </c>
      <c r="E253" s="53">
        <v>237.75</v>
      </c>
      <c r="F253" s="53">
        <v>35.301600000000001</v>
      </c>
      <c r="H253" s="56">
        <f t="shared" si="19"/>
        <v>5.3098072430084506E-2</v>
      </c>
      <c r="I253" s="56">
        <f t="shared" si="19"/>
        <v>8.3131309704577952E-2</v>
      </c>
      <c r="J253" s="56">
        <f t="shared" si="19"/>
        <v>7.6455969857486469E-2</v>
      </c>
      <c r="K253" s="56">
        <f t="shared" si="19"/>
        <v>3.3444786651589974E-2</v>
      </c>
      <c r="L253" s="56">
        <f t="shared" si="19"/>
        <v>-5.0782422191814808E-2</v>
      </c>
      <c r="M253" s="56">
        <f>LN('[2]Data SPX'!B266/'[2]Data SPX'!B265)</f>
        <v>2.1072059882693006E-3</v>
      </c>
      <c r="N253" s="56">
        <f>'[2]Data TBILL3M'!B252/100/12</f>
        <v>1.2666666666666666E-3</v>
      </c>
      <c r="P253" s="55">
        <f t="shared" si="18"/>
        <v>4.9289739096751176E-2</v>
      </c>
      <c r="Q253" s="55">
        <f t="shared" si="18"/>
        <v>7.9322976371244622E-2</v>
      </c>
      <c r="R253" s="55">
        <f t="shared" si="18"/>
        <v>7.2647636524153139E-2</v>
      </c>
      <c r="S253" s="55">
        <f t="shared" si="18"/>
        <v>2.963645331825664E-2</v>
      </c>
      <c r="T253" s="55">
        <f t="shared" si="18"/>
        <v>-5.4590755525148138E-2</v>
      </c>
      <c r="U253" s="55">
        <f t="shared" si="17"/>
        <v>8.4053932160263402E-4</v>
      </c>
      <c r="W253" s="51"/>
    </row>
    <row r="254" spans="1:23" x14ac:dyDescent="0.35">
      <c r="A254" s="51">
        <v>43889</v>
      </c>
      <c r="B254" s="52">
        <v>68.658000000000001</v>
      </c>
      <c r="C254" s="52">
        <v>1889.27</v>
      </c>
      <c r="D254" s="52">
        <v>162.01</v>
      </c>
      <c r="E254" s="53">
        <v>200.77</v>
      </c>
      <c r="F254" s="53">
        <v>31.680499999999999</v>
      </c>
      <c r="H254" s="56">
        <f t="shared" si="19"/>
        <v>-0.11920291845544233</v>
      </c>
      <c r="I254" s="56">
        <f t="shared" si="19"/>
        <v>-6.0839123000049143E-2</v>
      </c>
      <c r="J254" s="56">
        <f t="shared" si="19"/>
        <v>-4.9492402104152303E-2</v>
      </c>
      <c r="K254" s="56">
        <f t="shared" si="19"/>
        <v>-0.16905972716001255</v>
      </c>
      <c r="L254" s="56">
        <f t="shared" si="19"/>
        <v>-0.10822693904114548</v>
      </c>
      <c r="M254" s="56">
        <f>LN('[2]Data SPX'!B267/'[2]Data SPX'!B266)</f>
        <v>-7.6460599767592369E-2</v>
      </c>
      <c r="N254" s="56">
        <f>'[2]Data TBILL3M'!B253/100/12</f>
        <v>1.2666666666666666E-3</v>
      </c>
      <c r="P254" s="55">
        <f t="shared" si="18"/>
        <v>-0.12301125178877566</v>
      </c>
      <c r="Q254" s="55">
        <f t="shared" si="18"/>
        <v>-6.464745633338248E-2</v>
      </c>
      <c r="R254" s="55">
        <f t="shared" si="18"/>
        <v>-5.3300735437485633E-2</v>
      </c>
      <c r="S254" s="55">
        <f t="shared" si="18"/>
        <v>-0.17286806049334588</v>
      </c>
      <c r="T254" s="55">
        <f t="shared" si="18"/>
        <v>-0.11203527237447881</v>
      </c>
      <c r="U254" s="55">
        <f t="shared" si="17"/>
        <v>-7.7727266434259035E-2</v>
      </c>
      <c r="W254" s="51"/>
    </row>
    <row r="255" spans="1:23" x14ac:dyDescent="0.35">
      <c r="A255" s="51">
        <v>43921</v>
      </c>
      <c r="B255" s="52">
        <v>63.575000000000003</v>
      </c>
      <c r="C255" s="52">
        <v>1949.74</v>
      </c>
      <c r="D255" s="52">
        <v>157.71</v>
      </c>
      <c r="E255" s="53">
        <v>154.59</v>
      </c>
      <c r="F255" s="53">
        <v>30.941099999999999</v>
      </c>
      <c r="H255" s="56">
        <f t="shared" si="19"/>
        <v>-7.6917347255449339E-2</v>
      </c>
      <c r="I255" s="56">
        <f t="shared" si="19"/>
        <v>3.1505519278524838E-2</v>
      </c>
      <c r="J255" s="56">
        <f t="shared" si="19"/>
        <v>-2.69001582228603E-2</v>
      </c>
      <c r="K255" s="56">
        <f t="shared" si="19"/>
        <v>-0.26138352325724451</v>
      </c>
      <c r="L255" s="56">
        <f t="shared" si="19"/>
        <v>-2.3615952454410422E-2</v>
      </c>
      <c r="M255" s="56">
        <f>LN('[2]Data SPX'!B268/'[2]Data SPX'!B267)</f>
        <v>-4.8741333383140663E-2</v>
      </c>
      <c r="N255" s="56">
        <f>'[2]Data TBILL3M'!B254/100/12</f>
        <v>2.4166666666666664E-4</v>
      </c>
      <c r="P255" s="55">
        <f t="shared" si="18"/>
        <v>-8.072568058878267E-2</v>
      </c>
      <c r="Q255" s="55">
        <f t="shared" si="18"/>
        <v>2.7697185945191504E-2</v>
      </c>
      <c r="R255" s="55">
        <f t="shared" si="18"/>
        <v>-3.0708491556193634E-2</v>
      </c>
      <c r="S255" s="55">
        <f t="shared" si="18"/>
        <v>-0.26519185659057787</v>
      </c>
      <c r="T255" s="55">
        <f t="shared" si="18"/>
        <v>-2.7424285787743755E-2</v>
      </c>
      <c r="U255" s="55">
        <f t="shared" si="17"/>
        <v>-4.8983000049807331E-2</v>
      </c>
      <c r="W255" s="51"/>
    </row>
    <row r="256" spans="1:23" x14ac:dyDescent="0.35">
      <c r="A256" s="51">
        <v>43951</v>
      </c>
      <c r="B256" s="52">
        <v>73.497</v>
      </c>
      <c r="C256" s="52">
        <v>2468.9899999999998</v>
      </c>
      <c r="D256" s="52">
        <v>179.21</v>
      </c>
      <c r="E256" s="53">
        <v>183.42</v>
      </c>
      <c r="F256" s="53">
        <v>36.363300000000002</v>
      </c>
      <c r="H256" s="56">
        <f t="shared" si="19"/>
        <v>0.14502427775106802</v>
      </c>
      <c r="I256" s="56">
        <f t="shared" si="19"/>
        <v>0.23611312977943488</v>
      </c>
      <c r="J256" s="56">
        <f t="shared" si="19"/>
        <v>0.12780039905583088</v>
      </c>
      <c r="K256" s="56">
        <f t="shared" si="19"/>
        <v>0.17100215412255554</v>
      </c>
      <c r="L256" s="56">
        <f t="shared" si="19"/>
        <v>0.16147462707128005</v>
      </c>
      <c r="M256" s="56">
        <f>LN('[2]Data SPX'!B269/'[2]Data SPX'!B268)</f>
        <v>1.288459242865104E-2</v>
      </c>
      <c r="N256" s="56">
        <f>'[2]Data TBILL3M'!B255/100/12</f>
        <v>1.1666666666666668E-4</v>
      </c>
      <c r="P256" s="55">
        <f t="shared" si="18"/>
        <v>0.14121594441773469</v>
      </c>
      <c r="Q256" s="55">
        <f t="shared" si="18"/>
        <v>0.23230479644610155</v>
      </c>
      <c r="R256" s="55">
        <f t="shared" si="18"/>
        <v>0.12399206572249755</v>
      </c>
      <c r="S256" s="55">
        <f t="shared" si="18"/>
        <v>0.16719382078922221</v>
      </c>
      <c r="T256" s="55">
        <f t="shared" si="18"/>
        <v>0.15766629373794672</v>
      </c>
      <c r="U256" s="55">
        <f t="shared" si="17"/>
        <v>1.2767925761984374E-2</v>
      </c>
      <c r="W256" s="51"/>
    </row>
    <row r="257" spans="1:23" x14ac:dyDescent="0.35">
      <c r="A257" s="51">
        <v>43980</v>
      </c>
      <c r="B257" s="52">
        <v>79.48</v>
      </c>
      <c r="C257" s="52">
        <v>2433.16</v>
      </c>
      <c r="D257" s="52">
        <v>183.25</v>
      </c>
      <c r="E257" s="53">
        <v>196.49</v>
      </c>
      <c r="F257" s="53">
        <v>36.202199999999998</v>
      </c>
      <c r="H257" s="56">
        <f t="shared" si="19"/>
        <v>7.8260828624364759E-2</v>
      </c>
      <c r="I257" s="56">
        <f t="shared" si="19"/>
        <v>-1.4618336059736444E-2</v>
      </c>
      <c r="J257" s="56">
        <f t="shared" si="19"/>
        <v>2.2293038211463449E-2</v>
      </c>
      <c r="K257" s="56">
        <f t="shared" si="19"/>
        <v>6.8832934298306461E-2</v>
      </c>
      <c r="L257" s="56">
        <f t="shared" si="19"/>
        <v>-4.4401338010748191E-3</v>
      </c>
      <c r="M257" s="56">
        <f>LN('[2]Data SPX'!B270/'[2]Data SPX'!B269)</f>
        <v>7.4207054232593744E-2</v>
      </c>
      <c r="N257" s="56">
        <f>'[2]Data TBILL3M'!B256/100/12</f>
        <v>1.0833333333333333E-4</v>
      </c>
      <c r="P257" s="55">
        <f t="shared" si="18"/>
        <v>7.4452495291031429E-2</v>
      </c>
      <c r="Q257" s="55">
        <f t="shared" si="18"/>
        <v>-1.8426669393069778E-2</v>
      </c>
      <c r="R257" s="55">
        <f t="shared" si="18"/>
        <v>1.8484704878130115E-2</v>
      </c>
      <c r="S257" s="55">
        <f t="shared" si="18"/>
        <v>6.5024600964973131E-2</v>
      </c>
      <c r="T257" s="55">
        <f t="shared" si="18"/>
        <v>-8.2484671344081537E-3</v>
      </c>
      <c r="U257" s="55">
        <f t="shared" si="17"/>
        <v>7.4098720899260409E-2</v>
      </c>
      <c r="W257" s="51"/>
    </row>
    <row r="258" spans="1:23" x14ac:dyDescent="0.35">
      <c r="A258" s="51">
        <v>44012</v>
      </c>
      <c r="B258" s="52">
        <v>91.147000000000006</v>
      </c>
      <c r="C258" s="52">
        <v>2758.7</v>
      </c>
      <c r="D258" s="52">
        <v>203.51</v>
      </c>
      <c r="E258" s="53">
        <v>197.62</v>
      </c>
      <c r="F258" s="53">
        <v>30.997900000000001</v>
      </c>
      <c r="H258" s="56">
        <f t="shared" si="19"/>
        <v>0.13696817011828841</v>
      </c>
      <c r="I258" s="56">
        <f t="shared" si="19"/>
        <v>0.12556873020179271</v>
      </c>
      <c r="J258" s="56">
        <f t="shared" si="19"/>
        <v>0.10486380295769608</v>
      </c>
      <c r="K258" s="56">
        <f t="shared" si="19"/>
        <v>5.7344553377122603E-3</v>
      </c>
      <c r="L258" s="56">
        <f t="shared" si="19"/>
        <v>-0.15520043021068128</v>
      </c>
      <c r="M258" s="56">
        <f>LN('[2]Data SPX'!B271/'[2]Data SPX'!B270)</f>
        <v>-4.3640354063640132E-3</v>
      </c>
      <c r="N258" s="56">
        <f>'[2]Data TBILL3M'!B257/100/12</f>
        <v>1.3333333333333334E-4</v>
      </c>
      <c r="P258" s="55">
        <f t="shared" si="18"/>
        <v>0.13315983678495508</v>
      </c>
      <c r="Q258" s="55">
        <f t="shared" si="18"/>
        <v>0.12176039686845938</v>
      </c>
      <c r="R258" s="55">
        <f t="shared" si="18"/>
        <v>0.10105546962436275</v>
      </c>
      <c r="S258" s="55">
        <f t="shared" si="18"/>
        <v>1.9261220043789266E-3</v>
      </c>
      <c r="T258" s="55">
        <f t="shared" si="18"/>
        <v>-0.15900876354401461</v>
      </c>
      <c r="U258" s="55">
        <f t="shared" si="17"/>
        <v>-4.4973687396973466E-3</v>
      </c>
      <c r="W258" s="51"/>
    </row>
    <row r="259" spans="1:23" x14ac:dyDescent="0.35">
      <c r="A259" s="51">
        <v>44043</v>
      </c>
      <c r="B259" s="52">
        <v>106.372</v>
      </c>
      <c r="C259" s="52">
        <v>3165.94</v>
      </c>
      <c r="D259" s="52">
        <v>205.01</v>
      </c>
      <c r="E259" s="53">
        <v>197.96</v>
      </c>
      <c r="F259" s="53">
        <v>36.4771</v>
      </c>
      <c r="H259" s="56">
        <f t="shared" si="19"/>
        <v>0.15446879657878779</v>
      </c>
      <c r="I259" s="56">
        <f t="shared" si="19"/>
        <v>0.13769045564692634</v>
      </c>
      <c r="J259" s="56">
        <f t="shared" si="19"/>
        <v>7.3436147120266582E-3</v>
      </c>
      <c r="K259" s="56">
        <f t="shared" si="19"/>
        <v>1.7189953168686408E-3</v>
      </c>
      <c r="L259" s="56">
        <f t="shared" si="19"/>
        <v>0.16276520617707796</v>
      </c>
      <c r="M259" s="56">
        <f>LN('[2]Data SPX'!B272/'[2]Data SPX'!B271)</f>
        <v>5.5996362105928406E-2</v>
      </c>
      <c r="N259" s="56">
        <f>'[2]Data TBILL3M'!B258/100/12</f>
        <v>1.0833333333333333E-4</v>
      </c>
      <c r="P259" s="55">
        <f t="shared" si="18"/>
        <v>0.15066046324545446</v>
      </c>
      <c r="Q259" s="55">
        <f t="shared" si="18"/>
        <v>0.133882122313593</v>
      </c>
      <c r="R259" s="55">
        <f t="shared" si="18"/>
        <v>3.5352813786933245E-3</v>
      </c>
      <c r="S259" s="55">
        <f t="shared" si="18"/>
        <v>-2.0893380164646929E-3</v>
      </c>
      <c r="T259" s="55">
        <f t="shared" si="18"/>
        <v>0.15895687284374463</v>
      </c>
      <c r="U259" s="55">
        <f t="shared" si="17"/>
        <v>5.5888028772595071E-2</v>
      </c>
      <c r="W259" s="51"/>
    </row>
    <row r="260" spans="1:23" x14ac:dyDescent="0.35">
      <c r="A260" s="51">
        <v>44074</v>
      </c>
      <c r="B260" s="52">
        <v>129.34</v>
      </c>
      <c r="C260" s="52">
        <v>3444.71</v>
      </c>
      <c r="D260" s="52">
        <v>225.53</v>
      </c>
      <c r="E260" s="53">
        <v>204.87</v>
      </c>
      <c r="F260" s="53">
        <v>35.823</v>
      </c>
      <c r="H260" s="56">
        <f t="shared" si="19"/>
        <v>0.19550221163775436</v>
      </c>
      <c r="I260" s="56">
        <f t="shared" si="19"/>
        <v>8.4389711030256304E-2</v>
      </c>
      <c r="J260" s="56">
        <f t="shared" si="19"/>
        <v>9.5394429351533458E-2</v>
      </c>
      <c r="K260" s="56">
        <f t="shared" si="19"/>
        <v>3.4310641557422208E-2</v>
      </c>
      <c r="L260" s="56">
        <f t="shared" si="19"/>
        <v>-1.8094521212794454E-2</v>
      </c>
      <c r="M260" s="56">
        <f>LN('[2]Data SPX'!B273/'[2]Data SPX'!B272)</f>
        <v>6.0248171743210656E-2</v>
      </c>
      <c r="N260" s="56">
        <f>'[2]Data TBILL3M'!B259/100/12</f>
        <v>8.3333333333333331E-5</v>
      </c>
      <c r="P260" s="55">
        <f t="shared" si="18"/>
        <v>0.19169387830442103</v>
      </c>
      <c r="Q260" s="55">
        <f t="shared" si="18"/>
        <v>8.0581377696922973E-2</v>
      </c>
      <c r="R260" s="55">
        <f t="shared" si="18"/>
        <v>9.1586096018200128E-2</v>
      </c>
      <c r="S260" s="55">
        <f t="shared" si="18"/>
        <v>3.0502308224088875E-2</v>
      </c>
      <c r="T260" s="55">
        <f t="shared" si="18"/>
        <v>-2.1902854546127788E-2</v>
      </c>
      <c r="U260" s="55">
        <f t="shared" si="17"/>
        <v>6.0164838409877325E-2</v>
      </c>
      <c r="W260" s="51"/>
    </row>
    <row r="261" spans="1:23" x14ac:dyDescent="0.35">
      <c r="A261" s="51">
        <v>44104</v>
      </c>
      <c r="B261" s="52">
        <v>115.64</v>
      </c>
      <c r="C261" s="52">
        <v>3148.44</v>
      </c>
      <c r="D261" s="52">
        <v>210.33</v>
      </c>
      <c r="E261" s="53">
        <v>200.97</v>
      </c>
      <c r="F261" s="53">
        <v>34.789700000000003</v>
      </c>
      <c r="H261" s="56">
        <f t="shared" si="19"/>
        <v>-0.11196267887030145</v>
      </c>
      <c r="I261" s="56">
        <f t="shared" si="19"/>
        <v>-8.993262887990125E-2</v>
      </c>
      <c r="J261" s="56">
        <f t="shared" si="19"/>
        <v>-6.9775461901031066E-2</v>
      </c>
      <c r="K261" s="56">
        <f t="shared" si="19"/>
        <v>-1.921998845282177E-2</v>
      </c>
      <c r="L261" s="56">
        <f t="shared" si="19"/>
        <v>-2.9268779260263184E-2</v>
      </c>
      <c r="M261" s="56">
        <f>LN('[2]Data SPX'!B274/'[2]Data SPX'!B273)</f>
        <v>-4.2314571734381919E-2</v>
      </c>
      <c r="N261" s="56">
        <f>'[2]Data TBILL3M'!B260/100/12</f>
        <v>9.1666666666666668E-5</v>
      </c>
      <c r="P261" s="55">
        <f t="shared" si="18"/>
        <v>-0.11577101220363478</v>
      </c>
      <c r="Q261" s="55">
        <f t="shared" si="18"/>
        <v>-9.374096221323458E-2</v>
      </c>
      <c r="R261" s="55">
        <f t="shared" si="18"/>
        <v>-7.3583795234364396E-2</v>
      </c>
      <c r="S261" s="55">
        <f t="shared" si="18"/>
        <v>-2.3028321786155104E-2</v>
      </c>
      <c r="T261" s="55">
        <f t="shared" si="18"/>
        <v>-3.3077112593596518E-2</v>
      </c>
      <c r="U261" s="55">
        <f t="shared" si="17"/>
        <v>-4.2406238401048582E-2</v>
      </c>
      <c r="W261" s="51"/>
    </row>
    <row r="262" spans="1:23" x14ac:dyDescent="0.35">
      <c r="A262" s="51">
        <v>44134</v>
      </c>
      <c r="B262" s="52">
        <v>108.97</v>
      </c>
      <c r="C262" s="52">
        <v>3036.77</v>
      </c>
      <c r="D262" s="52">
        <v>202.47</v>
      </c>
      <c r="E262" s="53">
        <v>189.04</v>
      </c>
      <c r="F262" s="53">
        <v>33.633200000000002</v>
      </c>
      <c r="H262" s="56">
        <f t="shared" si="19"/>
        <v>-5.9409302159350516E-2</v>
      </c>
      <c r="I262" s="56">
        <f t="shared" si="19"/>
        <v>-3.6112641506550094E-2</v>
      </c>
      <c r="J262" s="56">
        <f t="shared" si="19"/>
        <v>-3.8085998463561255E-2</v>
      </c>
      <c r="K262" s="56">
        <f t="shared" si="19"/>
        <v>-6.1197010309633496E-2</v>
      </c>
      <c r="L262" s="56">
        <f t="shared" si="19"/>
        <v>-3.3807691596608506E-2</v>
      </c>
      <c r="M262" s="56">
        <f>LN('[2]Data SPX'!B275/'[2]Data SPX'!B274)</f>
        <v>-1.8531848871134252E-2</v>
      </c>
      <c r="N262" s="56">
        <f>'[2]Data TBILL3M'!B261/100/12</f>
        <v>8.3333333333333331E-5</v>
      </c>
      <c r="P262" s="55">
        <f t="shared" ref="P262:T279" si="20">H262-$N$6</f>
        <v>-6.3217635492683846E-2</v>
      </c>
      <c r="Q262" s="55">
        <f t="shared" si="20"/>
        <v>-3.9920974839883425E-2</v>
      </c>
      <c r="R262" s="55">
        <f t="shared" si="20"/>
        <v>-4.1894331796894585E-2</v>
      </c>
      <c r="S262" s="55">
        <f t="shared" si="20"/>
        <v>-6.5005343642966826E-2</v>
      </c>
      <c r="T262" s="55">
        <f t="shared" si="20"/>
        <v>-3.7616024929941844E-2</v>
      </c>
      <c r="U262" s="55">
        <f t="shared" si="17"/>
        <v>-1.8615182204467586E-2</v>
      </c>
      <c r="W262" s="51"/>
    </row>
    <row r="263" spans="1:23" x14ac:dyDescent="0.35">
      <c r="A263" s="51">
        <v>44165</v>
      </c>
      <c r="B263" s="52">
        <v>119.07</v>
      </c>
      <c r="C263" s="52">
        <v>3169.34</v>
      </c>
      <c r="D263" s="52">
        <v>214.07</v>
      </c>
      <c r="E263" s="53">
        <v>230.58</v>
      </c>
      <c r="F263" s="53">
        <v>38.31</v>
      </c>
      <c r="H263" s="56">
        <f t="shared" si="19"/>
        <v>8.8638940474288871E-2</v>
      </c>
      <c r="I263" s="56">
        <f t="shared" si="19"/>
        <v>4.2728913754556321E-2</v>
      </c>
      <c r="J263" s="56">
        <f t="shared" si="19"/>
        <v>5.5711336915706233E-2</v>
      </c>
      <c r="K263" s="56">
        <f t="shared" si="19"/>
        <v>0.19863924092615537</v>
      </c>
      <c r="L263" s="56">
        <f t="shared" si="19"/>
        <v>0.13019728435007202</v>
      </c>
      <c r="M263" s="56">
        <f>LN('[2]Data SPX'!B276/'[2]Data SPX'!B275)</f>
        <v>9.8201631785980528E-2</v>
      </c>
      <c r="N263" s="56">
        <f>'[2]Data TBILL3M'!B262/100/12</f>
        <v>7.4999999999999993E-5</v>
      </c>
      <c r="P263" s="55">
        <f t="shared" si="20"/>
        <v>8.4830607140955541E-2</v>
      </c>
      <c r="Q263" s="55">
        <f t="shared" si="20"/>
        <v>3.8920580421222983E-2</v>
      </c>
      <c r="R263" s="55">
        <f t="shared" si="20"/>
        <v>5.1903003582372903E-2</v>
      </c>
      <c r="S263" s="55">
        <f t="shared" si="20"/>
        <v>0.19483090759282204</v>
      </c>
      <c r="T263" s="55">
        <f t="shared" si="20"/>
        <v>0.12638895101673869</v>
      </c>
      <c r="U263" s="55">
        <f t="shared" ref="U263:U279" si="21">M263-N263</f>
        <v>9.8126631785980523E-2</v>
      </c>
      <c r="W263" s="51"/>
    </row>
    <row r="264" spans="1:23" x14ac:dyDescent="0.35">
      <c r="A264" s="51">
        <v>44196</v>
      </c>
      <c r="B264" s="52">
        <v>132.61000000000001</v>
      </c>
      <c r="C264" s="52">
        <v>3256.88</v>
      </c>
      <c r="D264" s="52">
        <v>222.42</v>
      </c>
      <c r="E264" s="53">
        <v>263.70999999999998</v>
      </c>
      <c r="F264" s="53">
        <v>36.81</v>
      </c>
      <c r="H264" s="56">
        <f t="shared" si="19"/>
        <v>0.10770093422642409</v>
      </c>
      <c r="I264" s="56">
        <f t="shared" si="19"/>
        <v>2.7246317574712228E-2</v>
      </c>
      <c r="J264" s="56">
        <f t="shared" si="19"/>
        <v>3.8264422051564689E-2</v>
      </c>
      <c r="K264" s="56">
        <f t="shared" si="19"/>
        <v>0.13425214071634231</v>
      </c>
      <c r="L264" s="56">
        <f t="shared" si="19"/>
        <v>-3.9941411321627818E-2</v>
      </c>
      <c r="M264" s="56">
        <f>LN('[2]Data SPX'!B277/'[2]Data SPX'!B276)</f>
        <v>3.1825531735077517E-2</v>
      </c>
      <c r="N264" s="56">
        <f>'[2]Data TBILL3M'!B263/100/12</f>
        <v>7.4999999999999993E-5</v>
      </c>
      <c r="P264" s="55">
        <f t="shared" si="20"/>
        <v>0.10389260089309076</v>
      </c>
      <c r="Q264" s="55">
        <f t="shared" si="20"/>
        <v>2.3437984241378895E-2</v>
      </c>
      <c r="R264" s="55">
        <f t="shared" si="20"/>
        <v>3.4456088718231359E-2</v>
      </c>
      <c r="S264" s="55">
        <f t="shared" si="20"/>
        <v>0.13044380738300898</v>
      </c>
      <c r="T264" s="55">
        <f t="shared" si="20"/>
        <v>-4.3749744654961148E-2</v>
      </c>
      <c r="U264" s="55">
        <f t="shared" si="21"/>
        <v>3.1750531735077518E-2</v>
      </c>
      <c r="W264" s="51"/>
    </row>
    <row r="265" spans="1:23" x14ac:dyDescent="0.35">
      <c r="A265" s="51">
        <v>44225</v>
      </c>
      <c r="B265" s="52">
        <v>131.83000000000001</v>
      </c>
      <c r="C265" s="52">
        <v>3206.2</v>
      </c>
      <c r="D265" s="52">
        <v>231.96</v>
      </c>
      <c r="E265" s="53">
        <v>271.17</v>
      </c>
      <c r="F265" s="53">
        <v>35.9</v>
      </c>
      <c r="H265" s="56">
        <f t="shared" si="19"/>
        <v>-5.8992759196290377E-3</v>
      </c>
      <c r="I265" s="56">
        <f t="shared" si="19"/>
        <v>-1.5683246620698001E-2</v>
      </c>
      <c r="J265" s="56">
        <f t="shared" si="19"/>
        <v>4.1997456617543977E-2</v>
      </c>
      <c r="K265" s="56">
        <f t="shared" si="19"/>
        <v>2.7895915957279509E-2</v>
      </c>
      <c r="L265" s="56">
        <f t="shared" si="19"/>
        <v>-2.503225189669667E-2</v>
      </c>
      <c r="M265" s="56">
        <f>LN('[2]Data SPX'!B278/'[2]Data SPX'!B277)</f>
        <v>-1.0909165309485614E-2</v>
      </c>
      <c r="N265" s="56">
        <f>'[2]Data TBILL3M'!B264/100/12</f>
        <v>6.666666666666667E-5</v>
      </c>
      <c r="P265" s="55">
        <f t="shared" si="20"/>
        <v>-9.7076092529623723E-3</v>
      </c>
      <c r="Q265" s="55">
        <f t="shared" si="20"/>
        <v>-1.9491579954031335E-2</v>
      </c>
      <c r="R265" s="55">
        <f t="shared" si="20"/>
        <v>3.8189123284210647E-2</v>
      </c>
      <c r="S265" s="55">
        <f t="shared" si="20"/>
        <v>2.4087582623946176E-2</v>
      </c>
      <c r="T265" s="55">
        <f t="shared" si="20"/>
        <v>-2.8840585230030004E-2</v>
      </c>
      <c r="U265" s="55">
        <f t="shared" si="21"/>
        <v>-1.0975831976152281E-2</v>
      </c>
      <c r="W265" s="51"/>
    </row>
    <row r="266" spans="1:23" x14ac:dyDescent="0.35">
      <c r="A266" s="51">
        <v>44253</v>
      </c>
      <c r="B266" s="52">
        <v>121.28</v>
      </c>
      <c r="C266" s="52">
        <v>3092.93</v>
      </c>
      <c r="D266" s="52">
        <v>232.38</v>
      </c>
      <c r="E266" s="53">
        <v>319.48</v>
      </c>
      <c r="F266" s="53">
        <v>33.49</v>
      </c>
      <c r="H266" s="56">
        <f t="shared" si="19"/>
        <v>-8.3411291875817084E-2</v>
      </c>
      <c r="I266" s="56">
        <f t="shared" si="19"/>
        <v>-3.5967573575716387E-2</v>
      </c>
      <c r="J266" s="56">
        <f t="shared" si="19"/>
        <v>1.8090197464760006E-3</v>
      </c>
      <c r="K266" s="56">
        <f t="shared" si="19"/>
        <v>0.16394874357075892</v>
      </c>
      <c r="L266" s="56">
        <f t="shared" si="19"/>
        <v>-6.9490408688119912E-2</v>
      </c>
      <c r="M266" s="56">
        <f>LN('[2]Data SPX'!B279/'[2]Data SPX'!B278)</f>
        <v>2.6994502479112198E-2</v>
      </c>
      <c r="N266" s="56">
        <f>'[2]Data TBILL3M'!B265/100/12</f>
        <v>3.3333333333333335E-5</v>
      </c>
      <c r="P266" s="55">
        <f t="shared" si="20"/>
        <v>-8.7219625209150414E-2</v>
      </c>
      <c r="Q266" s="55">
        <f t="shared" si="20"/>
        <v>-3.9775906909049724E-2</v>
      </c>
      <c r="R266" s="55">
        <f t="shared" si="20"/>
        <v>-1.9993135868573331E-3</v>
      </c>
      <c r="S266" s="55">
        <f t="shared" si="20"/>
        <v>0.16014041023742559</v>
      </c>
      <c r="T266" s="55">
        <f t="shared" si="20"/>
        <v>-7.3298742021453242E-2</v>
      </c>
      <c r="U266" s="55">
        <f t="shared" si="21"/>
        <v>2.6961169145778865E-2</v>
      </c>
      <c r="W266" s="51"/>
    </row>
    <row r="267" spans="1:23" x14ac:dyDescent="0.35">
      <c r="A267" s="51">
        <v>44286</v>
      </c>
      <c r="B267" s="52">
        <v>122.19</v>
      </c>
      <c r="C267" s="52">
        <v>3094.65</v>
      </c>
      <c r="D267" s="52">
        <v>235.77</v>
      </c>
      <c r="E267" s="53">
        <v>327</v>
      </c>
      <c r="F267" s="53">
        <v>36.229999999999997</v>
      </c>
      <c r="H267" s="56">
        <f t="shared" si="19"/>
        <v>7.4752884343693747E-3</v>
      </c>
      <c r="I267" s="56">
        <f t="shared" si="19"/>
        <v>5.5595242220783181E-4</v>
      </c>
      <c r="J267" s="56">
        <f t="shared" si="19"/>
        <v>1.4482790791477403E-2</v>
      </c>
      <c r="K267" s="56">
        <f t="shared" si="19"/>
        <v>2.3265496848065104E-2</v>
      </c>
      <c r="L267" s="56">
        <f t="shared" si="19"/>
        <v>7.8640618100872528E-2</v>
      </c>
      <c r="M267" s="56">
        <f>LN('[2]Data SPX'!B280/'[2]Data SPX'!B279)</f>
        <v>3.8870370015835945E-2</v>
      </c>
      <c r="N267" s="56">
        <f>'[2]Data TBILL3M'!B266/100/12</f>
        <v>2.4999999999999998E-5</v>
      </c>
      <c r="P267" s="55">
        <f t="shared" si="20"/>
        <v>3.666955101036041E-3</v>
      </c>
      <c r="Q267" s="55">
        <f t="shared" si="20"/>
        <v>-3.2523809111255019E-3</v>
      </c>
      <c r="R267" s="55">
        <f t="shared" si="20"/>
        <v>1.067445745814407E-2</v>
      </c>
      <c r="S267" s="55">
        <f t="shared" si="20"/>
        <v>1.9457163514731771E-2</v>
      </c>
      <c r="T267" s="55">
        <f t="shared" si="20"/>
        <v>7.4832284767539198E-2</v>
      </c>
      <c r="U267" s="55">
        <f t="shared" si="21"/>
        <v>3.8845370015835948E-2</v>
      </c>
      <c r="W267" s="51"/>
    </row>
    <row r="268" spans="1:23" x14ac:dyDescent="0.35">
      <c r="A268" s="51">
        <v>44316</v>
      </c>
      <c r="B268" s="52">
        <v>131.55000000000001</v>
      </c>
      <c r="C268" s="52">
        <v>3470.44</v>
      </c>
      <c r="D268" s="52">
        <v>252.18</v>
      </c>
      <c r="E268" s="53">
        <v>348.45</v>
      </c>
      <c r="F268" s="53">
        <v>38.65</v>
      </c>
      <c r="H268" s="56">
        <f t="shared" si="19"/>
        <v>7.3809797157871018E-2</v>
      </c>
      <c r="I268" s="56">
        <f t="shared" si="19"/>
        <v>0.11460657295299137</v>
      </c>
      <c r="J268" s="56">
        <f t="shared" si="19"/>
        <v>6.7286364698887033E-2</v>
      </c>
      <c r="K268" s="56">
        <f t="shared" si="19"/>
        <v>6.3534576987274466E-2</v>
      </c>
      <c r="L268" s="56">
        <f t="shared" si="19"/>
        <v>6.4659270126445137E-2</v>
      </c>
      <c r="M268" s="56">
        <f>LN('[2]Data SPX'!B281/'[2]Data SPX'!B280)</f>
        <v>5.8715526267259482E-2</v>
      </c>
      <c r="N268" s="56">
        <f>'[2]Data TBILL3M'!B267/100/12</f>
        <v>1.6666666666666667E-5</v>
      </c>
      <c r="P268" s="55">
        <f t="shared" si="20"/>
        <v>7.0001463824537688E-2</v>
      </c>
      <c r="Q268" s="55">
        <f t="shared" si="20"/>
        <v>0.11079823961965804</v>
      </c>
      <c r="R268" s="55">
        <f t="shared" si="20"/>
        <v>6.3478031365553703E-2</v>
      </c>
      <c r="S268" s="55">
        <f t="shared" si="20"/>
        <v>5.9726243653941136E-2</v>
      </c>
      <c r="T268" s="55">
        <f t="shared" si="20"/>
        <v>6.0850936793111807E-2</v>
      </c>
      <c r="U268" s="55">
        <f t="shared" si="21"/>
        <v>5.8698859600592818E-2</v>
      </c>
      <c r="W268" s="51"/>
    </row>
    <row r="269" spans="1:23" x14ac:dyDescent="0.35">
      <c r="A269" s="51">
        <v>44347</v>
      </c>
      <c r="B269" s="52">
        <v>124.63</v>
      </c>
      <c r="C269" s="52">
        <v>3225.49</v>
      </c>
      <c r="D269" s="52">
        <v>249.68</v>
      </c>
      <c r="E269" s="53">
        <v>372.02</v>
      </c>
      <c r="F269" s="53">
        <v>38.729999999999997</v>
      </c>
      <c r="H269" s="56">
        <f t="shared" si="19"/>
        <v>-5.4037659648016351E-2</v>
      </c>
      <c r="I269" s="56">
        <f t="shared" si="19"/>
        <v>-7.3196510382093599E-2</v>
      </c>
      <c r="J269" s="56">
        <f t="shared" si="19"/>
        <v>-9.9630202825563337E-3</v>
      </c>
      <c r="K269" s="56">
        <f t="shared" si="19"/>
        <v>6.5452868384277024E-2</v>
      </c>
      <c r="L269" s="56">
        <f t="shared" si="19"/>
        <v>2.0677184932298381E-3</v>
      </c>
      <c r="M269" s="56">
        <f>LN('[2]Data SPX'!B282/'[2]Data SPX'!B281)</f>
        <v>1.3542398602837411E-3</v>
      </c>
      <c r="N269" s="56">
        <f>'[2]Data TBILL3M'!B268/100/12</f>
        <v>1.6666666666666667E-5</v>
      </c>
      <c r="P269" s="55">
        <f t="shared" si="20"/>
        <v>-5.7845992981349681E-2</v>
      </c>
      <c r="Q269" s="55">
        <f t="shared" si="20"/>
        <v>-7.7004843715426929E-2</v>
      </c>
      <c r="R269" s="55">
        <f t="shared" si="20"/>
        <v>-1.3771353615889667E-2</v>
      </c>
      <c r="S269" s="55">
        <f t="shared" si="20"/>
        <v>6.1644535050943694E-2</v>
      </c>
      <c r="T269" s="55">
        <f t="shared" si="20"/>
        <v>-1.7406148401034956E-3</v>
      </c>
      <c r="U269" s="55">
        <f t="shared" si="21"/>
        <v>1.3375731936170745E-3</v>
      </c>
      <c r="W269" s="51"/>
    </row>
    <row r="270" spans="1:23" x14ac:dyDescent="0.35">
      <c r="A270" s="51">
        <v>44377</v>
      </c>
      <c r="B270" s="52">
        <v>136.94</v>
      </c>
      <c r="C270" s="52">
        <v>3441.39</v>
      </c>
      <c r="D270" s="52">
        <v>270.89999999999998</v>
      </c>
      <c r="E270" s="53">
        <v>379.53</v>
      </c>
      <c r="F270" s="53">
        <v>39.159999999999997</v>
      </c>
      <c r="H270" s="56">
        <f t="shared" si="19"/>
        <v>9.419352585463131E-2</v>
      </c>
      <c r="I270" s="56">
        <f t="shared" si="19"/>
        <v>6.4790582847719491E-2</v>
      </c>
      <c r="J270" s="56">
        <f t="shared" si="19"/>
        <v>8.1569651128525225E-2</v>
      </c>
      <c r="K270" s="56">
        <f t="shared" si="19"/>
        <v>1.9986028825882979E-2</v>
      </c>
      <c r="L270" s="56">
        <f t="shared" si="19"/>
        <v>1.1041324135648845E-2</v>
      </c>
      <c r="M270" s="56">
        <f>LN('[2]Data SPX'!B283/'[2]Data SPX'!B282)</f>
        <v>2.0151915216099121E-2</v>
      </c>
      <c r="N270" s="56">
        <f>'[2]Data TBILL3M'!B269/100/12</f>
        <v>3.3333333333333335E-5</v>
      </c>
      <c r="P270" s="55">
        <f t="shared" si="20"/>
        <v>9.038519252129798E-2</v>
      </c>
      <c r="Q270" s="55">
        <f t="shared" si="20"/>
        <v>6.0982249514386161E-2</v>
      </c>
      <c r="R270" s="55">
        <f t="shared" si="20"/>
        <v>7.7761317795191895E-2</v>
      </c>
      <c r="S270" s="55">
        <f t="shared" si="20"/>
        <v>1.6177695492549646E-2</v>
      </c>
      <c r="T270" s="55">
        <f t="shared" si="20"/>
        <v>7.2329908023155108E-3</v>
      </c>
      <c r="U270" s="55">
        <f t="shared" si="21"/>
        <v>2.0118581882765788E-2</v>
      </c>
      <c r="W270" s="51"/>
    </row>
    <row r="271" spans="1:23" x14ac:dyDescent="0.35">
      <c r="A271" s="51">
        <v>44407</v>
      </c>
      <c r="B271" s="52">
        <v>145.93</v>
      </c>
      <c r="C271" s="52">
        <v>3329.53</v>
      </c>
      <c r="D271" s="52">
        <v>284.91000000000003</v>
      </c>
      <c r="E271" s="53">
        <v>374.88</v>
      </c>
      <c r="F271" s="53">
        <v>42.81</v>
      </c>
      <c r="H271" s="56">
        <f t="shared" si="19"/>
        <v>6.3584180986737571E-2</v>
      </c>
      <c r="I271" s="56">
        <f t="shared" si="19"/>
        <v>-3.3044306648681597E-2</v>
      </c>
      <c r="J271" s="56">
        <f t="shared" si="19"/>
        <v>5.042359183192166E-2</v>
      </c>
      <c r="K271" s="56">
        <f t="shared" si="19"/>
        <v>-1.2327670335202335E-2</v>
      </c>
      <c r="L271" s="56">
        <f t="shared" si="19"/>
        <v>8.9115902494545221E-2</v>
      </c>
      <c r="M271" s="56">
        <f>LN('[2]Data SPX'!B284/'[2]Data SPX'!B283)</f>
        <v>2.5405226227241118E-2</v>
      </c>
      <c r="N271" s="56">
        <f>'[2]Data TBILL3M'!B270/100/12</f>
        <v>4.1666666666666665E-5</v>
      </c>
      <c r="P271" s="55">
        <f t="shared" si="20"/>
        <v>5.977584765340424E-2</v>
      </c>
      <c r="Q271" s="55">
        <f t="shared" si="20"/>
        <v>-3.6852639982014934E-2</v>
      </c>
      <c r="R271" s="55">
        <f t="shared" si="20"/>
        <v>4.661525849858833E-2</v>
      </c>
      <c r="S271" s="55">
        <f t="shared" si="20"/>
        <v>-1.6136003668535667E-2</v>
      </c>
      <c r="T271" s="55">
        <f t="shared" si="20"/>
        <v>8.5307569161211891E-2</v>
      </c>
      <c r="U271" s="55">
        <f t="shared" si="21"/>
        <v>2.5363559560574452E-2</v>
      </c>
      <c r="W271" s="51"/>
    </row>
    <row r="272" spans="1:23" x14ac:dyDescent="0.35">
      <c r="A272" s="51">
        <v>44439</v>
      </c>
      <c r="B272" s="52">
        <v>151.86000000000001</v>
      </c>
      <c r="C272" s="52">
        <v>3472.5</v>
      </c>
      <c r="D272" s="52">
        <v>301.88</v>
      </c>
      <c r="E272" s="53">
        <v>413.51</v>
      </c>
      <c r="F272" s="53">
        <v>46.07</v>
      </c>
      <c r="H272" s="56">
        <f t="shared" si="19"/>
        <v>3.9831989105433417E-2</v>
      </c>
      <c r="I272" s="56">
        <f t="shared" si="19"/>
        <v>4.2043642756498578E-2</v>
      </c>
      <c r="J272" s="56">
        <f t="shared" si="19"/>
        <v>5.7856246493696771E-2</v>
      </c>
      <c r="K272" s="56">
        <f t="shared" si="19"/>
        <v>9.8075723208693261E-2</v>
      </c>
      <c r="L272" s="56">
        <f t="shared" si="19"/>
        <v>7.3390258790970761E-2</v>
      </c>
      <c r="M272" s="56">
        <f>LN('[2]Data SPX'!B285/'[2]Data SPX'!B284)</f>
        <v>2.6091148138134585E-2</v>
      </c>
      <c r="N272" s="56">
        <f>'[2]Data TBILL3M'!B271/100/12</f>
        <v>4.1666666666666665E-5</v>
      </c>
      <c r="P272" s="55">
        <f t="shared" si="20"/>
        <v>3.602365577210008E-2</v>
      </c>
      <c r="Q272" s="55">
        <f t="shared" si="20"/>
        <v>3.8235309423165248E-2</v>
      </c>
      <c r="R272" s="55">
        <f t="shared" si="20"/>
        <v>5.4047913160363434E-2</v>
      </c>
      <c r="S272" s="55">
        <f t="shared" si="20"/>
        <v>9.426738987535993E-2</v>
      </c>
      <c r="T272" s="55">
        <f t="shared" si="20"/>
        <v>6.9581925457637431E-2</v>
      </c>
      <c r="U272" s="55">
        <f t="shared" si="21"/>
        <v>2.604948147146792E-2</v>
      </c>
      <c r="W272" s="51"/>
    </row>
    <row r="273" spans="1:23" x14ac:dyDescent="0.35">
      <c r="A273" s="51">
        <v>44469</v>
      </c>
      <c r="B273" s="52">
        <v>141.35</v>
      </c>
      <c r="C273" s="52">
        <v>3286.61</v>
      </c>
      <c r="D273" s="52">
        <v>281.92</v>
      </c>
      <c r="E273" s="53">
        <v>378.03</v>
      </c>
      <c r="F273" s="53">
        <v>43.01</v>
      </c>
      <c r="H273" s="56">
        <f t="shared" si="19"/>
        <v>-7.1719959645488413E-2</v>
      </c>
      <c r="I273" s="56">
        <f t="shared" si="19"/>
        <v>-5.5018157227871976E-2</v>
      </c>
      <c r="J273" s="56">
        <f t="shared" si="19"/>
        <v>-6.8406244668852909E-2</v>
      </c>
      <c r="K273" s="56">
        <f t="shared" si="19"/>
        <v>-8.9708140418467405E-2</v>
      </c>
      <c r="L273" s="56">
        <f t="shared" si="19"/>
        <v>-6.8729332152180772E-2</v>
      </c>
      <c r="M273" s="56">
        <f>LN('[2]Data SPX'!B286/'[2]Data SPX'!B285)</f>
        <v>-4.6797251692318499E-2</v>
      </c>
      <c r="N273" s="56">
        <f>'[2]Data TBILL3M'!B272/100/12</f>
        <v>3.3333333333333335E-5</v>
      </c>
      <c r="P273" s="55">
        <f t="shared" si="20"/>
        <v>-7.5528292978821743E-2</v>
      </c>
      <c r="Q273" s="55">
        <f t="shared" si="20"/>
        <v>-5.8826490561205314E-2</v>
      </c>
      <c r="R273" s="55">
        <f t="shared" si="20"/>
        <v>-7.2214578002186239E-2</v>
      </c>
      <c r="S273" s="55">
        <f t="shared" si="20"/>
        <v>-9.3516473751800736E-2</v>
      </c>
      <c r="T273" s="55">
        <f t="shared" si="20"/>
        <v>-7.2537665485514102E-2</v>
      </c>
      <c r="U273" s="55">
        <f t="shared" si="21"/>
        <v>-4.6830585025651836E-2</v>
      </c>
      <c r="W273" s="51"/>
    </row>
    <row r="274" spans="1:23" x14ac:dyDescent="0.35">
      <c r="A274" s="51">
        <v>44498</v>
      </c>
      <c r="B274" s="52">
        <v>149.80000000000001</v>
      </c>
      <c r="C274" s="52">
        <v>3372.49</v>
      </c>
      <c r="D274" s="52">
        <v>331.62</v>
      </c>
      <c r="E274" s="53">
        <v>413.35</v>
      </c>
      <c r="F274" s="53">
        <v>43.74</v>
      </c>
      <c r="H274" s="56">
        <f t="shared" ref="H274:L279" si="22">LN(B274/B273)</f>
        <v>5.8061986943519786E-2</v>
      </c>
      <c r="I274" s="56">
        <f t="shared" si="22"/>
        <v>2.5794705517510636E-2</v>
      </c>
      <c r="J274" s="56">
        <f t="shared" si="22"/>
        <v>0.16236639232541189</v>
      </c>
      <c r="K274" s="56">
        <f t="shared" si="22"/>
        <v>8.9321134148973247E-2</v>
      </c>
      <c r="L274" s="56">
        <f t="shared" si="22"/>
        <v>1.6830368452976852E-2</v>
      </c>
      <c r="M274" s="56">
        <f>LN('[2]Data SPX'!B287/'[2]Data SPX'!B286)</f>
        <v>7.120346010704455E-2</v>
      </c>
      <c r="N274" s="56">
        <f>'[2]Data TBILL3M'!B273/100/12</f>
        <v>4.1666666666666665E-5</v>
      </c>
      <c r="P274" s="55">
        <f t="shared" si="20"/>
        <v>5.4253653610186456E-2</v>
      </c>
      <c r="Q274" s="55">
        <f t="shared" si="20"/>
        <v>2.1986372184177302E-2</v>
      </c>
      <c r="R274" s="55">
        <f t="shared" si="20"/>
        <v>0.15855805899207856</v>
      </c>
      <c r="S274" s="55">
        <f t="shared" si="20"/>
        <v>8.5512800815639917E-2</v>
      </c>
      <c r="T274" s="55">
        <f t="shared" si="20"/>
        <v>1.3022035119643519E-2</v>
      </c>
      <c r="U274" s="55">
        <f t="shared" si="21"/>
        <v>7.1161793440377888E-2</v>
      </c>
      <c r="W274" s="51"/>
    </row>
    <row r="275" spans="1:23" x14ac:dyDescent="0.35">
      <c r="A275" s="51">
        <v>44530</v>
      </c>
      <c r="B275" s="52">
        <v>165.44</v>
      </c>
      <c r="C275" s="52">
        <v>3514.83</v>
      </c>
      <c r="D275" s="52">
        <v>330.59</v>
      </c>
      <c r="E275" s="53">
        <v>380.99</v>
      </c>
      <c r="F275" s="53">
        <v>53.73</v>
      </c>
      <c r="H275" s="56">
        <f t="shared" si="22"/>
        <v>9.9307520236945127E-2</v>
      </c>
      <c r="I275" s="56">
        <f t="shared" si="22"/>
        <v>4.1339816003417081E-2</v>
      </c>
      <c r="J275" s="56">
        <f t="shared" si="22"/>
        <v>-3.110798177661701E-3</v>
      </c>
      <c r="K275" s="56">
        <f t="shared" si="22"/>
        <v>-8.1521563635594929E-2</v>
      </c>
      <c r="L275" s="56">
        <f t="shared" si="22"/>
        <v>0.20570848949210824</v>
      </c>
      <c r="M275" s="56">
        <f>LN('[2]Data SPX'!B288/'[2]Data SPX'!B287)</f>
        <v>-6.2992503162146241E-3</v>
      </c>
      <c r="N275" s="56">
        <f>'[2]Data TBILL3M'!B274/100/12</f>
        <v>4.1666666666666665E-5</v>
      </c>
      <c r="P275" s="55">
        <f t="shared" si="20"/>
        <v>9.5499186903611796E-2</v>
      </c>
      <c r="Q275" s="55">
        <f t="shared" si="20"/>
        <v>3.7531482670083743E-2</v>
      </c>
      <c r="R275" s="55">
        <f t="shared" si="20"/>
        <v>-6.9191315109950347E-3</v>
      </c>
      <c r="S275" s="55">
        <f t="shared" si="20"/>
        <v>-8.5329896968928259E-2</v>
      </c>
      <c r="T275" s="55">
        <f t="shared" si="20"/>
        <v>0.20190015615877491</v>
      </c>
      <c r="U275" s="55">
        <f t="shared" si="21"/>
        <v>-6.3409169828812905E-3</v>
      </c>
      <c r="W275" s="51"/>
    </row>
    <row r="276" spans="1:23" x14ac:dyDescent="0.35">
      <c r="A276" s="51">
        <v>44561</v>
      </c>
      <c r="B276" s="52">
        <v>177.62</v>
      </c>
      <c r="C276" s="52">
        <v>3335.59</v>
      </c>
      <c r="D276" s="52">
        <v>336.32</v>
      </c>
      <c r="E276" s="53">
        <v>382.55</v>
      </c>
      <c r="F276" s="53">
        <v>59.05</v>
      </c>
      <c r="H276" s="56">
        <f t="shared" si="22"/>
        <v>7.1037845510293671E-2</v>
      </c>
      <c r="I276" s="56">
        <f t="shared" si="22"/>
        <v>-5.2341584674604376E-2</v>
      </c>
      <c r="J276" s="56">
        <f t="shared" si="22"/>
        <v>1.7184150793021463E-2</v>
      </c>
      <c r="K276" s="56">
        <f t="shared" si="22"/>
        <v>4.0862356147711139E-3</v>
      </c>
      <c r="L276" s="56">
        <f t="shared" si="22"/>
        <v>9.4413037902641231E-2</v>
      </c>
      <c r="M276" s="56">
        <f>LN('[2]Data SPX'!B289/'[2]Data SPX'!B288)</f>
        <v>3.9476881508259225E-2</v>
      </c>
      <c r="N276" s="56">
        <f>'[2]Data TBILL3M'!B275/100/12</f>
        <v>4.9999999999999996E-5</v>
      </c>
      <c r="P276" s="55">
        <f t="shared" si="20"/>
        <v>6.722951217696034E-2</v>
      </c>
      <c r="Q276" s="55">
        <f t="shared" si="20"/>
        <v>-5.6149918007937713E-2</v>
      </c>
      <c r="R276" s="55">
        <f t="shared" si="20"/>
        <v>1.3375817459688129E-2</v>
      </c>
      <c r="S276" s="55">
        <f t="shared" si="20"/>
        <v>2.7790228143778021E-4</v>
      </c>
      <c r="T276" s="55">
        <f t="shared" si="20"/>
        <v>9.0604704569307901E-2</v>
      </c>
      <c r="U276" s="55">
        <f t="shared" si="21"/>
        <v>3.9426881508259223E-2</v>
      </c>
      <c r="W276" s="51"/>
    </row>
    <row r="277" spans="1:23" x14ac:dyDescent="0.35">
      <c r="A277" s="51">
        <v>44592</v>
      </c>
      <c r="B277" s="52">
        <v>174.9</v>
      </c>
      <c r="C277" s="52">
        <v>2991.87</v>
      </c>
      <c r="D277" s="52">
        <v>310.98</v>
      </c>
      <c r="E277" s="53">
        <v>354.68</v>
      </c>
      <c r="F277" s="53">
        <v>52.69</v>
      </c>
      <c r="H277" s="56">
        <f t="shared" si="22"/>
        <v>-1.5432054805801607E-2</v>
      </c>
      <c r="I277" s="56">
        <f t="shared" si="22"/>
        <v>-0.10875096529438701</v>
      </c>
      <c r="J277" s="56">
        <f t="shared" si="22"/>
        <v>-7.8334486258916036E-2</v>
      </c>
      <c r="K277" s="56">
        <f t="shared" si="22"/>
        <v>-7.5643389166054648E-2</v>
      </c>
      <c r="L277" s="56">
        <f t="shared" si="22"/>
        <v>-0.11395885842217696</v>
      </c>
      <c r="M277" s="56">
        <f>LN('[2]Data SPX'!B290/'[2]Data SPX'!B289)</f>
        <v>-5.6589677489615429E-2</v>
      </c>
      <c r="N277" s="56">
        <f>'[2]Data TBILL3M'!B276/100/12</f>
        <v>1.25E-4</v>
      </c>
      <c r="P277" s="55">
        <f t="shared" si="20"/>
        <v>-1.924038813913494E-2</v>
      </c>
      <c r="Q277" s="55">
        <f t="shared" si="20"/>
        <v>-0.11255929862772034</v>
      </c>
      <c r="R277" s="55">
        <f t="shared" si="20"/>
        <v>-8.2142819592249366E-2</v>
      </c>
      <c r="S277" s="55">
        <f t="shared" si="20"/>
        <v>-7.9451722499387978E-2</v>
      </c>
      <c r="T277" s="55">
        <f t="shared" si="20"/>
        <v>-0.11776719175551029</v>
      </c>
      <c r="U277" s="55">
        <f t="shared" si="21"/>
        <v>-5.671467748961543E-2</v>
      </c>
      <c r="W277" s="51"/>
    </row>
    <row r="278" spans="1:23" x14ac:dyDescent="0.35">
      <c r="A278" s="51">
        <v>44620</v>
      </c>
      <c r="B278" s="52">
        <v>165.13</v>
      </c>
      <c r="C278" s="52">
        <v>3072</v>
      </c>
      <c r="D278" s="52">
        <v>298.79000000000002</v>
      </c>
      <c r="E278" s="53">
        <v>341.29</v>
      </c>
      <c r="F278" s="53">
        <v>46.94</v>
      </c>
      <c r="H278" s="56">
        <f t="shared" si="22"/>
        <v>-5.7481339549659428E-2</v>
      </c>
      <c r="I278" s="56">
        <f t="shared" si="22"/>
        <v>2.6430205314999698E-2</v>
      </c>
      <c r="J278" s="56">
        <f t="shared" si="22"/>
        <v>-3.9987615933189155E-2</v>
      </c>
      <c r="K278" s="56">
        <f t="shared" si="22"/>
        <v>-3.8483418764692898E-2</v>
      </c>
      <c r="L278" s="56">
        <f t="shared" si="22"/>
        <v>-0.11555549379831696</v>
      </c>
      <c r="M278" s="56">
        <f>LN('[2]Data SPX'!B291/'[2]Data SPX'!B290)</f>
        <v>-3.3306780565984621E-2</v>
      </c>
      <c r="N278" s="56">
        <f>'[2]Data TBILL3M'!B277/100/12</f>
        <v>2.7500000000000002E-4</v>
      </c>
      <c r="P278" s="55">
        <f t="shared" si="20"/>
        <v>-6.1289672882992766E-2</v>
      </c>
      <c r="Q278" s="55">
        <f t="shared" si="20"/>
        <v>2.2621871981666365E-2</v>
      </c>
      <c r="R278" s="55">
        <f t="shared" si="20"/>
        <v>-4.3795949266522485E-2</v>
      </c>
      <c r="S278" s="55">
        <f t="shared" si="20"/>
        <v>-4.2291752098026228E-2</v>
      </c>
      <c r="T278" s="55">
        <f t="shared" si="20"/>
        <v>-0.11936382713165029</v>
      </c>
      <c r="U278" s="55">
        <f t="shared" si="21"/>
        <v>-3.3581780565984619E-2</v>
      </c>
      <c r="W278" s="51"/>
    </row>
    <row r="279" spans="1:23" x14ac:dyDescent="0.35">
      <c r="A279" s="51">
        <v>44624</v>
      </c>
      <c r="B279" s="52">
        <v>163.22</v>
      </c>
      <c r="C279" s="52">
        <v>2911.73</v>
      </c>
      <c r="D279" s="52">
        <v>289.86</v>
      </c>
      <c r="E279" s="53">
        <v>329.67</v>
      </c>
      <c r="F279" s="53">
        <v>48.65</v>
      </c>
      <c r="H279" s="56">
        <f t="shared" si="22"/>
        <v>-1.1634058433800193E-2</v>
      </c>
      <c r="I279" s="56">
        <f t="shared" si="22"/>
        <v>-5.3581409029950476E-2</v>
      </c>
      <c r="J279" s="56">
        <f t="shared" si="22"/>
        <v>-3.0342937702110793E-2</v>
      </c>
      <c r="K279" s="56">
        <f t="shared" si="22"/>
        <v>-3.4640401620170985E-2</v>
      </c>
      <c r="L279" s="56">
        <f t="shared" si="22"/>
        <v>3.5781618209136626E-2</v>
      </c>
      <c r="M279" s="56">
        <f>LN('[2]Data SPX'!B292/'[2]Data SPX'!B291)</f>
        <v>-3.5044566901500504E-3</v>
      </c>
      <c r="N279" s="56">
        <f>'[2]Data TBILL3M'!B278/100/12</f>
        <v>0</v>
      </c>
      <c r="P279" s="55">
        <f t="shared" si="20"/>
        <v>-1.5442391767133527E-2</v>
      </c>
      <c r="Q279" s="55">
        <f t="shared" si="20"/>
        <v>-5.7389742363283813E-2</v>
      </c>
      <c r="R279" s="55">
        <f t="shared" si="20"/>
        <v>-3.4151271035444131E-2</v>
      </c>
      <c r="S279" s="55">
        <f t="shared" si="20"/>
        <v>-3.8448734953504315E-2</v>
      </c>
      <c r="T279" s="55">
        <f t="shared" si="20"/>
        <v>3.1973284875803296E-2</v>
      </c>
      <c r="U279" s="55">
        <f t="shared" si="21"/>
        <v>-3.5044566901500504E-3</v>
      </c>
      <c r="W279" s="51"/>
    </row>
    <row r="280" spans="1:23" x14ac:dyDescent="0.3">
      <c r="A280" s="51"/>
      <c r="W280" s="51"/>
    </row>
    <row r="281" spans="1:23" x14ac:dyDescent="0.3">
      <c r="A281" s="51"/>
      <c r="W281" s="51"/>
    </row>
    <row r="282" spans="1:23" x14ac:dyDescent="0.3">
      <c r="A282" s="51"/>
      <c r="W282" s="51"/>
    </row>
    <row r="283" spans="1:23" x14ac:dyDescent="0.3">
      <c r="A283" s="51"/>
      <c r="W283" s="51"/>
    </row>
    <row r="284" spans="1:23" x14ac:dyDescent="0.3">
      <c r="A284" s="51"/>
      <c r="W284" s="51"/>
    </row>
    <row r="285" spans="1:23" x14ac:dyDescent="0.3">
      <c r="A285" s="51"/>
      <c r="W285" s="51"/>
    </row>
    <row r="286" spans="1:23" x14ac:dyDescent="0.3">
      <c r="A286" s="51"/>
      <c r="W286" s="51"/>
    </row>
    <row r="287" spans="1:23" x14ac:dyDescent="0.3">
      <c r="A287" s="51"/>
      <c r="W287" s="51"/>
    </row>
    <row r="288" spans="1:23" x14ac:dyDescent="0.3">
      <c r="A288" s="51"/>
      <c r="W288" s="51"/>
    </row>
    <row r="289" spans="1:23" x14ac:dyDescent="0.3">
      <c r="A289" s="51"/>
      <c r="W289" s="51"/>
    </row>
    <row r="290" spans="1:23" x14ac:dyDescent="0.3">
      <c r="A290" s="51"/>
      <c r="W290" s="51"/>
    </row>
    <row r="291" spans="1:23" x14ac:dyDescent="0.3">
      <c r="A291" s="51"/>
      <c r="W291" s="51"/>
    </row>
    <row r="292" spans="1:23" x14ac:dyDescent="0.3">
      <c r="A292" s="51"/>
      <c r="W292" s="51"/>
    </row>
    <row r="293" spans="1:23" x14ac:dyDescent="0.3">
      <c r="A293" s="51"/>
    </row>
    <row r="294" spans="1:23" x14ac:dyDescent="0.3">
      <c r="A294" s="51"/>
    </row>
    <row r="295" spans="1:23" x14ac:dyDescent="0.3">
      <c r="A295" s="51"/>
    </row>
    <row r="296" spans="1:23" x14ac:dyDescent="0.3">
      <c r="A296" s="51"/>
    </row>
    <row r="297" spans="1:23" x14ac:dyDescent="0.3">
      <c r="A297" s="51"/>
    </row>
    <row r="298" spans="1:23" x14ac:dyDescent="0.3">
      <c r="A298" s="51"/>
    </row>
    <row r="299" spans="1:23" x14ac:dyDescent="0.3">
      <c r="A299" s="51"/>
    </row>
    <row r="300" spans="1:23" x14ac:dyDescent="0.3">
      <c r="A300" s="51"/>
    </row>
    <row r="301" spans="1:23" x14ac:dyDescent="0.3">
      <c r="A301" s="51"/>
    </row>
    <row r="302" spans="1:23" x14ac:dyDescent="0.3">
      <c r="A302" s="51"/>
    </row>
    <row r="303" spans="1:23" x14ac:dyDescent="0.3">
      <c r="A303" s="51"/>
    </row>
    <row r="304" spans="1:23" x14ac:dyDescent="0.3">
      <c r="A304" s="51"/>
    </row>
    <row r="305" spans="1:1" x14ac:dyDescent="0.3">
      <c r="A305" s="51"/>
    </row>
    <row r="306" spans="1:1" x14ac:dyDescent="0.3">
      <c r="A306" s="51"/>
    </row>
    <row r="307" spans="1:1" x14ac:dyDescent="0.3">
      <c r="A307" s="51"/>
    </row>
    <row r="308" spans="1:1" x14ac:dyDescent="0.3">
      <c r="A308" s="51"/>
    </row>
    <row r="309" spans="1:1" x14ac:dyDescent="0.3">
      <c r="A309" s="51"/>
    </row>
    <row r="310" spans="1:1" x14ac:dyDescent="0.3">
      <c r="A310" s="51"/>
    </row>
    <row r="311" spans="1:1" x14ac:dyDescent="0.3">
      <c r="A311" s="51"/>
    </row>
    <row r="312" spans="1:1" x14ac:dyDescent="0.3">
      <c r="A312" s="51"/>
    </row>
    <row r="313" spans="1:1" x14ac:dyDescent="0.3">
      <c r="A313" s="51"/>
    </row>
    <row r="314" spans="1:1" x14ac:dyDescent="0.3">
      <c r="A314" s="51"/>
    </row>
    <row r="315" spans="1:1" x14ac:dyDescent="0.3">
      <c r="A315" s="51"/>
    </row>
    <row r="316" spans="1:1" x14ac:dyDescent="0.3">
      <c r="A316" s="51"/>
    </row>
    <row r="317" spans="1:1" x14ac:dyDescent="0.3">
      <c r="A317" s="51"/>
    </row>
    <row r="318" spans="1:1" x14ac:dyDescent="0.3">
      <c r="A318" s="51"/>
    </row>
    <row r="319" spans="1:1" x14ac:dyDescent="0.3">
      <c r="A319" s="51"/>
    </row>
    <row r="320" spans="1:1" x14ac:dyDescent="0.3">
      <c r="A320" s="51"/>
    </row>
    <row r="321" spans="1:1" x14ac:dyDescent="0.3">
      <c r="A321" s="51"/>
    </row>
    <row r="322" spans="1:1" x14ac:dyDescent="0.3">
      <c r="A322" s="51"/>
    </row>
    <row r="323" spans="1:1" x14ac:dyDescent="0.3">
      <c r="A323" s="51"/>
    </row>
    <row r="324" spans="1:1" x14ac:dyDescent="0.3">
      <c r="A324" s="51"/>
    </row>
    <row r="325" spans="1:1" x14ac:dyDescent="0.3">
      <c r="A325" s="51"/>
    </row>
    <row r="326" spans="1:1" x14ac:dyDescent="0.3">
      <c r="A326" s="51"/>
    </row>
    <row r="327" spans="1:1" x14ac:dyDescent="0.3">
      <c r="A327" s="51"/>
    </row>
    <row r="328" spans="1:1" x14ac:dyDescent="0.3">
      <c r="A328" s="51"/>
    </row>
    <row r="329" spans="1:1" x14ac:dyDescent="0.3">
      <c r="A329" s="51"/>
    </row>
    <row r="330" spans="1:1" x14ac:dyDescent="0.3">
      <c r="A330" s="51"/>
    </row>
    <row r="331" spans="1:1" x14ac:dyDescent="0.3">
      <c r="A331" s="51"/>
    </row>
    <row r="332" spans="1:1" x14ac:dyDescent="0.3">
      <c r="A332" s="51"/>
    </row>
    <row r="333" spans="1:1" x14ac:dyDescent="0.3">
      <c r="A333" s="51"/>
    </row>
    <row r="334" spans="1:1" x14ac:dyDescent="0.3">
      <c r="A334" s="51"/>
    </row>
    <row r="335" spans="1:1" x14ac:dyDescent="0.3">
      <c r="A335" s="51"/>
    </row>
    <row r="336" spans="1:1" x14ac:dyDescent="0.3">
      <c r="A336" s="51"/>
    </row>
    <row r="337" spans="1:1" x14ac:dyDescent="0.3">
      <c r="A337" s="51"/>
    </row>
    <row r="338" spans="1:1" x14ac:dyDescent="0.3">
      <c r="A338" s="51"/>
    </row>
    <row r="339" spans="1:1" x14ac:dyDescent="0.3">
      <c r="A339" s="51"/>
    </row>
    <row r="340" spans="1:1" x14ac:dyDescent="0.3">
      <c r="A340" s="51"/>
    </row>
    <row r="341" spans="1:1" x14ac:dyDescent="0.3">
      <c r="A341" s="51"/>
    </row>
    <row r="342" spans="1:1" x14ac:dyDescent="0.3">
      <c r="A342" s="51"/>
    </row>
    <row r="343" spans="1:1" x14ac:dyDescent="0.3">
      <c r="A343" s="51"/>
    </row>
    <row r="344" spans="1:1" x14ac:dyDescent="0.3">
      <c r="A344" s="51"/>
    </row>
    <row r="345" spans="1:1" x14ac:dyDescent="0.3">
      <c r="A345" s="51"/>
    </row>
    <row r="346" spans="1:1" x14ac:dyDescent="0.3">
      <c r="A346" s="51"/>
    </row>
    <row r="347" spans="1:1" x14ac:dyDescent="0.3">
      <c r="A347" s="51"/>
    </row>
    <row r="348" spans="1:1" x14ac:dyDescent="0.3">
      <c r="A348" s="51"/>
    </row>
    <row r="349" spans="1:1" x14ac:dyDescent="0.3">
      <c r="A349" s="51"/>
    </row>
    <row r="350" spans="1:1" x14ac:dyDescent="0.3">
      <c r="A350" s="51"/>
    </row>
    <row r="351" spans="1:1" x14ac:dyDescent="0.3">
      <c r="A351" s="51"/>
    </row>
    <row r="352" spans="1:1" x14ac:dyDescent="0.3">
      <c r="A352" s="51"/>
    </row>
    <row r="353" spans="1:1" x14ac:dyDescent="0.3">
      <c r="A353" s="51"/>
    </row>
    <row r="354" spans="1:1" x14ac:dyDescent="0.3">
      <c r="A354" s="51"/>
    </row>
    <row r="355" spans="1:1" x14ac:dyDescent="0.3">
      <c r="A355" s="51"/>
    </row>
    <row r="356" spans="1:1" x14ac:dyDescent="0.3">
      <c r="A356" s="51"/>
    </row>
    <row r="357" spans="1:1" x14ac:dyDescent="0.3">
      <c r="A357" s="51"/>
    </row>
    <row r="358" spans="1:1" x14ac:dyDescent="0.3">
      <c r="A358" s="51"/>
    </row>
    <row r="359" spans="1:1" x14ac:dyDescent="0.3">
      <c r="A359" s="51"/>
    </row>
    <row r="360" spans="1:1" x14ac:dyDescent="0.3">
      <c r="A360" s="51"/>
    </row>
    <row r="361" spans="1:1" x14ac:dyDescent="0.3">
      <c r="A361" s="51"/>
    </row>
    <row r="362" spans="1:1" x14ac:dyDescent="0.3">
      <c r="A362" s="51"/>
    </row>
    <row r="363" spans="1:1" x14ac:dyDescent="0.3">
      <c r="A363" s="51"/>
    </row>
    <row r="364" spans="1:1" x14ac:dyDescent="0.3">
      <c r="A364" s="51"/>
    </row>
    <row r="365" spans="1:1" x14ac:dyDescent="0.3">
      <c r="A365" s="51"/>
    </row>
  </sheetData>
  <autoFilter ref="A4:F4" xr:uid="{2B26243C-17BC-6548-AB08-EF39D481D432}">
    <sortState xmlns:xlrd2="http://schemas.microsoft.com/office/spreadsheetml/2017/richdata2" ref="A5:F279">
      <sortCondition ref="A4:A279"/>
    </sortState>
  </autoFilter>
  <mergeCells count="2">
    <mergeCell ref="B3:F3"/>
    <mergeCell ref="H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Fogli di lavoro</vt:lpstr>
      </vt:variant>
      <vt:variant>
        <vt:i4>5</vt:i4>
      </vt:variant>
      <vt:variant>
        <vt:lpstr>Grafici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14" baseType="lpstr">
      <vt:lpstr>5-asset portfolio optimization</vt:lpstr>
      <vt:lpstr>exp_ret</vt:lpstr>
      <vt:lpstr>Variance-covariance</vt:lpstr>
      <vt:lpstr>Correlation_matrix</vt:lpstr>
      <vt:lpstr>Data Returns</vt:lpstr>
      <vt:lpstr>Portfolio_curve</vt:lpstr>
      <vt:lpstr>'5-asset portfolio optimization'!A</vt:lpstr>
      <vt:lpstr>'5-asset portfolio optimization'!B</vt:lpstr>
      <vt:lpstr>'5-asset portfolio optimization'!C_</vt:lpstr>
      <vt:lpstr>'5-asset portfolio optimization'!e</vt:lpstr>
      <vt:lpstr>'5-asset portfolio optimization'!mu_P</vt:lpstr>
      <vt:lpstr>'5-asset portfolio optimization'!V</vt:lpstr>
      <vt:lpstr>var_covar</vt:lpstr>
      <vt:lpstr>'5-asset portfolio optimization'!weights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 Ciccarelli</cp:lastModifiedBy>
  <dcterms:created xsi:type="dcterms:W3CDTF">2022-03-13T12:21:31Z</dcterms:created>
  <dcterms:modified xsi:type="dcterms:W3CDTF">2022-05-16T19:38:20Z</dcterms:modified>
</cp:coreProperties>
</file>