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ividades" sheetId="1" r:id="rId4"/>
  </sheets>
  <definedNames/>
  <calcPr/>
</workbook>
</file>

<file path=xl/sharedStrings.xml><?xml version="1.0" encoding="utf-8"?>
<sst xmlns="http://schemas.openxmlformats.org/spreadsheetml/2006/main" count="34" uniqueCount="26">
  <si>
    <t>Data Inicial</t>
  </si>
  <si>
    <t>Data Atual</t>
  </si>
  <si>
    <t>Semana</t>
  </si>
  <si>
    <t>Situação</t>
  </si>
  <si>
    <t>Matérias</t>
  </si>
  <si>
    <t>Data Final</t>
  </si>
  <si>
    <t>Dias Faltando</t>
  </si>
  <si>
    <t>EeP</t>
  </si>
  <si>
    <t>Nota</t>
  </si>
  <si>
    <t>POO</t>
  </si>
  <si>
    <t>GIDP</t>
  </si>
  <si>
    <t>Avaliação Semanal</t>
  </si>
  <si>
    <t>---</t>
  </si>
  <si>
    <t>MÉDIA DAS ATIVIDADES</t>
  </si>
  <si>
    <t>PRECISA TIRAR NA PROVA</t>
  </si>
  <si>
    <t>TIROU NA PROVA</t>
  </si>
  <si>
    <t>NOTA</t>
  </si>
  <si>
    <t>PASSOU DIRETO</t>
  </si>
  <si>
    <t>PRECISA TIRAR NO EXAME</t>
  </si>
  <si>
    <t>TIROU NO EXAME</t>
  </si>
  <si>
    <t>NOTA FINAL</t>
  </si>
  <si>
    <t>SITUAÇÃO FINAL</t>
  </si>
  <si>
    <t>Modifique os valores apenas dos campos com fundo amarelo!</t>
  </si>
  <si>
    <t>Feito por: Fábio Lofredo Cesar</t>
  </si>
  <si>
    <t>Contato:</t>
  </si>
  <si>
    <t>https://www.linkedin.com/in/f%C3%A1bio-lofredo-cesar-050613262/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</si>
</sst>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m/d/yyyy h:mm:ss"/>
    <numFmt numFmtId="166" formatCode="d/m"/>
    <numFmt numFmtId="167" formatCode="0.000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sz val="11.0"/>
      <color rgb="FF000000"/>
      <name val="Inconsolata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</fills>
  <borders count="29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3" fontId="1" numFmtId="164" xfId="0" applyAlignment="1" applyBorder="1" applyFill="1" applyFont="1" applyNumberFormat="1">
      <alignment horizontal="center" readingOrder="0" shrinkToFit="0" vertical="center" wrapText="1"/>
    </xf>
    <xf borderId="5" fillId="0" fontId="3" numFmtId="0" xfId="0" applyBorder="1" applyFont="1"/>
    <xf borderId="6" fillId="2" fontId="2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4" fontId="1" numFmtId="165" xfId="0" applyAlignment="1" applyBorder="1" applyFill="1" applyFont="1" applyNumberFormat="1">
      <alignment horizontal="center"/>
    </xf>
    <xf borderId="10" fillId="0" fontId="3" numFmtId="0" xfId="0" applyBorder="1" applyFont="1"/>
    <xf borderId="11" fillId="2" fontId="4" numFmtId="0" xfId="0" applyAlignment="1" applyBorder="1" applyFont="1">
      <alignment horizontal="center" readingOrder="0" shrinkToFit="0" textRotation="90" vertical="center" wrapText="1"/>
    </xf>
    <xf borderId="12" fillId="2" fontId="4" numFmtId="0" xfId="0" applyAlignment="1" applyBorder="1" applyFont="1">
      <alignment horizontal="center" readingOrder="0" shrinkToFit="0" textRotation="9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13" fillId="2" fontId="4" numFmtId="0" xfId="0" applyAlignment="1" applyBorder="1" applyFont="1">
      <alignment horizontal="center" readingOrder="0" shrinkToFit="0" vertical="center" wrapText="1"/>
    </xf>
    <xf borderId="14" fillId="2" fontId="4" numFmtId="0" xfId="0" applyAlignment="1" applyBorder="1" applyFont="1">
      <alignment horizontal="center" readingOrder="0" shrinkToFit="0" textRotation="90" vertical="center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15" fillId="0" fontId="3" numFmtId="0" xfId="0" applyBorder="1" applyFont="1"/>
    <xf borderId="16" fillId="0" fontId="3" numFmtId="0" xfId="0" applyBorder="1" applyFont="1"/>
    <xf borderId="17" fillId="2" fontId="4" numFmtId="0" xfId="0" applyAlignment="1" applyBorder="1" applyFont="1">
      <alignment horizontal="center" readingOrder="0" shrinkToFit="0" vertical="center" wrapText="1"/>
    </xf>
    <xf borderId="18" fillId="2" fontId="4" numFmtId="0" xfId="0" applyAlignment="1" applyBorder="1" applyFont="1">
      <alignment horizontal="center" readingOrder="0" shrinkToFit="0" vertical="center" wrapText="1"/>
    </xf>
    <xf borderId="16" fillId="2" fontId="4" numFmtId="0" xfId="0" applyAlignment="1" applyBorder="1" applyFont="1">
      <alignment horizontal="center" readingOrder="0" shrinkToFit="0" vertical="center" wrapText="1"/>
    </xf>
    <xf borderId="19" fillId="0" fontId="3" numFmtId="0" xfId="0" applyBorder="1" applyFont="1"/>
    <xf borderId="0" fillId="0" fontId="1" numFmtId="0" xfId="0" applyAlignment="1" applyFont="1">
      <alignment horizontal="center"/>
    </xf>
    <xf borderId="20" fillId="2" fontId="2" numFmtId="0" xfId="0" applyAlignment="1" applyBorder="1" applyFont="1">
      <alignment horizontal="center" readingOrder="0"/>
    </xf>
    <xf borderId="18" fillId="0" fontId="1" numFmtId="0" xfId="0" applyAlignment="1" applyBorder="1" applyFont="1">
      <alignment horizontal="center" readingOrder="0"/>
    </xf>
    <xf borderId="18" fillId="3" fontId="1" numFmtId="166" xfId="0" applyAlignment="1" applyBorder="1" applyFont="1" applyNumberFormat="1">
      <alignment horizontal="center" readingOrder="0"/>
    </xf>
    <xf borderId="18" fillId="3" fontId="1" numFmtId="0" xfId="0" applyAlignment="1" applyBorder="1" applyFont="1">
      <alignment horizontal="center" readingOrder="0"/>
    </xf>
    <xf borderId="18" fillId="4" fontId="1" numFmtId="166" xfId="0" applyAlignment="1" applyBorder="1" applyFont="1" applyNumberFormat="1">
      <alignment horizontal="center"/>
    </xf>
    <xf borderId="21" fillId="4" fontId="2" numFmtId="0" xfId="0" applyAlignment="1" applyBorder="1" applyFont="1">
      <alignment horizontal="center"/>
    </xf>
    <xf borderId="18" fillId="4" fontId="1" numFmtId="166" xfId="0" applyAlignment="1" applyBorder="1" applyFont="1" applyNumberFormat="1">
      <alignment horizontal="center" readingOrder="0"/>
    </xf>
    <xf borderId="0" fillId="5" fontId="5" numFmtId="0" xfId="0" applyFill="1" applyFont="1"/>
    <xf borderId="18" fillId="4" fontId="1" numFmtId="0" xfId="0" applyAlignment="1" applyBorder="1" applyFont="1">
      <alignment horizontal="center" readingOrder="0"/>
    </xf>
    <xf borderId="22" fillId="2" fontId="2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/>
    </xf>
    <xf borderId="23" fillId="4" fontId="1" numFmtId="166" xfId="0" applyAlignment="1" applyBorder="1" applyFont="1" applyNumberFormat="1">
      <alignment horizontal="center" readingOrder="0"/>
    </xf>
    <xf borderId="23" fillId="3" fontId="1" numFmtId="0" xfId="0" applyAlignment="1" applyBorder="1" applyFont="1">
      <alignment horizontal="center" readingOrder="0"/>
    </xf>
    <xf borderId="23" fillId="4" fontId="1" numFmtId="0" xfId="0" applyAlignment="1" applyBorder="1" applyFont="1">
      <alignment horizontal="center" readingOrder="0"/>
    </xf>
    <xf borderId="24" fillId="4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readingOrder="0"/>
    </xf>
    <xf borderId="4" fillId="4" fontId="1" numFmtId="0" xfId="0" applyAlignment="1" applyBorder="1" applyFont="1">
      <alignment horizontal="center" readingOrder="0"/>
    </xf>
    <xf borderId="25" fillId="2" fontId="2" numFmtId="0" xfId="0" applyAlignment="1" applyBorder="1" applyFont="1">
      <alignment horizontal="center" readingOrder="0"/>
    </xf>
    <xf borderId="26" fillId="0" fontId="3" numFmtId="0" xfId="0" applyBorder="1" applyFont="1"/>
    <xf borderId="17" fillId="4" fontId="1" numFmtId="167" xfId="0" applyAlignment="1" applyBorder="1" applyFont="1" applyNumberFormat="1">
      <alignment horizontal="center" readingOrder="0"/>
    </xf>
    <xf borderId="27" fillId="0" fontId="3" numFmtId="0" xfId="0" applyBorder="1" applyFont="1"/>
    <xf borderId="28" fillId="0" fontId="3" numFmtId="0" xfId="0" applyBorder="1" applyFont="1"/>
    <xf borderId="17" fillId="3" fontId="1" numFmtId="0" xfId="0" applyAlignment="1" applyBorder="1" applyFont="1">
      <alignment horizontal="center" readingOrder="0"/>
    </xf>
    <xf borderId="17" fillId="3" fontId="1" numFmtId="167" xfId="0" applyAlignment="1" applyBorder="1" applyFont="1" applyNumberFormat="1">
      <alignment horizontal="center" readingOrder="0"/>
    </xf>
    <xf borderId="6" fillId="2" fontId="2" numFmtId="0" xfId="0" applyAlignment="1" applyBorder="1" applyFont="1">
      <alignment horizontal="center" readingOrder="0"/>
    </xf>
    <xf borderId="9" fillId="4" fontId="1" numFmtId="167" xfId="0" applyAlignment="1" applyBorder="1" applyFont="1" applyNumberFormat="1">
      <alignment horizontal="center" readingOrder="0"/>
    </xf>
    <xf borderId="17" fillId="3" fontId="2" numFmtId="0" xfId="0" applyAlignment="1" applyBorder="1" applyFont="1">
      <alignment horizontal="center" readingOrder="0"/>
    </xf>
    <xf borderId="17" fillId="6" fontId="1" numFmtId="0" xfId="0" applyAlignment="1" applyBorder="1" applyFill="1" applyFont="1">
      <alignment horizontal="left" readingOrder="0"/>
    </xf>
    <xf borderId="26" fillId="6" fontId="1" numFmtId="0" xfId="0" applyAlignment="1" applyBorder="1" applyFont="1">
      <alignment horizontal="right" readingOrder="0"/>
    </xf>
    <xf borderId="26" fillId="6" fontId="6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7"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b/>
        <color rgb="FF00FF00"/>
      </font>
      <fill>
        <patternFill patternType="solid">
          <fgColor rgb="FF000000"/>
          <bgColor rgb="FF000000"/>
        </patternFill>
      </fill>
      <border/>
    </dxf>
    <dxf>
      <font>
        <b/>
        <color rgb="FFFFFF00"/>
      </font>
      <fill>
        <patternFill patternType="solid">
          <fgColor rgb="FF000000"/>
          <bgColor rgb="FF000000"/>
        </patternFill>
      </fill>
      <border/>
    </dxf>
    <dxf>
      <font>
        <b/>
        <color rgb="FFFF0000"/>
      </font>
      <fill>
        <patternFill patternType="solid">
          <fgColor rgb="FF000000"/>
          <bgColor rgb="FF000000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f%C3%A1bio-lofredo-cesar-050613262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88"/>
    <col customWidth="1" min="2" max="2" width="3.88"/>
    <col customWidth="1" min="3" max="3" width="14.13"/>
    <col customWidth="1" min="4" max="4" width="6.0"/>
    <col customWidth="1" min="5" max="5" width="19.63"/>
    <col customWidth="1" min="6" max="6" width="5.75"/>
    <col customWidth="1" min="7" max="7" width="19.63"/>
    <col customWidth="1" min="8" max="8" width="5.75"/>
    <col customWidth="1" min="9" max="9" width="19.63"/>
    <col customWidth="1" min="10" max="10" width="5.75"/>
    <col customWidth="1" min="11" max="12" width="4.38"/>
    <col customWidth="1" min="13" max="13" width="2.25"/>
    <col customWidth="1" min="14" max="14" width="18.5"/>
    <col customWidth="1" min="15" max="15" width="2.38"/>
    <col customWidth="1" min="16" max="16" width="10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/>
      <c r="B2" s="2" t="s">
        <v>0</v>
      </c>
      <c r="C2" s="3"/>
      <c r="D2" s="4"/>
      <c r="E2" s="5">
        <v>45194.0</v>
      </c>
      <c r="F2" s="3"/>
      <c r="G2" s="3"/>
      <c r="H2" s="3"/>
      <c r="I2" s="3"/>
      <c r="J2" s="3"/>
      <c r="K2" s="3"/>
      <c r="L2" s="6"/>
      <c r="M2" s="1"/>
    </row>
    <row r="3">
      <c r="A3" s="1"/>
      <c r="B3" s="7" t="s">
        <v>1</v>
      </c>
      <c r="C3" s="8"/>
      <c r="D3" s="9"/>
      <c r="E3" s="10">
        <f>Now()</f>
        <v>45209.06196</v>
      </c>
      <c r="F3" s="8"/>
      <c r="G3" s="8"/>
      <c r="H3" s="8"/>
      <c r="I3" s="8"/>
      <c r="J3" s="8"/>
      <c r="K3" s="8"/>
      <c r="L3" s="11"/>
      <c r="M3" s="1"/>
    </row>
    <row r="4" ht="23.25" customHeight="1">
      <c r="A4" s="1"/>
      <c r="B4" s="12" t="s">
        <v>2</v>
      </c>
      <c r="C4" s="13" t="s">
        <v>3</v>
      </c>
      <c r="D4" s="13" t="s">
        <v>0</v>
      </c>
      <c r="E4" s="14" t="s">
        <v>4</v>
      </c>
      <c r="F4" s="3"/>
      <c r="G4" s="3"/>
      <c r="H4" s="3"/>
      <c r="I4" s="4"/>
      <c r="J4" s="15"/>
      <c r="K4" s="13" t="s">
        <v>5</v>
      </c>
      <c r="L4" s="16" t="s">
        <v>6</v>
      </c>
      <c r="M4" s="1"/>
      <c r="N4" s="17"/>
      <c r="O4" s="1"/>
    </row>
    <row r="5" ht="25.5" customHeight="1">
      <c r="A5" s="18"/>
      <c r="B5" s="19"/>
      <c r="C5" s="20"/>
      <c r="D5" s="20"/>
      <c r="E5" s="21" t="s">
        <v>7</v>
      </c>
      <c r="F5" s="22" t="s">
        <v>8</v>
      </c>
      <c r="G5" s="22" t="s">
        <v>9</v>
      </c>
      <c r="H5" s="22" t="s">
        <v>8</v>
      </c>
      <c r="I5" s="22" t="s">
        <v>10</v>
      </c>
      <c r="J5" s="23" t="s">
        <v>8</v>
      </c>
      <c r="K5" s="20"/>
      <c r="L5" s="24"/>
      <c r="N5" s="25"/>
      <c r="O5" s="1"/>
    </row>
    <row r="6">
      <c r="A6" s="18"/>
      <c r="B6" s="26">
        <v>1.0</v>
      </c>
      <c r="C6" s="27" t="str">
        <f t="shared" ref="C6:C14" si="1">If(D6&lt;=$E$3,if(K6&lt;=$E$3,"Finalizada","Aberta"),"Fechada")</f>
        <v>Aberta</v>
      </c>
      <c r="D6" s="28">
        <f>E2</f>
        <v>45194</v>
      </c>
      <c r="E6" s="29" t="s">
        <v>11</v>
      </c>
      <c r="F6" s="29">
        <v>10.0</v>
      </c>
      <c r="G6" s="29" t="s">
        <v>11</v>
      </c>
      <c r="H6" s="29">
        <v>10.0</v>
      </c>
      <c r="I6" s="29" t="s">
        <v>11</v>
      </c>
      <c r="J6" s="29">
        <v>10.0</v>
      </c>
      <c r="K6" s="30">
        <f t="shared" ref="K6:K11" si="2">D6+18</f>
        <v>45212</v>
      </c>
      <c r="L6" s="31">
        <f t="shared" ref="L6:L14" si="3">if(AND(C6="Aberta",ISDATE(K6)) ,DATEDIF($E$3,K6 , "D")-1,"---")</f>
        <v>2</v>
      </c>
      <c r="O6" s="1"/>
    </row>
    <row r="7">
      <c r="A7" s="18"/>
      <c r="B7" s="26">
        <v>2.0</v>
      </c>
      <c r="C7" s="27" t="str">
        <f t="shared" si="1"/>
        <v>Aberta</v>
      </c>
      <c r="D7" s="32">
        <f t="shared" ref="D7:D13" si="4">D6+7</f>
        <v>45201</v>
      </c>
      <c r="E7" s="29" t="s">
        <v>11</v>
      </c>
      <c r="F7" s="29">
        <v>10.0</v>
      </c>
      <c r="G7" s="29" t="s">
        <v>11</v>
      </c>
      <c r="H7" s="29">
        <v>10.0</v>
      </c>
      <c r="I7" s="29"/>
      <c r="J7" s="29"/>
      <c r="K7" s="30">
        <f t="shared" si="2"/>
        <v>45219</v>
      </c>
      <c r="L7" s="31">
        <f t="shared" si="3"/>
        <v>9</v>
      </c>
      <c r="N7" s="17"/>
      <c r="P7" s="33"/>
    </row>
    <row r="8">
      <c r="A8" s="18"/>
      <c r="B8" s="26">
        <v>3.0</v>
      </c>
      <c r="C8" s="27" t="str">
        <f t="shared" si="1"/>
        <v>Aberta</v>
      </c>
      <c r="D8" s="32">
        <f t="shared" si="4"/>
        <v>45208</v>
      </c>
      <c r="E8" s="29"/>
      <c r="F8" s="29"/>
      <c r="G8" s="29"/>
      <c r="H8" s="29"/>
      <c r="I8" s="29"/>
      <c r="J8" s="29"/>
      <c r="K8" s="30">
        <f t="shared" si="2"/>
        <v>45226</v>
      </c>
      <c r="L8" s="31">
        <f t="shared" si="3"/>
        <v>16</v>
      </c>
      <c r="N8" s="25"/>
      <c r="O8" s="25"/>
    </row>
    <row r="9">
      <c r="A9" s="18"/>
      <c r="B9" s="26">
        <v>4.0</v>
      </c>
      <c r="C9" s="27" t="str">
        <f t="shared" si="1"/>
        <v>Fechada</v>
      </c>
      <c r="D9" s="32">
        <f t="shared" si="4"/>
        <v>45215</v>
      </c>
      <c r="E9" s="29"/>
      <c r="F9" s="29"/>
      <c r="G9" s="29"/>
      <c r="H9" s="29"/>
      <c r="I9" s="29"/>
      <c r="J9" s="29"/>
      <c r="K9" s="30">
        <f t="shared" si="2"/>
        <v>45233</v>
      </c>
      <c r="L9" s="31" t="str">
        <f t="shared" si="3"/>
        <v>---</v>
      </c>
      <c r="N9" s="25"/>
      <c r="O9" s="25"/>
    </row>
    <row r="10">
      <c r="A10" s="18"/>
      <c r="B10" s="26">
        <v>5.0</v>
      </c>
      <c r="C10" s="27" t="str">
        <f t="shared" si="1"/>
        <v>Fechada</v>
      </c>
      <c r="D10" s="32">
        <f t="shared" si="4"/>
        <v>45222</v>
      </c>
      <c r="E10" s="29"/>
      <c r="F10" s="29"/>
      <c r="G10" s="29"/>
      <c r="H10" s="29"/>
      <c r="I10" s="29"/>
      <c r="J10" s="29"/>
      <c r="K10" s="30">
        <f t="shared" si="2"/>
        <v>45240</v>
      </c>
      <c r="L10" s="31" t="str">
        <f t="shared" si="3"/>
        <v>---</v>
      </c>
      <c r="N10" s="25"/>
      <c r="O10" s="25"/>
    </row>
    <row r="11">
      <c r="A11" s="18"/>
      <c r="B11" s="26">
        <v>6.0</v>
      </c>
      <c r="C11" s="27" t="str">
        <f t="shared" si="1"/>
        <v>Fechada</v>
      </c>
      <c r="D11" s="32">
        <f t="shared" si="4"/>
        <v>45229</v>
      </c>
      <c r="E11" s="29"/>
      <c r="F11" s="29"/>
      <c r="G11" s="29"/>
      <c r="H11" s="29"/>
      <c r="I11" s="29"/>
      <c r="J11" s="29"/>
      <c r="K11" s="30">
        <f t="shared" si="2"/>
        <v>45247</v>
      </c>
      <c r="L11" s="31" t="str">
        <f t="shared" si="3"/>
        <v>---</v>
      </c>
      <c r="N11" s="25"/>
      <c r="O11" s="25"/>
    </row>
    <row r="12">
      <c r="A12" s="18"/>
      <c r="B12" s="26">
        <v>7.0</v>
      </c>
      <c r="C12" s="27" t="str">
        <f t="shared" si="1"/>
        <v>Fechada</v>
      </c>
      <c r="D12" s="32">
        <f t="shared" si="4"/>
        <v>45236</v>
      </c>
      <c r="E12" s="29"/>
      <c r="F12" s="29"/>
      <c r="G12" s="29"/>
      <c r="H12" s="29"/>
      <c r="I12" s="29"/>
      <c r="J12" s="29"/>
      <c r="K12" s="30">
        <f>K11</f>
        <v>45247</v>
      </c>
      <c r="L12" s="31" t="str">
        <f t="shared" si="3"/>
        <v>---</v>
      </c>
      <c r="M12" s="1"/>
      <c r="N12" s="25"/>
      <c r="O12" s="25"/>
    </row>
    <row r="13">
      <c r="A13" s="18"/>
      <c r="B13" s="26">
        <v>8.0</v>
      </c>
      <c r="C13" s="27" t="str">
        <f t="shared" si="1"/>
        <v>Fechada</v>
      </c>
      <c r="D13" s="32">
        <f t="shared" si="4"/>
        <v>45243</v>
      </c>
      <c r="E13" s="29"/>
      <c r="F13" s="29"/>
      <c r="G13" s="29"/>
      <c r="H13" s="29"/>
      <c r="I13" s="29"/>
      <c r="J13" s="29"/>
      <c r="K13" s="34" t="s">
        <v>12</v>
      </c>
      <c r="L13" s="31" t="str">
        <f t="shared" si="3"/>
        <v>---</v>
      </c>
      <c r="M13" s="1"/>
      <c r="N13" s="25"/>
      <c r="O13" s="25"/>
    </row>
    <row r="14">
      <c r="A14" s="18"/>
      <c r="B14" s="35">
        <v>9.0</v>
      </c>
      <c r="C14" s="36" t="str">
        <f t="shared" si="1"/>
        <v>Fechada</v>
      </c>
      <c r="D14" s="37">
        <f>D13</f>
        <v>45243</v>
      </c>
      <c r="E14" s="38"/>
      <c r="F14" s="38"/>
      <c r="G14" s="38"/>
      <c r="H14" s="38"/>
      <c r="I14" s="38"/>
      <c r="J14" s="38"/>
      <c r="K14" s="39" t="s">
        <v>12</v>
      </c>
      <c r="L14" s="40" t="str">
        <f t="shared" si="3"/>
        <v>---</v>
      </c>
      <c r="M14" s="1"/>
      <c r="N14" s="18"/>
      <c r="O14" s="18"/>
    </row>
    <row r="15">
      <c r="A15" s="1"/>
      <c r="B15" s="41" t="s">
        <v>13</v>
      </c>
      <c r="C15" s="3"/>
      <c r="D15" s="3"/>
      <c r="E15" s="42">
        <f>F6*0.08+F7*0.12+F8*0.17+F9*0.17+F10*0.17+F11*0.17+F12*0.12</f>
        <v>2</v>
      </c>
      <c r="F15" s="4"/>
      <c r="G15" s="42">
        <f>H6*0.08+H7*0.12+H8*0.17+H9*0.17+H10*0.17+H11*0.17+H12*0.12</f>
        <v>2</v>
      </c>
      <c r="H15" s="4"/>
      <c r="I15" s="42">
        <f>J6*0.08+J7*0.12+J8*0.17+J9*0.17+J10*0.17+J11*0.17+J12*0.12</f>
        <v>0.8</v>
      </c>
      <c r="J15" s="6"/>
      <c r="K15" s="1"/>
      <c r="L15" s="1"/>
      <c r="M15" s="1"/>
    </row>
    <row r="16">
      <c r="A16" s="1"/>
      <c r="B16" s="43" t="s">
        <v>14</v>
      </c>
      <c r="C16" s="44"/>
      <c r="D16" s="44"/>
      <c r="E16" s="45">
        <f>(5-(E15*0.4))/0.6</f>
        <v>7</v>
      </c>
      <c r="F16" s="46"/>
      <c r="G16" s="45">
        <f>(5-(G15*0.4))/0.6</f>
        <v>7</v>
      </c>
      <c r="H16" s="46"/>
      <c r="I16" s="45">
        <f>(5-(I15*0.4))/0.6</f>
        <v>7.8</v>
      </c>
      <c r="J16" s="47"/>
      <c r="K16" s="1"/>
      <c r="L16" s="1"/>
      <c r="M16" s="1"/>
    </row>
    <row r="17">
      <c r="A17" s="1"/>
      <c r="B17" s="43" t="s">
        <v>15</v>
      </c>
      <c r="C17" s="44"/>
      <c r="D17" s="44"/>
      <c r="E17" s="48"/>
      <c r="F17" s="46"/>
      <c r="G17" s="48"/>
      <c r="H17" s="46"/>
      <c r="I17" s="48"/>
      <c r="J17" s="47"/>
      <c r="K17" s="1"/>
      <c r="L17" s="1"/>
      <c r="M17" s="1"/>
    </row>
    <row r="18">
      <c r="A18" s="1"/>
      <c r="B18" s="43" t="s">
        <v>16</v>
      </c>
      <c r="C18" s="44"/>
      <c r="D18" s="44"/>
      <c r="E18" s="45" t="str">
        <f>IF(E17="","ESPERANDO NOTA DA PROVA", E15*0.4+(E17*0.6))</f>
        <v>ESPERANDO NOTA DA PROVA</v>
      </c>
      <c r="F18" s="46"/>
      <c r="G18" s="45" t="str">
        <f>IF(G17="","ESPERANDO NOTA DA PROVA", G15*0.4+(G17*0.6))</f>
        <v>ESPERANDO NOTA DA PROVA</v>
      </c>
      <c r="H18" s="46"/>
      <c r="I18" s="45" t="str">
        <f>IF(I17="","ESPERANDO NOTA DA PROVA", I15*0.4+(I17*0.6))</f>
        <v>ESPERANDO NOTA DA PROVA</v>
      </c>
      <c r="J18" s="47"/>
      <c r="K18" s="1"/>
      <c r="L18" s="1"/>
      <c r="M18" s="1"/>
      <c r="N18" s="33"/>
    </row>
    <row r="19">
      <c r="A19" s="1"/>
      <c r="B19" s="43" t="s">
        <v>17</v>
      </c>
      <c r="C19" s="44"/>
      <c r="D19" s="44"/>
      <c r="E19" s="45" t="str">
        <f>IF(E17="","ESPERANDO NOTA DA PROVA", IF(E16&lt;=E17,"SIM","NÃO"))</f>
        <v>ESPERANDO NOTA DA PROVA</v>
      </c>
      <c r="F19" s="46"/>
      <c r="G19" s="45" t="str">
        <f>IF(G17="","ESPERANDO NOTA DA PROVA", IF(G16&lt;=G17,"SIM","NÃO"))</f>
        <v>ESPERANDO NOTA DA PROVA</v>
      </c>
      <c r="H19" s="46"/>
      <c r="I19" s="45" t="str">
        <f>IF(I17="","ESPERANDO NOTA DA PROVA", IF(I16&lt;=I17,"SIM","NÃO"))</f>
        <v>ESPERANDO NOTA DA PROVA</v>
      </c>
      <c r="J19" s="47"/>
      <c r="K19" s="1"/>
      <c r="L19" s="1"/>
      <c r="M19" s="1"/>
      <c r="N19" s="33"/>
    </row>
    <row r="20">
      <c r="A20" s="1"/>
      <c r="B20" s="43" t="s">
        <v>18</v>
      </c>
      <c r="C20" s="44"/>
      <c r="D20" s="44"/>
      <c r="E20" s="45" t="str">
        <f>IF(E17="","ESPERANDO NOTA DA PROVA",IF(E19="SIM","PASSOU DIRETO!",10-E18))</f>
        <v>ESPERANDO NOTA DA PROVA</v>
      </c>
      <c r="F20" s="46"/>
      <c r="G20" s="45" t="str">
        <f>IF(G17="","ESPERANDO NOTA DA PROVA",IF(G19="SIM","PASSOU DIRETO!",10-G18))</f>
        <v>ESPERANDO NOTA DA PROVA</v>
      </c>
      <c r="H20" s="46"/>
      <c r="I20" s="45" t="str">
        <f>IF(I17="","ESPERANDO NOTA DA PROVA",IF(I19="SIM","PASSOU DIRETO!",10-I18))</f>
        <v>ESPERANDO NOTA DA PROVA</v>
      </c>
      <c r="J20" s="47"/>
      <c r="K20" s="1"/>
      <c r="L20" s="1"/>
      <c r="M20" s="1"/>
    </row>
    <row r="21">
      <c r="A21" s="1"/>
      <c r="B21" s="43" t="s">
        <v>19</v>
      </c>
      <c r="C21" s="44"/>
      <c r="D21" s="44"/>
      <c r="E21" s="49"/>
      <c r="F21" s="46"/>
      <c r="G21" s="49"/>
      <c r="H21" s="46"/>
      <c r="I21" s="49"/>
      <c r="J21" s="47"/>
      <c r="K21" s="1"/>
      <c r="L21" s="1"/>
      <c r="M21" s="1"/>
    </row>
    <row r="22">
      <c r="A22" s="1"/>
      <c r="B22" s="43" t="s">
        <v>20</v>
      </c>
      <c r="C22" s="44"/>
      <c r="D22" s="44"/>
      <c r="E22" s="45" t="str">
        <f>IF(E17="","ESPERANDO NOTA DA PROVA",IF(E19="SIM",E15*0.4+(E17*0.6),IF(E21="","ESPERANDO NOTA DO EXAME",(E18+E21)/2)))</f>
        <v>ESPERANDO NOTA DA PROVA</v>
      </c>
      <c r="F22" s="46"/>
      <c r="G22" s="45" t="str">
        <f>IF(G17="","ESPERANDO NOTA DA PROVA",IF(G19="SIM",G15*0.4+(G17*0.6),IF(G21="","ESPERANDO NOTA DO EXAME",(G18+G21)/2)))</f>
        <v>ESPERANDO NOTA DA PROVA</v>
      </c>
      <c r="H22" s="46"/>
      <c r="I22" s="45" t="str">
        <f>IF(I17="","ESPERANDO NOTA DA PROVA",IF(I19="SIM",I15*0.4+(I17*0.6),IF(I21="","ESPERANDO NOTA DO EXAME",(I18+I21)/2)))</f>
        <v>ESPERANDO NOTA DA PROVA</v>
      </c>
      <c r="J22" s="47"/>
      <c r="K22" s="1"/>
      <c r="L22" s="1"/>
      <c r="M22" s="1"/>
    </row>
    <row r="23">
      <c r="A23" s="1"/>
      <c r="B23" s="50" t="s">
        <v>21</v>
      </c>
      <c r="C23" s="8"/>
      <c r="D23" s="8"/>
      <c r="E23" s="51" t="str">
        <f>IF(ISNUMBER(E22) ,IF(E22&gt;=5,"APROVADO","REPROVADO"),"AGUARDANDO")</f>
        <v>AGUARDANDO</v>
      </c>
      <c r="F23" s="9"/>
      <c r="G23" s="51" t="str">
        <f>IF(ISNUMBER(G22) ,IF(G22&gt;=5,"APROVADO","REPROVADO"),"AGUARDANDO")</f>
        <v>AGUARDANDO</v>
      </c>
      <c r="H23" s="9"/>
      <c r="I23" s="51" t="str">
        <f>IF(ISNUMBER(I22) ,IF(I22&gt;=5,"APROVADO","REPROVADO"),"AGUARDANDO")</f>
        <v>AGUARDANDO</v>
      </c>
      <c r="J23" s="11"/>
      <c r="K23" s="1"/>
      <c r="L23" s="1"/>
      <c r="M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>
      <c r="A25" s="1"/>
      <c r="B25" s="52" t="s">
        <v>22</v>
      </c>
      <c r="C25" s="44"/>
      <c r="D25" s="44"/>
      <c r="E25" s="44"/>
      <c r="F25" s="44"/>
      <c r="G25" s="44"/>
      <c r="H25" s="44"/>
      <c r="I25" s="44"/>
      <c r="J25" s="46"/>
      <c r="K25" s="1"/>
      <c r="L25" s="1"/>
      <c r="M25" s="1"/>
    </row>
    <row r="26">
      <c r="A26" s="1"/>
      <c r="B26" s="53" t="s">
        <v>23</v>
      </c>
      <c r="C26" s="44"/>
      <c r="D26" s="44"/>
      <c r="E26" s="54" t="s">
        <v>24</v>
      </c>
      <c r="F26" s="55" t="s">
        <v>25</v>
      </c>
      <c r="G26" s="44"/>
      <c r="H26" s="44"/>
      <c r="I26" s="44"/>
      <c r="J26" s="46"/>
      <c r="K26" s="1"/>
      <c r="L26" s="1"/>
      <c r="M26" s="1"/>
    </row>
    <row r="27">
      <c r="A27" s="1"/>
      <c r="B27" s="56"/>
      <c r="K27" s="1"/>
      <c r="L27" s="1"/>
      <c r="M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>
      <c r="A29" s="1"/>
      <c r="E29" s="1"/>
      <c r="F29" s="1"/>
      <c r="G29" s="1"/>
      <c r="H29" s="1"/>
      <c r="I29" s="1"/>
      <c r="J29" s="1"/>
      <c r="K29" s="1"/>
      <c r="L29" s="1"/>
      <c r="M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</sheetData>
  <mergeCells count="51">
    <mergeCell ref="E4:I4"/>
    <mergeCell ref="K4:K5"/>
    <mergeCell ref="N7:O7"/>
    <mergeCell ref="B2:D2"/>
    <mergeCell ref="E2:L2"/>
    <mergeCell ref="B3:D3"/>
    <mergeCell ref="E3:L3"/>
    <mergeCell ref="B4:B5"/>
    <mergeCell ref="C4:C5"/>
    <mergeCell ref="L4:L5"/>
    <mergeCell ref="I17:J17"/>
    <mergeCell ref="I19:J19"/>
    <mergeCell ref="I21:J21"/>
    <mergeCell ref="I18:J18"/>
    <mergeCell ref="I23:J23"/>
    <mergeCell ref="I20:J20"/>
    <mergeCell ref="I22:J22"/>
    <mergeCell ref="G19:H19"/>
    <mergeCell ref="G17:H17"/>
    <mergeCell ref="G21:H21"/>
    <mergeCell ref="G18:H18"/>
    <mergeCell ref="G23:H23"/>
    <mergeCell ref="G20:H20"/>
    <mergeCell ref="G22:H22"/>
    <mergeCell ref="E15:F15"/>
    <mergeCell ref="G15:H15"/>
    <mergeCell ref="G16:H16"/>
    <mergeCell ref="I15:J15"/>
    <mergeCell ref="I16:J16"/>
    <mergeCell ref="E19:F19"/>
    <mergeCell ref="E17:F17"/>
    <mergeCell ref="E18:F18"/>
    <mergeCell ref="D4:D5"/>
    <mergeCell ref="B15:D15"/>
    <mergeCell ref="B16:D16"/>
    <mergeCell ref="E16:F16"/>
    <mergeCell ref="B19:D19"/>
    <mergeCell ref="B17:D17"/>
    <mergeCell ref="B18:D18"/>
    <mergeCell ref="B23:D23"/>
    <mergeCell ref="B25:J25"/>
    <mergeCell ref="B27:D27"/>
    <mergeCell ref="B26:D26"/>
    <mergeCell ref="F26:J26"/>
    <mergeCell ref="B22:D22"/>
    <mergeCell ref="B21:D21"/>
    <mergeCell ref="E20:F20"/>
    <mergeCell ref="B20:D20"/>
    <mergeCell ref="E21:F21"/>
    <mergeCell ref="E22:F22"/>
    <mergeCell ref="E23:F23"/>
  </mergeCells>
  <conditionalFormatting sqref="C6:C14">
    <cfRule type="containsText" dxfId="0" priority="1" operator="containsText" text="Finalizada">
      <formula>NOT(ISERROR(SEARCH(("Finalizada"),(C6))))</formula>
    </cfRule>
  </conditionalFormatting>
  <conditionalFormatting sqref="C6:C14">
    <cfRule type="containsText" dxfId="1" priority="2" operator="containsText" text="Aberta">
      <formula>NOT(ISERROR(SEARCH(("Aberta"),(C6))))</formula>
    </cfRule>
  </conditionalFormatting>
  <conditionalFormatting sqref="C6:C14">
    <cfRule type="containsText" dxfId="0" priority="3" operator="containsText" text="Fechada">
      <formula>NOT(ISERROR(SEARCH(("Fechada"),(C6))))</formula>
    </cfRule>
  </conditionalFormatting>
  <conditionalFormatting sqref="L6:L14">
    <cfRule type="cellIs" dxfId="2" priority="4" operator="greaterThanOrEqual">
      <formula>10</formula>
    </cfRule>
  </conditionalFormatting>
  <conditionalFormatting sqref="L6:L14">
    <cfRule type="cellIs" dxfId="3" priority="5" operator="greaterThanOrEqual">
      <formula>5</formula>
    </cfRule>
  </conditionalFormatting>
  <conditionalFormatting sqref="L6:L14">
    <cfRule type="cellIs" dxfId="4" priority="6" operator="greaterThanOrEqual">
      <formula>0</formula>
    </cfRule>
  </conditionalFormatting>
  <conditionalFormatting sqref="E23:J23">
    <cfRule type="cellIs" dxfId="5" priority="7" operator="equal">
      <formula>"APROVADO"</formula>
    </cfRule>
  </conditionalFormatting>
  <conditionalFormatting sqref="E23:J23">
    <cfRule type="cellIs" dxfId="6" priority="8" operator="equal">
      <formula>"REPROVADO"</formula>
    </cfRule>
  </conditionalFormatting>
  <dataValidations>
    <dataValidation type="list" allowBlank="1" showErrorMessage="1" sqref="E6:E12 G6:G12 I6:I12">
      <formula1>"Quiz 1,Quiz 2,Quiz 3,Quiz 4,Quiz 5,Quiz 6,Quiz Educacional,Avaliação Semanal"</formula1>
    </dataValidation>
  </dataValidations>
  <hyperlinks>
    <hyperlink r:id="rId1" ref="F26"/>
  </hyperlinks>
  <drawing r:id="rId2"/>
</worksheet>
</file>